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https://gtvault-my.sharepoint.com/personal/lcalimlim3_gatech_edu/Documents/Documents/GitHub/ASE6002PEK/Demand_Survey/"/>
    </mc:Choice>
  </mc:AlternateContent>
  <xr:revisionPtr revIDLastSave="3642" documentId="8_{BE8962C4-53BC-4BD4-9C77-F9E10C6816EF}" xr6:coauthVersionLast="47" xr6:coauthVersionMax="47" xr10:uidLastSave="{E702385E-4EBD-475D-9AE4-1D5F2DA0308F}"/>
  <bookViews>
    <workbookView xWindow="6345" yWindow="1125" windowWidth="21570" windowHeight="11295" tabRatio="789" firstSheet="3" activeTab="6" xr2:uid="{00000000-000D-0000-FFFF-FFFF00000000}"/>
  </bookViews>
  <sheets>
    <sheet name="Introduction" sheetId="35" r:id="rId1"/>
    <sheet name="Roster" sheetId="37" r:id="rId2"/>
    <sheet name="Survey" sheetId="28" r:id="rId3"/>
    <sheet name="SurveyResultAggregation" sheetId="32" r:id="rId4"/>
    <sheet name="SurveySetup" sheetId="29" r:id="rId5"/>
    <sheet name="ResultsInterpretation" sheetId="38" r:id="rId6"/>
    <sheet name="DemandPredictionModel" sheetId="36" r:id="rId7"/>
    <sheet name="Utility" sheetId="39" r:id="rId8"/>
    <sheet name="DOE" sheetId="34" r:id="rId9"/>
    <sheet name="MaxLikelihoodSolver" sheetId="33" r:id="rId10"/>
    <sheet name="PredictionSolver" sheetId="27" r:id="rId11"/>
    <sheet name="StaticRandomNumbers" sheetId="30" r:id="rId12"/>
    <sheet name="RandomNumbersToCopyFrom" sheetId="31" r:id="rId13"/>
  </sheets>
  <externalReferences>
    <externalReference r:id="rId14"/>
  </externalReferences>
  <definedNames>
    <definedName name="beta0" localSheetId="2">[1]DemandProfitPrediction!$E$2</definedName>
    <definedName name="capacity">DemandPredictionModel!$C$23</definedName>
    <definedName name="cost" localSheetId="2">[1]DemandProfitPrediction!$B$2</definedName>
    <definedName name="demand">DemandPredictionModel!$C$30</definedName>
    <definedName name="exp_vc" localSheetId="2">[1]DemandProfitPrediction!$I$8</definedName>
    <definedName name="fixedCost">DemandPredictionModel!$C$21</definedName>
    <definedName name="marginalCost">DemandPredictionModel!$C$22</definedName>
    <definedName name="market" localSheetId="2">[1]DemandProfitPrediction!$E$6</definedName>
    <definedName name="marketSize">DemandPredictionModel!$C$17</definedName>
    <definedName name="price">DemandPredictionModel!$C$31</definedName>
    <definedName name="profit">DemandPredictionModel!$C$33</definedName>
    <definedName name="revenue">DemandPredictionModel!$C$32</definedName>
    <definedName name="riskTolerance">Utility!$C$1</definedName>
    <definedName name="utility">Utility!$C$3</definedName>
    <definedName name="xin1">DemandPredictionModel!$C$24</definedName>
    <definedName name="xin2">DemandPredictionModel!$C$25</definedName>
    <definedName name="xin3">DemandPredictionModel!$C$26</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5" i="28" l="1"/>
  <c r="J11" i="28"/>
  <c r="B1" i="39"/>
  <c r="E7" i="28" l="1"/>
  <c r="F7" i="28"/>
  <c r="D7" i="28"/>
  <c r="L7" i="28" s="1"/>
  <c r="E6" i="28"/>
  <c r="F6" i="28"/>
  <c r="D6" i="28"/>
  <c r="L6" i="28" s="1"/>
  <c r="E5" i="28"/>
  <c r="F5" i="28"/>
  <c r="D5" i="28"/>
  <c r="L5" i="28" s="1"/>
  <c r="E4" i="28"/>
  <c r="F4" i="28"/>
  <c r="D4" i="28"/>
  <c r="L4" i="28" s="1"/>
  <c r="A5" i="28"/>
  <c r="B5" i="28"/>
  <c r="A6" i="28"/>
  <c r="B6" i="28"/>
  <c r="A7" i="28"/>
  <c r="B7" i="28"/>
  <c r="B4" i="28"/>
  <c r="A4" i="28"/>
  <c r="A4" i="38"/>
  <c r="B4" i="38"/>
  <c r="A5" i="38"/>
  <c r="B5" i="38"/>
  <c r="A6" i="38"/>
  <c r="B6" i="38"/>
  <c r="B3" i="38"/>
  <c r="A3" i="38"/>
  <c r="K4" i="28" l="1"/>
  <c r="K7" i="28"/>
  <c r="K6" i="28"/>
  <c r="K5" i="28"/>
  <c r="D15" i="35"/>
  <c r="E15" i="35"/>
  <c r="D16" i="35"/>
  <c r="E16" i="35"/>
  <c r="D17" i="35"/>
  <c r="E17" i="35"/>
  <c r="D18" i="35"/>
  <c r="E18" i="35"/>
  <c r="C16" i="35"/>
  <c r="C17" i="35"/>
  <c r="C18" i="35"/>
  <c r="C15" i="35"/>
  <c r="A16" i="35"/>
  <c r="B16" i="35"/>
  <c r="A17" i="35"/>
  <c r="B17" i="35"/>
  <c r="A18" i="35"/>
  <c r="B18" i="35"/>
  <c r="B15" i="35"/>
  <c r="A15" i="35"/>
  <c r="B3" i="27"/>
  <c r="C3" i="27"/>
  <c r="D3" i="27"/>
  <c r="B33" i="36"/>
  <c r="B32" i="36"/>
  <c r="B31" i="36"/>
  <c r="B22" i="36"/>
  <c r="C101" i="31"/>
  <c r="C4" i="31" s="1"/>
  <c r="D101" i="31"/>
  <c r="D4" i="31" s="1"/>
  <c r="E101" i="31"/>
  <c r="E4" i="31" s="1"/>
  <c r="F101" i="31"/>
  <c r="F4" i="31" s="1"/>
  <c r="G101" i="31"/>
  <c r="G4" i="31" s="1"/>
  <c r="H101" i="31"/>
  <c r="H4" i="31" s="1"/>
  <c r="I101" i="31"/>
  <c r="J101" i="31"/>
  <c r="J4" i="31" s="1"/>
  <c r="K101" i="31"/>
  <c r="L101" i="31"/>
  <c r="L4" i="31" s="1"/>
  <c r="M101" i="31"/>
  <c r="M4" i="31" s="1"/>
  <c r="N101" i="31"/>
  <c r="N4" i="31" s="1"/>
  <c r="O101" i="31"/>
  <c r="O4" i="31" s="1"/>
  <c r="P101" i="31"/>
  <c r="P4" i="31" s="1"/>
  <c r="Q101" i="31"/>
  <c r="R101" i="31"/>
  <c r="S101" i="31"/>
  <c r="S4" i="31" s="1"/>
  <c r="T101" i="31"/>
  <c r="T4" i="31" s="1"/>
  <c r="U101" i="31"/>
  <c r="U4" i="31" s="1"/>
  <c r="V101" i="31"/>
  <c r="V4" i="31" s="1"/>
  <c r="W101" i="31"/>
  <c r="W4" i="31" s="1"/>
  <c r="X101" i="31"/>
  <c r="X4" i="31" s="1"/>
  <c r="Y101" i="31"/>
  <c r="Z101" i="31"/>
  <c r="AA101" i="31"/>
  <c r="AA4" i="31" s="1"/>
  <c r="AB101" i="31"/>
  <c r="AB4" i="31" s="1"/>
  <c r="AC101" i="31"/>
  <c r="AC4" i="31" s="1"/>
  <c r="AD101" i="31"/>
  <c r="AD4" i="31" s="1"/>
  <c r="AE101" i="31"/>
  <c r="AE4" i="31" s="1"/>
  <c r="AF101" i="31"/>
  <c r="AF4" i="31" s="1"/>
  <c r="AG101" i="31"/>
  <c r="AH101" i="31"/>
  <c r="AI101" i="31"/>
  <c r="AI4" i="31" s="1"/>
  <c r="AJ101" i="31"/>
  <c r="AJ4" i="31" s="1"/>
  <c r="AK101" i="31"/>
  <c r="AK4" i="31" s="1"/>
  <c r="AL101" i="31"/>
  <c r="AL4" i="31" s="1"/>
  <c r="AM101" i="31"/>
  <c r="AM4" i="31" s="1"/>
  <c r="AN101" i="31"/>
  <c r="AN4" i="31" s="1"/>
  <c r="AO101" i="31"/>
  <c r="AO4" i="31" s="1"/>
  <c r="AP101" i="31"/>
  <c r="AQ101" i="31"/>
  <c r="AQ4" i="31" s="1"/>
  <c r="AR101" i="31"/>
  <c r="AR4" i="31" s="1"/>
  <c r="AS101" i="31"/>
  <c r="AS4" i="31" s="1"/>
  <c r="AT101" i="31"/>
  <c r="AT4" i="31" s="1"/>
  <c r="AU101" i="31"/>
  <c r="AU4" i="31" s="1"/>
  <c r="AV101" i="31"/>
  <c r="AV4" i="31" s="1"/>
  <c r="AW101" i="31"/>
  <c r="AX101" i="31"/>
  <c r="AY101" i="31"/>
  <c r="AY4" i="31" s="1"/>
  <c r="AZ101" i="31"/>
  <c r="AZ4" i="31" s="1"/>
  <c r="BA101" i="31"/>
  <c r="BA4" i="31" s="1"/>
  <c r="BB101" i="31"/>
  <c r="BB4" i="31" s="1"/>
  <c r="BC101" i="31"/>
  <c r="BC4" i="31" s="1"/>
  <c r="BD101" i="31"/>
  <c r="BD4" i="31" s="1"/>
  <c r="BE101" i="31"/>
  <c r="BF101" i="31"/>
  <c r="BG101" i="31"/>
  <c r="BG4" i="31" s="1"/>
  <c r="BH101" i="31"/>
  <c r="BH4" i="31" s="1"/>
  <c r="BI101" i="31"/>
  <c r="BI4" i="31" s="1"/>
  <c r="C102" i="31"/>
  <c r="D102" i="31"/>
  <c r="E102" i="31"/>
  <c r="F102" i="31"/>
  <c r="G102" i="31"/>
  <c r="H102" i="31"/>
  <c r="I102" i="31"/>
  <c r="J102" i="31"/>
  <c r="K102" i="31"/>
  <c r="L102" i="31"/>
  <c r="M102" i="31"/>
  <c r="N102" i="31"/>
  <c r="O102" i="31"/>
  <c r="P102" i="31"/>
  <c r="Q102" i="31"/>
  <c r="R102" i="31"/>
  <c r="S102" i="31"/>
  <c r="T102" i="31"/>
  <c r="U102" i="31"/>
  <c r="V102" i="31"/>
  <c r="W102" i="31"/>
  <c r="X102" i="31"/>
  <c r="Y102" i="31"/>
  <c r="Z102" i="31"/>
  <c r="AA102" i="31"/>
  <c r="AB102" i="31"/>
  <c r="AC102" i="31"/>
  <c r="AD102" i="31"/>
  <c r="AE102" i="31"/>
  <c r="AF102" i="31"/>
  <c r="AG102" i="31"/>
  <c r="AH102" i="31"/>
  <c r="AI102" i="31"/>
  <c r="AJ102" i="31"/>
  <c r="AK102" i="31"/>
  <c r="AL102" i="31"/>
  <c r="AM102" i="31"/>
  <c r="AN102" i="31"/>
  <c r="AO102" i="31"/>
  <c r="AP102" i="31"/>
  <c r="AQ102" i="31"/>
  <c r="AR102" i="31"/>
  <c r="AS102" i="31"/>
  <c r="AT102" i="31"/>
  <c r="AU102" i="31"/>
  <c r="AV102" i="31"/>
  <c r="AW102" i="31"/>
  <c r="AX102" i="31"/>
  <c r="AY102" i="31"/>
  <c r="AZ102" i="31"/>
  <c r="BA102" i="31"/>
  <c r="BB102" i="31"/>
  <c r="BC102" i="31"/>
  <c r="BD102" i="31"/>
  <c r="BE102" i="31"/>
  <c r="BF102" i="31"/>
  <c r="BG102" i="31"/>
  <c r="BH102" i="31"/>
  <c r="BI102" i="31"/>
  <c r="C103" i="31"/>
  <c r="D103" i="31"/>
  <c r="E103" i="31"/>
  <c r="F103" i="31"/>
  <c r="G103" i="31"/>
  <c r="H103" i="31"/>
  <c r="I103" i="31"/>
  <c r="J103" i="31"/>
  <c r="K103" i="31"/>
  <c r="L103" i="31"/>
  <c r="M103" i="31"/>
  <c r="N103" i="31"/>
  <c r="O103" i="31"/>
  <c r="P103" i="31"/>
  <c r="Q103" i="31"/>
  <c r="R103" i="31"/>
  <c r="S103" i="31"/>
  <c r="T103" i="31"/>
  <c r="U103" i="31"/>
  <c r="V103" i="31"/>
  <c r="W103" i="31"/>
  <c r="X103" i="31"/>
  <c r="Y103" i="31"/>
  <c r="Z103" i="31"/>
  <c r="AA103" i="31"/>
  <c r="AB103" i="31"/>
  <c r="AC103" i="31"/>
  <c r="AD103" i="31"/>
  <c r="AE103" i="31"/>
  <c r="AF103" i="31"/>
  <c r="AG103" i="31"/>
  <c r="AH103" i="31"/>
  <c r="AI103" i="31"/>
  <c r="AJ103" i="31"/>
  <c r="AK103" i="31"/>
  <c r="AL103" i="31"/>
  <c r="AM103" i="31"/>
  <c r="AN103" i="31"/>
  <c r="AO103" i="31"/>
  <c r="AP103" i="31"/>
  <c r="AQ103" i="31"/>
  <c r="AR103" i="31"/>
  <c r="AS103" i="31"/>
  <c r="AT103" i="31"/>
  <c r="AU103" i="31"/>
  <c r="AV103" i="31"/>
  <c r="AW103" i="31"/>
  <c r="AX103" i="31"/>
  <c r="AY103" i="31"/>
  <c r="AZ103" i="31"/>
  <c r="BA103" i="31"/>
  <c r="BB103" i="31"/>
  <c r="BC103" i="31"/>
  <c r="BD103" i="31"/>
  <c r="BE103" i="31"/>
  <c r="BF103" i="31"/>
  <c r="BG103" i="31"/>
  <c r="BH103" i="31"/>
  <c r="BI103" i="31"/>
  <c r="C104" i="31"/>
  <c r="C7" i="31" s="1"/>
  <c r="D104" i="31"/>
  <c r="D7" i="31" s="1"/>
  <c r="E104" i="31"/>
  <c r="E7" i="31" s="1"/>
  <c r="F104" i="31"/>
  <c r="F7" i="31" s="1"/>
  <c r="G104" i="31"/>
  <c r="G7" i="31" s="1"/>
  <c r="H104" i="31"/>
  <c r="I104" i="31"/>
  <c r="I7" i="31" s="1"/>
  <c r="J104" i="31"/>
  <c r="K104" i="31"/>
  <c r="K7" i="31" s="1"/>
  <c r="L104" i="31"/>
  <c r="L7" i="31" s="1"/>
  <c r="M104" i="31"/>
  <c r="M7" i="31" s="1"/>
  <c r="N104" i="31"/>
  <c r="N7" i="31" s="1"/>
  <c r="O104" i="31"/>
  <c r="O7" i="31" s="1"/>
  <c r="P104" i="31"/>
  <c r="P7" i="31" s="1"/>
  <c r="Q104" i="31"/>
  <c r="Q7" i="31" s="1"/>
  <c r="R104" i="31"/>
  <c r="R7" i="31" s="1"/>
  <c r="S104" i="31"/>
  <c r="S7" i="31" s="1"/>
  <c r="T104" i="31"/>
  <c r="T7" i="31" s="1"/>
  <c r="U104" i="31"/>
  <c r="U7" i="31" s="1"/>
  <c r="V104" i="31"/>
  <c r="V7" i="31" s="1"/>
  <c r="W104" i="31"/>
  <c r="W7" i="31" s="1"/>
  <c r="X104" i="31"/>
  <c r="X7" i="31" s="1"/>
  <c r="Y104" i="31"/>
  <c r="Z104" i="31"/>
  <c r="Z7" i="31" s="1"/>
  <c r="AA104" i="31"/>
  <c r="AA7" i="31" s="1"/>
  <c r="AB104" i="31"/>
  <c r="AB7" i="31" s="1"/>
  <c r="AC104" i="31"/>
  <c r="AC7" i="31" s="1"/>
  <c r="AD104" i="31"/>
  <c r="AD7" i="31" s="1"/>
  <c r="AE104" i="31"/>
  <c r="AE7" i="31" s="1"/>
  <c r="AF104" i="31"/>
  <c r="AG104" i="31"/>
  <c r="AH104" i="31"/>
  <c r="AI104" i="31"/>
  <c r="AI7" i="31" s="1"/>
  <c r="AJ104" i="31"/>
  <c r="AJ7" i="31" s="1"/>
  <c r="AK104" i="31"/>
  <c r="AK7" i="31" s="1"/>
  <c r="AL104" i="31"/>
  <c r="AL7" i="31" s="1"/>
  <c r="AM104" i="31"/>
  <c r="AM7" i="31" s="1"/>
  <c r="AN104" i="31"/>
  <c r="AN7" i="31" s="1"/>
  <c r="AO104" i="31"/>
  <c r="AP104" i="31"/>
  <c r="AP7" i="31" s="1"/>
  <c r="AQ104" i="31"/>
  <c r="AQ7" i="31" s="1"/>
  <c r="AR104" i="31"/>
  <c r="AR7" i="31" s="1"/>
  <c r="AS104" i="31"/>
  <c r="AS7" i="31" s="1"/>
  <c r="AT104" i="31"/>
  <c r="AT7" i="31" s="1"/>
  <c r="AU104" i="31"/>
  <c r="AU7" i="31" s="1"/>
  <c r="AV104" i="31"/>
  <c r="AW104" i="31"/>
  <c r="AW7" i="31" s="1"/>
  <c r="AX104" i="31"/>
  <c r="AX7" i="31" s="1"/>
  <c r="AY104" i="31"/>
  <c r="AY7" i="31" s="1"/>
  <c r="AZ104" i="31"/>
  <c r="AZ7" i="31" s="1"/>
  <c r="BA104" i="31"/>
  <c r="BA7" i="31" s="1"/>
  <c r="BB104" i="31"/>
  <c r="BB7" i="31" s="1"/>
  <c r="BC104" i="31"/>
  <c r="BC7" i="31" s="1"/>
  <c r="BD104" i="31"/>
  <c r="BE104" i="31"/>
  <c r="BF104" i="31"/>
  <c r="BF7" i="31" s="1"/>
  <c r="BG104" i="31"/>
  <c r="BG7" i="31" s="1"/>
  <c r="BH104" i="31"/>
  <c r="BH7" i="31" s="1"/>
  <c r="BI104" i="31"/>
  <c r="BI7" i="31" s="1"/>
  <c r="C105" i="31"/>
  <c r="D105" i="31"/>
  <c r="E105" i="31"/>
  <c r="F105" i="31"/>
  <c r="G105" i="31"/>
  <c r="H105" i="31"/>
  <c r="I105" i="31"/>
  <c r="J105" i="31"/>
  <c r="K105" i="31"/>
  <c r="L105" i="31"/>
  <c r="M105" i="31"/>
  <c r="N105" i="31"/>
  <c r="O105" i="31"/>
  <c r="P105" i="31"/>
  <c r="Q105" i="31"/>
  <c r="R105" i="31"/>
  <c r="S105" i="31"/>
  <c r="T105" i="31"/>
  <c r="U105" i="31"/>
  <c r="V105" i="31"/>
  <c r="W105" i="31"/>
  <c r="X105" i="31"/>
  <c r="Y105" i="31"/>
  <c r="Z105" i="31"/>
  <c r="AA105" i="31"/>
  <c r="AB105" i="31"/>
  <c r="AC105" i="31"/>
  <c r="AD105" i="31"/>
  <c r="AE105" i="31"/>
  <c r="AF105" i="31"/>
  <c r="AG105" i="31"/>
  <c r="AH105" i="31"/>
  <c r="AI105" i="31"/>
  <c r="AJ105" i="31"/>
  <c r="AK105" i="31"/>
  <c r="AL105" i="31"/>
  <c r="AM105" i="31"/>
  <c r="AN105" i="31"/>
  <c r="AO105" i="31"/>
  <c r="AP105" i="31"/>
  <c r="AQ105" i="31"/>
  <c r="AR105" i="31"/>
  <c r="AS105" i="31"/>
  <c r="AT105" i="31"/>
  <c r="AU105" i="31"/>
  <c r="AV105" i="31"/>
  <c r="AW105" i="31"/>
  <c r="AX105" i="31"/>
  <c r="AY105" i="31"/>
  <c r="AZ105" i="31"/>
  <c r="BA105" i="31"/>
  <c r="BB105" i="31"/>
  <c r="BC105" i="31"/>
  <c r="BD105" i="31"/>
  <c r="BE105" i="31"/>
  <c r="BF105" i="31"/>
  <c r="BG105" i="31"/>
  <c r="BH105" i="31"/>
  <c r="BI105" i="31"/>
  <c r="C106" i="31"/>
  <c r="D106" i="31"/>
  <c r="E106" i="31"/>
  <c r="F106" i="31"/>
  <c r="G106" i="31"/>
  <c r="H106" i="31"/>
  <c r="I106" i="31"/>
  <c r="J106" i="31"/>
  <c r="K106" i="31"/>
  <c r="L106" i="31"/>
  <c r="M106" i="31"/>
  <c r="N106" i="31"/>
  <c r="O106" i="31"/>
  <c r="P106" i="31"/>
  <c r="Q106" i="31"/>
  <c r="R106" i="31"/>
  <c r="S106" i="31"/>
  <c r="T106" i="31"/>
  <c r="U106" i="31"/>
  <c r="V106" i="31"/>
  <c r="W106" i="31"/>
  <c r="X106" i="31"/>
  <c r="Y106" i="31"/>
  <c r="Z106" i="31"/>
  <c r="AA106" i="31"/>
  <c r="AB106" i="31"/>
  <c r="AC106" i="31"/>
  <c r="AD106" i="31"/>
  <c r="AE106" i="31"/>
  <c r="AF106" i="31"/>
  <c r="AG106" i="31"/>
  <c r="AH106" i="31"/>
  <c r="AI106" i="31"/>
  <c r="AJ106" i="31"/>
  <c r="AK106" i="31"/>
  <c r="AL106" i="31"/>
  <c r="AM106" i="31"/>
  <c r="AN106" i="31"/>
  <c r="AO106" i="31"/>
  <c r="AP106" i="31"/>
  <c r="AQ106" i="31"/>
  <c r="AR106" i="31"/>
  <c r="AS106" i="31"/>
  <c r="AT106" i="31"/>
  <c r="AU106" i="31"/>
  <c r="AV106" i="31"/>
  <c r="AW106" i="31"/>
  <c r="AX106" i="31"/>
  <c r="AY106" i="31"/>
  <c r="AZ106" i="31"/>
  <c r="BA106" i="31"/>
  <c r="BB106" i="31"/>
  <c r="BC106" i="31"/>
  <c r="BD106" i="31"/>
  <c r="BE106" i="31"/>
  <c r="BF106" i="31"/>
  <c r="BG106" i="31"/>
  <c r="BH106" i="31"/>
  <c r="BI106" i="31"/>
  <c r="C107" i="31"/>
  <c r="C10" i="31" s="1"/>
  <c r="D107" i="31"/>
  <c r="D10" i="31" s="1"/>
  <c r="E107" i="31"/>
  <c r="E10" i="31" s="1"/>
  <c r="F107" i="31"/>
  <c r="F10" i="31" s="1"/>
  <c r="G107" i="31"/>
  <c r="G10" i="31" s="1"/>
  <c r="H107" i="31"/>
  <c r="I107" i="31"/>
  <c r="I10" i="31" s="1"/>
  <c r="J107" i="31"/>
  <c r="J10" i="31" s="1"/>
  <c r="K107" i="31"/>
  <c r="K10" i="31" s="1"/>
  <c r="L107" i="31"/>
  <c r="L10" i="31" s="1"/>
  <c r="M107" i="31"/>
  <c r="M10" i="31" s="1"/>
  <c r="N107" i="31"/>
  <c r="N10" i="31" s="1"/>
  <c r="O107" i="31"/>
  <c r="O10" i="31" s="1"/>
  <c r="P107" i="31"/>
  <c r="Q107" i="31"/>
  <c r="R107" i="31"/>
  <c r="R10" i="31" s="1"/>
  <c r="S107" i="31"/>
  <c r="S10" i="31" s="1"/>
  <c r="T107" i="31"/>
  <c r="T10" i="31" s="1"/>
  <c r="U107" i="31"/>
  <c r="U10" i="31" s="1"/>
  <c r="V107" i="31"/>
  <c r="V10" i="31" s="1"/>
  <c r="W107" i="31"/>
  <c r="X107" i="31"/>
  <c r="Y107" i="31"/>
  <c r="Y10" i="31" s="1"/>
  <c r="Z107" i="31"/>
  <c r="Z10" i="31" s="1"/>
  <c r="AA107" i="31"/>
  <c r="AA10" i="31" s="1"/>
  <c r="AB107" i="31"/>
  <c r="AB10" i="31" s="1"/>
  <c r="AC107" i="31"/>
  <c r="AC10" i="31" s="1"/>
  <c r="AD107" i="31"/>
  <c r="AD10" i="31" s="1"/>
  <c r="AE107" i="31"/>
  <c r="AF107" i="31"/>
  <c r="AG107" i="31"/>
  <c r="AH107" i="31"/>
  <c r="AH10" i="31" s="1"/>
  <c r="AI107" i="31"/>
  <c r="AJ107" i="31"/>
  <c r="AJ10" i="31" s="1"/>
  <c r="AK107" i="31"/>
  <c r="AK10" i="31" s="1"/>
  <c r="AL107" i="31"/>
  <c r="AL10" i="31" s="1"/>
  <c r="AM107" i="31"/>
  <c r="AM10" i="31" s="1"/>
  <c r="AN107" i="31"/>
  <c r="AN10" i="31" s="1"/>
  <c r="AO107" i="31"/>
  <c r="AP107" i="31"/>
  <c r="AP10" i="31" s="1"/>
  <c r="AQ107" i="31"/>
  <c r="AQ10" i="31" s="1"/>
  <c r="AR107" i="31"/>
  <c r="AR10" i="31" s="1"/>
  <c r="AS107" i="31"/>
  <c r="AS10" i="31" s="1"/>
  <c r="AT107" i="31"/>
  <c r="AT10" i="31" s="1"/>
  <c r="AU107" i="31"/>
  <c r="AU10" i="31" s="1"/>
  <c r="AV107" i="31"/>
  <c r="AV10" i="31" s="1"/>
  <c r="AW107" i="31"/>
  <c r="AX107" i="31"/>
  <c r="AX10" i="31" s="1"/>
  <c r="AY107" i="31"/>
  <c r="AZ107" i="31"/>
  <c r="AZ10" i="31" s="1"/>
  <c r="BA107" i="31"/>
  <c r="BA10" i="31" s="1"/>
  <c r="BB107" i="31"/>
  <c r="BB10" i="31" s="1"/>
  <c r="BC107" i="31"/>
  <c r="BD107" i="31"/>
  <c r="BE107" i="31"/>
  <c r="BF107" i="31"/>
  <c r="BF10" i="31" s="1"/>
  <c r="BG107" i="31"/>
  <c r="BG10" i="31" s="1"/>
  <c r="BH107" i="31"/>
  <c r="BH10" i="31" s="1"/>
  <c r="BI107" i="31"/>
  <c r="BI10" i="31" s="1"/>
  <c r="C108" i="31"/>
  <c r="D108" i="31"/>
  <c r="E108" i="31"/>
  <c r="F108" i="31"/>
  <c r="G108" i="31"/>
  <c r="H108" i="31"/>
  <c r="I108" i="31"/>
  <c r="J108" i="31"/>
  <c r="K108" i="31"/>
  <c r="L108" i="31"/>
  <c r="M108" i="31"/>
  <c r="N108" i="31"/>
  <c r="O108" i="31"/>
  <c r="P108" i="31"/>
  <c r="Q108" i="31"/>
  <c r="R108" i="31"/>
  <c r="S108" i="31"/>
  <c r="T108" i="31"/>
  <c r="U108" i="31"/>
  <c r="V108" i="31"/>
  <c r="W108" i="31"/>
  <c r="X108" i="31"/>
  <c r="Y108" i="31"/>
  <c r="Z108" i="31"/>
  <c r="AA108" i="31"/>
  <c r="AB108" i="31"/>
  <c r="AC108" i="31"/>
  <c r="AD108" i="31"/>
  <c r="AE108" i="31"/>
  <c r="AF108" i="31"/>
  <c r="AG108" i="31"/>
  <c r="AH108" i="31"/>
  <c r="AI108" i="31"/>
  <c r="AJ108" i="31"/>
  <c r="AK108" i="31"/>
  <c r="AL108" i="31"/>
  <c r="AM108" i="31"/>
  <c r="AN108" i="31"/>
  <c r="AO108" i="31"/>
  <c r="AP108" i="31"/>
  <c r="AQ108" i="31"/>
  <c r="AR108" i="31"/>
  <c r="AS108" i="31"/>
  <c r="AT108" i="31"/>
  <c r="AU108" i="31"/>
  <c r="AV108" i="31"/>
  <c r="AW108" i="31"/>
  <c r="AX108" i="31"/>
  <c r="AY108" i="31"/>
  <c r="AZ108" i="31"/>
  <c r="BA108" i="31"/>
  <c r="BB108" i="31"/>
  <c r="BC108" i="31"/>
  <c r="BD108" i="31"/>
  <c r="BE108" i="31"/>
  <c r="BF108" i="31"/>
  <c r="BG108" i="31"/>
  <c r="BH108" i="31"/>
  <c r="BI108" i="31"/>
  <c r="C109" i="31"/>
  <c r="D109" i="31"/>
  <c r="E109" i="31"/>
  <c r="F109" i="31"/>
  <c r="G109" i="31"/>
  <c r="H109" i="31"/>
  <c r="I109" i="31"/>
  <c r="J109" i="31"/>
  <c r="K109" i="31"/>
  <c r="L109" i="31"/>
  <c r="M109" i="31"/>
  <c r="N109" i="31"/>
  <c r="O109" i="31"/>
  <c r="P109" i="31"/>
  <c r="Q109" i="31"/>
  <c r="R109" i="31"/>
  <c r="S109" i="31"/>
  <c r="T109" i="31"/>
  <c r="U109" i="31"/>
  <c r="V109" i="31"/>
  <c r="W109" i="31"/>
  <c r="X109" i="31"/>
  <c r="Y109" i="31"/>
  <c r="Z109" i="31"/>
  <c r="AA109" i="31"/>
  <c r="AB109" i="31"/>
  <c r="AC109" i="31"/>
  <c r="AD109" i="31"/>
  <c r="AE109" i="31"/>
  <c r="AF109" i="31"/>
  <c r="AG109" i="31"/>
  <c r="AH109" i="31"/>
  <c r="AI109" i="31"/>
  <c r="AJ109" i="31"/>
  <c r="AK109" i="31"/>
  <c r="AL109" i="31"/>
  <c r="AM109" i="31"/>
  <c r="AN109" i="31"/>
  <c r="AO109" i="31"/>
  <c r="AP109" i="31"/>
  <c r="AQ109" i="31"/>
  <c r="AR109" i="31"/>
  <c r="AS109" i="31"/>
  <c r="AT109" i="31"/>
  <c r="AU109" i="31"/>
  <c r="AV109" i="31"/>
  <c r="AW109" i="31"/>
  <c r="AX109" i="31"/>
  <c r="AY109" i="31"/>
  <c r="AZ109" i="31"/>
  <c r="BA109" i="31"/>
  <c r="BB109" i="31"/>
  <c r="BC109" i="31"/>
  <c r="BD109" i="31"/>
  <c r="BE109" i="31"/>
  <c r="BF109" i="31"/>
  <c r="BG109" i="31"/>
  <c r="BH109" i="31"/>
  <c r="BI109" i="31"/>
  <c r="C110" i="31"/>
  <c r="C13" i="31" s="1"/>
  <c r="D110" i="31"/>
  <c r="D13" i="31" s="1"/>
  <c r="E110" i="31"/>
  <c r="E13" i="31" s="1"/>
  <c r="F110" i="31"/>
  <c r="F13" i="31" s="1"/>
  <c r="G110" i="31"/>
  <c r="H110" i="31"/>
  <c r="I110" i="31"/>
  <c r="I13" i="31" s="1"/>
  <c r="J110" i="31"/>
  <c r="K110" i="31"/>
  <c r="K13" i="31" s="1"/>
  <c r="L110" i="31"/>
  <c r="L13" i="31" s="1"/>
  <c r="M110" i="31"/>
  <c r="M13" i="31" s="1"/>
  <c r="N110" i="31"/>
  <c r="N13" i="31" s="1"/>
  <c r="O110" i="31"/>
  <c r="P110" i="31"/>
  <c r="P13" i="31" s="1"/>
  <c r="Q110" i="31"/>
  <c r="Q13" i="31" s="1"/>
  <c r="R110" i="31"/>
  <c r="R13" i="31" s="1"/>
  <c r="S110" i="31"/>
  <c r="S13" i="31" s="1"/>
  <c r="T110" i="31"/>
  <c r="T13" i="31" s="1"/>
  <c r="U110" i="31"/>
  <c r="U13" i="31" s="1"/>
  <c r="V110" i="31"/>
  <c r="V13" i="31" s="1"/>
  <c r="W110" i="31"/>
  <c r="X110" i="31"/>
  <c r="X13" i="31" s="1"/>
  <c r="Y110" i="31"/>
  <c r="Y13" i="31" s="1"/>
  <c r="Z110" i="31"/>
  <c r="AA110" i="31"/>
  <c r="AA13" i="31" s="1"/>
  <c r="AB110" i="31"/>
  <c r="AB13" i="31" s="1"/>
  <c r="AC110" i="31"/>
  <c r="AC13" i="31" s="1"/>
  <c r="AD110" i="31"/>
  <c r="AE110" i="31"/>
  <c r="AF110" i="31"/>
  <c r="AF13" i="31" s="1"/>
  <c r="AG110" i="31"/>
  <c r="AG13" i="31" s="1"/>
  <c r="AH110" i="31"/>
  <c r="AH13" i="31" s="1"/>
  <c r="AI110" i="31"/>
  <c r="AI13" i="31" s="1"/>
  <c r="AJ110" i="31"/>
  <c r="AJ13" i="31" s="1"/>
  <c r="AK110" i="31"/>
  <c r="AK13" i="31" s="1"/>
  <c r="AL110" i="31"/>
  <c r="AL13" i="31" s="1"/>
  <c r="AM110" i="31"/>
  <c r="AN110" i="31"/>
  <c r="AN13" i="31" s="1"/>
  <c r="AO110" i="31"/>
  <c r="AO13" i="31" s="1"/>
  <c r="AP110" i="31"/>
  <c r="AP13" i="31" s="1"/>
  <c r="AQ110" i="31"/>
  <c r="AQ13" i="31" s="1"/>
  <c r="AR110" i="31"/>
  <c r="AR13" i="31" s="1"/>
  <c r="AS110" i="31"/>
  <c r="AS13" i="31" s="1"/>
  <c r="AT110" i="31"/>
  <c r="AT13" i="31" s="1"/>
  <c r="AU110" i="31"/>
  <c r="AV110" i="31"/>
  <c r="AW110" i="31"/>
  <c r="AW13" i="31" s="1"/>
  <c r="AX110" i="31"/>
  <c r="AX13" i="31" s="1"/>
  <c r="AY110" i="31"/>
  <c r="AY13" i="31" s="1"/>
  <c r="AZ110" i="31"/>
  <c r="AZ13" i="31" s="1"/>
  <c r="BA110" i="31"/>
  <c r="BA13" i="31" s="1"/>
  <c r="BB110" i="31"/>
  <c r="BC110" i="31"/>
  <c r="BC13" i="31" s="1"/>
  <c r="BD110" i="31"/>
  <c r="BE110" i="31"/>
  <c r="BE13" i="31" s="1"/>
  <c r="BF110" i="31"/>
  <c r="BF13" i="31" s="1"/>
  <c r="BG110" i="31"/>
  <c r="BG13" i="31" s="1"/>
  <c r="BH110" i="31"/>
  <c r="BH13" i="31" s="1"/>
  <c r="BI110" i="31"/>
  <c r="BI13" i="31" s="1"/>
  <c r="C111" i="31"/>
  <c r="D111" i="31"/>
  <c r="E111" i="31"/>
  <c r="F111" i="31"/>
  <c r="G111" i="31"/>
  <c r="H111" i="31"/>
  <c r="I111" i="31"/>
  <c r="J111" i="31"/>
  <c r="K111" i="31"/>
  <c r="L111" i="31"/>
  <c r="M111" i="31"/>
  <c r="N111" i="31"/>
  <c r="O111" i="31"/>
  <c r="P111" i="31"/>
  <c r="Q111" i="31"/>
  <c r="R111" i="31"/>
  <c r="S111" i="31"/>
  <c r="T111" i="31"/>
  <c r="U111" i="31"/>
  <c r="V111" i="31"/>
  <c r="W111" i="31"/>
  <c r="X111" i="31"/>
  <c r="Y111" i="31"/>
  <c r="Z111" i="31"/>
  <c r="AA111" i="31"/>
  <c r="AB111" i="31"/>
  <c r="AC111" i="31"/>
  <c r="AD111" i="31"/>
  <c r="AE111" i="31"/>
  <c r="AF111" i="31"/>
  <c r="AG111" i="31"/>
  <c r="AH111" i="31"/>
  <c r="AI111" i="31"/>
  <c r="AJ111" i="31"/>
  <c r="AK111" i="31"/>
  <c r="AL111" i="31"/>
  <c r="AM111" i="31"/>
  <c r="AN111" i="31"/>
  <c r="AO111" i="31"/>
  <c r="AP111" i="31"/>
  <c r="AQ111" i="31"/>
  <c r="AR111" i="31"/>
  <c r="AS111" i="31"/>
  <c r="AT111" i="31"/>
  <c r="AU111" i="31"/>
  <c r="AV111" i="31"/>
  <c r="AW111" i="31"/>
  <c r="AX111" i="31"/>
  <c r="AY111" i="31"/>
  <c r="AZ111" i="31"/>
  <c r="BA111" i="31"/>
  <c r="BB111" i="31"/>
  <c r="BC111" i="31"/>
  <c r="BD111" i="31"/>
  <c r="BE111" i="31"/>
  <c r="BF111" i="31"/>
  <c r="BG111" i="31"/>
  <c r="BH111" i="31"/>
  <c r="BI111" i="31"/>
  <c r="C112" i="31"/>
  <c r="D112" i="31"/>
  <c r="E112" i="31"/>
  <c r="F112" i="31"/>
  <c r="G112" i="31"/>
  <c r="H112" i="31"/>
  <c r="I112" i="31"/>
  <c r="J112" i="31"/>
  <c r="K112" i="31"/>
  <c r="L112" i="31"/>
  <c r="M112" i="31"/>
  <c r="N112" i="31"/>
  <c r="O112" i="31"/>
  <c r="P112" i="31"/>
  <c r="Q112" i="31"/>
  <c r="R112" i="31"/>
  <c r="S112" i="31"/>
  <c r="T112" i="31"/>
  <c r="U112" i="31"/>
  <c r="V112" i="31"/>
  <c r="W112" i="31"/>
  <c r="X112" i="31"/>
  <c r="Y112" i="31"/>
  <c r="Z112" i="31"/>
  <c r="AA112" i="31"/>
  <c r="AB112" i="31"/>
  <c r="AC112" i="31"/>
  <c r="AD112" i="31"/>
  <c r="AE112" i="31"/>
  <c r="AF112" i="31"/>
  <c r="AG112" i="31"/>
  <c r="AH112" i="31"/>
  <c r="AI112" i="31"/>
  <c r="AJ112" i="31"/>
  <c r="AK112" i="31"/>
  <c r="AL112" i="31"/>
  <c r="AM112" i="31"/>
  <c r="AN112" i="31"/>
  <c r="AO112" i="31"/>
  <c r="AP112" i="31"/>
  <c r="AQ112" i="31"/>
  <c r="AR112" i="31"/>
  <c r="AS112" i="31"/>
  <c r="AT112" i="31"/>
  <c r="AU112" i="31"/>
  <c r="AV112" i="31"/>
  <c r="AW112" i="31"/>
  <c r="AX112" i="31"/>
  <c r="AY112" i="31"/>
  <c r="AZ112" i="31"/>
  <c r="BA112" i="31"/>
  <c r="BB112" i="31"/>
  <c r="BC112" i="31"/>
  <c r="BD112" i="31"/>
  <c r="BE112" i="31"/>
  <c r="BF112" i="31"/>
  <c r="BG112" i="31"/>
  <c r="BH112" i="31"/>
  <c r="BI112" i="31"/>
  <c r="C113" i="31"/>
  <c r="C16" i="31" s="1"/>
  <c r="D113" i="31"/>
  <c r="D16" i="31" s="1"/>
  <c r="E113" i="31"/>
  <c r="F113" i="31"/>
  <c r="G113" i="31"/>
  <c r="H113" i="31"/>
  <c r="H16" i="31" s="1"/>
  <c r="I113" i="31"/>
  <c r="I16" i="31" s="1"/>
  <c r="J113" i="31"/>
  <c r="J16" i="31" s="1"/>
  <c r="K113" i="31"/>
  <c r="K16" i="31" s="1"/>
  <c r="L113" i="31"/>
  <c r="L16" i="31" s="1"/>
  <c r="M113" i="31"/>
  <c r="N113" i="31"/>
  <c r="O113" i="31"/>
  <c r="O16" i="31" s="1"/>
  <c r="P113" i="31"/>
  <c r="P16" i="31" s="1"/>
  <c r="Q113" i="31"/>
  <c r="Q16" i="31" s="1"/>
  <c r="R113" i="31"/>
  <c r="R16" i="31" s="1"/>
  <c r="S113" i="31"/>
  <c r="S16" i="31" s="1"/>
  <c r="T113" i="31"/>
  <c r="T16" i="31" s="1"/>
  <c r="U113" i="31"/>
  <c r="V113" i="31"/>
  <c r="W113" i="31"/>
  <c r="X113" i="31"/>
  <c r="X16" i="31" s="1"/>
  <c r="Y113" i="31"/>
  <c r="Z113" i="31"/>
  <c r="Z16" i="31" s="1"/>
  <c r="AA113" i="31"/>
  <c r="AA16" i="31" s="1"/>
  <c r="AB113" i="31"/>
  <c r="AB16" i="31" s="1"/>
  <c r="AC113" i="31"/>
  <c r="AD113" i="31"/>
  <c r="AE113" i="31"/>
  <c r="AF113" i="31"/>
  <c r="AF16" i="31" s="1"/>
  <c r="AG113" i="31"/>
  <c r="AG16" i="31" s="1"/>
  <c r="AH113" i="31"/>
  <c r="AH16" i="31" s="1"/>
  <c r="AI113" i="31"/>
  <c r="AI16" i="31" s="1"/>
  <c r="AJ113" i="31"/>
  <c r="AJ16" i="31" s="1"/>
  <c r="AK113" i="31"/>
  <c r="AK16" i="31" s="1"/>
  <c r="AL113" i="31"/>
  <c r="AM113" i="31"/>
  <c r="AN113" i="31"/>
  <c r="AN16" i="31" s="1"/>
  <c r="AO113" i="31"/>
  <c r="AO16" i="31" s="1"/>
  <c r="AP113" i="31"/>
  <c r="AP16" i="31" s="1"/>
  <c r="AQ113" i="31"/>
  <c r="AQ16" i="31" s="1"/>
  <c r="AR113" i="31"/>
  <c r="AR16" i="31" s="1"/>
  <c r="AS113" i="31"/>
  <c r="AT113" i="31"/>
  <c r="AU113" i="31"/>
  <c r="AU16" i="31" s="1"/>
  <c r="AV113" i="31"/>
  <c r="AV16" i="31" s="1"/>
  <c r="AW113" i="31"/>
  <c r="AW16" i="31" s="1"/>
  <c r="AX113" i="31"/>
  <c r="AX16" i="31" s="1"/>
  <c r="AY113" i="31"/>
  <c r="AY16" i="31" s="1"/>
  <c r="AZ113" i="31"/>
  <c r="AZ16" i="31" s="1"/>
  <c r="BA113" i="31"/>
  <c r="BB113" i="31"/>
  <c r="BC113" i="31"/>
  <c r="BD113" i="31"/>
  <c r="BD16" i="31" s="1"/>
  <c r="BE113" i="31"/>
  <c r="BE16" i="31" s="1"/>
  <c r="BF113" i="31"/>
  <c r="BF16" i="31" s="1"/>
  <c r="BG113" i="31"/>
  <c r="BG16" i="31" s="1"/>
  <c r="BH113" i="31"/>
  <c r="BH16" i="31" s="1"/>
  <c r="BI113" i="31"/>
  <c r="C114" i="31"/>
  <c r="D114" i="31"/>
  <c r="E114" i="31"/>
  <c r="F114" i="31"/>
  <c r="G114" i="31"/>
  <c r="H114" i="31"/>
  <c r="I114" i="31"/>
  <c r="J114" i="31"/>
  <c r="K114" i="31"/>
  <c r="L114" i="31"/>
  <c r="M114" i="31"/>
  <c r="N114" i="31"/>
  <c r="O114" i="31"/>
  <c r="P114" i="31"/>
  <c r="Q114" i="31"/>
  <c r="R114" i="31"/>
  <c r="S114" i="31"/>
  <c r="T114" i="31"/>
  <c r="U114" i="31"/>
  <c r="V114" i="31"/>
  <c r="W114" i="31"/>
  <c r="X114" i="31"/>
  <c r="Y114" i="31"/>
  <c r="Z114" i="31"/>
  <c r="AA114" i="31"/>
  <c r="AB114" i="31"/>
  <c r="AC114" i="31"/>
  <c r="AD114" i="31"/>
  <c r="AE114" i="31"/>
  <c r="AF114" i="31"/>
  <c r="AG114" i="31"/>
  <c r="AH114" i="31"/>
  <c r="AI114" i="31"/>
  <c r="AJ114" i="31"/>
  <c r="AK114" i="31"/>
  <c r="AL114" i="31"/>
  <c r="AM114" i="31"/>
  <c r="AN114" i="31"/>
  <c r="AO114" i="31"/>
  <c r="AP114" i="31"/>
  <c r="AQ114" i="31"/>
  <c r="AR114" i="31"/>
  <c r="AS114" i="31"/>
  <c r="AT114" i="31"/>
  <c r="AU114" i="31"/>
  <c r="AV114" i="31"/>
  <c r="AW114" i="31"/>
  <c r="AX114" i="31"/>
  <c r="AY114" i="31"/>
  <c r="AZ114" i="31"/>
  <c r="BA114" i="31"/>
  <c r="BB114" i="31"/>
  <c r="BC114" i="31"/>
  <c r="BD114" i="31"/>
  <c r="BE114" i="31"/>
  <c r="BF114" i="31"/>
  <c r="BG114" i="31"/>
  <c r="BH114" i="31"/>
  <c r="BI114" i="31"/>
  <c r="C115" i="31"/>
  <c r="D115" i="31"/>
  <c r="E115" i="31"/>
  <c r="F115" i="31"/>
  <c r="G115" i="31"/>
  <c r="H115" i="31"/>
  <c r="I115" i="31"/>
  <c r="J115" i="31"/>
  <c r="K115" i="31"/>
  <c r="L115" i="31"/>
  <c r="M115" i="31"/>
  <c r="N115" i="31"/>
  <c r="O115" i="31"/>
  <c r="P115" i="31"/>
  <c r="Q115" i="31"/>
  <c r="R115" i="31"/>
  <c r="S115" i="31"/>
  <c r="T115" i="31"/>
  <c r="U115" i="31"/>
  <c r="V115" i="31"/>
  <c r="W115" i="31"/>
  <c r="X115" i="31"/>
  <c r="Y115" i="31"/>
  <c r="Z115" i="31"/>
  <c r="AA115" i="31"/>
  <c r="AB115" i="31"/>
  <c r="AC115" i="31"/>
  <c r="AD115" i="31"/>
  <c r="AE115" i="31"/>
  <c r="AF115" i="31"/>
  <c r="AG115" i="31"/>
  <c r="AH115" i="31"/>
  <c r="AI115" i="31"/>
  <c r="AJ115" i="31"/>
  <c r="AK115" i="31"/>
  <c r="AL115" i="31"/>
  <c r="AM115" i="31"/>
  <c r="AN115" i="31"/>
  <c r="AO115" i="31"/>
  <c r="AP115" i="31"/>
  <c r="AQ115" i="31"/>
  <c r="AR115" i="31"/>
  <c r="AS115" i="31"/>
  <c r="AT115" i="31"/>
  <c r="AU115" i="31"/>
  <c r="AV115" i="31"/>
  <c r="AW115" i="31"/>
  <c r="AX115" i="31"/>
  <c r="AY115" i="31"/>
  <c r="AZ115" i="31"/>
  <c r="BA115" i="31"/>
  <c r="BB115" i="31"/>
  <c r="BC115" i="31"/>
  <c r="BD115" i="31"/>
  <c r="BE115" i="31"/>
  <c r="BF115" i="31"/>
  <c r="BG115" i="31"/>
  <c r="BH115" i="31"/>
  <c r="BI115" i="31"/>
  <c r="C116" i="31"/>
  <c r="C19" i="31" s="1"/>
  <c r="D116" i="31"/>
  <c r="D19" i="31" s="1"/>
  <c r="E116" i="31"/>
  <c r="F116" i="31"/>
  <c r="G116" i="31"/>
  <c r="G19" i="31" s="1"/>
  <c r="H116" i="31"/>
  <c r="H19" i="31" s="1"/>
  <c r="I116" i="31"/>
  <c r="I19" i="31" s="1"/>
  <c r="J116" i="31"/>
  <c r="J19" i="31" s="1"/>
  <c r="K116" i="31"/>
  <c r="K19" i="31" s="1"/>
  <c r="L116" i="31"/>
  <c r="M116" i="31"/>
  <c r="N116" i="31"/>
  <c r="O116" i="31"/>
  <c r="O19" i="31" s="1"/>
  <c r="P116" i="31"/>
  <c r="P19" i="31" s="1"/>
  <c r="Q116" i="31"/>
  <c r="R116" i="31"/>
  <c r="R19" i="31" s="1"/>
  <c r="S116" i="31"/>
  <c r="S19" i="31" s="1"/>
  <c r="T116" i="31"/>
  <c r="T19" i="31" s="1"/>
  <c r="U116" i="31"/>
  <c r="V116" i="31"/>
  <c r="W116" i="31"/>
  <c r="W19" i="31" s="1"/>
  <c r="X116" i="31"/>
  <c r="X19" i="31" s="1"/>
  <c r="Y116" i="31"/>
  <c r="Y19" i="31" s="1"/>
  <c r="Z116" i="31"/>
  <c r="Z19" i="31" s="1"/>
  <c r="AA116" i="31"/>
  <c r="AA19" i="31" s="1"/>
  <c r="AB116" i="31"/>
  <c r="AC116" i="31"/>
  <c r="AD116" i="31"/>
  <c r="AD19" i="31" s="1"/>
  <c r="AE116" i="31"/>
  <c r="AE19" i="31" s="1"/>
  <c r="AF116" i="31"/>
  <c r="AF19" i="31" s="1"/>
  <c r="AG116" i="31"/>
  <c r="AG19" i="31" s="1"/>
  <c r="AH116" i="31"/>
  <c r="AH19" i="31" s="1"/>
  <c r="AI116" i="31"/>
  <c r="AI19" i="31" s="1"/>
  <c r="AJ116" i="31"/>
  <c r="AK116" i="31"/>
  <c r="AL116" i="31"/>
  <c r="AM116" i="31"/>
  <c r="AM19" i="31" s="1"/>
  <c r="AN116" i="31"/>
  <c r="AN19" i="31" s="1"/>
  <c r="AO116" i="31"/>
  <c r="AO19" i="31" s="1"/>
  <c r="AP116" i="31"/>
  <c r="AP19" i="31" s="1"/>
  <c r="AQ116" i="31"/>
  <c r="AQ19" i="31" s="1"/>
  <c r="AR116" i="31"/>
  <c r="AR19" i="31" s="1"/>
  <c r="AS116" i="31"/>
  <c r="AT116" i="31"/>
  <c r="AU116" i="31"/>
  <c r="AU19" i="31" s="1"/>
  <c r="AV116" i="31"/>
  <c r="AV19" i="31" s="1"/>
  <c r="AW116" i="31"/>
  <c r="AW19" i="31" s="1"/>
  <c r="AX116" i="31"/>
  <c r="AX19" i="31" s="1"/>
  <c r="AY116" i="31"/>
  <c r="AY19" i="31" s="1"/>
  <c r="AZ116" i="31"/>
  <c r="AZ19" i="31" s="1"/>
  <c r="BA116" i="31"/>
  <c r="BB116" i="31"/>
  <c r="BC116" i="31"/>
  <c r="BC19" i="31" s="1"/>
  <c r="BD116" i="31"/>
  <c r="BD19" i="31" s="1"/>
  <c r="BE116" i="31"/>
  <c r="BE19" i="31" s="1"/>
  <c r="BF116" i="31"/>
  <c r="BF19" i="31" s="1"/>
  <c r="BG116" i="31"/>
  <c r="BG19" i="31" s="1"/>
  <c r="BH116" i="31"/>
  <c r="BI116" i="31"/>
  <c r="C117" i="31"/>
  <c r="D117" i="31"/>
  <c r="E117" i="31"/>
  <c r="F117" i="31"/>
  <c r="G117" i="31"/>
  <c r="H117" i="31"/>
  <c r="I117" i="31"/>
  <c r="J117" i="31"/>
  <c r="K117" i="31"/>
  <c r="L117" i="31"/>
  <c r="M117" i="31"/>
  <c r="N117" i="31"/>
  <c r="O117" i="31"/>
  <c r="P117" i="31"/>
  <c r="Q117" i="31"/>
  <c r="R117" i="31"/>
  <c r="S117" i="31"/>
  <c r="T117" i="31"/>
  <c r="U117" i="31"/>
  <c r="V117" i="31"/>
  <c r="W117" i="31"/>
  <c r="X117" i="31"/>
  <c r="Y117" i="31"/>
  <c r="Z117" i="31"/>
  <c r="AA117" i="31"/>
  <c r="AB117" i="31"/>
  <c r="AC117" i="31"/>
  <c r="AD117" i="31"/>
  <c r="AE117" i="31"/>
  <c r="AF117" i="31"/>
  <c r="AG117" i="31"/>
  <c r="AH117" i="31"/>
  <c r="AI117" i="31"/>
  <c r="AJ117" i="31"/>
  <c r="AK117" i="31"/>
  <c r="AL117" i="31"/>
  <c r="AM117" i="31"/>
  <c r="AN117" i="31"/>
  <c r="AO117" i="31"/>
  <c r="AP117" i="31"/>
  <c r="AQ117" i="31"/>
  <c r="AR117" i="31"/>
  <c r="AS117" i="31"/>
  <c r="AT117" i="31"/>
  <c r="AU117" i="31"/>
  <c r="AV117" i="31"/>
  <c r="AW117" i="31"/>
  <c r="AX117" i="31"/>
  <c r="AY117" i="31"/>
  <c r="AZ117" i="31"/>
  <c r="BA117" i="31"/>
  <c r="BB117" i="31"/>
  <c r="BC117" i="31"/>
  <c r="BD117" i="31"/>
  <c r="BE117" i="31"/>
  <c r="BF117" i="31"/>
  <c r="BG117" i="31"/>
  <c r="BH117" i="31"/>
  <c r="BI117" i="31"/>
  <c r="C118" i="31"/>
  <c r="D118" i="31"/>
  <c r="E118" i="31"/>
  <c r="F118" i="31"/>
  <c r="G118" i="31"/>
  <c r="H118" i="31"/>
  <c r="I118" i="31"/>
  <c r="J118" i="31"/>
  <c r="K118" i="31"/>
  <c r="L118" i="31"/>
  <c r="M118" i="31"/>
  <c r="N118" i="31"/>
  <c r="O118" i="31"/>
  <c r="P118" i="31"/>
  <c r="Q118" i="31"/>
  <c r="R118" i="31"/>
  <c r="S118" i="31"/>
  <c r="T118" i="31"/>
  <c r="U118" i="31"/>
  <c r="V118" i="31"/>
  <c r="W118" i="31"/>
  <c r="X118" i="31"/>
  <c r="Y118" i="31"/>
  <c r="Z118" i="31"/>
  <c r="AA118" i="31"/>
  <c r="AB118" i="31"/>
  <c r="AC118" i="31"/>
  <c r="AD118" i="31"/>
  <c r="AE118" i="31"/>
  <c r="AF118" i="31"/>
  <c r="AG118" i="31"/>
  <c r="AH118" i="31"/>
  <c r="AI118" i="31"/>
  <c r="AJ118" i="31"/>
  <c r="AK118" i="31"/>
  <c r="AL118" i="31"/>
  <c r="AM118" i="31"/>
  <c r="AN118" i="31"/>
  <c r="AO118" i="31"/>
  <c r="AP118" i="31"/>
  <c r="AQ118" i="31"/>
  <c r="AR118" i="31"/>
  <c r="AS118" i="31"/>
  <c r="AT118" i="31"/>
  <c r="AU118" i="31"/>
  <c r="AV118" i="31"/>
  <c r="AW118" i="31"/>
  <c r="AX118" i="31"/>
  <c r="AY118" i="31"/>
  <c r="AZ118" i="31"/>
  <c r="BA118" i="31"/>
  <c r="BB118" i="31"/>
  <c r="BC118" i="31"/>
  <c r="BD118" i="31"/>
  <c r="BE118" i="31"/>
  <c r="BF118" i="31"/>
  <c r="BG118" i="31"/>
  <c r="BH118" i="31"/>
  <c r="BI118" i="31"/>
  <c r="C119" i="31"/>
  <c r="D119" i="31"/>
  <c r="E119" i="31"/>
  <c r="F119" i="31"/>
  <c r="F22" i="31" s="1"/>
  <c r="G119" i="31"/>
  <c r="G22" i="31" s="1"/>
  <c r="H119" i="31"/>
  <c r="H22" i="31" s="1"/>
  <c r="I119" i="31"/>
  <c r="I22" i="31" s="1"/>
  <c r="J119" i="31"/>
  <c r="J22" i="31" s="1"/>
  <c r="K119" i="31"/>
  <c r="K22" i="31" s="1"/>
  <c r="L119" i="31"/>
  <c r="M119" i="31"/>
  <c r="N119" i="31"/>
  <c r="N22" i="31" s="1"/>
  <c r="O119" i="31"/>
  <c r="P119" i="31"/>
  <c r="P22" i="31" s="1"/>
  <c r="Q119" i="31"/>
  <c r="Q22" i="31" s="1"/>
  <c r="R119" i="31"/>
  <c r="R22" i="31" s="1"/>
  <c r="S119" i="31"/>
  <c r="T119" i="31"/>
  <c r="U119" i="31"/>
  <c r="U22" i="31" s="1"/>
  <c r="V119" i="31"/>
  <c r="V22" i="31" s="1"/>
  <c r="W119" i="31"/>
  <c r="W22" i="31" s="1"/>
  <c r="X119" i="31"/>
  <c r="X22" i="31" s="1"/>
  <c r="Y119" i="31"/>
  <c r="Y22" i="31" s="1"/>
  <c r="Z119" i="31"/>
  <c r="Z22" i="31" s="1"/>
  <c r="AA119" i="31"/>
  <c r="AB119" i="31"/>
  <c r="AC119" i="31"/>
  <c r="AD119" i="31"/>
  <c r="AD22" i="31" s="1"/>
  <c r="AE119" i="31"/>
  <c r="AE22" i="31" s="1"/>
  <c r="AF119" i="31"/>
  <c r="AF22" i="31" s="1"/>
  <c r="AG119" i="31"/>
  <c r="AG22" i="31" s="1"/>
  <c r="AH119" i="31"/>
  <c r="AH22" i="31" s="1"/>
  <c r="AI119" i="31"/>
  <c r="AJ119" i="31"/>
  <c r="AK119" i="31"/>
  <c r="AL119" i="31"/>
  <c r="AL22" i="31" s="1"/>
  <c r="AM119" i="31"/>
  <c r="AM22" i="31" s="1"/>
  <c r="AN119" i="31"/>
  <c r="AN22" i="31" s="1"/>
  <c r="AO119" i="31"/>
  <c r="AO22" i="31" s="1"/>
  <c r="AP119" i="31"/>
  <c r="AP22" i="31" s="1"/>
  <c r="AQ119" i="31"/>
  <c r="AR119" i="31"/>
  <c r="AS119" i="31"/>
  <c r="AT119" i="31"/>
  <c r="AT22" i="31" s="1"/>
  <c r="AU119" i="31"/>
  <c r="AU22" i="31" s="1"/>
  <c r="AV119" i="31"/>
  <c r="AV22" i="31" s="1"/>
  <c r="AW119" i="31"/>
  <c r="AW22" i="31" s="1"/>
  <c r="AX119" i="31"/>
  <c r="AX22" i="31" s="1"/>
  <c r="AY119" i="31"/>
  <c r="AY22" i="31" s="1"/>
  <c r="AZ119" i="31"/>
  <c r="BA119" i="31"/>
  <c r="BA22" i="31" s="1"/>
  <c r="BB119" i="31"/>
  <c r="BB22" i="31" s="1"/>
  <c r="BC119" i="31"/>
  <c r="BD119" i="31"/>
  <c r="BD22" i="31" s="1"/>
  <c r="BE119" i="31"/>
  <c r="BE22" i="31" s="1"/>
  <c r="BF119" i="31"/>
  <c r="BF22" i="31" s="1"/>
  <c r="BG119" i="31"/>
  <c r="BG22" i="31" s="1"/>
  <c r="BH119" i="31"/>
  <c r="BH22" i="31" s="1"/>
  <c r="BI119" i="31"/>
  <c r="C120" i="31"/>
  <c r="D120" i="31"/>
  <c r="E120" i="31"/>
  <c r="F120" i="31"/>
  <c r="G120" i="31"/>
  <c r="H120" i="31"/>
  <c r="I120" i="31"/>
  <c r="J120" i="31"/>
  <c r="K120" i="31"/>
  <c r="L120" i="31"/>
  <c r="M120" i="31"/>
  <c r="N120" i="31"/>
  <c r="O120" i="31"/>
  <c r="P120" i="31"/>
  <c r="Q120" i="31"/>
  <c r="R120" i="31"/>
  <c r="S120" i="31"/>
  <c r="T120" i="31"/>
  <c r="U120" i="31"/>
  <c r="V120" i="31"/>
  <c r="W120" i="31"/>
  <c r="X120" i="31"/>
  <c r="Y120" i="31"/>
  <c r="Z120" i="31"/>
  <c r="AA120" i="31"/>
  <c r="AB120" i="31"/>
  <c r="AC120" i="31"/>
  <c r="AD120" i="31"/>
  <c r="AE120" i="31"/>
  <c r="AF120" i="31"/>
  <c r="AG120" i="31"/>
  <c r="AH120" i="31"/>
  <c r="AI120" i="31"/>
  <c r="AJ120" i="31"/>
  <c r="AK120" i="31"/>
  <c r="AL120" i="31"/>
  <c r="AM120" i="31"/>
  <c r="AN120" i="31"/>
  <c r="AO120" i="31"/>
  <c r="AP120" i="31"/>
  <c r="AQ120" i="31"/>
  <c r="AR120" i="31"/>
  <c r="AS120" i="31"/>
  <c r="AT120" i="31"/>
  <c r="AU120" i="31"/>
  <c r="AV120" i="31"/>
  <c r="AW120" i="31"/>
  <c r="AX120" i="31"/>
  <c r="AY120" i="31"/>
  <c r="AZ120" i="31"/>
  <c r="BA120" i="31"/>
  <c r="BB120" i="31"/>
  <c r="BC120" i="31"/>
  <c r="BD120" i="31"/>
  <c r="BE120" i="31"/>
  <c r="BF120" i="31"/>
  <c r="BG120" i="31"/>
  <c r="BH120" i="31"/>
  <c r="BI120" i="31"/>
  <c r="C121" i="31"/>
  <c r="D121" i="31"/>
  <c r="E121" i="31"/>
  <c r="F121" i="31"/>
  <c r="G121" i="31"/>
  <c r="H121" i="31"/>
  <c r="I121" i="31"/>
  <c r="J121" i="31"/>
  <c r="K121" i="31"/>
  <c r="L121" i="31"/>
  <c r="M121" i="31"/>
  <c r="N121" i="31"/>
  <c r="O121" i="31"/>
  <c r="P121" i="31"/>
  <c r="Q121" i="31"/>
  <c r="R121" i="31"/>
  <c r="S121" i="31"/>
  <c r="T121" i="31"/>
  <c r="U121" i="31"/>
  <c r="V121" i="31"/>
  <c r="W121" i="31"/>
  <c r="X121" i="31"/>
  <c r="Y121" i="31"/>
  <c r="Z121" i="31"/>
  <c r="AA121" i="31"/>
  <c r="AB121" i="31"/>
  <c r="AC121" i="31"/>
  <c r="AD121" i="31"/>
  <c r="AE121" i="31"/>
  <c r="AF121" i="31"/>
  <c r="AG121" i="31"/>
  <c r="AH121" i="31"/>
  <c r="AI121" i="31"/>
  <c r="AJ121" i="31"/>
  <c r="AK121" i="31"/>
  <c r="AL121" i="31"/>
  <c r="AM121" i="31"/>
  <c r="AN121" i="31"/>
  <c r="AO121" i="31"/>
  <c r="AP121" i="31"/>
  <c r="AQ121" i="31"/>
  <c r="AR121" i="31"/>
  <c r="AS121" i="31"/>
  <c r="AT121" i="31"/>
  <c r="AU121" i="31"/>
  <c r="AV121" i="31"/>
  <c r="AW121" i="31"/>
  <c r="AX121" i="31"/>
  <c r="AY121" i="31"/>
  <c r="AZ121" i="31"/>
  <c r="BA121" i="31"/>
  <c r="BB121" i="31"/>
  <c r="BC121" i="31"/>
  <c r="BD121" i="31"/>
  <c r="BE121" i="31"/>
  <c r="BF121" i="31"/>
  <c r="BG121" i="31"/>
  <c r="BH121" i="31"/>
  <c r="BI121" i="31"/>
  <c r="C122" i="31"/>
  <c r="D122" i="31"/>
  <c r="D25" i="31" s="1"/>
  <c r="E122" i="31"/>
  <c r="E25" i="31" s="1"/>
  <c r="F122" i="31"/>
  <c r="G122" i="31"/>
  <c r="G25" i="31" s="1"/>
  <c r="H122" i="31"/>
  <c r="H25" i="31" s="1"/>
  <c r="I122" i="31"/>
  <c r="I25" i="31" s="1"/>
  <c r="J122" i="31"/>
  <c r="K122" i="31"/>
  <c r="K25" i="31" s="1"/>
  <c r="L122" i="31"/>
  <c r="M122" i="31"/>
  <c r="M25" i="31" s="1"/>
  <c r="N122" i="31"/>
  <c r="O122" i="31"/>
  <c r="O25" i="31" s="1"/>
  <c r="P122" i="31"/>
  <c r="P25" i="31" s="1"/>
  <c r="Q122" i="31"/>
  <c r="Q25" i="31" s="1"/>
  <c r="R122" i="31"/>
  <c r="S122" i="31"/>
  <c r="T122" i="31"/>
  <c r="U122" i="31"/>
  <c r="U25" i="31" s="1"/>
  <c r="V122" i="31"/>
  <c r="V25" i="31" s="1"/>
  <c r="W122" i="31"/>
  <c r="W25" i="31" s="1"/>
  <c r="X122" i="31"/>
  <c r="X25" i="31" s="1"/>
  <c r="Y122" i="31"/>
  <c r="Y25" i="31" s="1"/>
  <c r="Z122" i="31"/>
  <c r="AA122" i="31"/>
  <c r="AB122" i="31"/>
  <c r="AC122" i="31"/>
  <c r="AC25" i="31" s="1"/>
  <c r="AD122" i="31"/>
  <c r="AD25" i="31" s="1"/>
  <c r="AE122" i="31"/>
  <c r="AE25" i="31" s="1"/>
  <c r="AF122" i="31"/>
  <c r="AF25" i="31" s="1"/>
  <c r="AG122" i="31"/>
  <c r="AG25" i="31" s="1"/>
  <c r="AH122" i="31"/>
  <c r="AI122" i="31"/>
  <c r="AI25" i="31" s="1"/>
  <c r="AJ122" i="31"/>
  <c r="AJ25" i="31" s="1"/>
  <c r="AK122" i="31"/>
  <c r="AK25" i="31" s="1"/>
  <c r="AL122" i="31"/>
  <c r="AL25" i="31" s="1"/>
  <c r="AM122" i="31"/>
  <c r="AM25" i="31" s="1"/>
  <c r="AN122" i="31"/>
  <c r="AN25" i="31" s="1"/>
  <c r="AO122" i="31"/>
  <c r="AO25" i="31" s="1"/>
  <c r="AP122" i="31"/>
  <c r="AQ122" i="31"/>
  <c r="AR122" i="31"/>
  <c r="AR25" i="31" s="1"/>
  <c r="AS122" i="31"/>
  <c r="AS25" i="31" s="1"/>
  <c r="AT122" i="31"/>
  <c r="AT25" i="31" s="1"/>
  <c r="AU122" i="31"/>
  <c r="AV122" i="31"/>
  <c r="AV25" i="31" s="1"/>
  <c r="AW122" i="31"/>
  <c r="AW25" i="31" s="1"/>
  <c r="AX122" i="31"/>
  <c r="AY122" i="31"/>
  <c r="AY25" i="31" s="1"/>
  <c r="AZ122" i="31"/>
  <c r="BA122" i="31"/>
  <c r="BA25" i="31" s="1"/>
  <c r="BB122" i="31"/>
  <c r="BC122" i="31"/>
  <c r="BC25" i="31" s="1"/>
  <c r="BD122" i="31"/>
  <c r="BD25" i="31" s="1"/>
  <c r="BE122" i="31"/>
  <c r="BE25" i="31" s="1"/>
  <c r="BF122" i="31"/>
  <c r="BG122" i="31"/>
  <c r="BH122" i="31"/>
  <c r="BH25" i="31" s="1"/>
  <c r="BI122" i="31"/>
  <c r="BI25" i="31" s="1"/>
  <c r="C123" i="31"/>
  <c r="D123" i="31"/>
  <c r="E123" i="31"/>
  <c r="F123" i="31"/>
  <c r="G123" i="31"/>
  <c r="H123" i="31"/>
  <c r="I123" i="31"/>
  <c r="J123" i="31"/>
  <c r="K123" i="31"/>
  <c r="L123" i="31"/>
  <c r="M123" i="31"/>
  <c r="N123" i="31"/>
  <c r="O123" i="31"/>
  <c r="P123" i="31"/>
  <c r="Q123" i="31"/>
  <c r="R123" i="31"/>
  <c r="S123" i="31"/>
  <c r="T123" i="31"/>
  <c r="U123" i="31"/>
  <c r="V123" i="31"/>
  <c r="W123" i="31"/>
  <c r="X123" i="31"/>
  <c r="Y123" i="31"/>
  <c r="Z123" i="31"/>
  <c r="AA123" i="31"/>
  <c r="AB123" i="31"/>
  <c r="AC123" i="31"/>
  <c r="AD123" i="31"/>
  <c r="AE123" i="31"/>
  <c r="AF123" i="31"/>
  <c r="AG123" i="31"/>
  <c r="AH123" i="31"/>
  <c r="AI123" i="31"/>
  <c r="AJ123" i="31"/>
  <c r="AK123" i="31"/>
  <c r="AL123" i="31"/>
  <c r="AM123" i="31"/>
  <c r="AN123" i="31"/>
  <c r="AO123" i="31"/>
  <c r="AP123" i="31"/>
  <c r="AQ123" i="31"/>
  <c r="AR123" i="31"/>
  <c r="AS123" i="31"/>
  <c r="AT123" i="31"/>
  <c r="AU123" i="31"/>
  <c r="AV123" i="31"/>
  <c r="AW123" i="31"/>
  <c r="AX123" i="31"/>
  <c r="AY123" i="31"/>
  <c r="AZ123" i="31"/>
  <c r="BA123" i="31"/>
  <c r="BB123" i="31"/>
  <c r="BC123" i="31"/>
  <c r="BD123" i="31"/>
  <c r="BE123" i="31"/>
  <c r="BF123" i="31"/>
  <c r="BG123" i="31"/>
  <c r="BH123" i="31"/>
  <c r="BI123" i="31"/>
  <c r="C124" i="31"/>
  <c r="D124" i="31"/>
  <c r="E124" i="31"/>
  <c r="F124" i="31"/>
  <c r="G124" i="31"/>
  <c r="H124" i="31"/>
  <c r="I124" i="31"/>
  <c r="J124" i="31"/>
  <c r="K124" i="31"/>
  <c r="L124" i="31"/>
  <c r="M124" i="31"/>
  <c r="N124" i="31"/>
  <c r="O124" i="31"/>
  <c r="P124" i="31"/>
  <c r="Q124" i="31"/>
  <c r="R124" i="31"/>
  <c r="S124" i="31"/>
  <c r="T124" i="31"/>
  <c r="U124" i="31"/>
  <c r="V124" i="31"/>
  <c r="W124" i="31"/>
  <c r="X124" i="31"/>
  <c r="Y124" i="31"/>
  <c r="Z124" i="31"/>
  <c r="AA124" i="31"/>
  <c r="AB124" i="31"/>
  <c r="AC124" i="31"/>
  <c r="AD124" i="31"/>
  <c r="AE124" i="31"/>
  <c r="AF124" i="31"/>
  <c r="AG124" i="31"/>
  <c r="AH124" i="31"/>
  <c r="AI124" i="31"/>
  <c r="AJ124" i="31"/>
  <c r="AK124" i="31"/>
  <c r="AL124" i="31"/>
  <c r="AM124" i="31"/>
  <c r="AN124" i="31"/>
  <c r="AO124" i="31"/>
  <c r="AP124" i="31"/>
  <c r="AQ124" i="31"/>
  <c r="AR124" i="31"/>
  <c r="AS124" i="31"/>
  <c r="AT124" i="31"/>
  <c r="AU124" i="31"/>
  <c r="AV124" i="31"/>
  <c r="AW124" i="31"/>
  <c r="AX124" i="31"/>
  <c r="AY124" i="31"/>
  <c r="AZ124" i="31"/>
  <c r="BA124" i="31"/>
  <c r="BB124" i="31"/>
  <c r="BC124" i="31"/>
  <c r="BD124" i="31"/>
  <c r="BE124" i="31"/>
  <c r="BF124" i="31"/>
  <c r="BG124" i="31"/>
  <c r="BH124" i="31"/>
  <c r="BI124" i="31"/>
  <c r="C125" i="31"/>
  <c r="D125" i="31"/>
  <c r="D28" i="31" s="1"/>
  <c r="E125" i="31"/>
  <c r="E28" i="31" s="1"/>
  <c r="F125" i="31"/>
  <c r="G125" i="31"/>
  <c r="G28" i="31" s="1"/>
  <c r="H125" i="31"/>
  <c r="H28" i="31" s="1"/>
  <c r="I125" i="31"/>
  <c r="I28" i="31" s="1"/>
  <c r="J125" i="31"/>
  <c r="K125" i="31"/>
  <c r="L125" i="31"/>
  <c r="L28" i="31" s="1"/>
  <c r="M125" i="31"/>
  <c r="M28" i="31" s="1"/>
  <c r="N125" i="31"/>
  <c r="N28" i="31" s="1"/>
  <c r="O125" i="31"/>
  <c r="O28" i="31" s="1"/>
  <c r="P125" i="31"/>
  <c r="P28" i="31" s="1"/>
  <c r="Q125" i="31"/>
  <c r="R125" i="31"/>
  <c r="S125" i="31"/>
  <c r="T125" i="31"/>
  <c r="T28" i="31" s="1"/>
  <c r="U125" i="31"/>
  <c r="U28" i="31" s="1"/>
  <c r="V125" i="31"/>
  <c r="V28" i="31" s="1"/>
  <c r="W125" i="31"/>
  <c r="W28" i="31" s="1"/>
  <c r="X125" i="31"/>
  <c r="X28" i="31" s="1"/>
  <c r="Y125" i="31"/>
  <c r="Y28" i="31" s="1"/>
  <c r="Z125" i="31"/>
  <c r="AA125" i="31"/>
  <c r="AB125" i="31"/>
  <c r="AB28" i="31" s="1"/>
  <c r="AC125" i="31"/>
  <c r="AC28" i="31" s="1"/>
  <c r="AD125" i="31"/>
  <c r="AD28" i="31" s="1"/>
  <c r="AE125" i="31"/>
  <c r="AE28" i="31" s="1"/>
  <c r="AF125" i="31"/>
  <c r="AF28" i="31" s="1"/>
  <c r="AG125" i="31"/>
  <c r="AG28" i="31" s="1"/>
  <c r="AH125" i="31"/>
  <c r="AI125" i="31"/>
  <c r="AI28" i="31" s="1"/>
  <c r="AJ125" i="31"/>
  <c r="AJ28" i="31" s="1"/>
  <c r="AK125" i="31"/>
  <c r="AK28" i="31" s="1"/>
  <c r="AL125" i="31"/>
  <c r="AL28" i="31" s="1"/>
  <c r="AM125" i="31"/>
  <c r="AM28" i="31" s="1"/>
  <c r="AN125" i="31"/>
  <c r="AN28" i="31" s="1"/>
  <c r="AO125" i="31"/>
  <c r="AP125" i="31"/>
  <c r="AQ125" i="31"/>
  <c r="AQ28" i="31" s="1"/>
  <c r="AR125" i="31"/>
  <c r="AR28" i="31" s="1"/>
  <c r="AS125" i="31"/>
  <c r="AS28" i="31" s="1"/>
  <c r="AT125" i="31"/>
  <c r="AT28" i="31" s="1"/>
  <c r="AU125" i="31"/>
  <c r="AU28" i="31" s="1"/>
  <c r="AV125" i="31"/>
  <c r="AV28" i="31" s="1"/>
  <c r="AW125" i="31"/>
  <c r="AX125" i="31"/>
  <c r="AY125" i="31"/>
  <c r="AZ125" i="31"/>
  <c r="AZ28" i="31" s="1"/>
  <c r="BA125" i="31"/>
  <c r="BA28" i="31" s="1"/>
  <c r="BB125" i="31"/>
  <c r="BB28" i="31" s="1"/>
  <c r="BC125" i="31"/>
  <c r="BC28" i="31" s="1"/>
  <c r="BD125" i="31"/>
  <c r="BD28" i="31" s="1"/>
  <c r="BE125" i="31"/>
  <c r="BF125" i="31"/>
  <c r="BG125" i="31"/>
  <c r="BG28" i="31" s="1"/>
  <c r="BH125" i="31"/>
  <c r="BH28" i="31" s="1"/>
  <c r="BI125" i="31"/>
  <c r="BI28" i="31" s="1"/>
  <c r="C126" i="31"/>
  <c r="D126" i="31"/>
  <c r="E126" i="31"/>
  <c r="F126" i="31"/>
  <c r="G126" i="31"/>
  <c r="H126" i="31"/>
  <c r="I126" i="31"/>
  <c r="J126" i="31"/>
  <c r="K126" i="31"/>
  <c r="L126" i="31"/>
  <c r="M126" i="31"/>
  <c r="N126" i="31"/>
  <c r="O126" i="31"/>
  <c r="P126" i="31"/>
  <c r="Q126" i="31"/>
  <c r="R126" i="31"/>
  <c r="S126" i="31"/>
  <c r="T126" i="31"/>
  <c r="U126" i="31"/>
  <c r="V126" i="31"/>
  <c r="W126" i="31"/>
  <c r="X126" i="31"/>
  <c r="Y126" i="31"/>
  <c r="Z126" i="31"/>
  <c r="AA126" i="31"/>
  <c r="AB126" i="31"/>
  <c r="AC126" i="31"/>
  <c r="AD126" i="31"/>
  <c r="AE126" i="31"/>
  <c r="AF126" i="31"/>
  <c r="AG126" i="31"/>
  <c r="AH126" i="31"/>
  <c r="AI126" i="31"/>
  <c r="AJ126" i="31"/>
  <c r="AK126" i="31"/>
  <c r="AL126" i="31"/>
  <c r="AM126" i="31"/>
  <c r="AN126" i="31"/>
  <c r="AO126" i="31"/>
  <c r="AP126" i="31"/>
  <c r="AQ126" i="31"/>
  <c r="AR126" i="31"/>
  <c r="AS126" i="31"/>
  <c r="AT126" i="31"/>
  <c r="AU126" i="31"/>
  <c r="AV126" i="31"/>
  <c r="AW126" i="31"/>
  <c r="AX126" i="31"/>
  <c r="AY126" i="31"/>
  <c r="AZ126" i="31"/>
  <c r="BA126" i="31"/>
  <c r="BB126" i="31"/>
  <c r="BC126" i="31"/>
  <c r="BD126" i="31"/>
  <c r="BE126" i="31"/>
  <c r="BF126" i="31"/>
  <c r="BG126" i="31"/>
  <c r="BH126" i="31"/>
  <c r="BI126" i="31"/>
  <c r="C127" i="31"/>
  <c r="D127" i="31"/>
  <c r="E127" i="31"/>
  <c r="F127" i="31"/>
  <c r="G127" i="31"/>
  <c r="H127" i="31"/>
  <c r="I127" i="31"/>
  <c r="J127" i="31"/>
  <c r="K127" i="31"/>
  <c r="L127" i="31"/>
  <c r="M127" i="31"/>
  <c r="N127" i="31"/>
  <c r="O127" i="31"/>
  <c r="P127" i="31"/>
  <c r="Q127" i="31"/>
  <c r="R127" i="31"/>
  <c r="S127" i="31"/>
  <c r="T127" i="31"/>
  <c r="U127" i="31"/>
  <c r="V127" i="31"/>
  <c r="W127" i="31"/>
  <c r="X127" i="31"/>
  <c r="Y127" i="31"/>
  <c r="Z127" i="31"/>
  <c r="AA127" i="31"/>
  <c r="AB127" i="31"/>
  <c r="AC127" i="31"/>
  <c r="AD127" i="31"/>
  <c r="AE127" i="31"/>
  <c r="AF127" i="31"/>
  <c r="AG127" i="31"/>
  <c r="AH127" i="31"/>
  <c r="AI127" i="31"/>
  <c r="AJ127" i="31"/>
  <c r="AK127" i="31"/>
  <c r="AL127" i="31"/>
  <c r="AM127" i="31"/>
  <c r="AN127" i="31"/>
  <c r="AO127" i="31"/>
  <c r="AP127" i="31"/>
  <c r="AQ127" i="31"/>
  <c r="AR127" i="31"/>
  <c r="AS127" i="31"/>
  <c r="AT127" i="31"/>
  <c r="AU127" i="31"/>
  <c r="AV127" i="31"/>
  <c r="AW127" i="31"/>
  <c r="AX127" i="31"/>
  <c r="AY127" i="31"/>
  <c r="AZ127" i="31"/>
  <c r="BA127" i="31"/>
  <c r="BB127" i="31"/>
  <c r="BC127" i="31"/>
  <c r="BD127" i="31"/>
  <c r="BE127" i="31"/>
  <c r="BF127" i="31"/>
  <c r="BG127" i="31"/>
  <c r="BH127" i="31"/>
  <c r="BI127" i="31"/>
  <c r="C128" i="31"/>
  <c r="C31" i="31" s="1"/>
  <c r="D128" i="31"/>
  <c r="D31" i="31" s="1"/>
  <c r="E128" i="31"/>
  <c r="E31" i="31" s="1"/>
  <c r="F128" i="31"/>
  <c r="F31" i="31" s="1"/>
  <c r="G128" i="31"/>
  <c r="G31" i="31" s="1"/>
  <c r="H128" i="31"/>
  <c r="I128" i="31"/>
  <c r="J128" i="31"/>
  <c r="J31" i="31" s="1"/>
  <c r="K128" i="31"/>
  <c r="K31" i="31" s="1"/>
  <c r="L128" i="31"/>
  <c r="L31" i="31" s="1"/>
  <c r="M128" i="31"/>
  <c r="M31" i="31" s="1"/>
  <c r="N128" i="31"/>
  <c r="N31" i="31" s="1"/>
  <c r="O128" i="31"/>
  <c r="O31" i="31" s="1"/>
  <c r="P128" i="31"/>
  <c r="P31" i="31" s="1"/>
  <c r="Q128" i="31"/>
  <c r="R128" i="31"/>
  <c r="S128" i="31"/>
  <c r="S31" i="31" s="1"/>
  <c r="T128" i="31"/>
  <c r="T31" i="31" s="1"/>
  <c r="U128" i="31"/>
  <c r="U31" i="31" s="1"/>
  <c r="V128" i="31"/>
  <c r="V31" i="31" s="1"/>
  <c r="W128" i="31"/>
  <c r="W31" i="31" s="1"/>
  <c r="X128" i="31"/>
  <c r="Y128" i="31"/>
  <c r="Z128" i="31"/>
  <c r="AA128" i="31"/>
  <c r="AA31" i="31" s="1"/>
  <c r="AB128" i="31"/>
  <c r="AB31" i="31" s="1"/>
  <c r="AC128" i="31"/>
  <c r="AC31" i="31" s="1"/>
  <c r="AD128" i="31"/>
  <c r="AD31" i="31" s="1"/>
  <c r="AE128" i="31"/>
  <c r="AE31" i="31" s="1"/>
  <c r="AF128" i="31"/>
  <c r="AF31" i="31" s="1"/>
  <c r="AG128" i="31"/>
  <c r="AH128" i="31"/>
  <c r="AH31" i="31" s="1"/>
  <c r="AI128" i="31"/>
  <c r="AI31" i="31" s="1"/>
  <c r="AJ128" i="31"/>
  <c r="AJ31" i="31" s="1"/>
  <c r="AK128" i="31"/>
  <c r="AK31" i="31" s="1"/>
  <c r="AL128" i="31"/>
  <c r="AL31" i="31" s="1"/>
  <c r="AM128" i="31"/>
  <c r="AM31" i="31" s="1"/>
  <c r="AN128" i="31"/>
  <c r="AO128" i="31"/>
  <c r="AP128" i="31"/>
  <c r="AQ128" i="31"/>
  <c r="AQ31" i="31" s="1"/>
  <c r="AR128" i="31"/>
  <c r="AR31" i="31" s="1"/>
  <c r="AS128" i="31"/>
  <c r="AS31" i="31" s="1"/>
  <c r="AT128" i="31"/>
  <c r="AT31" i="31" s="1"/>
  <c r="AU128" i="31"/>
  <c r="AU31" i="31" s="1"/>
  <c r="AV128" i="31"/>
  <c r="AV31" i="31" s="1"/>
  <c r="AW128" i="31"/>
  <c r="AX128" i="31"/>
  <c r="AX31" i="31" s="1"/>
  <c r="AY128" i="31"/>
  <c r="AY31" i="31" s="1"/>
  <c r="AZ128" i="31"/>
  <c r="AZ31" i="31" s="1"/>
  <c r="BA128" i="31"/>
  <c r="BA31" i="31" s="1"/>
  <c r="BB128" i="31"/>
  <c r="BB31" i="31" s="1"/>
  <c r="BC128" i="31"/>
  <c r="BC31" i="31" s="1"/>
  <c r="BD128" i="31"/>
  <c r="BE128" i="31"/>
  <c r="BF128" i="31"/>
  <c r="BG128" i="31"/>
  <c r="BG31" i="31" s="1"/>
  <c r="BH128" i="31"/>
  <c r="BH31" i="31" s="1"/>
  <c r="BI128" i="31"/>
  <c r="BI31" i="31" s="1"/>
  <c r="C129" i="31"/>
  <c r="D129" i="31"/>
  <c r="E129" i="31"/>
  <c r="F129" i="31"/>
  <c r="G129" i="31"/>
  <c r="H129" i="31"/>
  <c r="I129" i="31"/>
  <c r="J129" i="31"/>
  <c r="K129" i="31"/>
  <c r="L129" i="31"/>
  <c r="M129" i="31"/>
  <c r="N129" i="31"/>
  <c r="O129" i="31"/>
  <c r="P129" i="31"/>
  <c r="Q129" i="31"/>
  <c r="R129" i="31"/>
  <c r="S129" i="31"/>
  <c r="T129" i="31"/>
  <c r="U129" i="31"/>
  <c r="V129" i="31"/>
  <c r="W129" i="31"/>
  <c r="X129" i="31"/>
  <c r="Y129" i="31"/>
  <c r="Z129" i="31"/>
  <c r="AA129" i="31"/>
  <c r="AB129" i="31"/>
  <c r="AC129" i="31"/>
  <c r="AD129" i="31"/>
  <c r="AE129" i="31"/>
  <c r="AF129" i="31"/>
  <c r="AG129" i="31"/>
  <c r="AH129" i="31"/>
  <c r="AI129" i="31"/>
  <c r="AJ129" i="31"/>
  <c r="AK129" i="31"/>
  <c r="AL129" i="31"/>
  <c r="AM129" i="31"/>
  <c r="AN129" i="31"/>
  <c r="AO129" i="31"/>
  <c r="AP129" i="31"/>
  <c r="AQ129" i="31"/>
  <c r="AR129" i="31"/>
  <c r="AS129" i="31"/>
  <c r="AT129" i="31"/>
  <c r="AU129" i="31"/>
  <c r="AV129" i="31"/>
  <c r="AW129" i="31"/>
  <c r="AX129" i="31"/>
  <c r="AY129" i="31"/>
  <c r="AZ129" i="31"/>
  <c r="BA129" i="31"/>
  <c r="BB129" i="31"/>
  <c r="BC129" i="31"/>
  <c r="BD129" i="31"/>
  <c r="BE129" i="31"/>
  <c r="BF129" i="31"/>
  <c r="BG129" i="31"/>
  <c r="BH129" i="31"/>
  <c r="BI129" i="31"/>
  <c r="C130" i="31"/>
  <c r="D130" i="31"/>
  <c r="E130" i="31"/>
  <c r="F130" i="31"/>
  <c r="G130" i="31"/>
  <c r="H130" i="31"/>
  <c r="I130" i="31"/>
  <c r="J130" i="31"/>
  <c r="K130" i="31"/>
  <c r="L130" i="31"/>
  <c r="M130" i="31"/>
  <c r="N130" i="31"/>
  <c r="O130" i="31"/>
  <c r="P130" i="31"/>
  <c r="Q130" i="31"/>
  <c r="R130" i="31"/>
  <c r="S130" i="31"/>
  <c r="T130" i="31"/>
  <c r="U130" i="31"/>
  <c r="V130" i="31"/>
  <c r="W130" i="31"/>
  <c r="X130" i="31"/>
  <c r="Y130" i="31"/>
  <c r="Z130" i="31"/>
  <c r="AA130" i="31"/>
  <c r="AB130" i="31"/>
  <c r="AC130" i="31"/>
  <c r="AD130" i="31"/>
  <c r="AE130" i="31"/>
  <c r="AF130" i="31"/>
  <c r="AG130" i="31"/>
  <c r="AH130" i="31"/>
  <c r="AI130" i="31"/>
  <c r="AJ130" i="31"/>
  <c r="AK130" i="31"/>
  <c r="AL130" i="31"/>
  <c r="AM130" i="31"/>
  <c r="AN130" i="31"/>
  <c r="AO130" i="31"/>
  <c r="AP130" i="31"/>
  <c r="AQ130" i="31"/>
  <c r="AR130" i="31"/>
  <c r="AS130" i="31"/>
  <c r="AT130" i="31"/>
  <c r="AU130" i="31"/>
  <c r="AV130" i="31"/>
  <c r="AW130" i="31"/>
  <c r="AX130" i="31"/>
  <c r="AY130" i="31"/>
  <c r="AZ130" i="31"/>
  <c r="BA130" i="31"/>
  <c r="BB130" i="31"/>
  <c r="BC130" i="31"/>
  <c r="BD130" i="31"/>
  <c r="BE130" i="31"/>
  <c r="BF130" i="31"/>
  <c r="BG130" i="31"/>
  <c r="BH130" i="31"/>
  <c r="BI130" i="31"/>
  <c r="C131" i="31"/>
  <c r="C34" i="31" s="1"/>
  <c r="D131" i="31"/>
  <c r="D34" i="31" s="1"/>
  <c r="E131" i="31"/>
  <c r="E34" i="31" s="1"/>
  <c r="F131" i="31"/>
  <c r="F34" i="31" s="1"/>
  <c r="G131" i="31"/>
  <c r="H131" i="31"/>
  <c r="I131" i="31"/>
  <c r="J131" i="31"/>
  <c r="J34" i="31" s="1"/>
  <c r="K131" i="31"/>
  <c r="L131" i="31"/>
  <c r="L34" i="31" s="1"/>
  <c r="M131" i="31"/>
  <c r="M34" i="31" s="1"/>
  <c r="N131" i="31"/>
  <c r="N34" i="31" s="1"/>
  <c r="O131" i="31"/>
  <c r="O34" i="31" s="1"/>
  <c r="P131" i="31"/>
  <c r="Q131" i="31"/>
  <c r="R131" i="31"/>
  <c r="R34" i="31" s="1"/>
  <c r="S131" i="31"/>
  <c r="S34" i="31" s="1"/>
  <c r="T131" i="31"/>
  <c r="T34" i="31" s="1"/>
  <c r="U131" i="31"/>
  <c r="U34" i="31" s="1"/>
  <c r="V131" i="31"/>
  <c r="V34" i="31" s="1"/>
  <c r="W131" i="31"/>
  <c r="X131" i="31"/>
  <c r="X34" i="31" s="1"/>
  <c r="Y131" i="31"/>
  <c r="Z131" i="31"/>
  <c r="Z34" i="31" s="1"/>
  <c r="AA131" i="31"/>
  <c r="AA34" i="31" s="1"/>
  <c r="AB131" i="31"/>
  <c r="AB34" i="31" s="1"/>
  <c r="AC131" i="31"/>
  <c r="AC34" i="31" s="1"/>
  <c r="AD131" i="31"/>
  <c r="AD34" i="31" s="1"/>
  <c r="AE131" i="31"/>
  <c r="AE34" i="31" s="1"/>
  <c r="AF131" i="31"/>
  <c r="AG131" i="31"/>
  <c r="AG34" i="31" s="1"/>
  <c r="AH131" i="31"/>
  <c r="AH34" i="31" s="1"/>
  <c r="AI131" i="31"/>
  <c r="AI34" i="31" s="1"/>
  <c r="AJ131" i="31"/>
  <c r="AJ34" i="31" s="1"/>
  <c r="AK131" i="31"/>
  <c r="AK34" i="31" s="1"/>
  <c r="AL131" i="31"/>
  <c r="AL34" i="31" s="1"/>
  <c r="AM131" i="31"/>
  <c r="AN131" i="31"/>
  <c r="AO131" i="31"/>
  <c r="AP131" i="31"/>
  <c r="AP34" i="31" s="1"/>
  <c r="AQ131" i="31"/>
  <c r="AQ34" i="31" s="1"/>
  <c r="AR131" i="31"/>
  <c r="AR34" i="31" s="1"/>
  <c r="AS131" i="31"/>
  <c r="AS34" i="31" s="1"/>
  <c r="AT131" i="31"/>
  <c r="AT34" i="31" s="1"/>
  <c r="AU131" i="31"/>
  <c r="AV131" i="31"/>
  <c r="AW131" i="31"/>
  <c r="AX131" i="31"/>
  <c r="AX34" i="31" s="1"/>
  <c r="AY131" i="31"/>
  <c r="AY34" i="31" s="1"/>
  <c r="AZ131" i="31"/>
  <c r="AZ34" i="31" s="1"/>
  <c r="BA131" i="31"/>
  <c r="BA34" i="31" s="1"/>
  <c r="BB131" i="31"/>
  <c r="BB34" i="31" s="1"/>
  <c r="BC131" i="31"/>
  <c r="BD131" i="31"/>
  <c r="BE131" i="31"/>
  <c r="BF131" i="31"/>
  <c r="BF34" i="31" s="1"/>
  <c r="BG131" i="31"/>
  <c r="BG34" i="31" s="1"/>
  <c r="BH131" i="31"/>
  <c r="BH34" i="31" s="1"/>
  <c r="BI131" i="31"/>
  <c r="BI34" i="31" s="1"/>
  <c r="C132" i="31"/>
  <c r="D132" i="31"/>
  <c r="E132" i="31"/>
  <c r="F132" i="31"/>
  <c r="G132" i="31"/>
  <c r="H132" i="31"/>
  <c r="I132" i="31"/>
  <c r="J132" i="31"/>
  <c r="K132" i="31"/>
  <c r="L132" i="31"/>
  <c r="M132" i="31"/>
  <c r="N132" i="31"/>
  <c r="O132" i="31"/>
  <c r="P132" i="31"/>
  <c r="Q132" i="31"/>
  <c r="R132" i="31"/>
  <c r="S132" i="31"/>
  <c r="T132" i="31"/>
  <c r="U132" i="31"/>
  <c r="V132" i="31"/>
  <c r="W132" i="31"/>
  <c r="X132" i="31"/>
  <c r="Y132" i="31"/>
  <c r="Z132" i="31"/>
  <c r="AA132" i="31"/>
  <c r="AB132" i="31"/>
  <c r="AC132" i="31"/>
  <c r="AD132" i="31"/>
  <c r="AE132" i="31"/>
  <c r="AF132" i="31"/>
  <c r="AG132" i="31"/>
  <c r="AH132" i="31"/>
  <c r="AI132" i="31"/>
  <c r="AJ132" i="31"/>
  <c r="AK132" i="31"/>
  <c r="AL132" i="31"/>
  <c r="AM132" i="31"/>
  <c r="AN132" i="31"/>
  <c r="AO132" i="31"/>
  <c r="AP132" i="31"/>
  <c r="AQ132" i="31"/>
  <c r="AR132" i="31"/>
  <c r="AS132" i="31"/>
  <c r="AT132" i="31"/>
  <c r="AU132" i="31"/>
  <c r="AV132" i="31"/>
  <c r="AW132" i="31"/>
  <c r="AX132" i="31"/>
  <c r="AY132" i="31"/>
  <c r="AZ132" i="31"/>
  <c r="BA132" i="31"/>
  <c r="BB132" i="31"/>
  <c r="BC132" i="31"/>
  <c r="BD132" i="31"/>
  <c r="BE132" i="31"/>
  <c r="BF132" i="31"/>
  <c r="BG132" i="31"/>
  <c r="BH132" i="31"/>
  <c r="BI132" i="31"/>
  <c r="C133" i="31"/>
  <c r="D133" i="31"/>
  <c r="E133" i="31"/>
  <c r="F133" i="31"/>
  <c r="G133" i="31"/>
  <c r="H133" i="31"/>
  <c r="I133" i="31"/>
  <c r="J133" i="31"/>
  <c r="K133" i="31"/>
  <c r="L133" i="31"/>
  <c r="M133" i="31"/>
  <c r="N133" i="31"/>
  <c r="O133" i="31"/>
  <c r="P133" i="31"/>
  <c r="Q133" i="31"/>
  <c r="R133" i="31"/>
  <c r="S133" i="31"/>
  <c r="T133" i="31"/>
  <c r="U133" i="31"/>
  <c r="V133" i="31"/>
  <c r="W133" i="31"/>
  <c r="X133" i="31"/>
  <c r="Y133" i="31"/>
  <c r="Z133" i="31"/>
  <c r="AA133" i="31"/>
  <c r="AB133" i="31"/>
  <c r="AC133" i="31"/>
  <c r="AD133" i="31"/>
  <c r="AE133" i="31"/>
  <c r="AF133" i="31"/>
  <c r="AG133" i="31"/>
  <c r="AH133" i="31"/>
  <c r="AI133" i="31"/>
  <c r="AJ133" i="31"/>
  <c r="AK133" i="31"/>
  <c r="AL133" i="31"/>
  <c r="AM133" i="31"/>
  <c r="AN133" i="31"/>
  <c r="AO133" i="31"/>
  <c r="AP133" i="31"/>
  <c r="AQ133" i="31"/>
  <c r="AR133" i="31"/>
  <c r="AS133" i="31"/>
  <c r="AT133" i="31"/>
  <c r="AU133" i="31"/>
  <c r="AV133" i="31"/>
  <c r="AW133" i="31"/>
  <c r="AX133" i="31"/>
  <c r="AY133" i="31"/>
  <c r="AZ133" i="31"/>
  <c r="BA133" i="31"/>
  <c r="BB133" i="31"/>
  <c r="BC133" i="31"/>
  <c r="BD133" i="31"/>
  <c r="BE133" i="31"/>
  <c r="BF133" i="31"/>
  <c r="BG133" i="31"/>
  <c r="BH133" i="31"/>
  <c r="BI133" i="31"/>
  <c r="C134" i="31"/>
  <c r="C37" i="31" s="1"/>
  <c r="D134" i="31"/>
  <c r="D37" i="31" s="1"/>
  <c r="E134" i="31"/>
  <c r="E37" i="31" s="1"/>
  <c r="F134" i="31"/>
  <c r="G134" i="31"/>
  <c r="H134" i="31"/>
  <c r="H37" i="31" s="1"/>
  <c r="I134" i="31"/>
  <c r="I37" i="31" s="1"/>
  <c r="J134" i="31"/>
  <c r="J37" i="31" s="1"/>
  <c r="K134" i="31"/>
  <c r="K37" i="31" s="1"/>
  <c r="L134" i="31"/>
  <c r="L37" i="31" s="1"/>
  <c r="M134" i="31"/>
  <c r="M37" i="31" s="1"/>
  <c r="N134" i="31"/>
  <c r="O134" i="31"/>
  <c r="P134" i="31"/>
  <c r="Q134" i="31"/>
  <c r="Q37" i="31" s="1"/>
  <c r="R134" i="31"/>
  <c r="S134" i="31"/>
  <c r="S37" i="31" s="1"/>
  <c r="T134" i="31"/>
  <c r="T37" i="31" s="1"/>
  <c r="U134" i="31"/>
  <c r="U37" i="31" s="1"/>
  <c r="V134" i="31"/>
  <c r="W134" i="31"/>
  <c r="X134" i="31"/>
  <c r="Y134" i="31"/>
  <c r="Y37" i="31" s="1"/>
  <c r="Z134" i="31"/>
  <c r="Z37" i="31" s="1"/>
  <c r="AA134" i="31"/>
  <c r="AA37" i="31" s="1"/>
  <c r="AB134" i="31"/>
  <c r="AB37" i="31" s="1"/>
  <c r="AC134" i="31"/>
  <c r="AC37" i="31" s="1"/>
  <c r="AD134" i="31"/>
  <c r="AE134" i="31"/>
  <c r="AF134" i="31"/>
  <c r="AG134" i="31"/>
  <c r="AG37" i="31" s="1"/>
  <c r="AH134" i="31"/>
  <c r="AH37" i="31" s="1"/>
  <c r="AI134" i="31"/>
  <c r="AI37" i="31" s="1"/>
  <c r="AJ134" i="31"/>
  <c r="AJ37" i="31" s="1"/>
  <c r="AK134" i="31"/>
  <c r="AK37" i="31" s="1"/>
  <c r="AL134" i="31"/>
  <c r="AM134" i="31"/>
  <c r="AN134" i="31"/>
  <c r="AN37" i="31" s="1"/>
  <c r="AO134" i="31"/>
  <c r="AO37" i="31" s="1"/>
  <c r="AP134" i="31"/>
  <c r="AQ134" i="31"/>
  <c r="AQ37" i="31" s="1"/>
  <c r="AR134" i="31"/>
  <c r="AR37" i="31" s="1"/>
  <c r="AS134" i="31"/>
  <c r="AS37" i="31" s="1"/>
  <c r="AT134" i="31"/>
  <c r="AT37" i="31" s="1"/>
  <c r="AU134" i="31"/>
  <c r="AV134" i="31"/>
  <c r="AW134" i="31"/>
  <c r="AW37" i="31" s="1"/>
  <c r="AX134" i="31"/>
  <c r="AY134" i="31"/>
  <c r="AY37" i="31" s="1"/>
  <c r="AZ134" i="31"/>
  <c r="AZ37" i="31" s="1"/>
  <c r="BA134" i="31"/>
  <c r="BA37" i="31" s="1"/>
  <c r="BB134" i="31"/>
  <c r="BB37" i="31" s="1"/>
  <c r="BC134" i="31"/>
  <c r="BD134" i="31"/>
  <c r="BE134" i="31"/>
  <c r="BE37" i="31" s="1"/>
  <c r="BF134" i="31"/>
  <c r="BF37" i="31" s="1"/>
  <c r="BG134" i="31"/>
  <c r="BG37" i="31" s="1"/>
  <c r="BH134" i="31"/>
  <c r="BH37" i="31" s="1"/>
  <c r="BI134" i="31"/>
  <c r="BI37" i="31" s="1"/>
  <c r="C135" i="31"/>
  <c r="D135" i="31"/>
  <c r="E135" i="31"/>
  <c r="F135" i="31"/>
  <c r="G135" i="31"/>
  <c r="H135" i="31"/>
  <c r="I135" i="31"/>
  <c r="J135" i="31"/>
  <c r="K135" i="31"/>
  <c r="L135" i="31"/>
  <c r="M135" i="31"/>
  <c r="N135" i="31"/>
  <c r="O135" i="31"/>
  <c r="P135" i="31"/>
  <c r="Q135" i="31"/>
  <c r="R135" i="31"/>
  <c r="S135" i="31"/>
  <c r="T135" i="31"/>
  <c r="U135" i="31"/>
  <c r="V135" i="31"/>
  <c r="W135" i="31"/>
  <c r="X135" i="31"/>
  <c r="Y135" i="31"/>
  <c r="Z135" i="31"/>
  <c r="AA135" i="31"/>
  <c r="AB135" i="31"/>
  <c r="AC135" i="31"/>
  <c r="AD135" i="31"/>
  <c r="AE135" i="31"/>
  <c r="AF135" i="31"/>
  <c r="AG135" i="31"/>
  <c r="AH135" i="31"/>
  <c r="AI135" i="31"/>
  <c r="AJ135" i="31"/>
  <c r="AK135" i="31"/>
  <c r="AL135" i="31"/>
  <c r="AM135" i="31"/>
  <c r="AN135" i="31"/>
  <c r="AO135" i="31"/>
  <c r="AP135" i="31"/>
  <c r="AQ135" i="31"/>
  <c r="AR135" i="31"/>
  <c r="AS135" i="31"/>
  <c r="AT135" i="31"/>
  <c r="AU135" i="31"/>
  <c r="AV135" i="31"/>
  <c r="AW135" i="31"/>
  <c r="AX135" i="31"/>
  <c r="AY135" i="31"/>
  <c r="AZ135" i="31"/>
  <c r="BA135" i="31"/>
  <c r="BB135" i="31"/>
  <c r="BC135" i="31"/>
  <c r="BD135" i="31"/>
  <c r="BE135" i="31"/>
  <c r="BF135" i="31"/>
  <c r="BG135" i="31"/>
  <c r="BH135" i="31"/>
  <c r="BI135" i="31"/>
  <c r="C136" i="31"/>
  <c r="D136" i="31"/>
  <c r="E136" i="31"/>
  <c r="F136" i="31"/>
  <c r="G136" i="31"/>
  <c r="H136" i="31"/>
  <c r="I136" i="31"/>
  <c r="J136" i="31"/>
  <c r="K136" i="31"/>
  <c r="L136" i="31"/>
  <c r="M136" i="31"/>
  <c r="N136" i="31"/>
  <c r="O136" i="31"/>
  <c r="P136" i="31"/>
  <c r="Q136" i="31"/>
  <c r="R136" i="31"/>
  <c r="S136" i="31"/>
  <c r="T136" i="31"/>
  <c r="U136" i="31"/>
  <c r="V136" i="31"/>
  <c r="W136" i="31"/>
  <c r="X136" i="31"/>
  <c r="Y136" i="31"/>
  <c r="Z136" i="31"/>
  <c r="AA136" i="31"/>
  <c r="AB136" i="31"/>
  <c r="AC136" i="31"/>
  <c r="AD136" i="31"/>
  <c r="AE136" i="31"/>
  <c r="AF136" i="31"/>
  <c r="AG136" i="31"/>
  <c r="AH136" i="31"/>
  <c r="AI136" i="31"/>
  <c r="AJ136" i="31"/>
  <c r="AK136" i="31"/>
  <c r="AL136" i="31"/>
  <c r="AM136" i="31"/>
  <c r="AN136" i="31"/>
  <c r="AO136" i="31"/>
  <c r="AP136" i="31"/>
  <c r="AQ136" i="31"/>
  <c r="AR136" i="31"/>
  <c r="AS136" i="31"/>
  <c r="AT136" i="31"/>
  <c r="AU136" i="31"/>
  <c r="AV136" i="31"/>
  <c r="AW136" i="31"/>
  <c r="AX136" i="31"/>
  <c r="AY136" i="31"/>
  <c r="AZ136" i="31"/>
  <c r="BA136" i="31"/>
  <c r="BB136" i="31"/>
  <c r="BC136" i="31"/>
  <c r="BD136" i="31"/>
  <c r="BE136" i="31"/>
  <c r="BF136" i="31"/>
  <c r="BG136" i="31"/>
  <c r="BH136" i="31"/>
  <c r="BI136" i="31"/>
  <c r="C137" i="31"/>
  <c r="C40" i="31" s="1"/>
  <c r="D137" i="31"/>
  <c r="D40" i="31" s="1"/>
  <c r="E137" i="31"/>
  <c r="F137" i="31"/>
  <c r="G137" i="31"/>
  <c r="H137" i="31"/>
  <c r="H40" i="31" s="1"/>
  <c r="I137" i="31"/>
  <c r="I40" i="31" s="1"/>
  <c r="J137" i="31"/>
  <c r="J40" i="31" s="1"/>
  <c r="K137" i="31"/>
  <c r="K40" i="31" s="1"/>
  <c r="L137" i="31"/>
  <c r="L40" i="31" s="1"/>
  <c r="M137" i="31"/>
  <c r="N137" i="31"/>
  <c r="O137" i="31"/>
  <c r="O40" i="31" s="1"/>
  <c r="P137" i="31"/>
  <c r="P40" i="31" s="1"/>
  <c r="Q137" i="31"/>
  <c r="Q40" i="31" s="1"/>
  <c r="R137" i="31"/>
  <c r="R40" i="31" s="1"/>
  <c r="S137" i="31"/>
  <c r="S40" i="31" s="1"/>
  <c r="T137" i="31"/>
  <c r="T40" i="31" s="1"/>
  <c r="U137" i="31"/>
  <c r="V137" i="31"/>
  <c r="W137" i="31"/>
  <c r="X137" i="31"/>
  <c r="X40" i="31" s="1"/>
  <c r="Y137" i="31"/>
  <c r="Y40" i="31" s="1"/>
  <c r="Z137" i="31"/>
  <c r="Z40" i="31" s="1"/>
  <c r="AA137" i="31"/>
  <c r="AA40" i="31" s="1"/>
  <c r="AB137" i="31"/>
  <c r="AB40" i="31" s="1"/>
  <c r="AC137" i="31"/>
  <c r="AD137" i="31"/>
  <c r="AE137" i="31"/>
  <c r="AF137" i="31"/>
  <c r="AF40" i="31" s="1"/>
  <c r="AG137" i="31"/>
  <c r="AG40" i="31" s="1"/>
  <c r="AH137" i="31"/>
  <c r="AH40" i="31" s="1"/>
  <c r="AI137" i="31"/>
  <c r="AI40" i="31" s="1"/>
  <c r="AJ137" i="31"/>
  <c r="AJ40" i="31" s="1"/>
  <c r="AK137" i="31"/>
  <c r="AL137" i="31"/>
  <c r="AM137" i="31"/>
  <c r="AN137" i="31"/>
  <c r="AN40" i="31" s="1"/>
  <c r="AO137" i="31"/>
  <c r="AP137" i="31"/>
  <c r="AP40" i="31" s="1"/>
  <c r="AQ137" i="31"/>
  <c r="AQ40" i="31" s="1"/>
  <c r="AR137" i="31"/>
  <c r="AR40" i="31" s="1"/>
  <c r="AS137" i="31"/>
  <c r="AT137" i="31"/>
  <c r="AU137" i="31"/>
  <c r="AV137" i="31"/>
  <c r="AV40" i="31" s="1"/>
  <c r="AW137" i="31"/>
  <c r="AW40" i="31" s="1"/>
  <c r="AX137" i="31"/>
  <c r="AX40" i="31" s="1"/>
  <c r="AY137" i="31"/>
  <c r="AY40" i="31" s="1"/>
  <c r="AZ137" i="31"/>
  <c r="AZ40" i="31" s="1"/>
  <c r="BA137" i="31"/>
  <c r="BB137" i="31"/>
  <c r="BC137" i="31"/>
  <c r="BD137" i="31"/>
  <c r="BD40" i="31" s="1"/>
  <c r="BE137" i="31"/>
  <c r="BE40" i="31" s="1"/>
  <c r="BF137" i="31"/>
  <c r="BF40" i="31" s="1"/>
  <c r="BG137" i="31"/>
  <c r="BG40" i="31" s="1"/>
  <c r="BH137" i="31"/>
  <c r="BH40" i="31" s="1"/>
  <c r="BI137" i="31"/>
  <c r="C138" i="31"/>
  <c r="D138" i="31"/>
  <c r="E138" i="31"/>
  <c r="F138" i="31"/>
  <c r="G138" i="31"/>
  <c r="H138" i="31"/>
  <c r="I138" i="31"/>
  <c r="J138" i="31"/>
  <c r="K138" i="31"/>
  <c r="L138" i="31"/>
  <c r="M138" i="31"/>
  <c r="N138" i="31"/>
  <c r="O138" i="31"/>
  <c r="P138" i="31"/>
  <c r="Q138" i="31"/>
  <c r="R138" i="31"/>
  <c r="S138" i="31"/>
  <c r="T138" i="31"/>
  <c r="U138" i="31"/>
  <c r="V138" i="31"/>
  <c r="W138" i="31"/>
  <c r="X138" i="31"/>
  <c r="Y138" i="31"/>
  <c r="Z138" i="31"/>
  <c r="AA138" i="31"/>
  <c r="AB138" i="31"/>
  <c r="AC138" i="31"/>
  <c r="AD138" i="31"/>
  <c r="AE138" i="31"/>
  <c r="AF138" i="31"/>
  <c r="AG138" i="31"/>
  <c r="AH138" i="31"/>
  <c r="AI138" i="31"/>
  <c r="AJ138" i="31"/>
  <c r="AK138" i="31"/>
  <c r="AL138" i="31"/>
  <c r="AM138" i="31"/>
  <c r="AN138" i="31"/>
  <c r="AO138" i="31"/>
  <c r="AP138" i="31"/>
  <c r="AQ138" i="31"/>
  <c r="AR138" i="31"/>
  <c r="AS138" i="31"/>
  <c r="AT138" i="31"/>
  <c r="AU138" i="31"/>
  <c r="AV138" i="31"/>
  <c r="AW138" i="31"/>
  <c r="AX138" i="31"/>
  <c r="AY138" i="31"/>
  <c r="AZ138" i="31"/>
  <c r="BA138" i="31"/>
  <c r="BB138" i="31"/>
  <c r="BC138" i="31"/>
  <c r="BD138" i="31"/>
  <c r="BE138" i="31"/>
  <c r="BF138" i="31"/>
  <c r="BG138" i="31"/>
  <c r="BH138" i="31"/>
  <c r="BI138" i="31"/>
  <c r="C139" i="31"/>
  <c r="D139" i="31"/>
  <c r="E139" i="31"/>
  <c r="F139" i="31"/>
  <c r="G139" i="31"/>
  <c r="H139" i="31"/>
  <c r="I139" i="31"/>
  <c r="J139" i="31"/>
  <c r="K139" i="31"/>
  <c r="L139" i="31"/>
  <c r="M139" i="31"/>
  <c r="N139" i="31"/>
  <c r="O139" i="31"/>
  <c r="P139" i="31"/>
  <c r="Q139" i="31"/>
  <c r="R139" i="31"/>
  <c r="S139" i="31"/>
  <c r="T139" i="31"/>
  <c r="U139" i="31"/>
  <c r="V139" i="31"/>
  <c r="W139" i="31"/>
  <c r="X139" i="31"/>
  <c r="Y139" i="31"/>
  <c r="Z139" i="31"/>
  <c r="AA139" i="31"/>
  <c r="AB139" i="31"/>
  <c r="AC139" i="31"/>
  <c r="AD139" i="31"/>
  <c r="AE139" i="31"/>
  <c r="AF139" i="31"/>
  <c r="AG139" i="31"/>
  <c r="AH139" i="31"/>
  <c r="AI139" i="31"/>
  <c r="AJ139" i="31"/>
  <c r="AK139" i="31"/>
  <c r="AL139" i="31"/>
  <c r="AM139" i="31"/>
  <c r="AN139" i="31"/>
  <c r="AO139" i="31"/>
  <c r="AP139" i="31"/>
  <c r="AQ139" i="31"/>
  <c r="AR139" i="31"/>
  <c r="AS139" i="31"/>
  <c r="AT139" i="31"/>
  <c r="AU139" i="31"/>
  <c r="AV139" i="31"/>
  <c r="AW139" i="31"/>
  <c r="AX139" i="31"/>
  <c r="AY139" i="31"/>
  <c r="AZ139" i="31"/>
  <c r="BA139" i="31"/>
  <c r="BB139" i="31"/>
  <c r="BC139" i="31"/>
  <c r="BD139" i="31"/>
  <c r="BE139" i="31"/>
  <c r="BF139" i="31"/>
  <c r="BG139" i="31"/>
  <c r="BH139" i="31"/>
  <c r="BI139" i="31"/>
  <c r="C140" i="31"/>
  <c r="C43" i="31" s="1"/>
  <c r="D140" i="31"/>
  <c r="E140" i="31"/>
  <c r="F140" i="31"/>
  <c r="F43" i="31" s="1"/>
  <c r="G140" i="31"/>
  <c r="G43" i="31" s="1"/>
  <c r="H140" i="31"/>
  <c r="H43" i="31" s="1"/>
  <c r="I140" i="31"/>
  <c r="I43" i="31" s="1"/>
  <c r="J140" i="31"/>
  <c r="J43" i="31" s="1"/>
  <c r="K140" i="31"/>
  <c r="K43" i="31" s="1"/>
  <c r="L140" i="31"/>
  <c r="M140" i="31"/>
  <c r="N140" i="31"/>
  <c r="O140" i="31"/>
  <c r="O43" i="31" s="1"/>
  <c r="P140" i="31"/>
  <c r="P43" i="31" s="1"/>
  <c r="Q140" i="31"/>
  <c r="Q43" i="31" s="1"/>
  <c r="R140" i="31"/>
  <c r="R43" i="31" s="1"/>
  <c r="S140" i="31"/>
  <c r="S43" i="31" s="1"/>
  <c r="T140" i="31"/>
  <c r="U140" i="31"/>
  <c r="V140" i="31"/>
  <c r="W140" i="31"/>
  <c r="W43" i="31" s="1"/>
  <c r="X140" i="31"/>
  <c r="X43" i="31" s="1"/>
  <c r="Y140" i="31"/>
  <c r="Y43" i="31" s="1"/>
  <c r="Z140" i="31"/>
  <c r="Z43" i="31" s="1"/>
  <c r="AA140" i="31"/>
  <c r="AA43" i="31" s="1"/>
  <c r="AB140" i="31"/>
  <c r="AC140" i="31"/>
  <c r="AC43" i="31" s="1"/>
  <c r="AD140" i="31"/>
  <c r="AE140" i="31"/>
  <c r="AE43" i="31" s="1"/>
  <c r="AF140" i="31"/>
  <c r="AF43" i="31" s="1"/>
  <c r="AG140" i="31"/>
  <c r="AG43" i="31" s="1"/>
  <c r="AH140" i="31"/>
  <c r="AH43" i="31" s="1"/>
  <c r="AI140" i="31"/>
  <c r="AI43" i="31" s="1"/>
  <c r="AJ140" i="31"/>
  <c r="AK140" i="31"/>
  <c r="AL140" i="31"/>
  <c r="AL43" i="31" s="1"/>
  <c r="AM140" i="31"/>
  <c r="AM43" i="31" s="1"/>
  <c r="AN140" i="31"/>
  <c r="AN43" i="31" s="1"/>
  <c r="AO140" i="31"/>
  <c r="AO43" i="31" s="1"/>
  <c r="AP140" i="31"/>
  <c r="AP43" i="31" s="1"/>
  <c r="AQ140" i="31"/>
  <c r="AQ43" i="31" s="1"/>
  <c r="AR140" i="31"/>
  <c r="AS140" i="31"/>
  <c r="AT140" i="31"/>
  <c r="AU140" i="31"/>
  <c r="AU43" i="31" s="1"/>
  <c r="AV140" i="31"/>
  <c r="AV43" i="31" s="1"/>
  <c r="AW140" i="31"/>
  <c r="AW43" i="31" s="1"/>
  <c r="AX140" i="31"/>
  <c r="AX43" i="31" s="1"/>
  <c r="AY140" i="31"/>
  <c r="AY43" i="31" s="1"/>
  <c r="AZ140" i="31"/>
  <c r="BA140" i="31"/>
  <c r="BB140" i="31"/>
  <c r="BC140" i="31"/>
  <c r="BC43" i="31" s="1"/>
  <c r="BD140" i="31"/>
  <c r="BD43" i="31" s="1"/>
  <c r="BE140" i="31"/>
  <c r="BE43" i="31" s="1"/>
  <c r="BF140" i="31"/>
  <c r="BF43" i="31" s="1"/>
  <c r="BG140" i="31"/>
  <c r="BG43" i="31" s="1"/>
  <c r="BH140" i="31"/>
  <c r="BI140" i="31"/>
  <c r="BI43" i="31" s="1"/>
  <c r="C141" i="31"/>
  <c r="D141" i="31"/>
  <c r="E141" i="31"/>
  <c r="F141" i="31"/>
  <c r="G141" i="31"/>
  <c r="H141" i="31"/>
  <c r="I141" i="31"/>
  <c r="J141" i="31"/>
  <c r="K141" i="31"/>
  <c r="L141" i="31"/>
  <c r="M141" i="31"/>
  <c r="N141" i="31"/>
  <c r="O141" i="31"/>
  <c r="P141" i="31"/>
  <c r="Q141" i="31"/>
  <c r="R141" i="31"/>
  <c r="S141" i="31"/>
  <c r="T141" i="31"/>
  <c r="U141" i="31"/>
  <c r="V141" i="31"/>
  <c r="W141" i="31"/>
  <c r="X141" i="31"/>
  <c r="Y141" i="31"/>
  <c r="Z141" i="31"/>
  <c r="AA141" i="31"/>
  <c r="AB141" i="31"/>
  <c r="AC141" i="31"/>
  <c r="AD141" i="31"/>
  <c r="AE141" i="31"/>
  <c r="AF141" i="31"/>
  <c r="AG141" i="31"/>
  <c r="AH141" i="31"/>
  <c r="AI141" i="31"/>
  <c r="AJ141" i="31"/>
  <c r="AK141" i="31"/>
  <c r="AL141" i="31"/>
  <c r="AM141" i="31"/>
  <c r="AN141" i="31"/>
  <c r="AO141" i="31"/>
  <c r="AP141" i="31"/>
  <c r="AQ141" i="31"/>
  <c r="AR141" i="31"/>
  <c r="AS141" i="31"/>
  <c r="AT141" i="31"/>
  <c r="AU141" i="31"/>
  <c r="AV141" i="31"/>
  <c r="AW141" i="31"/>
  <c r="AX141" i="31"/>
  <c r="AY141" i="31"/>
  <c r="AZ141" i="31"/>
  <c r="BA141" i="31"/>
  <c r="BB141" i="31"/>
  <c r="BC141" i="31"/>
  <c r="BD141" i="31"/>
  <c r="BE141" i="31"/>
  <c r="BF141" i="31"/>
  <c r="BG141" i="31"/>
  <c r="BH141" i="31"/>
  <c r="BI141" i="31"/>
  <c r="C142" i="31"/>
  <c r="D142" i="31"/>
  <c r="E142" i="31"/>
  <c r="F142" i="31"/>
  <c r="G142" i="31"/>
  <c r="H142" i="31"/>
  <c r="I142" i="31"/>
  <c r="J142" i="31"/>
  <c r="K142" i="31"/>
  <c r="L142" i="31"/>
  <c r="M142" i="31"/>
  <c r="N142" i="31"/>
  <c r="O142" i="31"/>
  <c r="P142" i="31"/>
  <c r="Q142" i="31"/>
  <c r="R142" i="31"/>
  <c r="S142" i="31"/>
  <c r="T142" i="31"/>
  <c r="U142" i="31"/>
  <c r="V142" i="31"/>
  <c r="W142" i="31"/>
  <c r="X142" i="31"/>
  <c r="Y142" i="31"/>
  <c r="Z142" i="31"/>
  <c r="AA142" i="31"/>
  <c r="AB142" i="31"/>
  <c r="AC142" i="31"/>
  <c r="AD142" i="31"/>
  <c r="AE142" i="31"/>
  <c r="AF142" i="31"/>
  <c r="AG142" i="31"/>
  <c r="AH142" i="31"/>
  <c r="AI142" i="31"/>
  <c r="AJ142" i="31"/>
  <c r="AK142" i="31"/>
  <c r="AL142" i="31"/>
  <c r="AM142" i="31"/>
  <c r="AN142" i="31"/>
  <c r="AO142" i="31"/>
  <c r="AP142" i="31"/>
  <c r="AQ142" i="31"/>
  <c r="AR142" i="31"/>
  <c r="AS142" i="31"/>
  <c r="AT142" i="31"/>
  <c r="AU142" i="31"/>
  <c r="AV142" i="31"/>
  <c r="AW142" i="31"/>
  <c r="AX142" i="31"/>
  <c r="AY142" i="31"/>
  <c r="AZ142" i="31"/>
  <c r="BA142" i="31"/>
  <c r="BB142" i="31"/>
  <c r="BC142" i="31"/>
  <c r="BD142" i="31"/>
  <c r="BE142" i="31"/>
  <c r="BF142" i="31"/>
  <c r="BG142" i="31"/>
  <c r="BH142" i="31"/>
  <c r="BI142" i="31"/>
  <c r="C143" i="31"/>
  <c r="D143" i="31"/>
  <c r="E143" i="31"/>
  <c r="F143" i="31"/>
  <c r="F46" i="31" s="1"/>
  <c r="G143" i="31"/>
  <c r="G46" i="31" s="1"/>
  <c r="H143" i="31"/>
  <c r="H46" i="31" s="1"/>
  <c r="I143" i="31"/>
  <c r="I46" i="31" s="1"/>
  <c r="J143" i="31"/>
  <c r="J46" i="31" s="1"/>
  <c r="K143" i="31"/>
  <c r="L143" i="31"/>
  <c r="M143" i="31"/>
  <c r="N143" i="31"/>
  <c r="N46" i="31" s="1"/>
  <c r="O143" i="31"/>
  <c r="O46" i="31" s="1"/>
  <c r="P143" i="31"/>
  <c r="P46" i="31" s="1"/>
  <c r="Q143" i="31"/>
  <c r="Q46" i="31" s="1"/>
  <c r="R143" i="31"/>
  <c r="R46" i="31" s="1"/>
  <c r="S143" i="31"/>
  <c r="T143" i="31"/>
  <c r="T46" i="31" s="1"/>
  <c r="U143" i="31"/>
  <c r="V143" i="31"/>
  <c r="V46" i="31" s="1"/>
  <c r="W143" i="31"/>
  <c r="W46" i="31" s="1"/>
  <c r="X143" i="31"/>
  <c r="X46" i="31" s="1"/>
  <c r="Y143" i="31"/>
  <c r="Y46" i="31" s="1"/>
  <c r="Z143" i="31"/>
  <c r="Z46" i="31" s="1"/>
  <c r="AA143" i="31"/>
  <c r="AB143" i="31"/>
  <c r="AC143" i="31"/>
  <c r="AD143" i="31"/>
  <c r="AD46" i="31" s="1"/>
  <c r="AE143" i="31"/>
  <c r="AE46" i="31" s="1"/>
  <c r="AF143" i="31"/>
  <c r="AF46" i="31" s="1"/>
  <c r="AG143" i="31"/>
  <c r="AG46" i="31" s="1"/>
  <c r="AH143" i="31"/>
  <c r="AH46" i="31" s="1"/>
  <c r="AI143" i="31"/>
  <c r="AJ143" i="31"/>
  <c r="AK143" i="31"/>
  <c r="AK46" i="31" s="1"/>
  <c r="AL143" i="31"/>
  <c r="AL46" i="31" s="1"/>
  <c r="AM143" i="31"/>
  <c r="AM46" i="31" s="1"/>
  <c r="AN143" i="31"/>
  <c r="AN46" i="31" s="1"/>
  <c r="AO143" i="31"/>
  <c r="AO46" i="31" s="1"/>
  <c r="AP143" i="31"/>
  <c r="AP46" i="31" s="1"/>
  <c r="AQ143" i="31"/>
  <c r="AR143" i="31"/>
  <c r="AR46" i="31" s="1"/>
  <c r="AS143" i="31"/>
  <c r="AT143" i="31"/>
  <c r="AT46" i="31" s="1"/>
  <c r="AU143" i="31"/>
  <c r="AU46" i="31" s="1"/>
  <c r="AV143" i="31"/>
  <c r="AV46" i="31" s="1"/>
  <c r="AW143" i="31"/>
  <c r="AW46" i="31" s="1"/>
  <c r="AX143" i="31"/>
  <c r="AX46" i="31" s="1"/>
  <c r="AY143" i="31"/>
  <c r="AZ143" i="31"/>
  <c r="BA143" i="31"/>
  <c r="BB143" i="31"/>
  <c r="BB46" i="31" s="1"/>
  <c r="BC143" i="31"/>
  <c r="BC46" i="31" s="1"/>
  <c r="BD143" i="31"/>
  <c r="BD46" i="31" s="1"/>
  <c r="BE143" i="31"/>
  <c r="BE46" i="31" s="1"/>
  <c r="BF143" i="31"/>
  <c r="BF46" i="31" s="1"/>
  <c r="BG143" i="31"/>
  <c r="BH143" i="31"/>
  <c r="BI143" i="31"/>
  <c r="C144" i="31"/>
  <c r="D144" i="31"/>
  <c r="E144" i="31"/>
  <c r="F144" i="31"/>
  <c r="G144" i="31"/>
  <c r="H144" i="31"/>
  <c r="I144" i="31"/>
  <c r="J144" i="31"/>
  <c r="K144" i="31"/>
  <c r="L144" i="31"/>
  <c r="M144" i="31"/>
  <c r="N144" i="31"/>
  <c r="O144" i="31"/>
  <c r="P144" i="31"/>
  <c r="Q144" i="31"/>
  <c r="R144" i="31"/>
  <c r="S144" i="31"/>
  <c r="T144" i="31"/>
  <c r="U144" i="31"/>
  <c r="V144" i="31"/>
  <c r="W144" i="31"/>
  <c r="X144" i="31"/>
  <c r="Y144" i="31"/>
  <c r="Z144" i="31"/>
  <c r="AA144" i="31"/>
  <c r="AB144" i="31"/>
  <c r="AC144" i="31"/>
  <c r="AD144" i="31"/>
  <c r="AE144" i="31"/>
  <c r="AF144" i="31"/>
  <c r="AG144" i="31"/>
  <c r="AH144" i="31"/>
  <c r="AI144" i="31"/>
  <c r="AJ144" i="31"/>
  <c r="AK144" i="31"/>
  <c r="AL144" i="31"/>
  <c r="AM144" i="31"/>
  <c r="AN144" i="31"/>
  <c r="AO144" i="31"/>
  <c r="AP144" i="31"/>
  <c r="AQ144" i="31"/>
  <c r="AR144" i="31"/>
  <c r="AS144" i="31"/>
  <c r="AT144" i="31"/>
  <c r="AU144" i="31"/>
  <c r="AV144" i="31"/>
  <c r="AW144" i="31"/>
  <c r="AX144" i="31"/>
  <c r="AY144" i="31"/>
  <c r="AZ144" i="31"/>
  <c r="BA144" i="31"/>
  <c r="BB144" i="31"/>
  <c r="BC144" i="31"/>
  <c r="BD144" i="31"/>
  <c r="BE144" i="31"/>
  <c r="BF144" i="31"/>
  <c r="BG144" i="31"/>
  <c r="BH144" i="31"/>
  <c r="BI144" i="31"/>
  <c r="C145" i="31"/>
  <c r="D145" i="31"/>
  <c r="E145" i="31"/>
  <c r="F145" i="31"/>
  <c r="G145" i="31"/>
  <c r="H145" i="31"/>
  <c r="I145" i="31"/>
  <c r="J145" i="31"/>
  <c r="K145" i="31"/>
  <c r="L145" i="31"/>
  <c r="M145" i="31"/>
  <c r="N145" i="31"/>
  <c r="O145" i="31"/>
  <c r="P145" i="31"/>
  <c r="Q145" i="31"/>
  <c r="R145" i="31"/>
  <c r="S145" i="31"/>
  <c r="T145" i="31"/>
  <c r="U145" i="31"/>
  <c r="V145" i="31"/>
  <c r="W145" i="31"/>
  <c r="X145" i="31"/>
  <c r="Y145" i="31"/>
  <c r="Z145" i="31"/>
  <c r="AA145" i="31"/>
  <c r="AB145" i="31"/>
  <c r="AC145" i="31"/>
  <c r="AD145" i="31"/>
  <c r="AE145" i="31"/>
  <c r="AF145" i="31"/>
  <c r="AG145" i="31"/>
  <c r="AH145" i="31"/>
  <c r="AI145" i="31"/>
  <c r="AJ145" i="31"/>
  <c r="AK145" i="31"/>
  <c r="AL145" i="31"/>
  <c r="AM145" i="31"/>
  <c r="AN145" i="31"/>
  <c r="AO145" i="31"/>
  <c r="AP145" i="31"/>
  <c r="AQ145" i="31"/>
  <c r="AR145" i="31"/>
  <c r="AS145" i="31"/>
  <c r="AT145" i="31"/>
  <c r="AU145" i="31"/>
  <c r="AV145" i="31"/>
  <c r="AW145" i="31"/>
  <c r="AX145" i="31"/>
  <c r="AY145" i="31"/>
  <c r="AZ145" i="31"/>
  <c r="BA145" i="31"/>
  <c r="BB145" i="31"/>
  <c r="BC145" i="31"/>
  <c r="BD145" i="31"/>
  <c r="BE145" i="31"/>
  <c r="BF145" i="31"/>
  <c r="BG145" i="31"/>
  <c r="BH145" i="31"/>
  <c r="BI145" i="31"/>
  <c r="C146" i="31"/>
  <c r="D146" i="31"/>
  <c r="E146" i="31"/>
  <c r="E49" i="31" s="1"/>
  <c r="F146" i="31"/>
  <c r="G146" i="31"/>
  <c r="G49" i="31" s="1"/>
  <c r="H146" i="31"/>
  <c r="H49" i="31" s="1"/>
  <c r="I146" i="31"/>
  <c r="I49" i="31" s="1"/>
  <c r="J146" i="31"/>
  <c r="J49" i="31" s="1"/>
  <c r="K146" i="31"/>
  <c r="K49" i="31" s="1"/>
  <c r="L146" i="31"/>
  <c r="M146" i="31"/>
  <c r="M49" i="31" s="1"/>
  <c r="N146" i="31"/>
  <c r="N49" i="31" s="1"/>
  <c r="O146" i="31"/>
  <c r="O49" i="31" s="1"/>
  <c r="P146" i="31"/>
  <c r="P49" i="31" s="1"/>
  <c r="Q146" i="31"/>
  <c r="Q49" i="31" s="1"/>
  <c r="R146" i="31"/>
  <c r="R49" i="31" s="1"/>
  <c r="S146" i="31"/>
  <c r="T146" i="31"/>
  <c r="T49" i="31" s="1"/>
  <c r="U146" i="31"/>
  <c r="U49" i="31" s="1"/>
  <c r="V146" i="31"/>
  <c r="W146" i="31"/>
  <c r="W49" i="31" s="1"/>
  <c r="X146" i="31"/>
  <c r="X49" i="31" s="1"/>
  <c r="Y146" i="31"/>
  <c r="Y49" i="31" s="1"/>
  <c r="Z146" i="31"/>
  <c r="Z49" i="31" s="1"/>
  <c r="AA146" i="31"/>
  <c r="AB146" i="31"/>
  <c r="AC146" i="31"/>
  <c r="AC49" i="31" s="1"/>
  <c r="AD146" i="31"/>
  <c r="AD49" i="31" s="1"/>
  <c r="AE146" i="31"/>
  <c r="AE49" i="31" s="1"/>
  <c r="AF146" i="31"/>
  <c r="AF49" i="31" s="1"/>
  <c r="AG146" i="31"/>
  <c r="AG49" i="31" s="1"/>
  <c r="AH146" i="31"/>
  <c r="AI146" i="31"/>
  <c r="AI49" i="31" s="1"/>
  <c r="AJ146" i="31"/>
  <c r="AK146" i="31"/>
  <c r="AK49" i="31" s="1"/>
  <c r="AL146" i="31"/>
  <c r="AM146" i="31"/>
  <c r="AM49" i="31" s="1"/>
  <c r="AN146" i="31"/>
  <c r="AN49" i="31" s="1"/>
  <c r="AO146" i="31"/>
  <c r="AO49" i="31" s="1"/>
  <c r="AP146" i="31"/>
  <c r="AQ146" i="31"/>
  <c r="AR146" i="31"/>
  <c r="AS146" i="31"/>
  <c r="AS49" i="31" s="1"/>
  <c r="AT146" i="31"/>
  <c r="AT49" i="31" s="1"/>
  <c r="AU146" i="31"/>
  <c r="AU49" i="31" s="1"/>
  <c r="AV146" i="31"/>
  <c r="AV49" i="31" s="1"/>
  <c r="AW146" i="31"/>
  <c r="AW49" i="31" s="1"/>
  <c r="AX146" i="31"/>
  <c r="AY146" i="31"/>
  <c r="AZ146" i="31"/>
  <c r="AZ49" i="31" s="1"/>
  <c r="BA146" i="31"/>
  <c r="BA49" i="31" s="1"/>
  <c r="BB146" i="31"/>
  <c r="BB49" i="31" s="1"/>
  <c r="BC146" i="31"/>
  <c r="BC49" i="31" s="1"/>
  <c r="BD146" i="31"/>
  <c r="BD49" i="31" s="1"/>
  <c r="BE146" i="31"/>
  <c r="BE49" i="31" s="1"/>
  <c r="BF146" i="31"/>
  <c r="BG146" i="31"/>
  <c r="BH146" i="31"/>
  <c r="BI146" i="31"/>
  <c r="BI49" i="31" s="1"/>
  <c r="C147" i="31"/>
  <c r="D147" i="31"/>
  <c r="E147" i="31"/>
  <c r="F147" i="31"/>
  <c r="G147" i="31"/>
  <c r="H147" i="31"/>
  <c r="I147" i="31"/>
  <c r="J147" i="31"/>
  <c r="K147" i="31"/>
  <c r="L147" i="31"/>
  <c r="M147" i="31"/>
  <c r="N147" i="31"/>
  <c r="O147" i="31"/>
  <c r="P147" i="31"/>
  <c r="Q147" i="31"/>
  <c r="R147" i="31"/>
  <c r="S147" i="31"/>
  <c r="T147" i="31"/>
  <c r="U147" i="31"/>
  <c r="V147" i="31"/>
  <c r="W147" i="31"/>
  <c r="X147" i="31"/>
  <c r="Y147" i="31"/>
  <c r="Z147" i="31"/>
  <c r="AA147" i="31"/>
  <c r="AB147" i="31"/>
  <c r="AC147" i="31"/>
  <c r="AD147" i="31"/>
  <c r="AE147" i="31"/>
  <c r="AF147" i="31"/>
  <c r="AG147" i="31"/>
  <c r="AH147" i="31"/>
  <c r="AI147" i="31"/>
  <c r="AJ147" i="31"/>
  <c r="AK147" i="31"/>
  <c r="AL147" i="31"/>
  <c r="AM147" i="31"/>
  <c r="AN147" i="31"/>
  <c r="AO147" i="31"/>
  <c r="AP147" i="31"/>
  <c r="AQ147" i="31"/>
  <c r="AR147" i="31"/>
  <c r="AS147" i="31"/>
  <c r="AT147" i="31"/>
  <c r="AU147" i="31"/>
  <c r="AV147" i="31"/>
  <c r="AW147" i="31"/>
  <c r="AX147" i="31"/>
  <c r="AY147" i="31"/>
  <c r="AZ147" i="31"/>
  <c r="BA147" i="31"/>
  <c r="BB147" i="31"/>
  <c r="BC147" i="31"/>
  <c r="BD147" i="31"/>
  <c r="BE147" i="31"/>
  <c r="BF147" i="31"/>
  <c r="BG147" i="31"/>
  <c r="BH147" i="31"/>
  <c r="BI147" i="31"/>
  <c r="C148" i="31"/>
  <c r="D148" i="31"/>
  <c r="E148" i="31"/>
  <c r="F148" i="31"/>
  <c r="G148" i="31"/>
  <c r="H148" i="31"/>
  <c r="I148" i="31"/>
  <c r="J148" i="31"/>
  <c r="K148" i="31"/>
  <c r="L148" i="31"/>
  <c r="M148" i="31"/>
  <c r="N148" i="31"/>
  <c r="O148" i="31"/>
  <c r="P148" i="31"/>
  <c r="Q148" i="31"/>
  <c r="R148" i="31"/>
  <c r="S148" i="31"/>
  <c r="T148" i="31"/>
  <c r="U148" i="31"/>
  <c r="V148" i="31"/>
  <c r="W148" i="31"/>
  <c r="X148" i="31"/>
  <c r="Y148" i="31"/>
  <c r="Z148" i="31"/>
  <c r="AA148" i="31"/>
  <c r="AB148" i="31"/>
  <c r="AC148" i="31"/>
  <c r="AD148" i="31"/>
  <c r="AE148" i="31"/>
  <c r="AF148" i="31"/>
  <c r="AG148" i="31"/>
  <c r="AH148" i="31"/>
  <c r="AI148" i="31"/>
  <c r="AJ148" i="31"/>
  <c r="AK148" i="31"/>
  <c r="AL148" i="31"/>
  <c r="AM148" i="31"/>
  <c r="AN148" i="31"/>
  <c r="AO148" i="31"/>
  <c r="AP148" i="31"/>
  <c r="AQ148" i="31"/>
  <c r="AR148" i="31"/>
  <c r="AS148" i="31"/>
  <c r="AT148" i="31"/>
  <c r="AU148" i="31"/>
  <c r="AV148" i="31"/>
  <c r="AW148" i="31"/>
  <c r="AX148" i="31"/>
  <c r="AY148" i="31"/>
  <c r="AZ148" i="31"/>
  <c r="BA148" i="31"/>
  <c r="BB148" i="31"/>
  <c r="BC148" i="31"/>
  <c r="BD148" i="31"/>
  <c r="BE148" i="31"/>
  <c r="BF148" i="31"/>
  <c r="BG148" i="31"/>
  <c r="BH148" i="31"/>
  <c r="BI148" i="31"/>
  <c r="C149" i="31"/>
  <c r="D149" i="31"/>
  <c r="D52" i="31" s="1"/>
  <c r="E149" i="31"/>
  <c r="F149" i="31"/>
  <c r="F52" i="31" s="1"/>
  <c r="G149" i="31"/>
  <c r="G52" i="31" s="1"/>
  <c r="H149" i="31"/>
  <c r="H52" i="31" s="1"/>
  <c r="I149" i="31"/>
  <c r="J149" i="31"/>
  <c r="K149" i="31"/>
  <c r="L149" i="31"/>
  <c r="L52" i="31" s="1"/>
  <c r="M149" i="31"/>
  <c r="M52" i="31" s="1"/>
  <c r="N149" i="31"/>
  <c r="N52" i="31" s="1"/>
  <c r="O149" i="31"/>
  <c r="O52" i="31" s="1"/>
  <c r="P149" i="31"/>
  <c r="P52" i="31" s="1"/>
  <c r="Q149" i="31"/>
  <c r="R149" i="31"/>
  <c r="S149" i="31"/>
  <c r="T149" i="31"/>
  <c r="T52" i="31" s="1"/>
  <c r="U149" i="31"/>
  <c r="V149" i="31"/>
  <c r="V52" i="31" s="1"/>
  <c r="W149" i="31"/>
  <c r="W52" i="31" s="1"/>
  <c r="X149" i="31"/>
  <c r="X52" i="31" s="1"/>
  <c r="Y149" i="31"/>
  <c r="Y52" i="31" s="1"/>
  <c r="Z149" i="31"/>
  <c r="AA149" i="31"/>
  <c r="AB149" i="31"/>
  <c r="AB52" i="31" s="1"/>
  <c r="AC149" i="31"/>
  <c r="AC52" i="31" s="1"/>
  <c r="AD149" i="31"/>
  <c r="AD52" i="31" s="1"/>
  <c r="AE149" i="31"/>
  <c r="AE52" i="31" s="1"/>
  <c r="AF149" i="31"/>
  <c r="AF52" i="31" s="1"/>
  <c r="AG149" i="31"/>
  <c r="AH149" i="31"/>
  <c r="AH52" i="31" s="1"/>
  <c r="AI149" i="31"/>
  <c r="AJ149" i="31"/>
  <c r="AJ52" i="31" s="1"/>
  <c r="AK149" i="31"/>
  <c r="AL149" i="31"/>
  <c r="AL52" i="31" s="1"/>
  <c r="AM149" i="31"/>
  <c r="AM52" i="31" s="1"/>
  <c r="AN149" i="31"/>
  <c r="AN52" i="31" s="1"/>
  <c r="AO149" i="31"/>
  <c r="AP149" i="31"/>
  <c r="AQ149" i="31"/>
  <c r="AR149" i="31"/>
  <c r="AR52" i="31" s="1"/>
  <c r="AS149" i="31"/>
  <c r="AS52" i="31" s="1"/>
  <c r="AT149" i="31"/>
  <c r="AT52" i="31" s="1"/>
  <c r="AU149" i="31"/>
  <c r="AU52" i="31" s="1"/>
  <c r="AV149" i="31"/>
  <c r="AV52" i="31" s="1"/>
  <c r="AW149" i="31"/>
  <c r="AX149" i="31"/>
  <c r="AY149" i="31"/>
  <c r="AZ149" i="31"/>
  <c r="AZ52" i="31" s="1"/>
  <c r="BA149" i="31"/>
  <c r="BA52" i="31" s="1"/>
  <c r="BB149" i="31"/>
  <c r="BB52" i="31" s="1"/>
  <c r="BC149" i="31"/>
  <c r="BC52" i="31" s="1"/>
  <c r="BD149" i="31"/>
  <c r="BD52" i="31" s="1"/>
  <c r="BE149" i="31"/>
  <c r="BF149" i="31"/>
  <c r="BG149" i="31"/>
  <c r="BH149" i="31"/>
  <c r="BH52" i="31" s="1"/>
  <c r="BI149" i="31"/>
  <c r="BI52" i="31" s="1"/>
  <c r="C150" i="31"/>
  <c r="D150" i="31"/>
  <c r="E150" i="31"/>
  <c r="F150" i="31"/>
  <c r="G150" i="31"/>
  <c r="H150" i="31"/>
  <c r="I150" i="31"/>
  <c r="J150" i="31"/>
  <c r="K150" i="31"/>
  <c r="L150" i="31"/>
  <c r="M150" i="31"/>
  <c r="N150" i="31"/>
  <c r="O150" i="31"/>
  <c r="P150" i="31"/>
  <c r="Q150" i="31"/>
  <c r="R150" i="31"/>
  <c r="S150" i="31"/>
  <c r="T150" i="31"/>
  <c r="U150" i="31"/>
  <c r="V150" i="31"/>
  <c r="W150" i="31"/>
  <c r="X150" i="31"/>
  <c r="Y150" i="31"/>
  <c r="Z150" i="31"/>
  <c r="AA150" i="31"/>
  <c r="AB150" i="31"/>
  <c r="AC150" i="31"/>
  <c r="AD150" i="31"/>
  <c r="AE150" i="31"/>
  <c r="AF150" i="31"/>
  <c r="AG150" i="31"/>
  <c r="AH150" i="31"/>
  <c r="AI150" i="31"/>
  <c r="AJ150" i="31"/>
  <c r="AK150" i="31"/>
  <c r="AL150" i="31"/>
  <c r="AM150" i="31"/>
  <c r="AN150" i="31"/>
  <c r="AO150" i="31"/>
  <c r="AP150" i="31"/>
  <c r="AQ150" i="31"/>
  <c r="AR150" i="31"/>
  <c r="AS150" i="31"/>
  <c r="AT150" i="31"/>
  <c r="AU150" i="31"/>
  <c r="AV150" i="31"/>
  <c r="AW150" i="31"/>
  <c r="AX150" i="31"/>
  <c r="AY150" i="31"/>
  <c r="AZ150" i="31"/>
  <c r="BA150" i="31"/>
  <c r="BB150" i="31"/>
  <c r="BC150" i="31"/>
  <c r="BD150" i="31"/>
  <c r="BE150" i="31"/>
  <c r="BF150" i="31"/>
  <c r="BG150" i="31"/>
  <c r="BH150" i="31"/>
  <c r="BI150" i="31"/>
  <c r="C151" i="31"/>
  <c r="D151" i="31"/>
  <c r="E151" i="31"/>
  <c r="F151" i="31"/>
  <c r="G151" i="31"/>
  <c r="H151" i="31"/>
  <c r="I151" i="31"/>
  <c r="J151" i="31"/>
  <c r="K151" i="31"/>
  <c r="L151" i="31"/>
  <c r="M151" i="31"/>
  <c r="N151" i="31"/>
  <c r="O151" i="31"/>
  <c r="P151" i="31"/>
  <c r="Q151" i="31"/>
  <c r="R151" i="31"/>
  <c r="S151" i="31"/>
  <c r="T151" i="31"/>
  <c r="U151" i="31"/>
  <c r="V151" i="31"/>
  <c r="W151" i="31"/>
  <c r="X151" i="31"/>
  <c r="Y151" i="31"/>
  <c r="Z151" i="31"/>
  <c r="AA151" i="31"/>
  <c r="AB151" i="31"/>
  <c r="AC151" i="31"/>
  <c r="AD151" i="31"/>
  <c r="AE151" i="31"/>
  <c r="AF151" i="31"/>
  <c r="AG151" i="31"/>
  <c r="AH151" i="31"/>
  <c r="AI151" i="31"/>
  <c r="AJ151" i="31"/>
  <c r="AK151" i="31"/>
  <c r="AL151" i="31"/>
  <c r="AM151" i="31"/>
  <c r="AN151" i="31"/>
  <c r="AO151" i="31"/>
  <c r="AP151" i="31"/>
  <c r="AQ151" i="31"/>
  <c r="AR151" i="31"/>
  <c r="AS151" i="31"/>
  <c r="AT151" i="31"/>
  <c r="AU151" i="31"/>
  <c r="AV151" i="31"/>
  <c r="AW151" i="31"/>
  <c r="AX151" i="31"/>
  <c r="AY151" i="31"/>
  <c r="AZ151" i="31"/>
  <c r="BA151" i="31"/>
  <c r="BB151" i="31"/>
  <c r="BC151" i="31"/>
  <c r="BD151" i="31"/>
  <c r="BE151" i="31"/>
  <c r="BF151" i="31"/>
  <c r="BG151" i="31"/>
  <c r="BH151" i="31"/>
  <c r="BI151" i="31"/>
  <c r="C152" i="31"/>
  <c r="C55" i="31" s="1"/>
  <c r="D152" i="31"/>
  <c r="D55" i="31" s="1"/>
  <c r="E152" i="31"/>
  <c r="E55" i="31" s="1"/>
  <c r="F152" i="31"/>
  <c r="F55" i="31" s="1"/>
  <c r="G152" i="31"/>
  <c r="G55" i="31" s="1"/>
  <c r="H152" i="31"/>
  <c r="I152" i="31"/>
  <c r="J152" i="31"/>
  <c r="J55" i="31" s="1"/>
  <c r="K152" i="31"/>
  <c r="K55" i="31" s="1"/>
  <c r="L152" i="31"/>
  <c r="L55" i="31" s="1"/>
  <c r="M152" i="31"/>
  <c r="M55" i="31" s="1"/>
  <c r="N152" i="31"/>
  <c r="N55" i="31" s="1"/>
  <c r="O152" i="31"/>
  <c r="O55" i="31" s="1"/>
  <c r="P152" i="31"/>
  <c r="Q152" i="31"/>
  <c r="R152" i="31"/>
  <c r="S152" i="31"/>
  <c r="S55" i="31" s="1"/>
  <c r="T152" i="31"/>
  <c r="T55" i="31" s="1"/>
  <c r="U152" i="31"/>
  <c r="U55" i="31" s="1"/>
  <c r="V152" i="31"/>
  <c r="V55" i="31" s="1"/>
  <c r="W152" i="31"/>
  <c r="W55" i="31" s="1"/>
  <c r="X152" i="31"/>
  <c r="Y152" i="31"/>
  <c r="Z152" i="31"/>
  <c r="AA152" i="31"/>
  <c r="AA55" i="31" s="1"/>
  <c r="AB152" i="31"/>
  <c r="AB55" i="31" s="1"/>
  <c r="AC152" i="31"/>
  <c r="AC55" i="31" s="1"/>
  <c r="AD152" i="31"/>
  <c r="AD55" i="31" s="1"/>
  <c r="AE152" i="31"/>
  <c r="AE55" i="31" s="1"/>
  <c r="AF152" i="31"/>
  <c r="AG152" i="31"/>
  <c r="AH152" i="31"/>
  <c r="AI152" i="31"/>
  <c r="AI55" i="31" s="1"/>
  <c r="AJ152" i="31"/>
  <c r="AK152" i="31"/>
  <c r="AK55" i="31" s="1"/>
  <c r="AL152" i="31"/>
  <c r="AL55" i="31" s="1"/>
  <c r="AM152" i="31"/>
  <c r="AM55" i="31" s="1"/>
  <c r="AN152" i="31"/>
  <c r="AO152" i="31"/>
  <c r="AP152" i="31"/>
  <c r="AQ152" i="31"/>
  <c r="AQ55" i="31" s="1"/>
  <c r="AR152" i="31"/>
  <c r="AR55" i="31" s="1"/>
  <c r="AS152" i="31"/>
  <c r="AS55" i="31" s="1"/>
  <c r="AT152" i="31"/>
  <c r="AT55" i="31" s="1"/>
  <c r="AU152" i="31"/>
  <c r="AU55" i="31" s="1"/>
  <c r="AV152" i="31"/>
  <c r="AW152" i="31"/>
  <c r="AX152" i="31"/>
  <c r="AX55" i="31" s="1"/>
  <c r="AY152" i="31"/>
  <c r="AY55" i="31" s="1"/>
  <c r="AZ152" i="31"/>
  <c r="AZ55" i="31" s="1"/>
  <c r="BA152" i="31"/>
  <c r="BA55" i="31" s="1"/>
  <c r="BB152" i="31"/>
  <c r="BB55" i="31" s="1"/>
  <c r="BC152" i="31"/>
  <c r="BC55" i="31" s="1"/>
  <c r="BD152" i="31"/>
  <c r="BE152" i="31"/>
  <c r="BF152" i="31"/>
  <c r="BF55" i="31" s="1"/>
  <c r="BG152" i="31"/>
  <c r="BG55" i="31" s="1"/>
  <c r="BH152" i="31"/>
  <c r="BH55" i="31" s="1"/>
  <c r="BI152" i="31"/>
  <c r="BI55" i="31" s="1"/>
  <c r="C153" i="31"/>
  <c r="D153" i="31"/>
  <c r="E153" i="31"/>
  <c r="F153" i="31"/>
  <c r="G153" i="31"/>
  <c r="H153" i="31"/>
  <c r="I153" i="31"/>
  <c r="J153" i="31"/>
  <c r="K153" i="31"/>
  <c r="L153" i="31"/>
  <c r="M153" i="31"/>
  <c r="N153" i="31"/>
  <c r="O153" i="31"/>
  <c r="P153" i="31"/>
  <c r="Q153" i="31"/>
  <c r="R153" i="31"/>
  <c r="S153" i="31"/>
  <c r="T153" i="31"/>
  <c r="U153" i="31"/>
  <c r="V153" i="31"/>
  <c r="W153" i="31"/>
  <c r="X153" i="31"/>
  <c r="Y153" i="31"/>
  <c r="Z153" i="31"/>
  <c r="AA153" i="31"/>
  <c r="AB153" i="31"/>
  <c r="AC153" i="31"/>
  <c r="AD153" i="31"/>
  <c r="AE153" i="31"/>
  <c r="AF153" i="31"/>
  <c r="AG153" i="31"/>
  <c r="AH153" i="31"/>
  <c r="AI153" i="31"/>
  <c r="AJ153" i="31"/>
  <c r="AK153" i="31"/>
  <c r="AL153" i="31"/>
  <c r="AM153" i="31"/>
  <c r="AN153" i="31"/>
  <c r="AO153" i="31"/>
  <c r="AP153" i="31"/>
  <c r="AQ153" i="31"/>
  <c r="AR153" i="31"/>
  <c r="AS153" i="31"/>
  <c r="AT153" i="31"/>
  <c r="AU153" i="31"/>
  <c r="AV153" i="31"/>
  <c r="AW153" i="31"/>
  <c r="AX153" i="31"/>
  <c r="AY153" i="31"/>
  <c r="AZ153" i="31"/>
  <c r="BA153" i="31"/>
  <c r="BB153" i="31"/>
  <c r="BC153" i="31"/>
  <c r="BD153" i="31"/>
  <c r="BE153" i="31"/>
  <c r="BF153" i="31"/>
  <c r="BG153" i="31"/>
  <c r="BH153" i="31"/>
  <c r="BI153" i="31"/>
  <c r="C154" i="31"/>
  <c r="D154" i="31"/>
  <c r="E154" i="31"/>
  <c r="F154" i="31"/>
  <c r="G154" i="31"/>
  <c r="H154" i="31"/>
  <c r="I154" i="31"/>
  <c r="J154" i="31"/>
  <c r="K154" i="31"/>
  <c r="L154" i="31"/>
  <c r="M154" i="31"/>
  <c r="N154" i="31"/>
  <c r="O154" i="31"/>
  <c r="P154" i="31"/>
  <c r="Q154" i="31"/>
  <c r="R154" i="31"/>
  <c r="S154" i="31"/>
  <c r="T154" i="31"/>
  <c r="U154" i="31"/>
  <c r="V154" i="31"/>
  <c r="W154" i="31"/>
  <c r="X154" i="31"/>
  <c r="Y154" i="31"/>
  <c r="Z154" i="31"/>
  <c r="AA154" i="31"/>
  <c r="AB154" i="31"/>
  <c r="AC154" i="31"/>
  <c r="AD154" i="31"/>
  <c r="AE154" i="31"/>
  <c r="AF154" i="31"/>
  <c r="AG154" i="31"/>
  <c r="AH154" i="31"/>
  <c r="AI154" i="31"/>
  <c r="AJ154" i="31"/>
  <c r="AK154" i="31"/>
  <c r="AL154" i="31"/>
  <c r="AM154" i="31"/>
  <c r="AN154" i="31"/>
  <c r="AO154" i="31"/>
  <c r="AP154" i="31"/>
  <c r="AQ154" i="31"/>
  <c r="AR154" i="31"/>
  <c r="AS154" i="31"/>
  <c r="AT154" i="31"/>
  <c r="AU154" i="31"/>
  <c r="AV154" i="31"/>
  <c r="AW154" i="31"/>
  <c r="AX154" i="31"/>
  <c r="AY154" i="31"/>
  <c r="AZ154" i="31"/>
  <c r="BA154" i="31"/>
  <c r="BB154" i="31"/>
  <c r="BC154" i="31"/>
  <c r="BD154" i="31"/>
  <c r="BE154" i="31"/>
  <c r="BF154" i="31"/>
  <c r="BG154" i="31"/>
  <c r="BH154" i="31"/>
  <c r="BI154" i="31"/>
  <c r="C155" i="31"/>
  <c r="C58" i="31" s="1"/>
  <c r="D155" i="31"/>
  <c r="D58" i="31" s="1"/>
  <c r="E155" i="31"/>
  <c r="E58" i="31" s="1"/>
  <c r="F155" i="31"/>
  <c r="F58" i="31" s="1"/>
  <c r="G155" i="31"/>
  <c r="H155" i="31"/>
  <c r="I155" i="31"/>
  <c r="J155" i="31"/>
  <c r="J58" i="31" s="1"/>
  <c r="K155" i="31"/>
  <c r="K58" i="31" s="1"/>
  <c r="L155" i="31"/>
  <c r="L58" i="31" s="1"/>
  <c r="M155" i="31"/>
  <c r="M58" i="31" s="1"/>
  <c r="N155" i="31"/>
  <c r="N58" i="31" s="1"/>
  <c r="O155" i="31"/>
  <c r="P155" i="31"/>
  <c r="Q155" i="31"/>
  <c r="R155" i="31"/>
  <c r="R58" i="31" s="1"/>
  <c r="S155" i="31"/>
  <c r="S58" i="31" s="1"/>
  <c r="T155" i="31"/>
  <c r="T58" i="31" s="1"/>
  <c r="U155" i="31"/>
  <c r="U58" i="31" s="1"/>
  <c r="V155" i="31"/>
  <c r="V58" i="31" s="1"/>
  <c r="W155" i="31"/>
  <c r="X155" i="31"/>
  <c r="Y155" i="31"/>
  <c r="Y58" i="31" s="1"/>
  <c r="Z155" i="31"/>
  <c r="Z58" i="31" s="1"/>
  <c r="AA155" i="31"/>
  <c r="AA58" i="31" s="1"/>
  <c r="AB155" i="31"/>
  <c r="AB58" i="31" s="1"/>
  <c r="AC155" i="31"/>
  <c r="AC58" i="31" s="1"/>
  <c r="AD155" i="31"/>
  <c r="AD58" i="31" s="1"/>
  <c r="AE155" i="31"/>
  <c r="AF155" i="31"/>
  <c r="AG155" i="31"/>
  <c r="AH155" i="31"/>
  <c r="AH58" i="31" s="1"/>
  <c r="AI155" i="31"/>
  <c r="AJ155" i="31"/>
  <c r="AJ58" i="31" s="1"/>
  <c r="AK155" i="31"/>
  <c r="AK58" i="31" s="1"/>
  <c r="AL155" i="31"/>
  <c r="AL58" i="31" s="1"/>
  <c r="AM155" i="31"/>
  <c r="AN155" i="31"/>
  <c r="AO155" i="31"/>
  <c r="AP155" i="31"/>
  <c r="AP58" i="31" s="1"/>
  <c r="AQ155" i="31"/>
  <c r="AR155" i="31"/>
  <c r="AR58" i="31" s="1"/>
  <c r="AS155" i="31"/>
  <c r="AS58" i="31" s="1"/>
  <c r="AT155" i="31"/>
  <c r="AT58" i="31" s="1"/>
  <c r="AU155" i="31"/>
  <c r="AV155" i="31"/>
  <c r="AW155" i="31"/>
  <c r="AX155" i="31"/>
  <c r="AX58" i="31" s="1"/>
  <c r="AY155" i="31"/>
  <c r="AY58" i="31" s="1"/>
  <c r="AZ155" i="31"/>
  <c r="AZ58" i="31" s="1"/>
  <c r="BA155" i="31"/>
  <c r="BA58" i="31" s="1"/>
  <c r="BB155" i="31"/>
  <c r="BB58" i="31" s="1"/>
  <c r="BC155" i="31"/>
  <c r="BD155" i="31"/>
  <c r="BE155" i="31"/>
  <c r="BF155" i="31"/>
  <c r="BF58" i="31" s="1"/>
  <c r="BG155" i="31"/>
  <c r="BG58" i="31" s="1"/>
  <c r="BH155" i="31"/>
  <c r="BH58" i="31" s="1"/>
  <c r="BI155" i="31"/>
  <c r="BI58" i="31" s="1"/>
  <c r="C156" i="31"/>
  <c r="D156" i="31"/>
  <c r="E156" i="31"/>
  <c r="F156" i="31"/>
  <c r="G156" i="31"/>
  <c r="H156" i="31"/>
  <c r="I156" i="31"/>
  <c r="J156" i="31"/>
  <c r="K156" i="31"/>
  <c r="L156" i="31"/>
  <c r="M156" i="31"/>
  <c r="N156" i="31"/>
  <c r="O156" i="31"/>
  <c r="P156" i="31"/>
  <c r="Q156" i="31"/>
  <c r="R156" i="31"/>
  <c r="S156" i="31"/>
  <c r="T156" i="31"/>
  <c r="U156" i="31"/>
  <c r="V156" i="31"/>
  <c r="W156" i="31"/>
  <c r="X156" i="31"/>
  <c r="Y156" i="31"/>
  <c r="Z156" i="31"/>
  <c r="AA156" i="31"/>
  <c r="AB156" i="31"/>
  <c r="AC156" i="31"/>
  <c r="AD156" i="31"/>
  <c r="AE156" i="31"/>
  <c r="AF156" i="31"/>
  <c r="AG156" i="31"/>
  <c r="AH156" i="31"/>
  <c r="AI156" i="31"/>
  <c r="AJ156" i="31"/>
  <c r="AK156" i="31"/>
  <c r="AL156" i="31"/>
  <c r="AM156" i="31"/>
  <c r="AN156" i="31"/>
  <c r="AO156" i="31"/>
  <c r="AP156" i="31"/>
  <c r="AQ156" i="31"/>
  <c r="AR156" i="31"/>
  <c r="AS156" i="31"/>
  <c r="AT156" i="31"/>
  <c r="AU156" i="31"/>
  <c r="AV156" i="31"/>
  <c r="AW156" i="31"/>
  <c r="AX156" i="31"/>
  <c r="AY156" i="31"/>
  <c r="AZ156" i="31"/>
  <c r="BA156" i="31"/>
  <c r="BB156" i="31"/>
  <c r="BC156" i="31"/>
  <c r="BD156" i="31"/>
  <c r="BE156" i="31"/>
  <c r="BF156" i="31"/>
  <c r="BG156" i="31"/>
  <c r="BH156" i="31"/>
  <c r="BI156" i="31"/>
  <c r="C157" i="31"/>
  <c r="D157" i="31"/>
  <c r="E157" i="31"/>
  <c r="F157" i="31"/>
  <c r="G157" i="31"/>
  <c r="H157" i="31"/>
  <c r="I157" i="31"/>
  <c r="J157" i="31"/>
  <c r="K157" i="31"/>
  <c r="L157" i="31"/>
  <c r="M157" i="31"/>
  <c r="N157" i="31"/>
  <c r="O157" i="31"/>
  <c r="P157" i="31"/>
  <c r="Q157" i="31"/>
  <c r="R157" i="31"/>
  <c r="S157" i="31"/>
  <c r="T157" i="31"/>
  <c r="U157" i="31"/>
  <c r="V157" i="31"/>
  <c r="W157" i="31"/>
  <c r="X157" i="31"/>
  <c r="Y157" i="31"/>
  <c r="Z157" i="31"/>
  <c r="AA157" i="31"/>
  <c r="AB157" i="31"/>
  <c r="AC157" i="31"/>
  <c r="AD157" i="31"/>
  <c r="AE157" i="31"/>
  <c r="AF157" i="31"/>
  <c r="AG157" i="31"/>
  <c r="AH157" i="31"/>
  <c r="AI157" i="31"/>
  <c r="AJ157" i="31"/>
  <c r="AK157" i="31"/>
  <c r="AL157" i="31"/>
  <c r="AM157" i="31"/>
  <c r="AN157" i="31"/>
  <c r="AO157" i="31"/>
  <c r="AP157" i="31"/>
  <c r="AQ157" i="31"/>
  <c r="AR157" i="31"/>
  <c r="AS157" i="31"/>
  <c r="AT157" i="31"/>
  <c r="AU157" i="31"/>
  <c r="AV157" i="31"/>
  <c r="AW157" i="31"/>
  <c r="AX157" i="31"/>
  <c r="AY157" i="31"/>
  <c r="AZ157" i="31"/>
  <c r="BA157" i="31"/>
  <c r="BB157" i="31"/>
  <c r="BC157" i="31"/>
  <c r="BD157" i="31"/>
  <c r="BE157" i="31"/>
  <c r="BF157" i="31"/>
  <c r="BG157" i="31"/>
  <c r="BH157" i="31"/>
  <c r="BI157" i="31"/>
  <c r="C158" i="31"/>
  <c r="C61" i="31" s="1"/>
  <c r="D158" i="31"/>
  <c r="D61" i="31" s="1"/>
  <c r="E158" i="31"/>
  <c r="E61" i="31" s="1"/>
  <c r="F158" i="31"/>
  <c r="G158" i="31"/>
  <c r="H158" i="31"/>
  <c r="I158" i="31"/>
  <c r="I61" i="31" s="1"/>
  <c r="J158" i="31"/>
  <c r="J61" i="31" s="1"/>
  <c r="K158" i="31"/>
  <c r="K61" i="31" s="1"/>
  <c r="L158" i="31"/>
  <c r="L61" i="31" s="1"/>
  <c r="M158" i="31"/>
  <c r="M61" i="31" s="1"/>
  <c r="N158" i="31"/>
  <c r="O158" i="31"/>
  <c r="P158" i="31"/>
  <c r="Q158" i="31"/>
  <c r="Q61" i="31" s="1"/>
  <c r="R158" i="31"/>
  <c r="R61" i="31" s="1"/>
  <c r="S158" i="31"/>
  <c r="S61" i="31" s="1"/>
  <c r="T158" i="31"/>
  <c r="T61" i="31" s="1"/>
  <c r="U158" i="31"/>
  <c r="U61" i="31" s="1"/>
  <c r="V158" i="31"/>
  <c r="W158" i="31"/>
  <c r="X158" i="31"/>
  <c r="Y158" i="31"/>
  <c r="Y61" i="31" s="1"/>
  <c r="Z158" i="31"/>
  <c r="AA158" i="31"/>
  <c r="AA61" i="31" s="1"/>
  <c r="AB158" i="31"/>
  <c r="AB61" i="31" s="1"/>
  <c r="AC158" i="31"/>
  <c r="AC61" i="31" s="1"/>
  <c r="AD158" i="31"/>
  <c r="AE158" i="31"/>
  <c r="AF158" i="31"/>
  <c r="AG158" i="31"/>
  <c r="AG61" i="31" s="1"/>
  <c r="AH158" i="31"/>
  <c r="AH61" i="31" s="1"/>
  <c r="AI158" i="31"/>
  <c r="AI61" i="31" s="1"/>
  <c r="AJ158" i="31"/>
  <c r="AJ61" i="31" s="1"/>
  <c r="AK158" i="31"/>
  <c r="AK61" i="31" s="1"/>
  <c r="AL158" i="31"/>
  <c r="AM158" i="31"/>
  <c r="AN158" i="31"/>
  <c r="AO158" i="31"/>
  <c r="AO61" i="31" s="1"/>
  <c r="AP158" i="31"/>
  <c r="AP61" i="31" s="1"/>
  <c r="AQ158" i="31"/>
  <c r="AQ61" i="31" s="1"/>
  <c r="AR158" i="31"/>
  <c r="AR61" i="31" s="1"/>
  <c r="AS158" i="31"/>
  <c r="AS61" i="31" s="1"/>
  <c r="AT158" i="31"/>
  <c r="AU158" i="31"/>
  <c r="AV158" i="31"/>
  <c r="AW158" i="31"/>
  <c r="AW61" i="31" s="1"/>
  <c r="AX158" i="31"/>
  <c r="AX61" i="31" s="1"/>
  <c r="AY158" i="31"/>
  <c r="AY61" i="31" s="1"/>
  <c r="AZ158" i="31"/>
  <c r="AZ61" i="31" s="1"/>
  <c r="BA158" i="31"/>
  <c r="BA61" i="31" s="1"/>
  <c r="BB158" i="31"/>
  <c r="BC158" i="31"/>
  <c r="BD158" i="31"/>
  <c r="BE158" i="31"/>
  <c r="BE61" i="31" s="1"/>
  <c r="BF158" i="31"/>
  <c r="BF61" i="31" s="1"/>
  <c r="BG158" i="31"/>
  <c r="BG61" i="31" s="1"/>
  <c r="BH158" i="31"/>
  <c r="BH61" i="31" s="1"/>
  <c r="BI158" i="31"/>
  <c r="BI61" i="31" s="1"/>
  <c r="C159" i="31"/>
  <c r="D159" i="31"/>
  <c r="E159" i="31"/>
  <c r="F159" i="31"/>
  <c r="G159" i="31"/>
  <c r="H159" i="31"/>
  <c r="I159" i="31"/>
  <c r="J159" i="31"/>
  <c r="K159" i="31"/>
  <c r="L159" i="31"/>
  <c r="M159" i="31"/>
  <c r="N159" i="31"/>
  <c r="O159" i="31"/>
  <c r="P159" i="31"/>
  <c r="Q159" i="31"/>
  <c r="R159" i="31"/>
  <c r="S159" i="31"/>
  <c r="T159" i="31"/>
  <c r="U159" i="31"/>
  <c r="V159" i="31"/>
  <c r="W159" i="31"/>
  <c r="X159" i="31"/>
  <c r="Y159" i="31"/>
  <c r="Z159" i="31"/>
  <c r="AA159" i="31"/>
  <c r="AB159" i="31"/>
  <c r="AC159" i="31"/>
  <c r="AD159" i="31"/>
  <c r="AE159" i="31"/>
  <c r="AF159" i="31"/>
  <c r="AG159" i="31"/>
  <c r="AH159" i="31"/>
  <c r="AI159" i="31"/>
  <c r="AJ159" i="31"/>
  <c r="AK159" i="31"/>
  <c r="AL159" i="31"/>
  <c r="AM159" i="31"/>
  <c r="AN159" i="31"/>
  <c r="AO159" i="31"/>
  <c r="AP159" i="31"/>
  <c r="AQ159" i="31"/>
  <c r="AR159" i="31"/>
  <c r="AS159" i="31"/>
  <c r="AT159" i="31"/>
  <c r="AU159" i="31"/>
  <c r="AV159" i="31"/>
  <c r="AW159" i="31"/>
  <c r="AX159" i="31"/>
  <c r="AY159" i="31"/>
  <c r="AZ159" i="31"/>
  <c r="BA159" i="31"/>
  <c r="BB159" i="31"/>
  <c r="BC159" i="31"/>
  <c r="BD159" i="31"/>
  <c r="BE159" i="31"/>
  <c r="BF159" i="31"/>
  <c r="BG159" i="31"/>
  <c r="BH159" i="31"/>
  <c r="BI159" i="31"/>
  <c r="C160" i="31"/>
  <c r="D160" i="31"/>
  <c r="E160" i="31"/>
  <c r="F160" i="31"/>
  <c r="G160" i="31"/>
  <c r="H160" i="31"/>
  <c r="I160" i="31"/>
  <c r="J160" i="31"/>
  <c r="K160" i="31"/>
  <c r="L160" i="31"/>
  <c r="M160" i="31"/>
  <c r="N160" i="31"/>
  <c r="O160" i="31"/>
  <c r="P160" i="31"/>
  <c r="Q160" i="31"/>
  <c r="R160" i="31"/>
  <c r="S160" i="31"/>
  <c r="T160" i="31"/>
  <c r="U160" i="31"/>
  <c r="V160" i="31"/>
  <c r="W160" i="31"/>
  <c r="X160" i="31"/>
  <c r="Y160" i="31"/>
  <c r="Z160" i="31"/>
  <c r="AA160" i="31"/>
  <c r="AB160" i="31"/>
  <c r="AC160" i="31"/>
  <c r="AD160" i="31"/>
  <c r="AE160" i="31"/>
  <c r="AF160" i="31"/>
  <c r="AG160" i="31"/>
  <c r="AH160" i="31"/>
  <c r="AI160" i="31"/>
  <c r="AJ160" i="31"/>
  <c r="AK160" i="31"/>
  <c r="AL160" i="31"/>
  <c r="AM160" i="31"/>
  <c r="AN160" i="31"/>
  <c r="AO160" i="31"/>
  <c r="AP160" i="31"/>
  <c r="AQ160" i="31"/>
  <c r="AR160" i="31"/>
  <c r="AS160" i="31"/>
  <c r="AT160" i="31"/>
  <c r="AU160" i="31"/>
  <c r="AV160" i="31"/>
  <c r="AW160" i="31"/>
  <c r="AX160" i="31"/>
  <c r="AY160" i="31"/>
  <c r="AZ160" i="31"/>
  <c r="BA160" i="31"/>
  <c r="BB160" i="31"/>
  <c r="BC160" i="31"/>
  <c r="BD160" i="31"/>
  <c r="BE160" i="31"/>
  <c r="BF160" i="31"/>
  <c r="BG160" i="31"/>
  <c r="BH160" i="31"/>
  <c r="BI160" i="31"/>
  <c r="C161" i="31"/>
  <c r="D161" i="31"/>
  <c r="D64" i="31" s="1"/>
  <c r="E161" i="31"/>
  <c r="F161" i="31"/>
  <c r="G161" i="31"/>
  <c r="H161" i="31"/>
  <c r="H64" i="31" s="1"/>
  <c r="I161" i="31"/>
  <c r="I64" i="31" s="1"/>
  <c r="J161" i="31"/>
  <c r="J64" i="31" s="1"/>
  <c r="K161" i="31"/>
  <c r="K64" i="31" s="1"/>
  <c r="L161" i="31"/>
  <c r="L64" i="31" s="1"/>
  <c r="M161" i="31"/>
  <c r="N161" i="31"/>
  <c r="O161" i="31"/>
  <c r="P161" i="31"/>
  <c r="P64" i="31" s="1"/>
  <c r="Q161" i="31"/>
  <c r="Q64" i="31" s="1"/>
  <c r="R161" i="31"/>
  <c r="R64" i="31" s="1"/>
  <c r="S161" i="31"/>
  <c r="S64" i="31" s="1"/>
  <c r="T161" i="31"/>
  <c r="T64" i="31" s="1"/>
  <c r="U161" i="31"/>
  <c r="V161" i="31"/>
  <c r="W161" i="31"/>
  <c r="W64" i="31" s="1"/>
  <c r="X161" i="31"/>
  <c r="X64" i="31" s="1"/>
  <c r="Y161" i="31"/>
  <c r="Y64" i="31" s="1"/>
  <c r="Z161" i="31"/>
  <c r="Z64" i="31" s="1"/>
  <c r="AA161" i="31"/>
  <c r="AA64" i="31" s="1"/>
  <c r="AB161" i="31"/>
  <c r="AB64" i="31" s="1"/>
  <c r="AC161" i="31"/>
  <c r="AD161" i="31"/>
  <c r="AD64" i="31" s="1"/>
  <c r="AE161" i="31"/>
  <c r="AF161" i="31"/>
  <c r="AF64" i="31" s="1"/>
  <c r="AG161" i="31"/>
  <c r="AG64" i="31" s="1"/>
  <c r="AH161" i="31"/>
  <c r="AH64" i="31" s="1"/>
  <c r="AI161" i="31"/>
  <c r="AI64" i="31" s="1"/>
  <c r="AJ161" i="31"/>
  <c r="AJ64" i="31" s="1"/>
  <c r="AK161" i="31"/>
  <c r="AL161" i="31"/>
  <c r="AM161" i="31"/>
  <c r="AN161" i="31"/>
  <c r="AN64" i="31" s="1"/>
  <c r="AO161" i="31"/>
  <c r="AP161" i="31"/>
  <c r="AP64" i="31" s="1"/>
  <c r="AQ161" i="31"/>
  <c r="AQ64" i="31" s="1"/>
  <c r="AR161" i="31"/>
  <c r="AR64" i="31" s="1"/>
  <c r="AS161" i="31"/>
  <c r="AT161" i="31"/>
  <c r="AT64" i="31" s="1"/>
  <c r="AU161" i="31"/>
  <c r="AU64" i="31" s="1"/>
  <c r="AV161" i="31"/>
  <c r="AV64" i="31" s="1"/>
  <c r="AW161" i="31"/>
  <c r="AX161" i="31"/>
  <c r="AX64" i="31" s="1"/>
  <c r="AY161" i="31"/>
  <c r="AY64" i="31" s="1"/>
  <c r="AZ161" i="31"/>
  <c r="AZ64" i="31" s="1"/>
  <c r="BA161" i="31"/>
  <c r="BB161" i="31"/>
  <c r="BB64" i="31" s="1"/>
  <c r="BC161" i="31"/>
  <c r="BD161" i="31"/>
  <c r="BD64" i="31" s="1"/>
  <c r="BE161" i="31"/>
  <c r="BE64" i="31" s="1"/>
  <c r="BF161" i="31"/>
  <c r="BF64" i="31" s="1"/>
  <c r="BG161" i="31"/>
  <c r="BG64" i="31" s="1"/>
  <c r="BH161" i="31"/>
  <c r="BH64" i="31" s="1"/>
  <c r="BI161" i="31"/>
  <c r="C162" i="31"/>
  <c r="D162" i="31"/>
  <c r="E162" i="31"/>
  <c r="F162" i="31"/>
  <c r="G162" i="31"/>
  <c r="H162" i="31"/>
  <c r="I162" i="31"/>
  <c r="J162" i="31"/>
  <c r="K162" i="31"/>
  <c r="L162" i="31"/>
  <c r="M162" i="31"/>
  <c r="N162" i="31"/>
  <c r="O162" i="31"/>
  <c r="P162" i="31"/>
  <c r="Q162" i="31"/>
  <c r="R162" i="31"/>
  <c r="S162" i="31"/>
  <c r="T162" i="31"/>
  <c r="U162" i="31"/>
  <c r="V162" i="31"/>
  <c r="W162" i="31"/>
  <c r="X162" i="31"/>
  <c r="Y162" i="31"/>
  <c r="Z162" i="31"/>
  <c r="AA162" i="31"/>
  <c r="AB162" i="31"/>
  <c r="AC162" i="31"/>
  <c r="AD162" i="31"/>
  <c r="AE162" i="31"/>
  <c r="AF162" i="31"/>
  <c r="AG162" i="31"/>
  <c r="AH162" i="31"/>
  <c r="AI162" i="31"/>
  <c r="AJ162" i="31"/>
  <c r="AK162" i="31"/>
  <c r="AL162" i="31"/>
  <c r="AM162" i="31"/>
  <c r="AN162" i="31"/>
  <c r="AO162" i="31"/>
  <c r="AP162" i="31"/>
  <c r="AQ162" i="31"/>
  <c r="AR162" i="31"/>
  <c r="AS162" i="31"/>
  <c r="AT162" i="31"/>
  <c r="AU162" i="31"/>
  <c r="AV162" i="31"/>
  <c r="AW162" i="31"/>
  <c r="AX162" i="31"/>
  <c r="AY162" i="31"/>
  <c r="AZ162" i="31"/>
  <c r="BA162" i="31"/>
  <c r="BB162" i="31"/>
  <c r="BC162" i="31"/>
  <c r="BD162" i="31"/>
  <c r="BE162" i="31"/>
  <c r="BF162" i="31"/>
  <c r="BG162" i="31"/>
  <c r="BH162" i="31"/>
  <c r="BI162" i="31"/>
  <c r="C163" i="31"/>
  <c r="D163" i="31"/>
  <c r="E163" i="31"/>
  <c r="F163" i="31"/>
  <c r="G163" i="31"/>
  <c r="H163" i="31"/>
  <c r="I163" i="31"/>
  <c r="J163" i="31"/>
  <c r="K163" i="31"/>
  <c r="L163" i="31"/>
  <c r="M163" i="31"/>
  <c r="N163" i="31"/>
  <c r="O163" i="31"/>
  <c r="P163" i="31"/>
  <c r="Q163" i="31"/>
  <c r="R163" i="31"/>
  <c r="S163" i="31"/>
  <c r="T163" i="31"/>
  <c r="U163" i="31"/>
  <c r="V163" i="31"/>
  <c r="W163" i="31"/>
  <c r="X163" i="31"/>
  <c r="Y163" i="31"/>
  <c r="Z163" i="31"/>
  <c r="AA163" i="31"/>
  <c r="AB163" i="31"/>
  <c r="AC163" i="31"/>
  <c r="AD163" i="31"/>
  <c r="AE163" i="31"/>
  <c r="AF163" i="31"/>
  <c r="AG163" i="31"/>
  <c r="AH163" i="31"/>
  <c r="AI163" i="31"/>
  <c r="AJ163" i="31"/>
  <c r="AK163" i="31"/>
  <c r="AL163" i="31"/>
  <c r="AM163" i="31"/>
  <c r="AN163" i="31"/>
  <c r="AO163" i="31"/>
  <c r="AP163" i="31"/>
  <c r="AQ163" i="31"/>
  <c r="AR163" i="31"/>
  <c r="AS163" i="31"/>
  <c r="AT163" i="31"/>
  <c r="AU163" i="31"/>
  <c r="AV163" i="31"/>
  <c r="AW163" i="31"/>
  <c r="AX163" i="31"/>
  <c r="AY163" i="31"/>
  <c r="AZ163" i="31"/>
  <c r="BA163" i="31"/>
  <c r="BB163" i="31"/>
  <c r="BC163" i="31"/>
  <c r="BD163" i="31"/>
  <c r="BE163" i="31"/>
  <c r="BF163" i="31"/>
  <c r="BG163" i="31"/>
  <c r="BH163" i="31"/>
  <c r="BI163" i="31"/>
  <c r="C164" i="31"/>
  <c r="C67" i="31" s="1"/>
  <c r="D164" i="31"/>
  <c r="E164" i="31"/>
  <c r="F164" i="31"/>
  <c r="G164" i="31"/>
  <c r="G67" i="31" s="1"/>
  <c r="H164" i="31"/>
  <c r="H67" i="31" s="1"/>
  <c r="I164" i="31"/>
  <c r="I67" i="31" s="1"/>
  <c r="J164" i="31"/>
  <c r="J67" i="31" s="1"/>
  <c r="K164" i="31"/>
  <c r="K67" i="31" s="1"/>
  <c r="L164" i="31"/>
  <c r="M164" i="31"/>
  <c r="N164" i="31"/>
  <c r="O164" i="31"/>
  <c r="O67" i="31" s="1"/>
  <c r="P164" i="31"/>
  <c r="P67" i="31" s="1"/>
  <c r="Q164" i="31"/>
  <c r="Q67" i="31" s="1"/>
  <c r="R164" i="31"/>
  <c r="R67" i="31" s="1"/>
  <c r="S164" i="31"/>
  <c r="S67" i="31" s="1"/>
  <c r="T164" i="31"/>
  <c r="U164" i="31"/>
  <c r="V164" i="31"/>
  <c r="W164" i="31"/>
  <c r="W67" i="31" s="1"/>
  <c r="X164" i="31"/>
  <c r="X67" i="31" s="1"/>
  <c r="Y164" i="31"/>
  <c r="Y67" i="31" s="1"/>
  <c r="Z164" i="31"/>
  <c r="Z67" i="31" s="1"/>
  <c r="AA164" i="31"/>
  <c r="AA67" i="31" s="1"/>
  <c r="AB164" i="31"/>
  <c r="AC164" i="31"/>
  <c r="AD164" i="31"/>
  <c r="AE164" i="31"/>
  <c r="AE67" i="31" s="1"/>
  <c r="AF164" i="31"/>
  <c r="AF67" i="31" s="1"/>
  <c r="AG164" i="31"/>
  <c r="AG67" i="31" s="1"/>
  <c r="AH164" i="31"/>
  <c r="AH67" i="31" s="1"/>
  <c r="AI164" i="31"/>
  <c r="AI67" i="31" s="1"/>
  <c r="AJ164" i="31"/>
  <c r="AK164" i="31"/>
  <c r="AL164" i="31"/>
  <c r="AM164" i="31"/>
  <c r="AM67" i="31" s="1"/>
  <c r="AN164" i="31"/>
  <c r="AN67" i="31" s="1"/>
  <c r="AO164" i="31"/>
  <c r="AO67" i="31" s="1"/>
  <c r="AP164" i="31"/>
  <c r="AQ164" i="31"/>
  <c r="AQ67" i="31" s="1"/>
  <c r="AR164" i="31"/>
  <c r="AS164" i="31"/>
  <c r="AT164" i="31"/>
  <c r="AU164" i="31"/>
  <c r="AU67" i="31" s="1"/>
  <c r="AV164" i="31"/>
  <c r="AV67" i="31" s="1"/>
  <c r="AW164" i="31"/>
  <c r="AW67" i="31" s="1"/>
  <c r="AX164" i="31"/>
  <c r="AX67" i="31" s="1"/>
  <c r="AY164" i="31"/>
  <c r="AY67" i="31" s="1"/>
  <c r="AZ164" i="31"/>
  <c r="BA164" i="31"/>
  <c r="BB164" i="31"/>
  <c r="BC164" i="31"/>
  <c r="BC67" i="31" s="1"/>
  <c r="BD164" i="31"/>
  <c r="BD67" i="31" s="1"/>
  <c r="BE164" i="31"/>
  <c r="BE67" i="31" s="1"/>
  <c r="BF164" i="31"/>
  <c r="BF67" i="31" s="1"/>
  <c r="BG164" i="31"/>
  <c r="BG67" i="31" s="1"/>
  <c r="BH164" i="31"/>
  <c r="BI164" i="31"/>
  <c r="C165" i="31"/>
  <c r="D165" i="31"/>
  <c r="E165" i="31"/>
  <c r="F165" i="31"/>
  <c r="G165" i="31"/>
  <c r="H165" i="31"/>
  <c r="I165" i="31"/>
  <c r="J165" i="31"/>
  <c r="K165" i="31"/>
  <c r="L165" i="31"/>
  <c r="M165" i="31"/>
  <c r="N165" i="31"/>
  <c r="O165" i="31"/>
  <c r="P165" i="31"/>
  <c r="Q165" i="31"/>
  <c r="R165" i="31"/>
  <c r="S165" i="31"/>
  <c r="T165" i="31"/>
  <c r="U165" i="31"/>
  <c r="V165" i="31"/>
  <c r="W165" i="31"/>
  <c r="X165" i="31"/>
  <c r="Y165" i="31"/>
  <c r="Z165" i="31"/>
  <c r="AA165" i="31"/>
  <c r="AB165" i="31"/>
  <c r="AC165" i="31"/>
  <c r="AD165" i="31"/>
  <c r="AE165" i="31"/>
  <c r="AF165" i="31"/>
  <c r="AG165" i="31"/>
  <c r="AH165" i="31"/>
  <c r="AI165" i="31"/>
  <c r="AJ165" i="31"/>
  <c r="AK165" i="31"/>
  <c r="AL165" i="31"/>
  <c r="AM165" i="31"/>
  <c r="AN165" i="31"/>
  <c r="AO165" i="31"/>
  <c r="AP165" i="31"/>
  <c r="AQ165" i="31"/>
  <c r="AR165" i="31"/>
  <c r="AS165" i="31"/>
  <c r="AT165" i="31"/>
  <c r="AU165" i="31"/>
  <c r="AV165" i="31"/>
  <c r="AW165" i="31"/>
  <c r="AX165" i="31"/>
  <c r="AY165" i="31"/>
  <c r="AZ165" i="31"/>
  <c r="BA165" i="31"/>
  <c r="BB165" i="31"/>
  <c r="BC165" i="31"/>
  <c r="BD165" i="31"/>
  <c r="BE165" i="31"/>
  <c r="BF165" i="31"/>
  <c r="BG165" i="31"/>
  <c r="BH165" i="31"/>
  <c r="BI165" i="31"/>
  <c r="C166" i="31"/>
  <c r="D166" i="31"/>
  <c r="E166" i="31"/>
  <c r="F166" i="31"/>
  <c r="G166" i="31"/>
  <c r="H166" i="31"/>
  <c r="I166" i="31"/>
  <c r="J166" i="31"/>
  <c r="K166" i="31"/>
  <c r="L166" i="31"/>
  <c r="M166" i="31"/>
  <c r="N166" i="31"/>
  <c r="O166" i="31"/>
  <c r="P166" i="31"/>
  <c r="Q166" i="31"/>
  <c r="R166" i="31"/>
  <c r="S166" i="31"/>
  <c r="T166" i="31"/>
  <c r="U166" i="31"/>
  <c r="V166" i="31"/>
  <c r="W166" i="31"/>
  <c r="X166" i="31"/>
  <c r="Y166" i="31"/>
  <c r="Z166" i="31"/>
  <c r="AA166" i="31"/>
  <c r="AB166" i="31"/>
  <c r="AC166" i="31"/>
  <c r="AD166" i="31"/>
  <c r="AE166" i="31"/>
  <c r="AF166" i="31"/>
  <c r="AG166" i="31"/>
  <c r="AH166" i="31"/>
  <c r="AI166" i="31"/>
  <c r="AJ166" i="31"/>
  <c r="AK166" i="31"/>
  <c r="AL166" i="31"/>
  <c r="AM166" i="31"/>
  <c r="AN166" i="31"/>
  <c r="AO166" i="31"/>
  <c r="AP166" i="31"/>
  <c r="AQ166" i="31"/>
  <c r="AR166" i="31"/>
  <c r="AS166" i="31"/>
  <c r="AT166" i="31"/>
  <c r="AU166" i="31"/>
  <c r="AV166" i="31"/>
  <c r="AW166" i="31"/>
  <c r="AX166" i="31"/>
  <c r="AY166" i="31"/>
  <c r="AZ166" i="31"/>
  <c r="BA166" i="31"/>
  <c r="BB166" i="31"/>
  <c r="BC166" i="31"/>
  <c r="BD166" i="31"/>
  <c r="BE166" i="31"/>
  <c r="BF166" i="31"/>
  <c r="BG166" i="31"/>
  <c r="BH166" i="31"/>
  <c r="BI166" i="31"/>
  <c r="C167" i="31"/>
  <c r="D167" i="31"/>
  <c r="E167" i="31"/>
  <c r="F167" i="31"/>
  <c r="F70" i="31" s="1"/>
  <c r="G167" i="31"/>
  <c r="G70" i="31" s="1"/>
  <c r="H167" i="31"/>
  <c r="H70" i="31" s="1"/>
  <c r="I167" i="31"/>
  <c r="I70" i="31" s="1"/>
  <c r="J167" i="31"/>
  <c r="J70" i="31" s="1"/>
  <c r="K167" i="31"/>
  <c r="L167" i="31"/>
  <c r="M167" i="31"/>
  <c r="N167" i="31"/>
  <c r="N70" i="31" s="1"/>
  <c r="O167" i="31"/>
  <c r="O70" i="31" s="1"/>
  <c r="P167" i="31"/>
  <c r="P70" i="31" s="1"/>
  <c r="Q167" i="31"/>
  <c r="Q70" i="31" s="1"/>
  <c r="R167" i="31"/>
  <c r="R70" i="31" s="1"/>
  <c r="S167" i="31"/>
  <c r="T167" i="31"/>
  <c r="U167" i="31"/>
  <c r="V167" i="31"/>
  <c r="V70" i="31" s="1"/>
  <c r="W167" i="31"/>
  <c r="W70" i="31" s="1"/>
  <c r="X167" i="31"/>
  <c r="X70" i="31" s="1"/>
  <c r="Y167" i="31"/>
  <c r="Y70" i="31" s="1"/>
  <c r="Z167" i="31"/>
  <c r="Z70" i="31" s="1"/>
  <c r="AA167" i="31"/>
  <c r="AB167" i="31"/>
  <c r="AC167" i="31"/>
  <c r="AD167" i="31"/>
  <c r="AD70" i="31" s="1"/>
  <c r="AE167" i="31"/>
  <c r="AE70" i="31" s="1"/>
  <c r="AF167" i="31"/>
  <c r="AF70" i="31" s="1"/>
  <c r="AG167" i="31"/>
  <c r="AG70" i="31" s="1"/>
  <c r="AH167" i="31"/>
  <c r="AH70" i="31" s="1"/>
  <c r="AI167" i="31"/>
  <c r="AJ167" i="31"/>
  <c r="AK167" i="31"/>
  <c r="AL167" i="31"/>
  <c r="AL70" i="31" s="1"/>
  <c r="AM167" i="31"/>
  <c r="AM70" i="31" s="1"/>
  <c r="AN167" i="31"/>
  <c r="AN70" i="31" s="1"/>
  <c r="AO167" i="31"/>
  <c r="AO70" i="31" s="1"/>
  <c r="AP167" i="31"/>
  <c r="AP70" i="31" s="1"/>
  <c r="AQ167" i="31"/>
  <c r="AR167" i="31"/>
  <c r="AS167" i="31"/>
  <c r="AT167" i="31"/>
  <c r="AT70" i="31" s="1"/>
  <c r="AU167" i="31"/>
  <c r="AU70" i="31" s="1"/>
  <c r="AV167" i="31"/>
  <c r="AV70" i="31" s="1"/>
  <c r="AW167" i="31"/>
  <c r="AW70" i="31" s="1"/>
  <c r="AX167" i="31"/>
  <c r="AX70" i="31" s="1"/>
  <c r="AY167" i="31"/>
  <c r="AZ167" i="31"/>
  <c r="AZ70" i="31" s="1"/>
  <c r="BA167" i="31"/>
  <c r="BB167" i="31"/>
  <c r="BB70" i="31" s="1"/>
  <c r="BC167" i="31"/>
  <c r="BC70" i="31" s="1"/>
  <c r="BD167" i="31"/>
  <c r="BD70" i="31" s="1"/>
  <c r="BE167" i="31"/>
  <c r="BE70" i="31" s="1"/>
  <c r="BF167" i="31"/>
  <c r="BF70" i="31" s="1"/>
  <c r="BG167" i="31"/>
  <c r="BH167" i="31"/>
  <c r="BI167" i="31"/>
  <c r="C168" i="31"/>
  <c r="D168" i="31"/>
  <c r="E168" i="31"/>
  <c r="F168" i="31"/>
  <c r="G168" i="31"/>
  <c r="H168" i="31"/>
  <c r="I168" i="31"/>
  <c r="J168" i="31"/>
  <c r="K168" i="31"/>
  <c r="L168" i="31"/>
  <c r="M168" i="31"/>
  <c r="N168" i="31"/>
  <c r="O168" i="31"/>
  <c r="P168" i="31"/>
  <c r="Q168" i="31"/>
  <c r="R168" i="31"/>
  <c r="S168" i="31"/>
  <c r="T168" i="31"/>
  <c r="U168" i="31"/>
  <c r="V168" i="31"/>
  <c r="W168" i="31"/>
  <c r="X168" i="31"/>
  <c r="Y168" i="31"/>
  <c r="Z168" i="31"/>
  <c r="AA168" i="31"/>
  <c r="AB168" i="31"/>
  <c r="AC168" i="31"/>
  <c r="AD168" i="31"/>
  <c r="AE168" i="31"/>
  <c r="AF168" i="31"/>
  <c r="AG168" i="31"/>
  <c r="AH168" i="31"/>
  <c r="AI168" i="31"/>
  <c r="AJ168" i="31"/>
  <c r="AK168" i="31"/>
  <c r="AL168" i="31"/>
  <c r="AM168" i="31"/>
  <c r="AN168" i="31"/>
  <c r="AO168" i="31"/>
  <c r="AP168" i="31"/>
  <c r="AQ168" i="31"/>
  <c r="AR168" i="31"/>
  <c r="AS168" i="31"/>
  <c r="AT168" i="31"/>
  <c r="AU168" i="31"/>
  <c r="AV168" i="31"/>
  <c r="AW168" i="31"/>
  <c r="AX168" i="31"/>
  <c r="AY168" i="31"/>
  <c r="AZ168" i="31"/>
  <c r="BA168" i="31"/>
  <c r="BB168" i="31"/>
  <c r="BC168" i="31"/>
  <c r="BD168" i="31"/>
  <c r="BE168" i="31"/>
  <c r="BF168" i="31"/>
  <c r="BG168" i="31"/>
  <c r="BH168" i="31"/>
  <c r="BI168" i="31"/>
  <c r="C169" i="31"/>
  <c r="D169" i="31"/>
  <c r="E169" i="31"/>
  <c r="F169" i="31"/>
  <c r="G169" i="31"/>
  <c r="H169" i="31"/>
  <c r="I169" i="31"/>
  <c r="J169" i="31"/>
  <c r="K169" i="31"/>
  <c r="L169" i="31"/>
  <c r="M169" i="31"/>
  <c r="N169" i="31"/>
  <c r="O169" i="31"/>
  <c r="P169" i="31"/>
  <c r="Q169" i="31"/>
  <c r="R169" i="31"/>
  <c r="S169" i="31"/>
  <c r="T169" i="31"/>
  <c r="U169" i="31"/>
  <c r="V169" i="31"/>
  <c r="W169" i="31"/>
  <c r="X169" i="31"/>
  <c r="Y169" i="31"/>
  <c r="Z169" i="31"/>
  <c r="AA169" i="31"/>
  <c r="AB169" i="31"/>
  <c r="AC169" i="31"/>
  <c r="AD169" i="31"/>
  <c r="AE169" i="31"/>
  <c r="AF169" i="31"/>
  <c r="AG169" i="31"/>
  <c r="AH169" i="31"/>
  <c r="AI169" i="31"/>
  <c r="AJ169" i="31"/>
  <c r="AK169" i="31"/>
  <c r="AL169" i="31"/>
  <c r="AM169" i="31"/>
  <c r="AN169" i="31"/>
  <c r="AO169" i="31"/>
  <c r="AP169" i="31"/>
  <c r="AQ169" i="31"/>
  <c r="AR169" i="31"/>
  <c r="AS169" i="31"/>
  <c r="AT169" i="31"/>
  <c r="AU169" i="31"/>
  <c r="AV169" i="31"/>
  <c r="AW169" i="31"/>
  <c r="AX169" i="31"/>
  <c r="AY169" i="31"/>
  <c r="AZ169" i="31"/>
  <c r="BA169" i="31"/>
  <c r="BB169" i="31"/>
  <c r="BC169" i="31"/>
  <c r="BD169" i="31"/>
  <c r="BE169" i="31"/>
  <c r="BF169" i="31"/>
  <c r="BG169" i="31"/>
  <c r="BH169" i="31"/>
  <c r="BI169" i="31"/>
  <c r="C170" i="31"/>
  <c r="D170" i="31"/>
  <c r="D73" i="31" s="1"/>
  <c r="E170" i="31"/>
  <c r="E73" i="31" s="1"/>
  <c r="F170" i="31"/>
  <c r="F73" i="31" s="1"/>
  <c r="G170" i="31"/>
  <c r="G73" i="31" s="1"/>
  <c r="H170" i="31"/>
  <c r="H73" i="31" s="1"/>
  <c r="I170" i="31"/>
  <c r="I73" i="31" s="1"/>
  <c r="J170" i="31"/>
  <c r="K170" i="31"/>
  <c r="K73" i="31" s="1"/>
  <c r="L170" i="31"/>
  <c r="M170" i="31"/>
  <c r="M73" i="31" s="1"/>
  <c r="N170" i="31"/>
  <c r="O170" i="31"/>
  <c r="O73" i="31" s="1"/>
  <c r="P170" i="31"/>
  <c r="P73" i="31" s="1"/>
  <c r="Q170" i="31"/>
  <c r="Q73" i="31" s="1"/>
  <c r="R170" i="31"/>
  <c r="S170" i="31"/>
  <c r="T170" i="31"/>
  <c r="U170" i="31"/>
  <c r="U73" i="31" s="1"/>
  <c r="V170" i="31"/>
  <c r="V73" i="31" s="1"/>
  <c r="W170" i="31"/>
  <c r="W73" i="31" s="1"/>
  <c r="X170" i="31"/>
  <c r="X73" i="31" s="1"/>
  <c r="Y170" i="31"/>
  <c r="Y73" i="31" s="1"/>
  <c r="Z170" i="31"/>
  <c r="AA170" i="31"/>
  <c r="AB170" i="31"/>
  <c r="AC170" i="31"/>
  <c r="AC73" i="31" s="1"/>
  <c r="AD170" i="31"/>
  <c r="AD73" i="31" s="1"/>
  <c r="AE170" i="31"/>
  <c r="AE73" i="31" s="1"/>
  <c r="AF170" i="31"/>
  <c r="AF73" i="31" s="1"/>
  <c r="AG170" i="31"/>
  <c r="AG73" i="31" s="1"/>
  <c r="AH170" i="31"/>
  <c r="AI170" i="31"/>
  <c r="AJ170" i="31"/>
  <c r="AJ73" i="31" s="1"/>
  <c r="AK170" i="31"/>
  <c r="AK73" i="31" s="1"/>
  <c r="AL170" i="31"/>
  <c r="AL73" i="31" s="1"/>
  <c r="AM170" i="31"/>
  <c r="AM73" i="31" s="1"/>
  <c r="AN170" i="31"/>
  <c r="AN73" i="31" s="1"/>
  <c r="AO170" i="31"/>
  <c r="AO73" i="31" s="1"/>
  <c r="AP170" i="31"/>
  <c r="AQ170" i="31"/>
  <c r="AQ73" i="31" s="1"/>
  <c r="AR170" i="31"/>
  <c r="AS170" i="31"/>
  <c r="AS73" i="31" s="1"/>
  <c r="AT170" i="31"/>
  <c r="AT73" i="31" s="1"/>
  <c r="AU170" i="31"/>
  <c r="AU73" i="31" s="1"/>
  <c r="AV170" i="31"/>
  <c r="AV73" i="31" s="1"/>
  <c r="AW170" i="31"/>
  <c r="AW73" i="31" s="1"/>
  <c r="AX170" i="31"/>
  <c r="AY170" i="31"/>
  <c r="AZ170" i="31"/>
  <c r="BA170" i="31"/>
  <c r="BA73" i="31" s="1"/>
  <c r="BB170" i="31"/>
  <c r="BC170" i="31"/>
  <c r="BC73" i="31" s="1"/>
  <c r="BD170" i="31"/>
  <c r="BD73" i="31" s="1"/>
  <c r="BE170" i="31"/>
  <c r="BE73" i="31" s="1"/>
  <c r="BF170" i="31"/>
  <c r="BG170" i="31"/>
  <c r="BH170" i="31"/>
  <c r="BH73" i="31" s="1"/>
  <c r="BI170" i="31"/>
  <c r="BI73" i="31" s="1"/>
  <c r="C171" i="31"/>
  <c r="D171" i="31"/>
  <c r="E171" i="31"/>
  <c r="F171" i="31"/>
  <c r="G171" i="31"/>
  <c r="H171" i="31"/>
  <c r="I171" i="31"/>
  <c r="J171" i="31"/>
  <c r="K171" i="31"/>
  <c r="L171" i="31"/>
  <c r="M171" i="31"/>
  <c r="N171" i="31"/>
  <c r="O171" i="31"/>
  <c r="P171" i="31"/>
  <c r="Q171" i="31"/>
  <c r="R171" i="31"/>
  <c r="S171" i="31"/>
  <c r="T171" i="31"/>
  <c r="U171" i="31"/>
  <c r="V171" i="31"/>
  <c r="W171" i="31"/>
  <c r="X171" i="31"/>
  <c r="Y171" i="31"/>
  <c r="Z171" i="31"/>
  <c r="AA171" i="31"/>
  <c r="AB171" i="31"/>
  <c r="AC171" i="31"/>
  <c r="AD171" i="31"/>
  <c r="AE171" i="31"/>
  <c r="AF171" i="31"/>
  <c r="AG171" i="31"/>
  <c r="AH171" i="31"/>
  <c r="AI171" i="31"/>
  <c r="AJ171" i="31"/>
  <c r="AK171" i="31"/>
  <c r="AL171" i="31"/>
  <c r="AM171" i="31"/>
  <c r="AN171" i="31"/>
  <c r="AO171" i="31"/>
  <c r="AP171" i="31"/>
  <c r="AQ171" i="31"/>
  <c r="AR171" i="31"/>
  <c r="AS171" i="31"/>
  <c r="AT171" i="31"/>
  <c r="AU171" i="31"/>
  <c r="AV171" i="31"/>
  <c r="AW171" i="31"/>
  <c r="AX171" i="31"/>
  <c r="AY171" i="31"/>
  <c r="AZ171" i="31"/>
  <c r="BA171" i="31"/>
  <c r="BB171" i="31"/>
  <c r="BC171" i="31"/>
  <c r="BD171" i="31"/>
  <c r="BE171" i="31"/>
  <c r="BF171" i="31"/>
  <c r="BG171" i="31"/>
  <c r="BH171" i="31"/>
  <c r="BI171" i="31"/>
  <c r="C172" i="31"/>
  <c r="D172" i="31"/>
  <c r="E172" i="31"/>
  <c r="F172" i="31"/>
  <c r="G172" i="31"/>
  <c r="H172" i="31"/>
  <c r="I172" i="31"/>
  <c r="J172" i="31"/>
  <c r="K172" i="31"/>
  <c r="L172" i="31"/>
  <c r="M172" i="31"/>
  <c r="N172" i="31"/>
  <c r="O172" i="31"/>
  <c r="P172" i="31"/>
  <c r="Q172" i="31"/>
  <c r="R172" i="31"/>
  <c r="S172" i="31"/>
  <c r="T172" i="31"/>
  <c r="U172" i="31"/>
  <c r="V172" i="31"/>
  <c r="W172" i="31"/>
  <c r="X172" i="31"/>
  <c r="Y172" i="31"/>
  <c r="Z172" i="31"/>
  <c r="AA172" i="31"/>
  <c r="AB172" i="31"/>
  <c r="AC172" i="31"/>
  <c r="AD172" i="31"/>
  <c r="AE172" i="31"/>
  <c r="AF172" i="31"/>
  <c r="AG172" i="31"/>
  <c r="AH172" i="31"/>
  <c r="AI172" i="31"/>
  <c r="AJ172" i="31"/>
  <c r="AK172" i="31"/>
  <c r="AL172" i="31"/>
  <c r="AM172" i="31"/>
  <c r="AN172" i="31"/>
  <c r="AO172" i="31"/>
  <c r="AP172" i="31"/>
  <c r="AQ172" i="31"/>
  <c r="AR172" i="31"/>
  <c r="AS172" i="31"/>
  <c r="AT172" i="31"/>
  <c r="AU172" i="31"/>
  <c r="AV172" i="31"/>
  <c r="AW172" i="31"/>
  <c r="AX172" i="31"/>
  <c r="AY172" i="31"/>
  <c r="AZ172" i="31"/>
  <c r="BA172" i="31"/>
  <c r="BB172" i="31"/>
  <c r="BC172" i="31"/>
  <c r="BD172" i="31"/>
  <c r="BE172" i="31"/>
  <c r="BF172" i="31"/>
  <c r="BG172" i="31"/>
  <c r="BH172" i="31"/>
  <c r="BI172" i="31"/>
  <c r="C173" i="31"/>
  <c r="D173" i="31"/>
  <c r="D76" i="31" s="1"/>
  <c r="E173" i="31"/>
  <c r="E76" i="31" s="1"/>
  <c r="F173" i="31"/>
  <c r="F76" i="31" s="1"/>
  <c r="G173" i="31"/>
  <c r="G76" i="31" s="1"/>
  <c r="H173" i="31"/>
  <c r="H76" i="31" s="1"/>
  <c r="I173" i="31"/>
  <c r="J173" i="31"/>
  <c r="K173" i="31"/>
  <c r="L173" i="31"/>
  <c r="L76" i="31" s="1"/>
  <c r="M173" i="31"/>
  <c r="M76" i="31" s="1"/>
  <c r="N173" i="31"/>
  <c r="N76" i="31" s="1"/>
  <c r="O173" i="31"/>
  <c r="O76" i="31" s="1"/>
  <c r="P173" i="31"/>
  <c r="P76" i="31" s="1"/>
  <c r="Q173" i="31"/>
  <c r="R173" i="31"/>
  <c r="S173" i="31"/>
  <c r="T173" i="31"/>
  <c r="T76" i="31" s="1"/>
  <c r="U173" i="31"/>
  <c r="U76" i="31" s="1"/>
  <c r="V173" i="31"/>
  <c r="V76" i="31" s="1"/>
  <c r="W173" i="31"/>
  <c r="W76" i="31" s="1"/>
  <c r="X173" i="31"/>
  <c r="X76" i="31" s="1"/>
  <c r="Y173" i="31"/>
  <c r="Z173" i="31"/>
  <c r="AA173" i="31"/>
  <c r="AB173" i="31"/>
  <c r="AB76" i="31" s="1"/>
  <c r="AC173" i="31"/>
  <c r="AC76" i="31" s="1"/>
  <c r="AD173" i="31"/>
  <c r="AD76" i="31" s="1"/>
  <c r="AE173" i="31"/>
  <c r="AE76" i="31" s="1"/>
  <c r="AF173" i="31"/>
  <c r="AF76" i="31" s="1"/>
  <c r="AG173" i="31"/>
  <c r="AH173" i="31"/>
  <c r="AI173" i="31"/>
  <c r="AJ173" i="31"/>
  <c r="AJ76" i="31" s="1"/>
  <c r="AK173" i="31"/>
  <c r="AK76" i="31" s="1"/>
  <c r="AL173" i="31"/>
  <c r="AL76" i="31" s="1"/>
  <c r="AM173" i="31"/>
  <c r="AM76" i="31" s="1"/>
  <c r="AN173" i="31"/>
  <c r="AN76" i="31" s="1"/>
  <c r="AO173" i="31"/>
  <c r="AO76" i="31" s="1"/>
  <c r="AP173" i="31"/>
  <c r="AQ173" i="31"/>
  <c r="AR173" i="31"/>
  <c r="AR76" i="31" s="1"/>
  <c r="AS173" i="31"/>
  <c r="AS76" i="31" s="1"/>
  <c r="AT173" i="31"/>
  <c r="AT76" i="31" s="1"/>
  <c r="AU173" i="31"/>
  <c r="AU76" i="31" s="1"/>
  <c r="AV173" i="31"/>
  <c r="AV76" i="31" s="1"/>
  <c r="AW173" i="31"/>
  <c r="AX173" i="31"/>
  <c r="AY173" i="31"/>
  <c r="AZ173" i="31"/>
  <c r="AZ76" i="31" s="1"/>
  <c r="BA173" i="31"/>
  <c r="BA76" i="31" s="1"/>
  <c r="BB173" i="31"/>
  <c r="BB76" i="31" s="1"/>
  <c r="BC173" i="31"/>
  <c r="BC76" i="31" s="1"/>
  <c r="BD173" i="31"/>
  <c r="BD76" i="31" s="1"/>
  <c r="BE173" i="31"/>
  <c r="BF173" i="31"/>
  <c r="BG173" i="31"/>
  <c r="BH173" i="31"/>
  <c r="BH76" i="31" s="1"/>
  <c r="BI173" i="31"/>
  <c r="BI76" i="31" s="1"/>
  <c r="C174" i="31"/>
  <c r="D174" i="31"/>
  <c r="E174" i="31"/>
  <c r="F174" i="31"/>
  <c r="G174" i="31"/>
  <c r="H174" i="31"/>
  <c r="I174" i="31"/>
  <c r="J174" i="31"/>
  <c r="K174" i="31"/>
  <c r="L174" i="31"/>
  <c r="M174" i="31"/>
  <c r="N174" i="31"/>
  <c r="O174" i="31"/>
  <c r="P174" i="31"/>
  <c r="Q174" i="31"/>
  <c r="R174" i="31"/>
  <c r="S174" i="31"/>
  <c r="T174" i="31"/>
  <c r="U174" i="31"/>
  <c r="V174" i="31"/>
  <c r="W174" i="31"/>
  <c r="X174" i="31"/>
  <c r="Y174" i="31"/>
  <c r="Z174" i="31"/>
  <c r="AA174" i="31"/>
  <c r="AB174" i="31"/>
  <c r="AC174" i="31"/>
  <c r="AD174" i="31"/>
  <c r="AE174" i="31"/>
  <c r="AF174" i="31"/>
  <c r="AG174" i="31"/>
  <c r="AH174" i="31"/>
  <c r="AI174" i="31"/>
  <c r="AJ174" i="31"/>
  <c r="AK174" i="31"/>
  <c r="AL174" i="31"/>
  <c r="AM174" i="31"/>
  <c r="AN174" i="31"/>
  <c r="AO174" i="31"/>
  <c r="AP174" i="31"/>
  <c r="AQ174" i="31"/>
  <c r="AR174" i="31"/>
  <c r="AS174" i="31"/>
  <c r="AT174" i="31"/>
  <c r="AU174" i="31"/>
  <c r="AV174" i="31"/>
  <c r="AW174" i="31"/>
  <c r="AX174" i="31"/>
  <c r="AY174" i="31"/>
  <c r="AZ174" i="31"/>
  <c r="BA174" i="31"/>
  <c r="BB174" i="31"/>
  <c r="BC174" i="31"/>
  <c r="BD174" i="31"/>
  <c r="BE174" i="31"/>
  <c r="BF174" i="31"/>
  <c r="BG174" i="31"/>
  <c r="BH174" i="31"/>
  <c r="BI174" i="31"/>
  <c r="C175" i="31"/>
  <c r="D175" i="31"/>
  <c r="E175" i="31"/>
  <c r="F175" i="31"/>
  <c r="G175" i="31"/>
  <c r="H175" i="31"/>
  <c r="I175" i="31"/>
  <c r="J175" i="31"/>
  <c r="K175" i="31"/>
  <c r="L175" i="31"/>
  <c r="M175" i="31"/>
  <c r="N175" i="31"/>
  <c r="O175" i="31"/>
  <c r="P175" i="31"/>
  <c r="Q175" i="31"/>
  <c r="R175" i="31"/>
  <c r="S175" i="31"/>
  <c r="T175" i="31"/>
  <c r="U175" i="31"/>
  <c r="V175" i="31"/>
  <c r="W175" i="31"/>
  <c r="X175" i="31"/>
  <c r="Y175" i="31"/>
  <c r="Z175" i="31"/>
  <c r="AA175" i="31"/>
  <c r="AB175" i="31"/>
  <c r="AC175" i="31"/>
  <c r="AD175" i="31"/>
  <c r="AE175" i="31"/>
  <c r="AF175" i="31"/>
  <c r="AG175" i="31"/>
  <c r="AH175" i="31"/>
  <c r="AI175" i="31"/>
  <c r="AJ175" i="31"/>
  <c r="AK175" i="31"/>
  <c r="AL175" i="31"/>
  <c r="AM175" i="31"/>
  <c r="AN175" i="31"/>
  <c r="AO175" i="31"/>
  <c r="AP175" i="31"/>
  <c r="AQ175" i="31"/>
  <c r="AR175" i="31"/>
  <c r="AS175" i="31"/>
  <c r="AT175" i="31"/>
  <c r="AU175" i="31"/>
  <c r="AV175" i="31"/>
  <c r="AW175" i="31"/>
  <c r="AX175" i="31"/>
  <c r="AY175" i="31"/>
  <c r="AZ175" i="31"/>
  <c r="BA175" i="31"/>
  <c r="BB175" i="31"/>
  <c r="BC175" i="31"/>
  <c r="BD175" i="31"/>
  <c r="BE175" i="31"/>
  <c r="BF175" i="31"/>
  <c r="BG175" i="31"/>
  <c r="BH175" i="31"/>
  <c r="BI175" i="31"/>
  <c r="C176" i="31"/>
  <c r="C79" i="31" s="1"/>
  <c r="D176" i="31"/>
  <c r="D79" i="31" s="1"/>
  <c r="E176" i="31"/>
  <c r="E79" i="31" s="1"/>
  <c r="F176" i="31"/>
  <c r="F79" i="31" s="1"/>
  <c r="G176" i="31"/>
  <c r="G79" i="31" s="1"/>
  <c r="H176" i="31"/>
  <c r="I176" i="31"/>
  <c r="J176" i="31"/>
  <c r="J79" i="31" s="1"/>
  <c r="K176" i="31"/>
  <c r="K79" i="31" s="1"/>
  <c r="L176" i="31"/>
  <c r="L79" i="31" s="1"/>
  <c r="M176" i="31"/>
  <c r="M79" i="31" s="1"/>
  <c r="N176" i="31"/>
  <c r="N79" i="31" s="1"/>
  <c r="O176" i="31"/>
  <c r="O79" i="31" s="1"/>
  <c r="P176" i="31"/>
  <c r="Q176" i="31"/>
  <c r="R176" i="31"/>
  <c r="S176" i="31"/>
  <c r="S79" i="31" s="1"/>
  <c r="T176" i="31"/>
  <c r="T79" i="31" s="1"/>
  <c r="U176" i="31"/>
  <c r="U79" i="31" s="1"/>
  <c r="V176" i="31"/>
  <c r="V79" i="31" s="1"/>
  <c r="W176" i="31"/>
  <c r="W79" i="31" s="1"/>
  <c r="X176" i="31"/>
  <c r="Y176" i="31"/>
  <c r="Z176" i="31"/>
  <c r="Z79" i="31" s="1"/>
  <c r="AA176" i="31"/>
  <c r="AA79" i="31" s="1"/>
  <c r="AB176" i="31"/>
  <c r="AC176" i="31"/>
  <c r="AC79" i="31" s="1"/>
  <c r="AD176" i="31"/>
  <c r="AD79" i="31" s="1"/>
  <c r="AE176" i="31"/>
  <c r="AE79" i="31" s="1"/>
  <c r="AF176" i="31"/>
  <c r="AG176" i="31"/>
  <c r="AH176" i="31"/>
  <c r="AI176" i="31"/>
  <c r="AI79" i="31" s="1"/>
  <c r="AJ176" i="31"/>
  <c r="AK176" i="31"/>
  <c r="AK79" i="31" s="1"/>
  <c r="AL176" i="31"/>
  <c r="AL79" i="31" s="1"/>
  <c r="AM176" i="31"/>
  <c r="AM79" i="31" s="1"/>
  <c r="AN176" i="31"/>
  <c r="AO176" i="31"/>
  <c r="AP176" i="31"/>
  <c r="AQ176" i="31"/>
  <c r="AQ79" i="31" s="1"/>
  <c r="AR176" i="31"/>
  <c r="AR79" i="31" s="1"/>
  <c r="AS176" i="31"/>
  <c r="AS79" i="31" s="1"/>
  <c r="AT176" i="31"/>
  <c r="AT79" i="31" s="1"/>
  <c r="AU176" i="31"/>
  <c r="AU79" i="31" s="1"/>
  <c r="AV176" i="31"/>
  <c r="AW176" i="31"/>
  <c r="AX176" i="31"/>
  <c r="AX79" i="31" s="1"/>
  <c r="AY176" i="31"/>
  <c r="AY79" i="31" s="1"/>
  <c r="AZ176" i="31"/>
  <c r="AZ79" i="31" s="1"/>
  <c r="BA176" i="31"/>
  <c r="BA79" i="31" s="1"/>
  <c r="BB176" i="31"/>
  <c r="BB79" i="31" s="1"/>
  <c r="BC176" i="31"/>
  <c r="BC79" i="31" s="1"/>
  <c r="BD176" i="31"/>
  <c r="BD79" i="31" s="1"/>
  <c r="BE176" i="31"/>
  <c r="BF176" i="31"/>
  <c r="BG176" i="31"/>
  <c r="BG79" i="31" s="1"/>
  <c r="BH176" i="31"/>
  <c r="BH79" i="31" s="1"/>
  <c r="BI176" i="31"/>
  <c r="BI79" i="31" s="1"/>
  <c r="C177" i="31"/>
  <c r="D177" i="31"/>
  <c r="E177" i="31"/>
  <c r="F177" i="31"/>
  <c r="G177" i="31"/>
  <c r="H177" i="31"/>
  <c r="I177" i="31"/>
  <c r="J177" i="31"/>
  <c r="K177" i="31"/>
  <c r="L177" i="31"/>
  <c r="M177" i="31"/>
  <c r="N177" i="31"/>
  <c r="O177" i="31"/>
  <c r="P177" i="31"/>
  <c r="Q177" i="31"/>
  <c r="R177" i="31"/>
  <c r="S177" i="31"/>
  <c r="T177" i="31"/>
  <c r="U177" i="31"/>
  <c r="V177" i="31"/>
  <c r="W177" i="31"/>
  <c r="X177" i="31"/>
  <c r="Y177" i="31"/>
  <c r="Z177" i="31"/>
  <c r="AA177" i="31"/>
  <c r="AB177" i="31"/>
  <c r="AC177" i="31"/>
  <c r="AD177" i="31"/>
  <c r="AE177" i="31"/>
  <c r="AF177" i="31"/>
  <c r="AG177" i="31"/>
  <c r="AH177" i="31"/>
  <c r="AI177" i="31"/>
  <c r="AJ177" i="31"/>
  <c r="AK177" i="31"/>
  <c r="AL177" i="31"/>
  <c r="AM177" i="31"/>
  <c r="AN177" i="31"/>
  <c r="AO177" i="31"/>
  <c r="AP177" i="31"/>
  <c r="AQ177" i="31"/>
  <c r="AR177" i="31"/>
  <c r="AS177" i="31"/>
  <c r="AT177" i="31"/>
  <c r="AU177" i="31"/>
  <c r="AV177" i="31"/>
  <c r="AW177" i="31"/>
  <c r="AX177" i="31"/>
  <c r="AY177" i="31"/>
  <c r="AZ177" i="31"/>
  <c r="BA177" i="31"/>
  <c r="BB177" i="31"/>
  <c r="BC177" i="31"/>
  <c r="BD177" i="31"/>
  <c r="BE177" i="31"/>
  <c r="BF177" i="31"/>
  <c r="BG177" i="31"/>
  <c r="BH177" i="31"/>
  <c r="BI177" i="31"/>
  <c r="C178" i="31"/>
  <c r="D178" i="31"/>
  <c r="E178" i="31"/>
  <c r="F178" i="31"/>
  <c r="G178" i="31"/>
  <c r="H178" i="31"/>
  <c r="I178" i="31"/>
  <c r="J178" i="31"/>
  <c r="K178" i="31"/>
  <c r="L178" i="31"/>
  <c r="M178" i="31"/>
  <c r="N178" i="31"/>
  <c r="O178" i="31"/>
  <c r="P178" i="31"/>
  <c r="Q178" i="31"/>
  <c r="R178" i="31"/>
  <c r="S178" i="31"/>
  <c r="T178" i="31"/>
  <c r="U178" i="31"/>
  <c r="V178" i="31"/>
  <c r="W178" i="31"/>
  <c r="X178" i="31"/>
  <c r="Y178" i="31"/>
  <c r="Z178" i="31"/>
  <c r="AA178" i="31"/>
  <c r="AB178" i="31"/>
  <c r="AC178" i="31"/>
  <c r="AD178" i="31"/>
  <c r="AE178" i="31"/>
  <c r="AF178" i="31"/>
  <c r="AG178" i="31"/>
  <c r="AH178" i="31"/>
  <c r="AI178" i="31"/>
  <c r="AJ178" i="31"/>
  <c r="AK178" i="31"/>
  <c r="AL178" i="31"/>
  <c r="AM178" i="31"/>
  <c r="AN178" i="31"/>
  <c r="AO178" i="31"/>
  <c r="AP178" i="31"/>
  <c r="AQ178" i="31"/>
  <c r="AR178" i="31"/>
  <c r="AS178" i="31"/>
  <c r="AT178" i="31"/>
  <c r="AU178" i="31"/>
  <c r="AV178" i="31"/>
  <c r="AW178" i="31"/>
  <c r="AX178" i="31"/>
  <c r="AY178" i="31"/>
  <c r="AZ178" i="31"/>
  <c r="BA178" i="31"/>
  <c r="BB178" i="31"/>
  <c r="BC178" i="31"/>
  <c r="BD178" i="31"/>
  <c r="BE178" i="31"/>
  <c r="BF178" i="31"/>
  <c r="BG178" i="31"/>
  <c r="BH178" i="31"/>
  <c r="BI178" i="31"/>
  <c r="C179" i="31"/>
  <c r="C82" i="31" s="1"/>
  <c r="D179" i="31"/>
  <c r="D82" i="31" s="1"/>
  <c r="E179" i="31"/>
  <c r="E82" i="31" s="1"/>
  <c r="F179" i="31"/>
  <c r="F82" i="31" s="1"/>
  <c r="G179" i="31"/>
  <c r="H179" i="31"/>
  <c r="I179" i="31"/>
  <c r="I82" i="31" s="1"/>
  <c r="J179" i="31"/>
  <c r="J82" i="31" s="1"/>
  <c r="K179" i="31"/>
  <c r="L179" i="31"/>
  <c r="L82" i="31" s="1"/>
  <c r="M179" i="31"/>
  <c r="M82" i="31" s="1"/>
  <c r="N179" i="31"/>
  <c r="N82" i="31" s="1"/>
  <c r="O179" i="31"/>
  <c r="P179" i="31"/>
  <c r="Q179" i="31"/>
  <c r="R179" i="31"/>
  <c r="R82" i="31" s="1"/>
  <c r="S179" i="31"/>
  <c r="T179" i="31"/>
  <c r="T82" i="31" s="1"/>
  <c r="U179" i="31"/>
  <c r="U82" i="31" s="1"/>
  <c r="V179" i="31"/>
  <c r="V82" i="31" s="1"/>
  <c r="W179" i="31"/>
  <c r="X179" i="31"/>
  <c r="Y179" i="31"/>
  <c r="Z179" i="31"/>
  <c r="Z82" i="31" s="1"/>
  <c r="AA179" i="31"/>
  <c r="AB179" i="31"/>
  <c r="AB82" i="31" s="1"/>
  <c r="AC179" i="31"/>
  <c r="AC82" i="31" s="1"/>
  <c r="AD179" i="31"/>
  <c r="AD82" i="31" s="1"/>
  <c r="AE179" i="31"/>
  <c r="AE82" i="31" s="1"/>
  <c r="AF179" i="31"/>
  <c r="AG179" i="31"/>
  <c r="AH179" i="31"/>
  <c r="AH82" i="31" s="1"/>
  <c r="AI179" i="31"/>
  <c r="AI82" i="31" s="1"/>
  <c r="AJ179" i="31"/>
  <c r="AJ82" i="31" s="1"/>
  <c r="AK179" i="31"/>
  <c r="AK82" i="31" s="1"/>
  <c r="AL179" i="31"/>
  <c r="AL82" i="31" s="1"/>
  <c r="AM179" i="31"/>
  <c r="AM82" i="31" s="1"/>
  <c r="AN179" i="31"/>
  <c r="AO179" i="31"/>
  <c r="AP179" i="31"/>
  <c r="AP82" i="31" s="1"/>
  <c r="AQ179" i="31"/>
  <c r="AQ82" i="31" s="1"/>
  <c r="AR179" i="31"/>
  <c r="AR82" i="31" s="1"/>
  <c r="AS179" i="31"/>
  <c r="AT179" i="31"/>
  <c r="AT82" i="31" s="1"/>
  <c r="AU179" i="31"/>
  <c r="AV179" i="31"/>
  <c r="AW179" i="31"/>
  <c r="AX179" i="31"/>
  <c r="AX82" i="31" s="1"/>
  <c r="AY179" i="31"/>
  <c r="AY82" i="31" s="1"/>
  <c r="AZ179" i="31"/>
  <c r="AZ82" i="31" s="1"/>
  <c r="BA179" i="31"/>
  <c r="BA82" i="31" s="1"/>
  <c r="BB179" i="31"/>
  <c r="BB82" i="31" s="1"/>
  <c r="BC179" i="31"/>
  <c r="BD179" i="31"/>
  <c r="BE179" i="31"/>
  <c r="BF179" i="31"/>
  <c r="BF82" i="31" s="1"/>
  <c r="BG179" i="31"/>
  <c r="BH179" i="31"/>
  <c r="BH82" i="31" s="1"/>
  <c r="BI179" i="31"/>
  <c r="BI82" i="31" s="1"/>
  <c r="C180" i="31"/>
  <c r="D180" i="31"/>
  <c r="E180" i="31"/>
  <c r="F180" i="31"/>
  <c r="G180" i="31"/>
  <c r="H180" i="31"/>
  <c r="I180" i="31"/>
  <c r="J180" i="31"/>
  <c r="K180" i="31"/>
  <c r="L180" i="31"/>
  <c r="M180" i="31"/>
  <c r="N180" i="31"/>
  <c r="O180" i="31"/>
  <c r="P180" i="31"/>
  <c r="Q180" i="31"/>
  <c r="R180" i="31"/>
  <c r="S180" i="31"/>
  <c r="T180" i="31"/>
  <c r="U180" i="31"/>
  <c r="V180" i="31"/>
  <c r="W180" i="31"/>
  <c r="X180" i="31"/>
  <c r="Y180" i="31"/>
  <c r="Z180" i="31"/>
  <c r="AA180" i="31"/>
  <c r="AB180" i="31"/>
  <c r="AC180" i="31"/>
  <c r="AD180" i="31"/>
  <c r="AE180" i="31"/>
  <c r="AF180" i="31"/>
  <c r="AG180" i="31"/>
  <c r="AH180" i="31"/>
  <c r="AI180" i="31"/>
  <c r="AJ180" i="31"/>
  <c r="AK180" i="31"/>
  <c r="AL180" i="31"/>
  <c r="AM180" i="31"/>
  <c r="AN180" i="31"/>
  <c r="AO180" i="31"/>
  <c r="AP180" i="31"/>
  <c r="AQ180" i="31"/>
  <c r="AR180" i="31"/>
  <c r="AS180" i="31"/>
  <c r="AT180" i="31"/>
  <c r="AU180" i="31"/>
  <c r="AV180" i="31"/>
  <c r="AW180" i="31"/>
  <c r="AX180" i="31"/>
  <c r="AY180" i="31"/>
  <c r="AZ180" i="31"/>
  <c r="BA180" i="31"/>
  <c r="BB180" i="31"/>
  <c r="BC180" i="31"/>
  <c r="BD180" i="31"/>
  <c r="BE180" i="31"/>
  <c r="BF180" i="31"/>
  <c r="BG180" i="31"/>
  <c r="BH180" i="31"/>
  <c r="BI180" i="31"/>
  <c r="C181" i="31"/>
  <c r="D181" i="31"/>
  <c r="E181" i="31"/>
  <c r="F181" i="31"/>
  <c r="G181" i="31"/>
  <c r="H181" i="31"/>
  <c r="I181" i="31"/>
  <c r="J181" i="31"/>
  <c r="K181" i="31"/>
  <c r="L181" i="31"/>
  <c r="M181" i="31"/>
  <c r="N181" i="31"/>
  <c r="O181" i="31"/>
  <c r="P181" i="31"/>
  <c r="Q181" i="31"/>
  <c r="R181" i="31"/>
  <c r="S181" i="31"/>
  <c r="T181" i="31"/>
  <c r="U181" i="31"/>
  <c r="V181" i="31"/>
  <c r="W181" i="31"/>
  <c r="X181" i="31"/>
  <c r="Y181" i="31"/>
  <c r="Z181" i="31"/>
  <c r="AA181" i="31"/>
  <c r="AB181" i="31"/>
  <c r="AC181" i="31"/>
  <c r="AD181" i="31"/>
  <c r="AE181" i="31"/>
  <c r="AF181" i="31"/>
  <c r="AG181" i="31"/>
  <c r="AH181" i="31"/>
  <c r="AI181" i="31"/>
  <c r="AJ181" i="31"/>
  <c r="AK181" i="31"/>
  <c r="AL181" i="31"/>
  <c r="AM181" i="31"/>
  <c r="AN181" i="31"/>
  <c r="AO181" i="31"/>
  <c r="AP181" i="31"/>
  <c r="AQ181" i="31"/>
  <c r="AR181" i="31"/>
  <c r="AS181" i="31"/>
  <c r="AT181" i="31"/>
  <c r="AU181" i="31"/>
  <c r="AV181" i="31"/>
  <c r="AW181" i="31"/>
  <c r="AX181" i="31"/>
  <c r="AY181" i="31"/>
  <c r="AZ181" i="31"/>
  <c r="BA181" i="31"/>
  <c r="BB181" i="31"/>
  <c r="BC181" i="31"/>
  <c r="BD181" i="31"/>
  <c r="BE181" i="31"/>
  <c r="BF181" i="31"/>
  <c r="BG181" i="31"/>
  <c r="BH181" i="31"/>
  <c r="BI181" i="31"/>
  <c r="C182" i="31"/>
  <c r="C85" i="31" s="1"/>
  <c r="D182" i="31"/>
  <c r="D85" i="31" s="1"/>
  <c r="E182" i="31"/>
  <c r="E85" i="31" s="1"/>
  <c r="F182" i="31"/>
  <c r="G182" i="31"/>
  <c r="H182" i="31"/>
  <c r="H85" i="31" s="1"/>
  <c r="I182" i="31"/>
  <c r="I85" i="31" s="1"/>
  <c r="J182" i="31"/>
  <c r="J85" i="31" s="1"/>
  <c r="K182" i="31"/>
  <c r="K85" i="31" s="1"/>
  <c r="L182" i="31"/>
  <c r="L85" i="31" s="1"/>
  <c r="M182" i="31"/>
  <c r="M85" i="31" s="1"/>
  <c r="N182" i="31"/>
  <c r="O182" i="31"/>
  <c r="P182" i="31"/>
  <c r="Q182" i="31"/>
  <c r="Q85" i="31" s="1"/>
  <c r="R182" i="31"/>
  <c r="R85" i="31" s="1"/>
  <c r="S182" i="31"/>
  <c r="S85" i="31" s="1"/>
  <c r="T182" i="31"/>
  <c r="T85" i="31" s="1"/>
  <c r="U182" i="31"/>
  <c r="U85" i="31" s="1"/>
  <c r="V182" i="31"/>
  <c r="W182" i="31"/>
  <c r="X182" i="31"/>
  <c r="Y182" i="31"/>
  <c r="Y85" i="31" s="1"/>
  <c r="Z182" i="31"/>
  <c r="Z85" i="31" s="1"/>
  <c r="AA182" i="31"/>
  <c r="AA85" i="31" s="1"/>
  <c r="AB182" i="31"/>
  <c r="AB85" i="31" s="1"/>
  <c r="AC182" i="31"/>
  <c r="AC85" i="31" s="1"/>
  <c r="AD182" i="31"/>
  <c r="AE182" i="31"/>
  <c r="AF182" i="31"/>
  <c r="AF85" i="31" s="1"/>
  <c r="AG182" i="31"/>
  <c r="AG85" i="31" s="1"/>
  <c r="AH182" i="31"/>
  <c r="AH85" i="31" s="1"/>
  <c r="AI182" i="31"/>
  <c r="AI85" i="31" s="1"/>
  <c r="AJ182" i="31"/>
  <c r="AJ85" i="31" s="1"/>
  <c r="AK182" i="31"/>
  <c r="AK85" i="31" s="1"/>
  <c r="AL182" i="31"/>
  <c r="AM182" i="31"/>
  <c r="AN182" i="31"/>
  <c r="AO182" i="31"/>
  <c r="AO85" i="31" s="1"/>
  <c r="AP182" i="31"/>
  <c r="AP85" i="31" s="1"/>
  <c r="AQ182" i="31"/>
  <c r="AQ85" i="31" s="1"/>
  <c r="AR182" i="31"/>
  <c r="AR85" i="31" s="1"/>
  <c r="AS182" i="31"/>
  <c r="AS85" i="31" s="1"/>
  <c r="AT182" i="31"/>
  <c r="AU182" i="31"/>
  <c r="AV182" i="31"/>
  <c r="AW182" i="31"/>
  <c r="AW85" i="31" s="1"/>
  <c r="AX182" i="31"/>
  <c r="AX85" i="31" s="1"/>
  <c r="AY182" i="31"/>
  <c r="AY85" i="31" s="1"/>
  <c r="AZ182" i="31"/>
  <c r="AZ85" i="31" s="1"/>
  <c r="BA182" i="31"/>
  <c r="BA85" i="31" s="1"/>
  <c r="BB182" i="31"/>
  <c r="BC182" i="31"/>
  <c r="BD182" i="31"/>
  <c r="BE182" i="31"/>
  <c r="BE85" i="31" s="1"/>
  <c r="BF182" i="31"/>
  <c r="BF85" i="31" s="1"/>
  <c r="BG182" i="31"/>
  <c r="BG85" i="31" s="1"/>
  <c r="BH182" i="31"/>
  <c r="BH85" i="31" s="1"/>
  <c r="BI182" i="31"/>
  <c r="BI85" i="31" s="1"/>
  <c r="C183" i="31"/>
  <c r="D183" i="31"/>
  <c r="E183" i="31"/>
  <c r="F183" i="31"/>
  <c r="G183" i="31"/>
  <c r="H183" i="31"/>
  <c r="I183" i="31"/>
  <c r="J183" i="31"/>
  <c r="K183" i="31"/>
  <c r="L183" i="31"/>
  <c r="M183" i="31"/>
  <c r="N183" i="31"/>
  <c r="O183" i="31"/>
  <c r="P183" i="31"/>
  <c r="Q183" i="31"/>
  <c r="R183" i="31"/>
  <c r="S183" i="31"/>
  <c r="T183" i="31"/>
  <c r="U183" i="31"/>
  <c r="V183" i="31"/>
  <c r="W183" i="31"/>
  <c r="X183" i="31"/>
  <c r="Y183" i="31"/>
  <c r="Z183" i="31"/>
  <c r="AA183" i="31"/>
  <c r="AB183" i="31"/>
  <c r="AC183" i="31"/>
  <c r="AD183" i="31"/>
  <c r="AE183" i="31"/>
  <c r="AF183" i="31"/>
  <c r="AG183" i="31"/>
  <c r="AH183" i="31"/>
  <c r="AI183" i="31"/>
  <c r="AJ183" i="31"/>
  <c r="AK183" i="31"/>
  <c r="AL183" i="31"/>
  <c r="AM183" i="31"/>
  <c r="AN183" i="31"/>
  <c r="AO183" i="31"/>
  <c r="AP183" i="31"/>
  <c r="AQ183" i="31"/>
  <c r="AR183" i="31"/>
  <c r="AS183" i="31"/>
  <c r="AT183" i="31"/>
  <c r="AU183" i="31"/>
  <c r="AV183" i="31"/>
  <c r="AW183" i="31"/>
  <c r="AX183" i="31"/>
  <c r="AY183" i="31"/>
  <c r="AZ183" i="31"/>
  <c r="BA183" i="31"/>
  <c r="BB183" i="31"/>
  <c r="BC183" i="31"/>
  <c r="BD183" i="31"/>
  <c r="BE183" i="31"/>
  <c r="BF183" i="31"/>
  <c r="BG183" i="31"/>
  <c r="BH183" i="31"/>
  <c r="BI183" i="31"/>
  <c r="C184" i="31"/>
  <c r="D184" i="31"/>
  <c r="E184" i="31"/>
  <c r="F184" i="31"/>
  <c r="G184" i="31"/>
  <c r="H184" i="31"/>
  <c r="I184" i="31"/>
  <c r="J184" i="31"/>
  <c r="K184" i="31"/>
  <c r="L184" i="31"/>
  <c r="M184" i="31"/>
  <c r="N184" i="31"/>
  <c r="O184" i="31"/>
  <c r="P184" i="31"/>
  <c r="Q184" i="31"/>
  <c r="R184" i="31"/>
  <c r="S184" i="31"/>
  <c r="T184" i="31"/>
  <c r="U184" i="31"/>
  <c r="V184" i="31"/>
  <c r="W184" i="31"/>
  <c r="X184" i="31"/>
  <c r="Y184" i="31"/>
  <c r="Z184" i="31"/>
  <c r="AA184" i="31"/>
  <c r="AB184" i="31"/>
  <c r="AC184" i="31"/>
  <c r="AD184" i="31"/>
  <c r="AE184" i="31"/>
  <c r="AF184" i="31"/>
  <c r="AG184" i="31"/>
  <c r="AH184" i="31"/>
  <c r="AI184" i="31"/>
  <c r="AJ184" i="31"/>
  <c r="AK184" i="31"/>
  <c r="AL184" i="31"/>
  <c r="AM184" i="31"/>
  <c r="AN184" i="31"/>
  <c r="AO184" i="31"/>
  <c r="AP184" i="31"/>
  <c r="AQ184" i="31"/>
  <c r="AR184" i="31"/>
  <c r="AS184" i="31"/>
  <c r="AT184" i="31"/>
  <c r="AU184" i="31"/>
  <c r="AV184" i="31"/>
  <c r="AW184" i="31"/>
  <c r="AX184" i="31"/>
  <c r="AY184" i="31"/>
  <c r="AZ184" i="31"/>
  <c r="BA184" i="31"/>
  <c r="BB184" i="31"/>
  <c r="BC184" i="31"/>
  <c r="BD184" i="31"/>
  <c r="BE184" i="31"/>
  <c r="BF184" i="31"/>
  <c r="BG184" i="31"/>
  <c r="BH184" i="31"/>
  <c r="BI184" i="31"/>
  <c r="C185" i="31"/>
  <c r="C88" i="31" s="1"/>
  <c r="D185" i="31"/>
  <c r="D88" i="31" s="1"/>
  <c r="E185" i="31"/>
  <c r="E88" i="31" s="1"/>
  <c r="F185" i="31"/>
  <c r="G185" i="31"/>
  <c r="H185" i="31"/>
  <c r="H88" i="31" s="1"/>
  <c r="I185" i="31"/>
  <c r="I88" i="31" s="1"/>
  <c r="J185" i="31"/>
  <c r="J88" i="31" s="1"/>
  <c r="K185" i="31"/>
  <c r="K88" i="31" s="1"/>
  <c r="L185" i="31"/>
  <c r="L88" i="31" s="1"/>
  <c r="M185" i="31"/>
  <c r="N185" i="31"/>
  <c r="O185" i="31"/>
  <c r="P185" i="31"/>
  <c r="P88" i="31" s="1"/>
  <c r="Q185" i="31"/>
  <c r="Q88" i="31" s="1"/>
  <c r="R185" i="31"/>
  <c r="R88" i="31" s="1"/>
  <c r="S185" i="31"/>
  <c r="S88" i="31" s="1"/>
  <c r="T185" i="31"/>
  <c r="T88" i="31" s="1"/>
  <c r="U185" i="31"/>
  <c r="U88" i="31" s="1"/>
  <c r="V185" i="31"/>
  <c r="W185" i="31"/>
  <c r="X185" i="31"/>
  <c r="X88" i="31" s="1"/>
  <c r="Y185" i="31"/>
  <c r="Y88" i="31" s="1"/>
  <c r="Z185" i="31"/>
  <c r="Z88" i="31" s="1"/>
  <c r="AA185" i="31"/>
  <c r="AA88" i="31" s="1"/>
  <c r="AB185" i="31"/>
  <c r="AB88" i="31" s="1"/>
  <c r="AC185" i="31"/>
  <c r="AD185" i="31"/>
  <c r="AE185" i="31"/>
  <c r="AF185" i="31"/>
  <c r="AF88" i="31" s="1"/>
  <c r="AG185" i="31"/>
  <c r="AG88" i="31" s="1"/>
  <c r="AH185" i="31"/>
  <c r="AI185" i="31"/>
  <c r="AI88" i="31" s="1"/>
  <c r="AJ185" i="31"/>
  <c r="AJ88" i="31" s="1"/>
  <c r="AK185" i="31"/>
  <c r="AL185" i="31"/>
  <c r="AM185" i="31"/>
  <c r="AN185" i="31"/>
  <c r="AN88" i="31" s="1"/>
  <c r="AO185" i="31"/>
  <c r="AO88" i="31" s="1"/>
  <c r="AP185" i="31"/>
  <c r="AP88" i="31" s="1"/>
  <c r="AQ185" i="31"/>
  <c r="AQ88" i="31" s="1"/>
  <c r="AR185" i="31"/>
  <c r="AR88" i="31" s="1"/>
  <c r="AS185" i="31"/>
  <c r="AT185" i="31"/>
  <c r="AU185" i="31"/>
  <c r="AV185" i="31"/>
  <c r="AV88" i="31" s="1"/>
  <c r="AW185" i="31"/>
  <c r="AW88" i="31" s="1"/>
  <c r="AX185" i="31"/>
  <c r="AX88" i="31" s="1"/>
  <c r="AY185" i="31"/>
  <c r="AY88" i="31" s="1"/>
  <c r="AZ185" i="31"/>
  <c r="AZ88" i="31" s="1"/>
  <c r="BA185" i="31"/>
  <c r="BB185" i="31"/>
  <c r="BC185" i="31"/>
  <c r="BD185" i="31"/>
  <c r="BD88" i="31" s="1"/>
  <c r="BE185" i="31"/>
  <c r="BF185" i="31"/>
  <c r="BF88" i="31" s="1"/>
  <c r="BG185" i="31"/>
  <c r="BG88" i="31" s="1"/>
  <c r="BH185" i="31"/>
  <c r="BH88" i="31" s="1"/>
  <c r="BI185" i="31"/>
  <c r="C186" i="31"/>
  <c r="D186" i="31"/>
  <c r="E186" i="31"/>
  <c r="F186" i="31"/>
  <c r="G186" i="31"/>
  <c r="H186" i="31"/>
  <c r="I186" i="31"/>
  <c r="J186" i="31"/>
  <c r="K186" i="31"/>
  <c r="L186" i="31"/>
  <c r="M186" i="31"/>
  <c r="N186" i="31"/>
  <c r="O186" i="31"/>
  <c r="P186" i="31"/>
  <c r="Q186" i="31"/>
  <c r="R186" i="31"/>
  <c r="S186" i="31"/>
  <c r="T186" i="31"/>
  <c r="U186" i="31"/>
  <c r="V186" i="31"/>
  <c r="W186" i="31"/>
  <c r="X186" i="31"/>
  <c r="Y186" i="31"/>
  <c r="Z186" i="31"/>
  <c r="AA186" i="31"/>
  <c r="AB186" i="31"/>
  <c r="AC186" i="31"/>
  <c r="AD186" i="31"/>
  <c r="AE186" i="31"/>
  <c r="AF186" i="31"/>
  <c r="AG186" i="31"/>
  <c r="AH186" i="31"/>
  <c r="AI186" i="31"/>
  <c r="AJ186" i="31"/>
  <c r="AK186" i="31"/>
  <c r="AL186" i="31"/>
  <c r="AM186" i="31"/>
  <c r="AN186" i="31"/>
  <c r="AO186" i="31"/>
  <c r="AP186" i="31"/>
  <c r="AQ186" i="31"/>
  <c r="AR186" i="31"/>
  <c r="AS186" i="31"/>
  <c r="AT186" i="31"/>
  <c r="AU186" i="31"/>
  <c r="AV186" i="31"/>
  <c r="AW186" i="31"/>
  <c r="AX186" i="31"/>
  <c r="AY186" i="31"/>
  <c r="AZ186" i="31"/>
  <c r="BA186" i="31"/>
  <c r="BB186" i="31"/>
  <c r="BC186" i="31"/>
  <c r="BD186" i="31"/>
  <c r="BE186" i="31"/>
  <c r="BF186" i="31"/>
  <c r="BG186" i="31"/>
  <c r="BH186" i="31"/>
  <c r="BI186" i="31"/>
  <c r="C187" i="31"/>
  <c r="D187" i="31"/>
  <c r="E187" i="31"/>
  <c r="F187" i="31"/>
  <c r="G187" i="31"/>
  <c r="H187" i="31"/>
  <c r="I187" i="31"/>
  <c r="J187" i="31"/>
  <c r="K187" i="31"/>
  <c r="L187" i="31"/>
  <c r="M187" i="31"/>
  <c r="N187" i="31"/>
  <c r="O187" i="31"/>
  <c r="P187" i="31"/>
  <c r="Q187" i="31"/>
  <c r="R187" i="31"/>
  <c r="S187" i="31"/>
  <c r="T187" i="31"/>
  <c r="U187" i="31"/>
  <c r="V187" i="31"/>
  <c r="W187" i="31"/>
  <c r="X187" i="31"/>
  <c r="Y187" i="31"/>
  <c r="Z187" i="31"/>
  <c r="AA187" i="31"/>
  <c r="AB187" i="31"/>
  <c r="AC187" i="31"/>
  <c r="AD187" i="31"/>
  <c r="AE187" i="31"/>
  <c r="AF187" i="31"/>
  <c r="AG187" i="31"/>
  <c r="AH187" i="31"/>
  <c r="AI187" i="31"/>
  <c r="AJ187" i="31"/>
  <c r="AK187" i="31"/>
  <c r="AL187" i="31"/>
  <c r="AM187" i="31"/>
  <c r="AN187" i="31"/>
  <c r="AO187" i="31"/>
  <c r="AP187" i="31"/>
  <c r="AQ187" i="31"/>
  <c r="AR187" i="31"/>
  <c r="AS187" i="31"/>
  <c r="AT187" i="31"/>
  <c r="AU187" i="31"/>
  <c r="AV187" i="31"/>
  <c r="AW187" i="31"/>
  <c r="AX187" i="31"/>
  <c r="AY187" i="31"/>
  <c r="AZ187" i="31"/>
  <c r="BA187" i="31"/>
  <c r="BB187" i="31"/>
  <c r="BC187" i="31"/>
  <c r="BD187" i="31"/>
  <c r="BE187" i="31"/>
  <c r="BF187" i="31"/>
  <c r="BG187" i="31"/>
  <c r="BH187" i="31"/>
  <c r="BI187" i="31"/>
  <c r="C188" i="31"/>
  <c r="C91" i="31" s="1"/>
  <c r="D188" i="31"/>
  <c r="E188" i="31"/>
  <c r="F188" i="31"/>
  <c r="G188" i="31"/>
  <c r="G91" i="31" s="1"/>
  <c r="H188" i="31"/>
  <c r="H91" i="31" s="1"/>
  <c r="I188" i="31"/>
  <c r="J188" i="31"/>
  <c r="J91" i="31" s="1"/>
  <c r="K188" i="31"/>
  <c r="K91" i="31" s="1"/>
  <c r="L188" i="31"/>
  <c r="M188" i="31"/>
  <c r="N188" i="31"/>
  <c r="N91" i="31" s="1"/>
  <c r="O188" i="31"/>
  <c r="O91" i="31" s="1"/>
  <c r="P188" i="31"/>
  <c r="P91" i="31" s="1"/>
  <c r="Q188" i="31"/>
  <c r="Q91" i="31" s="1"/>
  <c r="R188" i="31"/>
  <c r="R91" i="31" s="1"/>
  <c r="S188" i="31"/>
  <c r="S91" i="31" s="1"/>
  <c r="T188" i="31"/>
  <c r="U188" i="31"/>
  <c r="V188" i="31"/>
  <c r="W188" i="31"/>
  <c r="W91" i="31" s="1"/>
  <c r="X188" i="31"/>
  <c r="X91" i="31" s="1"/>
  <c r="Y188" i="31"/>
  <c r="Z188" i="31"/>
  <c r="Z91" i="31" s="1"/>
  <c r="AA188" i="31"/>
  <c r="AA91" i="31" s="1"/>
  <c r="AB188" i="31"/>
  <c r="AC188" i="31"/>
  <c r="AC91" i="31" s="1"/>
  <c r="AD188" i="31"/>
  <c r="AD91" i="31" s="1"/>
  <c r="AE188" i="31"/>
  <c r="AE91" i="31" s="1"/>
  <c r="AF188" i="31"/>
  <c r="AG188" i="31"/>
  <c r="AH188" i="31"/>
  <c r="AH91" i="31" s="1"/>
  <c r="AI188" i="31"/>
  <c r="AI91" i="31" s="1"/>
  <c r="AJ188" i="31"/>
  <c r="AK188" i="31"/>
  <c r="AL188" i="31"/>
  <c r="AM188" i="31"/>
  <c r="AM91" i="31" s="1"/>
  <c r="AN188" i="31"/>
  <c r="AN91" i="31" s="1"/>
  <c r="AO188" i="31"/>
  <c r="AP188" i="31"/>
  <c r="AP91" i="31" s="1"/>
  <c r="AQ188" i="31"/>
  <c r="AQ91" i="31" s="1"/>
  <c r="AR188" i="31"/>
  <c r="AS188" i="31"/>
  <c r="AT188" i="31"/>
  <c r="AT91" i="31" s="1"/>
  <c r="AU188" i="31"/>
  <c r="AU91" i="31" s="1"/>
  <c r="AV188" i="31"/>
  <c r="AV91" i="31" s="1"/>
  <c r="AW188" i="31"/>
  <c r="AX188" i="31"/>
  <c r="AX91" i="31" s="1"/>
  <c r="AY188" i="31"/>
  <c r="AY91" i="31" s="1"/>
  <c r="AZ188" i="31"/>
  <c r="BA188" i="31"/>
  <c r="BB188" i="31"/>
  <c r="BC188" i="31"/>
  <c r="BC91" i="31" s="1"/>
  <c r="BD188" i="31"/>
  <c r="BD91" i="31" s="1"/>
  <c r="BE188" i="31"/>
  <c r="BF188" i="31"/>
  <c r="BF91" i="31" s="1"/>
  <c r="BG188" i="31"/>
  <c r="BG91" i="31" s="1"/>
  <c r="BH188" i="31"/>
  <c r="BI188" i="31"/>
  <c r="BI91" i="31" s="1"/>
  <c r="C189" i="31"/>
  <c r="D189" i="31"/>
  <c r="E189" i="31"/>
  <c r="F189" i="31"/>
  <c r="G189" i="31"/>
  <c r="H189" i="31"/>
  <c r="I189" i="31"/>
  <c r="J189" i="31"/>
  <c r="K189" i="31"/>
  <c r="L189" i="31"/>
  <c r="M189" i="31"/>
  <c r="N189" i="31"/>
  <c r="O189" i="31"/>
  <c r="P189" i="31"/>
  <c r="Q189" i="31"/>
  <c r="R189" i="31"/>
  <c r="S189" i="31"/>
  <c r="T189" i="31"/>
  <c r="U189" i="31"/>
  <c r="V189" i="31"/>
  <c r="W189" i="31"/>
  <c r="X189" i="31"/>
  <c r="Y189" i="31"/>
  <c r="Z189" i="31"/>
  <c r="AA189" i="31"/>
  <c r="AB189" i="31"/>
  <c r="AC189" i="31"/>
  <c r="AD189" i="31"/>
  <c r="AE189" i="31"/>
  <c r="AF189" i="31"/>
  <c r="AG189" i="31"/>
  <c r="AH189" i="31"/>
  <c r="AI189" i="31"/>
  <c r="AJ189" i="31"/>
  <c r="AK189" i="31"/>
  <c r="AL189" i="31"/>
  <c r="AM189" i="31"/>
  <c r="AN189" i="31"/>
  <c r="AO189" i="31"/>
  <c r="AP189" i="31"/>
  <c r="AQ189" i="31"/>
  <c r="AR189" i="31"/>
  <c r="AS189" i="31"/>
  <c r="AT189" i="31"/>
  <c r="AU189" i="31"/>
  <c r="AV189" i="31"/>
  <c r="AW189" i="31"/>
  <c r="AX189" i="31"/>
  <c r="AY189" i="31"/>
  <c r="AZ189" i="31"/>
  <c r="BA189" i="31"/>
  <c r="BB189" i="31"/>
  <c r="BC189" i="31"/>
  <c r="BD189" i="31"/>
  <c r="BE189" i="31"/>
  <c r="BF189" i="31"/>
  <c r="BG189" i="31"/>
  <c r="BH189" i="31"/>
  <c r="BI189" i="31"/>
  <c r="C190" i="31"/>
  <c r="D190" i="31"/>
  <c r="E190" i="31"/>
  <c r="F190" i="31"/>
  <c r="G190" i="31"/>
  <c r="H190" i="31"/>
  <c r="I190" i="31"/>
  <c r="J190" i="31"/>
  <c r="K190" i="31"/>
  <c r="L190" i="31"/>
  <c r="M190" i="31"/>
  <c r="N190" i="31"/>
  <c r="O190" i="31"/>
  <c r="P190" i="31"/>
  <c r="Q190" i="31"/>
  <c r="R190" i="31"/>
  <c r="S190" i="31"/>
  <c r="T190" i="31"/>
  <c r="U190" i="31"/>
  <c r="V190" i="31"/>
  <c r="W190" i="31"/>
  <c r="X190" i="31"/>
  <c r="Y190" i="31"/>
  <c r="Z190" i="31"/>
  <c r="AA190" i="31"/>
  <c r="AB190" i="31"/>
  <c r="AC190" i="31"/>
  <c r="AD190" i="31"/>
  <c r="AE190" i="31"/>
  <c r="AF190" i="31"/>
  <c r="AG190" i="31"/>
  <c r="AH190" i="31"/>
  <c r="AI190" i="31"/>
  <c r="AJ190" i="31"/>
  <c r="AK190" i="31"/>
  <c r="AL190" i="31"/>
  <c r="AM190" i="31"/>
  <c r="AN190" i="31"/>
  <c r="AO190" i="31"/>
  <c r="AP190" i="31"/>
  <c r="AQ190" i="31"/>
  <c r="AR190" i="31"/>
  <c r="AS190" i="31"/>
  <c r="AT190" i="31"/>
  <c r="AU190" i="31"/>
  <c r="AV190" i="31"/>
  <c r="AW190" i="31"/>
  <c r="AX190" i="31"/>
  <c r="AY190" i="31"/>
  <c r="AZ190" i="31"/>
  <c r="BA190" i="31"/>
  <c r="BB190" i="31"/>
  <c r="BC190" i="31"/>
  <c r="BD190" i="31"/>
  <c r="BE190" i="31"/>
  <c r="BF190" i="31"/>
  <c r="BG190" i="31"/>
  <c r="BH190" i="31"/>
  <c r="BI190" i="31"/>
  <c r="B190" i="31"/>
  <c r="B189" i="31"/>
  <c r="B188" i="31"/>
  <c r="B187" i="31"/>
  <c r="B186" i="31"/>
  <c r="B185" i="31"/>
  <c r="B88" i="31" s="1"/>
  <c r="B184" i="31"/>
  <c r="B183" i="31"/>
  <c r="B182" i="31"/>
  <c r="B85" i="31" s="1"/>
  <c r="B181" i="31"/>
  <c r="B180" i="31"/>
  <c r="B179" i="31"/>
  <c r="B82" i="31" s="1"/>
  <c r="B178" i="31"/>
  <c r="B177" i="31"/>
  <c r="B176" i="31"/>
  <c r="B79" i="31" s="1"/>
  <c r="B175" i="31"/>
  <c r="B174" i="31"/>
  <c r="B173" i="31"/>
  <c r="B76" i="31" s="1"/>
  <c r="B172" i="31"/>
  <c r="B171" i="31"/>
  <c r="B170" i="31"/>
  <c r="B169" i="31"/>
  <c r="B168" i="31"/>
  <c r="B167" i="31"/>
  <c r="B70" i="31" s="1"/>
  <c r="B166" i="31"/>
  <c r="B165" i="31"/>
  <c r="B164" i="31"/>
  <c r="B163" i="31"/>
  <c r="B162" i="31"/>
  <c r="B161" i="31"/>
  <c r="B160" i="31"/>
  <c r="B159" i="31"/>
  <c r="B158" i="31"/>
  <c r="B157" i="31"/>
  <c r="B156" i="31"/>
  <c r="B155" i="31"/>
  <c r="B58" i="31" s="1"/>
  <c r="B154" i="31"/>
  <c r="B153" i="31"/>
  <c r="B152" i="31"/>
  <c r="B55" i="31" s="1"/>
  <c r="B151" i="31"/>
  <c r="B150" i="31"/>
  <c r="B149" i="31"/>
  <c r="B52" i="31" s="1"/>
  <c r="B148" i="31"/>
  <c r="B147" i="31"/>
  <c r="B146" i="31"/>
  <c r="B145" i="31"/>
  <c r="B144" i="31"/>
  <c r="B143" i="31"/>
  <c r="B46" i="31" s="1"/>
  <c r="B142" i="31"/>
  <c r="B141" i="31"/>
  <c r="B140" i="31"/>
  <c r="B139" i="31"/>
  <c r="B138" i="31"/>
  <c r="B137" i="31"/>
  <c r="B40" i="31" s="1"/>
  <c r="B136" i="31"/>
  <c r="B135" i="31"/>
  <c r="B134" i="31"/>
  <c r="B133" i="31"/>
  <c r="B132" i="31"/>
  <c r="B131" i="31"/>
  <c r="B34" i="31" s="1"/>
  <c r="B130" i="31"/>
  <c r="B129" i="31"/>
  <c r="B128" i="31"/>
  <c r="B31" i="31" s="1"/>
  <c r="B127" i="31"/>
  <c r="B126" i="31"/>
  <c r="B125" i="31"/>
  <c r="B28" i="31" s="1"/>
  <c r="B124" i="31"/>
  <c r="B123" i="31"/>
  <c r="B122" i="31"/>
  <c r="B121" i="31"/>
  <c r="B120" i="31"/>
  <c r="B119" i="31"/>
  <c r="B22" i="31" s="1"/>
  <c r="B118" i="31"/>
  <c r="B117" i="31"/>
  <c r="B116" i="31"/>
  <c r="B19" i="31" s="1"/>
  <c r="B115" i="31"/>
  <c r="B114" i="31"/>
  <c r="B113" i="31"/>
  <c r="B16" i="31" s="1"/>
  <c r="B112" i="31"/>
  <c r="B111" i="31"/>
  <c r="B110" i="31"/>
  <c r="B109" i="31"/>
  <c r="B108" i="31"/>
  <c r="B107" i="31"/>
  <c r="B10" i="31" s="1"/>
  <c r="B106" i="31"/>
  <c r="B105" i="31"/>
  <c r="B104" i="31"/>
  <c r="B7" i="31" s="1"/>
  <c r="B103" i="31"/>
  <c r="B102" i="31"/>
  <c r="B101" i="31"/>
  <c r="B4" i="31" s="1"/>
  <c r="B24" i="36"/>
  <c r="B25" i="36"/>
  <c r="B26" i="36"/>
  <c r="B21" i="36"/>
  <c r="A24" i="36"/>
  <c r="A25" i="36"/>
  <c r="A26" i="36"/>
  <c r="B6" i="36"/>
  <c r="B7" i="36"/>
  <c r="B8" i="36"/>
  <c r="B5" i="36"/>
  <c r="A7" i="36"/>
  <c r="A8" i="36"/>
  <c r="A6" i="36"/>
  <c r="A5" i="36"/>
  <c r="A12" i="36"/>
  <c r="C36" i="38"/>
  <c r="B36" i="38"/>
  <c r="C37" i="38"/>
  <c r="B37" i="38"/>
  <c r="C38" i="38"/>
  <c r="B38" i="38"/>
  <c r="C39" i="38"/>
  <c r="B39" i="38"/>
  <c r="B12" i="36"/>
  <c r="A13" i="36"/>
  <c r="B13" i="36"/>
  <c r="A14" i="36"/>
  <c r="B14" i="36"/>
  <c r="A15" i="36"/>
  <c r="B15" i="36"/>
  <c r="C3" i="32"/>
  <c r="C4" i="32"/>
  <c r="C5" i="32"/>
  <c r="C6" i="32"/>
  <c r="C7" i="32"/>
  <c r="C8" i="32"/>
  <c r="C9" i="32"/>
  <c r="C10" i="32"/>
  <c r="C11" i="32"/>
  <c r="C12" i="32"/>
  <c r="C13" i="32"/>
  <c r="C14" i="32"/>
  <c r="C15" i="32"/>
  <c r="C16" i="32"/>
  <c r="C17" i="32"/>
  <c r="C18" i="32"/>
  <c r="C19" i="32"/>
  <c r="C20" i="32"/>
  <c r="C21" i="32"/>
  <c r="C22" i="32"/>
  <c r="C23" i="32"/>
  <c r="C24" i="32"/>
  <c r="C25" i="32"/>
  <c r="C26" i="32"/>
  <c r="C27" i="32"/>
  <c r="C28" i="32"/>
  <c r="C29" i="32"/>
  <c r="C30" i="32"/>
  <c r="C31" i="32"/>
  <c r="C32" i="32"/>
  <c r="C33" i="32"/>
  <c r="C34" i="32"/>
  <c r="C35" i="32"/>
  <c r="C36" i="32"/>
  <c r="C37" i="32"/>
  <c r="C38" i="32"/>
  <c r="C39" i="32"/>
  <c r="C40" i="32"/>
  <c r="C41" i="32"/>
  <c r="C42" i="32"/>
  <c r="C43" i="32"/>
  <c r="C44" i="32"/>
  <c r="C45" i="32"/>
  <c r="C46" i="32"/>
  <c r="C47" i="32"/>
  <c r="C48" i="32"/>
  <c r="C49" i="32"/>
  <c r="C50" i="32"/>
  <c r="C51" i="32"/>
  <c r="C52" i="32"/>
  <c r="C53" i="32"/>
  <c r="C54" i="32"/>
  <c r="C55" i="32"/>
  <c r="C56" i="32"/>
  <c r="C57" i="32"/>
  <c r="C58" i="32"/>
  <c r="C59" i="32"/>
  <c r="C60" i="32"/>
  <c r="C61" i="32"/>
  <c r="C62" i="32"/>
  <c r="C63" i="32"/>
  <c r="C64" i="32"/>
  <c r="C65" i="32"/>
  <c r="C66" i="32"/>
  <c r="C67" i="32"/>
  <c r="C68" i="32"/>
  <c r="C69" i="32"/>
  <c r="C70" i="32"/>
  <c r="C71" i="32"/>
  <c r="C72" i="32"/>
  <c r="C73" i="32"/>
  <c r="C74" i="32"/>
  <c r="C75" i="32"/>
  <c r="C76" i="32"/>
  <c r="C77" i="32"/>
  <c r="C78" i="32"/>
  <c r="C79" i="32"/>
  <c r="C80" i="32"/>
  <c r="C81" i="32"/>
  <c r="C82" i="32"/>
  <c r="C83" i="32"/>
  <c r="C87" i="34"/>
  <c r="CH3" i="33"/>
  <c r="CI3" i="33"/>
  <c r="D87" i="34"/>
  <c r="E87" i="34"/>
  <c r="F87" i="34"/>
  <c r="G87" i="34"/>
  <c r="H87" i="34"/>
  <c r="I87" i="34"/>
  <c r="J87" i="34"/>
  <c r="K87" i="34"/>
  <c r="L87" i="34"/>
  <c r="M87" i="34"/>
  <c r="N87" i="34"/>
  <c r="O87" i="34"/>
  <c r="P87" i="34"/>
  <c r="Q87" i="34"/>
  <c r="R87" i="34"/>
  <c r="S87" i="34"/>
  <c r="T87" i="34"/>
  <c r="U87" i="34"/>
  <c r="V87" i="34"/>
  <c r="W87" i="34"/>
  <c r="X87" i="34"/>
  <c r="Y87" i="34"/>
  <c r="Z87" i="34"/>
  <c r="AA87" i="34"/>
  <c r="AB87" i="34"/>
  <c r="AC87" i="34"/>
  <c r="AD87" i="34"/>
  <c r="AE87" i="34"/>
  <c r="AF87" i="34"/>
  <c r="AG87" i="34"/>
  <c r="AH87" i="34"/>
  <c r="AI87" i="34"/>
  <c r="AJ87" i="34"/>
  <c r="AK87" i="34"/>
  <c r="AL87" i="34"/>
  <c r="AM87" i="34"/>
  <c r="AN87" i="34"/>
  <c r="AO87" i="34"/>
  <c r="AP87" i="34"/>
  <c r="AQ87" i="34"/>
  <c r="AR87" i="34"/>
  <c r="AS87" i="34"/>
  <c r="AT87" i="34"/>
  <c r="AU87" i="34"/>
  <c r="AV87" i="34"/>
  <c r="AW87" i="34"/>
  <c r="AX87" i="34"/>
  <c r="AY87" i="34"/>
  <c r="AZ87" i="34"/>
  <c r="BA87" i="34"/>
  <c r="BB87" i="34"/>
  <c r="BC87" i="34"/>
  <c r="BD87" i="34"/>
  <c r="BE87" i="34"/>
  <c r="BF87" i="34"/>
  <c r="BG87" i="34"/>
  <c r="BH87" i="34"/>
  <c r="BI87" i="34"/>
  <c r="BJ87" i="34"/>
  <c r="BK87" i="34"/>
  <c r="BL87" i="34"/>
  <c r="BM87" i="34"/>
  <c r="BN87" i="34"/>
  <c r="BO87" i="34"/>
  <c r="BP87" i="34"/>
  <c r="BQ87" i="34"/>
  <c r="BR87" i="34"/>
  <c r="BS87" i="34"/>
  <c r="BT87" i="34"/>
  <c r="BU87" i="34"/>
  <c r="BV87" i="34"/>
  <c r="BW87" i="34"/>
  <c r="BX87" i="34"/>
  <c r="BY87" i="34"/>
  <c r="BZ87" i="34"/>
  <c r="CA87" i="34"/>
  <c r="CB87" i="34"/>
  <c r="CC87" i="34"/>
  <c r="C88" i="34"/>
  <c r="CH4" i="33"/>
  <c r="CI4" i="33"/>
  <c r="D88" i="34"/>
  <c r="E88" i="34"/>
  <c r="F88" i="34"/>
  <c r="G88" i="34"/>
  <c r="H88" i="34"/>
  <c r="I88" i="34"/>
  <c r="J88" i="34"/>
  <c r="K88" i="34"/>
  <c r="L88" i="34"/>
  <c r="M88" i="34"/>
  <c r="N88" i="34"/>
  <c r="O88" i="34"/>
  <c r="P88" i="34"/>
  <c r="Q88" i="34"/>
  <c r="R88" i="34"/>
  <c r="S88" i="34"/>
  <c r="T88" i="34"/>
  <c r="U88" i="34"/>
  <c r="V88" i="34"/>
  <c r="W88" i="34"/>
  <c r="X88" i="34"/>
  <c r="Y88" i="34"/>
  <c r="Z88" i="34"/>
  <c r="AA88" i="34"/>
  <c r="AB88" i="34"/>
  <c r="AC88" i="34"/>
  <c r="AD88" i="34"/>
  <c r="AE88" i="34"/>
  <c r="AF88" i="34"/>
  <c r="AG88" i="34"/>
  <c r="AH88" i="34"/>
  <c r="AI88" i="34"/>
  <c r="AJ88" i="34"/>
  <c r="AK88" i="34"/>
  <c r="AL88" i="34"/>
  <c r="AM88" i="34"/>
  <c r="AN88" i="34"/>
  <c r="AO88" i="34"/>
  <c r="AP88" i="34"/>
  <c r="AQ88" i="34"/>
  <c r="AR88" i="34"/>
  <c r="AS88" i="34"/>
  <c r="AT88" i="34"/>
  <c r="AU88" i="34"/>
  <c r="AV88" i="34"/>
  <c r="AW88" i="34"/>
  <c r="AX88" i="34"/>
  <c r="AY88" i="34"/>
  <c r="AZ88" i="34"/>
  <c r="BA88" i="34"/>
  <c r="BB88" i="34"/>
  <c r="BC88" i="34"/>
  <c r="BD88" i="34"/>
  <c r="BE88" i="34"/>
  <c r="BF88" i="34"/>
  <c r="BG88" i="34"/>
  <c r="BH88" i="34"/>
  <c r="BI88" i="34"/>
  <c r="BJ88" i="34"/>
  <c r="BK88" i="34"/>
  <c r="BL88" i="34"/>
  <c r="BM88" i="34"/>
  <c r="BN88" i="34"/>
  <c r="BO88" i="34"/>
  <c r="BP88" i="34"/>
  <c r="BQ88" i="34"/>
  <c r="BR88" i="34"/>
  <c r="BS88" i="34"/>
  <c r="BT88" i="34"/>
  <c r="BU88" i="34"/>
  <c r="BV88" i="34"/>
  <c r="BW88" i="34"/>
  <c r="BX88" i="34"/>
  <c r="BY88" i="34"/>
  <c r="BZ88" i="34"/>
  <c r="CA88" i="34"/>
  <c r="CB88" i="34"/>
  <c r="CC88" i="34"/>
  <c r="C89" i="34"/>
  <c r="CH5" i="33"/>
  <c r="CI5" i="33"/>
  <c r="D89" i="34"/>
  <c r="E89" i="34"/>
  <c r="F89" i="34"/>
  <c r="G89" i="34"/>
  <c r="H89" i="34"/>
  <c r="I89" i="34"/>
  <c r="J89" i="34"/>
  <c r="K89" i="34"/>
  <c r="L89" i="34"/>
  <c r="M89" i="34"/>
  <c r="N89" i="34"/>
  <c r="O89" i="34"/>
  <c r="P89" i="34"/>
  <c r="Q89" i="34"/>
  <c r="R89" i="34"/>
  <c r="S89" i="34"/>
  <c r="T89" i="34"/>
  <c r="U89" i="34"/>
  <c r="V89" i="34"/>
  <c r="W89" i="34"/>
  <c r="X89" i="34"/>
  <c r="Y89" i="34"/>
  <c r="Z89" i="34"/>
  <c r="AA89" i="34"/>
  <c r="AB89" i="34"/>
  <c r="AC89" i="34"/>
  <c r="AD89" i="34"/>
  <c r="AE89" i="34"/>
  <c r="AF89" i="34"/>
  <c r="AG89" i="34"/>
  <c r="AH89" i="34"/>
  <c r="AI89" i="34"/>
  <c r="AJ89" i="34"/>
  <c r="AK89" i="34"/>
  <c r="AL89" i="34"/>
  <c r="AM89" i="34"/>
  <c r="AN89" i="34"/>
  <c r="AO89" i="34"/>
  <c r="AP89" i="34"/>
  <c r="AQ89" i="34"/>
  <c r="AR89" i="34"/>
  <c r="AS89" i="34"/>
  <c r="AT89" i="34"/>
  <c r="AU89" i="34"/>
  <c r="AV89" i="34"/>
  <c r="AW89" i="34"/>
  <c r="AX89" i="34"/>
  <c r="AY89" i="34"/>
  <c r="AZ89" i="34"/>
  <c r="BA89" i="34"/>
  <c r="BB89" i="34"/>
  <c r="BC89" i="34"/>
  <c r="BD89" i="34"/>
  <c r="BE89" i="34"/>
  <c r="BF89" i="34"/>
  <c r="BG89" i="34"/>
  <c r="BH89" i="34"/>
  <c r="BI89" i="34"/>
  <c r="BJ89" i="34"/>
  <c r="BK89" i="34"/>
  <c r="BL89" i="34"/>
  <c r="BM89" i="34"/>
  <c r="BN89" i="34"/>
  <c r="BO89" i="34"/>
  <c r="BP89" i="34"/>
  <c r="BQ89" i="34"/>
  <c r="BR89" i="34"/>
  <c r="BS89" i="34"/>
  <c r="BT89" i="34"/>
  <c r="BU89" i="34"/>
  <c r="BV89" i="34"/>
  <c r="BW89" i="34"/>
  <c r="BX89" i="34"/>
  <c r="BY89" i="34"/>
  <c r="BZ89" i="34"/>
  <c r="CA89" i="34"/>
  <c r="CB89" i="34"/>
  <c r="CC89" i="34"/>
  <c r="C90" i="34"/>
  <c r="CH6" i="33"/>
  <c r="CI6" i="33"/>
  <c r="D90" i="34"/>
  <c r="E90" i="34"/>
  <c r="F90" i="34"/>
  <c r="G90" i="34"/>
  <c r="H90" i="34"/>
  <c r="I90" i="34"/>
  <c r="J90" i="34"/>
  <c r="K90" i="34"/>
  <c r="L90" i="34"/>
  <c r="M90" i="34"/>
  <c r="N90" i="34"/>
  <c r="O90" i="34"/>
  <c r="P90" i="34"/>
  <c r="Q90" i="34"/>
  <c r="R90" i="34"/>
  <c r="S90" i="34"/>
  <c r="T90" i="34"/>
  <c r="U90" i="34"/>
  <c r="V90" i="34"/>
  <c r="W90" i="34"/>
  <c r="X90" i="34"/>
  <c r="Y90" i="34"/>
  <c r="Z90" i="34"/>
  <c r="AA90" i="34"/>
  <c r="AB90" i="34"/>
  <c r="AC90" i="34"/>
  <c r="AD90" i="34"/>
  <c r="AE90" i="34"/>
  <c r="AF90" i="34"/>
  <c r="AG90" i="34"/>
  <c r="AH90" i="34"/>
  <c r="AI90" i="34"/>
  <c r="AJ90" i="34"/>
  <c r="AK90" i="34"/>
  <c r="AL90" i="34"/>
  <c r="AM90" i="34"/>
  <c r="AN90" i="34"/>
  <c r="AO90" i="34"/>
  <c r="AP90" i="34"/>
  <c r="AQ90" i="34"/>
  <c r="AR90" i="34"/>
  <c r="AS90" i="34"/>
  <c r="AT90" i="34"/>
  <c r="AU90" i="34"/>
  <c r="AV90" i="34"/>
  <c r="AW90" i="34"/>
  <c r="AX90" i="34"/>
  <c r="AY90" i="34"/>
  <c r="AZ90" i="34"/>
  <c r="BA90" i="34"/>
  <c r="BB90" i="34"/>
  <c r="BC90" i="34"/>
  <c r="BD90" i="34"/>
  <c r="BE90" i="34"/>
  <c r="BF90" i="34"/>
  <c r="BG90" i="34"/>
  <c r="BH90" i="34"/>
  <c r="BI90" i="34"/>
  <c r="BJ90" i="34"/>
  <c r="BK90" i="34"/>
  <c r="BL90" i="34"/>
  <c r="BM90" i="34"/>
  <c r="BN90" i="34"/>
  <c r="BO90" i="34"/>
  <c r="BP90" i="34"/>
  <c r="BQ90" i="34"/>
  <c r="BR90" i="34"/>
  <c r="BS90" i="34"/>
  <c r="BT90" i="34"/>
  <c r="BU90" i="34"/>
  <c r="BV90" i="34"/>
  <c r="BW90" i="34"/>
  <c r="BX90" i="34"/>
  <c r="BY90" i="34"/>
  <c r="BZ90" i="34"/>
  <c r="CA90" i="34"/>
  <c r="CB90" i="34"/>
  <c r="CC90" i="34"/>
  <c r="B87" i="34"/>
  <c r="B88" i="34"/>
  <c r="B89" i="34"/>
  <c r="B90" i="34"/>
  <c r="A88" i="34"/>
  <c r="A89" i="34"/>
  <c r="A90" i="34"/>
  <c r="A87" i="34"/>
  <c r="B741" i="33"/>
  <c r="B746" i="33" s="1"/>
  <c r="B751" i="33" s="1"/>
  <c r="B756" i="33" s="1"/>
  <c r="B761" i="33" s="1"/>
  <c r="B766" i="33" s="1"/>
  <c r="B771" i="33" s="1"/>
  <c r="B776" i="33" s="1"/>
  <c r="B781" i="33" s="1"/>
  <c r="H737" i="33"/>
  <c r="H738" i="33" s="1"/>
  <c r="H739" i="33" s="1"/>
  <c r="C90" i="33"/>
  <c r="C148" i="33" s="1"/>
  <c r="C206" i="33" s="1"/>
  <c r="C264" i="33" s="1"/>
  <c r="C322" i="33" s="1"/>
  <c r="C380" i="33" s="1"/>
  <c r="C438" i="33" s="1"/>
  <c r="C496" i="33" s="1"/>
  <c r="C554" i="33" s="1"/>
  <c r="C612" i="33" s="1"/>
  <c r="C670" i="33" s="1"/>
  <c r="C728" i="33" s="1"/>
  <c r="C786" i="33" s="1"/>
  <c r="C844" i="33" s="1"/>
  <c r="B799" i="33"/>
  <c r="B804" i="33" s="1"/>
  <c r="B809" i="33" s="1"/>
  <c r="B814" i="33" s="1"/>
  <c r="B819" i="33" s="1"/>
  <c r="B824" i="33" s="1"/>
  <c r="B829" i="33" s="1"/>
  <c r="B834" i="33" s="1"/>
  <c r="B839" i="33" s="1"/>
  <c r="H795" i="33"/>
  <c r="H796" i="33" s="1"/>
  <c r="H797" i="33" s="1"/>
  <c r="B683" i="33"/>
  <c r="B688" i="33" s="1"/>
  <c r="B693" i="33" s="1"/>
  <c r="B698" i="33" s="1"/>
  <c r="B703" i="33" s="1"/>
  <c r="B708" i="33" s="1"/>
  <c r="B713" i="33" s="1"/>
  <c r="B718" i="33" s="1"/>
  <c r="B723" i="33" s="1"/>
  <c r="H679" i="33"/>
  <c r="H680" i="33" s="1"/>
  <c r="H681" i="33" s="1"/>
  <c r="B625" i="33"/>
  <c r="B630" i="33" s="1"/>
  <c r="B635" i="33" s="1"/>
  <c r="B640" i="33" s="1"/>
  <c r="B645" i="33" s="1"/>
  <c r="B650" i="33" s="1"/>
  <c r="B655" i="33" s="1"/>
  <c r="B660" i="33" s="1"/>
  <c r="B665" i="33" s="1"/>
  <c r="H621" i="33"/>
  <c r="H622" i="33" s="1"/>
  <c r="H623" i="33" s="1"/>
  <c r="E12" i="33"/>
  <c r="D12" i="33"/>
  <c r="C12" i="33"/>
  <c r="B12" i="33"/>
  <c r="B857" i="33"/>
  <c r="B862" i="33"/>
  <c r="B867" i="33"/>
  <c r="B872" i="33" s="1"/>
  <c r="B877" i="33" s="1"/>
  <c r="B882" i="33" s="1"/>
  <c r="B887" i="33" s="1"/>
  <c r="B892" i="33" s="1"/>
  <c r="B897" i="33" s="1"/>
  <c r="H853" i="33"/>
  <c r="H854" i="33"/>
  <c r="H855" i="33" s="1"/>
  <c r="B567" i="33"/>
  <c r="B572" i="33" s="1"/>
  <c r="B577" i="33" s="1"/>
  <c r="B582" i="33" s="1"/>
  <c r="B587" i="33" s="1"/>
  <c r="B592" i="33" s="1"/>
  <c r="B597" i="33" s="1"/>
  <c r="B602" i="33" s="1"/>
  <c r="B607" i="33" s="1"/>
  <c r="H563" i="33"/>
  <c r="H564" i="33"/>
  <c r="H565" i="33" s="1"/>
  <c r="B509" i="33"/>
  <c r="B514" i="33" s="1"/>
  <c r="B519" i="33" s="1"/>
  <c r="B524" i="33" s="1"/>
  <c r="B529" i="33" s="1"/>
  <c r="B534" i="33" s="1"/>
  <c r="B539" i="33" s="1"/>
  <c r="B544" i="33" s="1"/>
  <c r="B549" i="33" s="1"/>
  <c r="H505" i="33"/>
  <c r="H506" i="33" s="1"/>
  <c r="H507" i="33" s="1"/>
  <c r="B451" i="33"/>
  <c r="B456" i="33"/>
  <c r="B461" i="33" s="1"/>
  <c r="B466" i="33" s="1"/>
  <c r="B471" i="33" s="1"/>
  <c r="B476" i="33"/>
  <c r="B481" i="33" s="1"/>
  <c r="B486" i="33" s="1"/>
  <c r="B491" i="33" s="1"/>
  <c r="H447" i="33"/>
  <c r="H448" i="33" s="1"/>
  <c r="H449" i="33" s="1"/>
  <c r="B393" i="33"/>
  <c r="B398" i="33" s="1"/>
  <c r="B403" i="33" s="1"/>
  <c r="B408" i="33" s="1"/>
  <c r="B413" i="33" s="1"/>
  <c r="B418" i="33" s="1"/>
  <c r="B423" i="33" s="1"/>
  <c r="B428" i="33" s="1"/>
  <c r="B433" i="33" s="1"/>
  <c r="H389" i="33"/>
  <c r="H390" i="33" s="1"/>
  <c r="H391" i="33" s="1"/>
  <c r="B335" i="33"/>
  <c r="B340" i="33" s="1"/>
  <c r="B345" i="33" s="1"/>
  <c r="B350" i="33" s="1"/>
  <c r="B355" i="33" s="1"/>
  <c r="B360" i="33" s="1"/>
  <c r="B365" i="33" s="1"/>
  <c r="B370" i="33" s="1"/>
  <c r="B375" i="33" s="1"/>
  <c r="H331" i="33"/>
  <c r="H332" i="33" s="1"/>
  <c r="H333" i="33" s="1"/>
  <c r="B277" i="33"/>
  <c r="B282" i="33" s="1"/>
  <c r="B287" i="33" s="1"/>
  <c r="B292" i="33" s="1"/>
  <c r="B297" i="33" s="1"/>
  <c r="B302" i="33" s="1"/>
  <c r="B307" i="33" s="1"/>
  <c r="B312" i="33" s="1"/>
  <c r="B317" i="33" s="1"/>
  <c r="H273" i="33"/>
  <c r="H274" i="33" s="1"/>
  <c r="H275" i="33" s="1"/>
  <c r="B219" i="33"/>
  <c r="B224" i="33" s="1"/>
  <c r="B229" i="33" s="1"/>
  <c r="B234" i="33" s="1"/>
  <c r="B239" i="33" s="1"/>
  <c r="B244" i="33" s="1"/>
  <c r="B249" i="33" s="1"/>
  <c r="B254" i="33" s="1"/>
  <c r="B259" i="33" s="1"/>
  <c r="H215" i="33"/>
  <c r="H216" i="33" s="1"/>
  <c r="H217" i="33" s="1"/>
  <c r="B161" i="33"/>
  <c r="B166" i="33" s="1"/>
  <c r="B171" i="33" s="1"/>
  <c r="B176" i="33" s="1"/>
  <c r="B181" i="33" s="1"/>
  <c r="B186" i="33" s="1"/>
  <c r="B191" i="33" s="1"/>
  <c r="B196" i="33" s="1"/>
  <c r="B201" i="33" s="1"/>
  <c r="H157" i="33"/>
  <c r="H158" i="33" s="1"/>
  <c r="H159" i="33" s="1"/>
  <c r="E45" i="33"/>
  <c r="B103" i="33"/>
  <c r="B108" i="33"/>
  <c r="B113" i="33" s="1"/>
  <c r="B118" i="33" s="1"/>
  <c r="B123" i="33"/>
  <c r="B128" i="33" s="1"/>
  <c r="B133" i="33" s="1"/>
  <c r="B138" i="33" s="1"/>
  <c r="B143" i="33" s="1"/>
  <c r="H99" i="33"/>
  <c r="H100" i="33" s="1"/>
  <c r="H101" i="33" s="1"/>
  <c r="I43" i="33"/>
  <c r="I48" i="33" s="1"/>
  <c r="I53" i="33" s="1"/>
  <c r="I58" i="33" s="1"/>
  <c r="I63" i="33" s="1"/>
  <c r="I68" i="33" s="1"/>
  <c r="I73" i="33" s="1"/>
  <c r="I78" i="33" s="1"/>
  <c r="I83" i="33" s="1"/>
  <c r="I88" i="33" s="1"/>
  <c r="I40" i="33"/>
  <c r="I45" i="33" s="1"/>
  <c r="I50" i="33" s="1"/>
  <c r="I55" i="33" s="1"/>
  <c r="I60" i="33" s="1"/>
  <c r="I65" i="33" s="1"/>
  <c r="I70" i="33" s="1"/>
  <c r="I75" i="33" s="1"/>
  <c r="I80" i="33" s="1"/>
  <c r="I85" i="33" s="1"/>
  <c r="I41" i="33"/>
  <c r="I46" i="33"/>
  <c r="I51" i="33" s="1"/>
  <c r="I56" i="33" s="1"/>
  <c r="I61" i="33" s="1"/>
  <c r="I66" i="33" s="1"/>
  <c r="I71" i="33" s="1"/>
  <c r="I76" i="33" s="1"/>
  <c r="I81" i="33" s="1"/>
  <c r="I86" i="33"/>
  <c r="I42" i="33"/>
  <c r="I47" i="33" s="1"/>
  <c r="I52" i="33"/>
  <c r="I57" i="33"/>
  <c r="I62" i="33" s="1"/>
  <c r="I67" i="33" s="1"/>
  <c r="I72" i="33" s="1"/>
  <c r="I77" i="33" s="1"/>
  <c r="I82" i="33" s="1"/>
  <c r="I87" i="33" s="1"/>
  <c r="B45" i="33"/>
  <c r="B50" i="33" s="1"/>
  <c r="B55" i="33" s="1"/>
  <c r="B60" i="33" s="1"/>
  <c r="B65" i="33" s="1"/>
  <c r="B70" i="33" s="1"/>
  <c r="B75" i="33" s="1"/>
  <c r="B80" i="33" s="1"/>
  <c r="B85" i="33" s="1"/>
  <c r="A16" i="28"/>
  <c r="A22" i="28"/>
  <c r="G23" i="28" s="1"/>
  <c r="E55" i="34"/>
  <c r="D55" i="34"/>
  <c r="C55" i="34"/>
  <c r="B55" i="34"/>
  <c r="E58" i="34"/>
  <c r="D58" i="34"/>
  <c r="C58" i="34"/>
  <c r="B58" i="34"/>
  <c r="E47" i="34"/>
  <c r="D47" i="34"/>
  <c r="C47" i="34"/>
  <c r="B47" i="34"/>
  <c r="E75" i="34"/>
  <c r="D75" i="34"/>
  <c r="C75" i="34"/>
  <c r="B75" i="34"/>
  <c r="E26" i="34"/>
  <c r="D26" i="34"/>
  <c r="C26" i="34"/>
  <c r="B26" i="34"/>
  <c r="E39" i="34"/>
  <c r="D39" i="34"/>
  <c r="C39" i="34"/>
  <c r="B39" i="34"/>
  <c r="E70" i="34"/>
  <c r="D70" i="34"/>
  <c r="C70" i="34"/>
  <c r="B70" i="34"/>
  <c r="E17" i="34"/>
  <c r="D17" i="34"/>
  <c r="C17" i="34"/>
  <c r="B17" i="34"/>
  <c r="E83" i="34"/>
  <c r="D83" i="34"/>
  <c r="C83" i="34"/>
  <c r="B83" i="34"/>
  <c r="E59" i="34"/>
  <c r="D59" i="34"/>
  <c r="C59" i="34"/>
  <c r="B59" i="34"/>
  <c r="E84" i="34"/>
  <c r="D84" i="34"/>
  <c r="C84" i="34"/>
  <c r="B84" i="34"/>
  <c r="E34" i="34"/>
  <c r="D34" i="34"/>
  <c r="C34" i="34"/>
  <c r="B34" i="34"/>
  <c r="E57" i="34"/>
  <c r="D57" i="34"/>
  <c r="C57" i="34"/>
  <c r="B57" i="34"/>
  <c r="E16" i="34"/>
  <c r="D16" i="34"/>
  <c r="C16" i="34"/>
  <c r="B16" i="34"/>
  <c r="E64" i="34"/>
  <c r="D64" i="34"/>
  <c r="C64" i="34"/>
  <c r="B64" i="34"/>
  <c r="E9" i="34"/>
  <c r="D9" i="34"/>
  <c r="C9" i="34"/>
  <c r="B9" i="34"/>
  <c r="E54" i="34"/>
  <c r="D54" i="34"/>
  <c r="C54" i="34"/>
  <c r="B54" i="34"/>
  <c r="E40" i="34"/>
  <c r="D40" i="34"/>
  <c r="C40" i="34"/>
  <c r="B40" i="34"/>
  <c r="E46" i="34"/>
  <c r="D46" i="34"/>
  <c r="C46" i="34"/>
  <c r="B46" i="34"/>
  <c r="E50" i="34"/>
  <c r="D50" i="34"/>
  <c r="C50" i="34"/>
  <c r="B50" i="34"/>
  <c r="E33" i="34"/>
  <c r="D33" i="34"/>
  <c r="C33" i="34"/>
  <c r="B33" i="34"/>
  <c r="E24" i="34"/>
  <c r="D24" i="34"/>
  <c r="C24" i="34"/>
  <c r="B24" i="34"/>
  <c r="E32" i="34"/>
  <c r="D32" i="34"/>
  <c r="C32" i="34"/>
  <c r="B32" i="34"/>
  <c r="E18" i="34"/>
  <c r="D18" i="34"/>
  <c r="C18" i="34"/>
  <c r="B18" i="34"/>
  <c r="E28" i="34"/>
  <c r="D28" i="34"/>
  <c r="C28" i="34"/>
  <c r="B28" i="34"/>
  <c r="E25" i="34"/>
  <c r="D25" i="34"/>
  <c r="C25" i="34"/>
  <c r="B25" i="34"/>
  <c r="E13" i="34"/>
  <c r="D13" i="34"/>
  <c r="C13" i="34"/>
  <c r="B13" i="34"/>
  <c r="E61" i="34"/>
  <c r="D61" i="34"/>
  <c r="C61" i="34"/>
  <c r="B61" i="34"/>
  <c r="E6" i="34"/>
  <c r="D6" i="34"/>
  <c r="C6" i="34"/>
  <c r="B6" i="34"/>
  <c r="E29" i="34"/>
  <c r="D29" i="34"/>
  <c r="C29" i="34"/>
  <c r="B29" i="34"/>
  <c r="E21" i="34"/>
  <c r="D21" i="34"/>
  <c r="C21" i="34"/>
  <c r="B21" i="34"/>
  <c r="E73" i="34"/>
  <c r="D73" i="34"/>
  <c r="C73" i="34"/>
  <c r="B73" i="34"/>
  <c r="E5" i="34"/>
  <c r="D5" i="34"/>
  <c r="C5" i="34"/>
  <c r="B5" i="34"/>
  <c r="E23" i="34"/>
  <c r="D23" i="34"/>
  <c r="C23" i="34"/>
  <c r="B23" i="34"/>
  <c r="E71" i="34"/>
  <c r="D71" i="34"/>
  <c r="C71" i="34"/>
  <c r="B71" i="34"/>
  <c r="E62" i="34"/>
  <c r="D62" i="34"/>
  <c r="C62" i="34"/>
  <c r="B62" i="34"/>
  <c r="E12" i="34"/>
  <c r="D12" i="34"/>
  <c r="C12" i="34"/>
  <c r="B12" i="34"/>
  <c r="E7" i="34"/>
  <c r="D7" i="34"/>
  <c r="C7" i="34"/>
  <c r="B7" i="34"/>
  <c r="E8" i="34"/>
  <c r="D8" i="34"/>
  <c r="C8" i="34"/>
  <c r="B8" i="34"/>
  <c r="E56" i="34"/>
  <c r="D56" i="34"/>
  <c r="C56" i="34"/>
  <c r="B56" i="34"/>
  <c r="E76" i="34"/>
  <c r="D76" i="34"/>
  <c r="C76" i="34"/>
  <c r="B76" i="34"/>
  <c r="E77" i="34"/>
  <c r="D77" i="34"/>
  <c r="C77" i="34"/>
  <c r="B77" i="34"/>
  <c r="E42" i="34"/>
  <c r="D42" i="34"/>
  <c r="C42" i="34"/>
  <c r="B42" i="34"/>
  <c r="E44" i="34"/>
  <c r="D44" i="34"/>
  <c r="C44" i="34"/>
  <c r="B44" i="34"/>
  <c r="E36" i="34"/>
  <c r="D36" i="34"/>
  <c r="C36" i="34"/>
  <c r="B36" i="34"/>
  <c r="E63" i="34"/>
  <c r="D63" i="34"/>
  <c r="C63" i="34"/>
  <c r="B63" i="34"/>
  <c r="E31" i="34"/>
  <c r="D31" i="34"/>
  <c r="C31" i="34"/>
  <c r="B31" i="34"/>
  <c r="E27" i="34"/>
  <c r="D27" i="34"/>
  <c r="C27" i="34"/>
  <c r="B27" i="34"/>
  <c r="E41" i="34"/>
  <c r="D41" i="34"/>
  <c r="C41" i="34"/>
  <c r="B41" i="34"/>
  <c r="E43" i="34"/>
  <c r="D43" i="34"/>
  <c r="C43" i="34"/>
  <c r="B43" i="34"/>
  <c r="E20" i="34"/>
  <c r="D20" i="34"/>
  <c r="C20" i="34"/>
  <c r="B20" i="34"/>
  <c r="E78" i="34"/>
  <c r="D78" i="34"/>
  <c r="C78" i="34"/>
  <c r="B78" i="34"/>
  <c r="E48" i="34"/>
  <c r="D48" i="34"/>
  <c r="C48" i="34"/>
  <c r="B48" i="34"/>
  <c r="E65" i="34"/>
  <c r="D65" i="34"/>
  <c r="C65" i="34"/>
  <c r="B65" i="34"/>
  <c r="E4" i="34"/>
  <c r="D4" i="34"/>
  <c r="C4" i="34"/>
  <c r="B4" i="34"/>
  <c r="E80" i="34"/>
  <c r="D80" i="34"/>
  <c r="C80" i="34"/>
  <c r="B80" i="34"/>
  <c r="G17" i="28"/>
  <c r="E2" i="34"/>
  <c r="E124" i="28" s="1"/>
  <c r="Q124" i="28" s="1"/>
  <c r="D2" i="34"/>
  <c r="D124" i="28" s="1"/>
  <c r="P124" i="28" s="1"/>
  <c r="C2" i="34"/>
  <c r="C106" i="28" s="1"/>
  <c r="O106" i="28" s="1"/>
  <c r="B2" i="34"/>
  <c r="B124" i="28" s="1"/>
  <c r="N124" i="28" s="1"/>
  <c r="E118" i="28"/>
  <c r="Q118" i="28" s="1"/>
  <c r="D118" i="28"/>
  <c r="P118" i="28" s="1"/>
  <c r="B118" i="28"/>
  <c r="N118" i="28" s="1"/>
  <c r="D82" i="28"/>
  <c r="P82" i="28" s="1"/>
  <c r="B82" i="28"/>
  <c r="N82" i="28" s="1"/>
  <c r="E70" i="28"/>
  <c r="Q70" i="28" s="1"/>
  <c r="D58" i="28"/>
  <c r="P58" i="28" s="1"/>
  <c r="B46" i="28"/>
  <c r="N46" i="28" s="1"/>
  <c r="B34" i="28"/>
  <c r="N34" i="28" s="1"/>
  <c r="E22" i="28"/>
  <c r="Q22" i="28" s="1"/>
  <c r="D22" i="28"/>
  <c r="P22" i="28" s="1"/>
  <c r="A2" i="32"/>
  <c r="G11" i="28"/>
  <c r="G12" i="28"/>
  <c r="H12" i="28" s="1"/>
  <c r="G13" i="28"/>
  <c r="E82" i="34"/>
  <c r="D82" i="34"/>
  <c r="C82" i="34"/>
  <c r="B82" i="34"/>
  <c r="E81" i="34"/>
  <c r="D81" i="34"/>
  <c r="C81" i="34"/>
  <c r="B81" i="34"/>
  <c r="E79" i="34"/>
  <c r="D79" i="34"/>
  <c r="C79" i="34"/>
  <c r="B79" i="34"/>
  <c r="E74" i="34"/>
  <c r="D74" i="34"/>
  <c r="C74" i="34"/>
  <c r="B74" i="34"/>
  <c r="E72" i="34"/>
  <c r="D72" i="34"/>
  <c r="C72" i="34"/>
  <c r="B72" i="34"/>
  <c r="E69" i="34"/>
  <c r="D69" i="34"/>
  <c r="C69" i="34"/>
  <c r="B69" i="34"/>
  <c r="E68" i="34"/>
  <c r="D68" i="34"/>
  <c r="C68" i="34"/>
  <c r="B68" i="34"/>
  <c r="E67" i="34"/>
  <c r="D67" i="34"/>
  <c r="C67" i="34"/>
  <c r="B67" i="34"/>
  <c r="E66" i="34"/>
  <c r="D66" i="34"/>
  <c r="C66" i="34"/>
  <c r="B66" i="34"/>
  <c r="E60" i="34"/>
  <c r="D60" i="34"/>
  <c r="C60" i="34"/>
  <c r="B60" i="34"/>
  <c r="E53" i="34"/>
  <c r="D53" i="34"/>
  <c r="C53" i="34"/>
  <c r="B53" i="34"/>
  <c r="E52" i="34"/>
  <c r="D52" i="34"/>
  <c r="C52" i="34"/>
  <c r="B52" i="34"/>
  <c r="E51" i="34"/>
  <c r="D51" i="34"/>
  <c r="C51" i="34"/>
  <c r="B51" i="34"/>
  <c r="E49" i="34"/>
  <c r="D49" i="34"/>
  <c r="C49" i="34"/>
  <c r="B49" i="34"/>
  <c r="E45" i="34"/>
  <c r="D45" i="34"/>
  <c r="C45" i="34"/>
  <c r="B45" i="34"/>
  <c r="E38" i="34"/>
  <c r="D38" i="34"/>
  <c r="C38" i="34"/>
  <c r="B38" i="34"/>
  <c r="E37" i="34"/>
  <c r="D37" i="34"/>
  <c r="C37" i="34"/>
  <c r="B37" i="34"/>
  <c r="E35" i="34"/>
  <c r="D35" i="34"/>
  <c r="C35" i="34"/>
  <c r="B35" i="34"/>
  <c r="E30" i="34"/>
  <c r="D30" i="34"/>
  <c r="C30" i="34"/>
  <c r="B30" i="34"/>
  <c r="E22" i="34"/>
  <c r="D22" i="34"/>
  <c r="C22" i="34"/>
  <c r="B22" i="34"/>
  <c r="E19" i="34"/>
  <c r="D19" i="34"/>
  <c r="C19" i="34"/>
  <c r="B19" i="34"/>
  <c r="E15" i="34"/>
  <c r="D15" i="34"/>
  <c r="C15" i="34"/>
  <c r="B15" i="34"/>
  <c r="E14" i="34"/>
  <c r="D14" i="34"/>
  <c r="C14" i="34"/>
  <c r="B14" i="34"/>
  <c r="E11" i="34"/>
  <c r="D11" i="34"/>
  <c r="C11" i="34"/>
  <c r="B11" i="34"/>
  <c r="E10" i="34"/>
  <c r="D10" i="34"/>
  <c r="C10" i="34"/>
  <c r="B10" i="34"/>
  <c r="P1" i="31"/>
  <c r="B96" i="30"/>
  <c r="C96" i="30"/>
  <c r="D96" i="30"/>
  <c r="E96" i="30"/>
  <c r="F96" i="30"/>
  <c r="G96" i="30"/>
  <c r="H96" i="30"/>
  <c r="I96" i="30"/>
  <c r="J96" i="30"/>
  <c r="K96" i="30"/>
  <c r="L96" i="30"/>
  <c r="M96" i="30"/>
  <c r="N96" i="30"/>
  <c r="O96" i="30"/>
  <c r="P96" i="30"/>
  <c r="Q96" i="30"/>
  <c r="R96" i="30"/>
  <c r="S96" i="30"/>
  <c r="T96" i="30"/>
  <c r="U96" i="30"/>
  <c r="V96" i="30"/>
  <c r="W96" i="30"/>
  <c r="X96" i="30"/>
  <c r="Y96" i="30"/>
  <c r="Z96" i="30"/>
  <c r="AA96" i="30"/>
  <c r="AB96" i="30"/>
  <c r="AC96" i="30"/>
  <c r="AD96" i="30"/>
  <c r="AE96" i="30"/>
  <c r="AF96" i="30"/>
  <c r="AG96" i="30"/>
  <c r="AH96" i="30"/>
  <c r="AI96" i="30"/>
  <c r="AJ96" i="30"/>
  <c r="AK96" i="30"/>
  <c r="AL96" i="30"/>
  <c r="AM96" i="30"/>
  <c r="AN96" i="30"/>
  <c r="AO96" i="30"/>
  <c r="AP96" i="30"/>
  <c r="AQ96" i="30"/>
  <c r="AR96" i="30"/>
  <c r="AS96" i="30"/>
  <c r="AT96" i="30"/>
  <c r="AU96" i="30"/>
  <c r="AV96" i="30"/>
  <c r="AW96" i="30"/>
  <c r="AX96" i="30"/>
  <c r="AY96" i="30"/>
  <c r="AZ96" i="30"/>
  <c r="BA96" i="30"/>
  <c r="BB96" i="30"/>
  <c r="BC96" i="30"/>
  <c r="BD96" i="30"/>
  <c r="BE96" i="30"/>
  <c r="BF96" i="30"/>
  <c r="BG96" i="30"/>
  <c r="BH96" i="30"/>
  <c r="BI96" i="30"/>
  <c r="B99" i="30"/>
  <c r="C99" i="30"/>
  <c r="D99" i="30"/>
  <c r="E99" i="30"/>
  <c r="F99" i="30"/>
  <c r="G99" i="30"/>
  <c r="H99" i="30"/>
  <c r="I99" i="30"/>
  <c r="J99" i="30"/>
  <c r="K99" i="30"/>
  <c r="L99" i="30"/>
  <c r="M99" i="30"/>
  <c r="N99" i="30"/>
  <c r="O99" i="30"/>
  <c r="P99" i="30"/>
  <c r="Q99" i="30"/>
  <c r="R99" i="30"/>
  <c r="S99" i="30"/>
  <c r="T99" i="30"/>
  <c r="U99" i="30"/>
  <c r="V99" i="30"/>
  <c r="W99" i="30"/>
  <c r="X99" i="30"/>
  <c r="Y99" i="30"/>
  <c r="Z99" i="30"/>
  <c r="AA99" i="30"/>
  <c r="AB99" i="30"/>
  <c r="AC99" i="30"/>
  <c r="AD99" i="30"/>
  <c r="AE99" i="30"/>
  <c r="AF99" i="30"/>
  <c r="AG99" i="30"/>
  <c r="AH99" i="30"/>
  <c r="AI99" i="30"/>
  <c r="AJ99" i="30"/>
  <c r="AK99" i="30"/>
  <c r="AL99" i="30"/>
  <c r="AM99" i="30"/>
  <c r="AN99" i="30"/>
  <c r="AO99" i="30"/>
  <c r="AP99" i="30"/>
  <c r="AQ99" i="30"/>
  <c r="AR99" i="30"/>
  <c r="AS99" i="30"/>
  <c r="AT99" i="30"/>
  <c r="AU99" i="30"/>
  <c r="AV99" i="30"/>
  <c r="AW99" i="30"/>
  <c r="AX99" i="30"/>
  <c r="AY99" i="30"/>
  <c r="AZ99" i="30"/>
  <c r="BA99" i="30"/>
  <c r="BB99" i="30"/>
  <c r="BC99" i="30"/>
  <c r="BD99" i="30"/>
  <c r="BE99" i="30"/>
  <c r="BF99" i="30"/>
  <c r="BG99" i="30"/>
  <c r="BH99" i="30"/>
  <c r="BI99" i="30"/>
  <c r="B102" i="30"/>
  <c r="C102" i="30"/>
  <c r="D102" i="30"/>
  <c r="E102" i="30"/>
  <c r="F102" i="30"/>
  <c r="G102" i="30"/>
  <c r="H102" i="30"/>
  <c r="I102" i="30"/>
  <c r="J102" i="30"/>
  <c r="K102" i="30"/>
  <c r="L102" i="30"/>
  <c r="M102" i="30"/>
  <c r="N102" i="30"/>
  <c r="O102" i="30"/>
  <c r="P102" i="30"/>
  <c r="Q102" i="30"/>
  <c r="R102" i="30"/>
  <c r="S102" i="30"/>
  <c r="T102" i="30"/>
  <c r="U102" i="30"/>
  <c r="V102" i="30"/>
  <c r="W102" i="30"/>
  <c r="X102" i="30"/>
  <c r="Y102" i="30"/>
  <c r="Z102" i="30"/>
  <c r="AA102" i="30"/>
  <c r="AB102" i="30"/>
  <c r="AC102" i="30"/>
  <c r="AD102" i="30"/>
  <c r="AE102" i="30"/>
  <c r="AF102" i="30"/>
  <c r="AG102" i="30"/>
  <c r="AH102" i="30"/>
  <c r="AI102" i="30"/>
  <c r="AJ102" i="30"/>
  <c r="AK102" i="30"/>
  <c r="AL102" i="30"/>
  <c r="AM102" i="30"/>
  <c r="AN102" i="30"/>
  <c r="AO102" i="30"/>
  <c r="AP102" i="30"/>
  <c r="AQ102" i="30"/>
  <c r="AR102" i="30"/>
  <c r="AS102" i="30"/>
  <c r="AT102" i="30"/>
  <c r="AU102" i="30"/>
  <c r="AV102" i="30"/>
  <c r="AW102" i="30"/>
  <c r="AX102" i="30"/>
  <c r="AY102" i="30"/>
  <c r="AZ102" i="30"/>
  <c r="BA102" i="30"/>
  <c r="BB102" i="30"/>
  <c r="BC102" i="30"/>
  <c r="BD102" i="30"/>
  <c r="BE102" i="30"/>
  <c r="BF102" i="30"/>
  <c r="BG102" i="30"/>
  <c r="BH102" i="30"/>
  <c r="BI102" i="30"/>
  <c r="B105" i="30"/>
  <c r="C105" i="30"/>
  <c r="D105" i="30"/>
  <c r="E105" i="30"/>
  <c r="F105" i="30"/>
  <c r="G105" i="30"/>
  <c r="H105" i="30"/>
  <c r="I105" i="30"/>
  <c r="J105" i="30"/>
  <c r="K105" i="30"/>
  <c r="L105" i="30"/>
  <c r="M105" i="30"/>
  <c r="N105" i="30"/>
  <c r="O105" i="30"/>
  <c r="P105" i="30"/>
  <c r="Q105" i="30"/>
  <c r="R105" i="30"/>
  <c r="S105" i="30"/>
  <c r="T105" i="30"/>
  <c r="U105" i="30"/>
  <c r="V105" i="30"/>
  <c r="W105" i="30"/>
  <c r="X105" i="30"/>
  <c r="Y105" i="30"/>
  <c r="Z105" i="30"/>
  <c r="AA105" i="30"/>
  <c r="AB105" i="30"/>
  <c r="AC105" i="30"/>
  <c r="AD105" i="30"/>
  <c r="AE105" i="30"/>
  <c r="AF105" i="30"/>
  <c r="AG105" i="30"/>
  <c r="AH105" i="30"/>
  <c r="AI105" i="30"/>
  <c r="AJ105" i="30"/>
  <c r="AK105" i="30"/>
  <c r="AL105" i="30"/>
  <c r="AM105" i="30"/>
  <c r="AN105" i="30"/>
  <c r="AO105" i="30"/>
  <c r="AP105" i="30"/>
  <c r="AQ105" i="30"/>
  <c r="AR105" i="30"/>
  <c r="AS105" i="30"/>
  <c r="AT105" i="30"/>
  <c r="AU105" i="30"/>
  <c r="AV105" i="30"/>
  <c r="AW105" i="30"/>
  <c r="AX105" i="30"/>
  <c r="AY105" i="30"/>
  <c r="AZ105" i="30"/>
  <c r="BA105" i="30"/>
  <c r="BB105" i="30"/>
  <c r="BC105" i="30"/>
  <c r="BD105" i="30"/>
  <c r="BE105" i="30"/>
  <c r="BF105" i="30"/>
  <c r="BG105" i="30"/>
  <c r="BH105" i="30"/>
  <c r="BI105" i="30"/>
  <c r="B108" i="30"/>
  <c r="C108" i="30"/>
  <c r="D108" i="30"/>
  <c r="E108" i="30"/>
  <c r="F108" i="30"/>
  <c r="G108" i="30"/>
  <c r="H108" i="30"/>
  <c r="I108" i="30"/>
  <c r="J108" i="30"/>
  <c r="K108" i="30"/>
  <c r="L108" i="30"/>
  <c r="M108" i="30"/>
  <c r="N108" i="30"/>
  <c r="O108" i="30"/>
  <c r="P108" i="30"/>
  <c r="Q108" i="30"/>
  <c r="R108" i="30"/>
  <c r="S108" i="30"/>
  <c r="T108" i="30"/>
  <c r="U108" i="30"/>
  <c r="V108" i="30"/>
  <c r="W108" i="30"/>
  <c r="X108" i="30"/>
  <c r="Y108" i="30"/>
  <c r="Z108" i="30"/>
  <c r="AA108" i="30"/>
  <c r="AB108" i="30"/>
  <c r="AC108" i="30"/>
  <c r="AD108" i="30"/>
  <c r="AE108" i="30"/>
  <c r="AF108" i="30"/>
  <c r="AG108" i="30"/>
  <c r="AH108" i="30"/>
  <c r="AI108" i="30"/>
  <c r="AJ108" i="30"/>
  <c r="AK108" i="30"/>
  <c r="AL108" i="30"/>
  <c r="AM108" i="30"/>
  <c r="AN108" i="30"/>
  <c r="AO108" i="30"/>
  <c r="AP108" i="30"/>
  <c r="AQ108" i="30"/>
  <c r="AR108" i="30"/>
  <c r="AS108" i="30"/>
  <c r="AT108" i="30"/>
  <c r="AU108" i="30"/>
  <c r="AV108" i="30"/>
  <c r="AW108" i="30"/>
  <c r="AX108" i="30"/>
  <c r="AY108" i="30"/>
  <c r="AZ108" i="30"/>
  <c r="BA108" i="30"/>
  <c r="BB108" i="30"/>
  <c r="BC108" i="30"/>
  <c r="BD108" i="30"/>
  <c r="BE108" i="30"/>
  <c r="BF108" i="30"/>
  <c r="BG108" i="30"/>
  <c r="BH108" i="30"/>
  <c r="BI108" i="30"/>
  <c r="B111" i="30"/>
  <c r="C111" i="30"/>
  <c r="D111" i="30"/>
  <c r="E111" i="30"/>
  <c r="F111" i="30"/>
  <c r="G111" i="30"/>
  <c r="H111" i="30"/>
  <c r="I111" i="30"/>
  <c r="J111" i="30"/>
  <c r="K111" i="30"/>
  <c r="L111" i="30"/>
  <c r="M111" i="30"/>
  <c r="N111" i="30"/>
  <c r="O111" i="30"/>
  <c r="P111" i="30"/>
  <c r="Q111" i="30"/>
  <c r="R111" i="30"/>
  <c r="S111" i="30"/>
  <c r="T111" i="30"/>
  <c r="U111" i="30"/>
  <c r="V111" i="30"/>
  <c r="W111" i="30"/>
  <c r="X111" i="30"/>
  <c r="Y111" i="30"/>
  <c r="Z111" i="30"/>
  <c r="AA111" i="30"/>
  <c r="AB111" i="30"/>
  <c r="AC111" i="30"/>
  <c r="AD111" i="30"/>
  <c r="AE111" i="30"/>
  <c r="AF111" i="30"/>
  <c r="AG111" i="30"/>
  <c r="AH111" i="30"/>
  <c r="AI111" i="30"/>
  <c r="AJ111" i="30"/>
  <c r="AK111" i="30"/>
  <c r="AL111" i="30"/>
  <c r="AM111" i="30"/>
  <c r="AN111" i="30"/>
  <c r="AO111" i="30"/>
  <c r="AP111" i="30"/>
  <c r="AQ111" i="30"/>
  <c r="AR111" i="30"/>
  <c r="AS111" i="30"/>
  <c r="AT111" i="30"/>
  <c r="AU111" i="30"/>
  <c r="AV111" i="30"/>
  <c r="AW111" i="30"/>
  <c r="AX111" i="30"/>
  <c r="AY111" i="30"/>
  <c r="AZ111" i="30"/>
  <c r="BA111" i="30"/>
  <c r="BB111" i="30"/>
  <c r="BC111" i="30"/>
  <c r="BD111" i="30"/>
  <c r="BE111" i="30"/>
  <c r="BF111" i="30"/>
  <c r="BG111" i="30"/>
  <c r="BH111" i="30"/>
  <c r="BI111" i="30"/>
  <c r="B114" i="30"/>
  <c r="C114" i="30"/>
  <c r="D114" i="30"/>
  <c r="E114" i="30"/>
  <c r="F114" i="30"/>
  <c r="G114" i="30"/>
  <c r="H114" i="30"/>
  <c r="I114" i="30"/>
  <c r="J114" i="30"/>
  <c r="K114" i="30"/>
  <c r="L114" i="30"/>
  <c r="M114" i="30"/>
  <c r="N114" i="30"/>
  <c r="O114" i="30"/>
  <c r="P114" i="30"/>
  <c r="Q114" i="30"/>
  <c r="R114" i="30"/>
  <c r="S114" i="30"/>
  <c r="T114" i="30"/>
  <c r="U114" i="30"/>
  <c r="V114" i="30"/>
  <c r="W114" i="30"/>
  <c r="X114" i="30"/>
  <c r="Y114" i="30"/>
  <c r="Z114" i="30"/>
  <c r="AA114" i="30"/>
  <c r="AB114" i="30"/>
  <c r="AC114" i="30"/>
  <c r="AD114" i="30"/>
  <c r="AE114" i="30"/>
  <c r="AF114" i="30"/>
  <c r="AG114" i="30"/>
  <c r="AH114" i="30"/>
  <c r="AI114" i="30"/>
  <c r="AJ114" i="30"/>
  <c r="AK114" i="30"/>
  <c r="AL114" i="30"/>
  <c r="AM114" i="30"/>
  <c r="AN114" i="30"/>
  <c r="AO114" i="30"/>
  <c r="AP114" i="30"/>
  <c r="AQ114" i="30"/>
  <c r="AR114" i="30"/>
  <c r="AS114" i="30"/>
  <c r="AT114" i="30"/>
  <c r="AU114" i="30"/>
  <c r="AV114" i="30"/>
  <c r="AW114" i="30"/>
  <c r="AX114" i="30"/>
  <c r="AY114" i="30"/>
  <c r="AZ114" i="30"/>
  <c r="BA114" i="30"/>
  <c r="BB114" i="30"/>
  <c r="BC114" i="30"/>
  <c r="BD114" i="30"/>
  <c r="BE114" i="30"/>
  <c r="BF114" i="30"/>
  <c r="BG114" i="30"/>
  <c r="BH114" i="30"/>
  <c r="BI114" i="30"/>
  <c r="B117" i="30"/>
  <c r="C117" i="30"/>
  <c r="D117" i="30"/>
  <c r="E117" i="30"/>
  <c r="F117" i="30"/>
  <c r="G117" i="30"/>
  <c r="H117" i="30"/>
  <c r="I117" i="30"/>
  <c r="J117" i="30"/>
  <c r="K117" i="30"/>
  <c r="L117" i="30"/>
  <c r="M117" i="30"/>
  <c r="N117" i="30"/>
  <c r="O117" i="30"/>
  <c r="P117" i="30"/>
  <c r="Q117" i="30"/>
  <c r="R117" i="30"/>
  <c r="S117" i="30"/>
  <c r="T117" i="30"/>
  <c r="U117" i="30"/>
  <c r="V117" i="30"/>
  <c r="W117" i="30"/>
  <c r="X117" i="30"/>
  <c r="Y117" i="30"/>
  <c r="Z117" i="30"/>
  <c r="AA117" i="30"/>
  <c r="AB117" i="30"/>
  <c r="AC117" i="30"/>
  <c r="AD117" i="30"/>
  <c r="AE117" i="30"/>
  <c r="AF117" i="30"/>
  <c r="AG117" i="30"/>
  <c r="AH117" i="30"/>
  <c r="AI117" i="30"/>
  <c r="AJ117" i="30"/>
  <c r="AK117" i="30"/>
  <c r="AL117" i="30"/>
  <c r="AM117" i="30"/>
  <c r="AN117" i="30"/>
  <c r="AO117" i="30"/>
  <c r="AP117" i="30"/>
  <c r="AQ117" i="30"/>
  <c r="AR117" i="30"/>
  <c r="AS117" i="30"/>
  <c r="AT117" i="30"/>
  <c r="AU117" i="30"/>
  <c r="AV117" i="30"/>
  <c r="AW117" i="30"/>
  <c r="AX117" i="30"/>
  <c r="AY117" i="30"/>
  <c r="AZ117" i="30"/>
  <c r="BA117" i="30"/>
  <c r="BB117" i="30"/>
  <c r="BC117" i="30"/>
  <c r="BD117" i="30"/>
  <c r="BE117" i="30"/>
  <c r="BF117" i="30"/>
  <c r="BG117" i="30"/>
  <c r="BH117" i="30"/>
  <c r="BI117" i="30"/>
  <c r="B120" i="30"/>
  <c r="C120" i="30"/>
  <c r="D120" i="30"/>
  <c r="E120" i="30"/>
  <c r="F120" i="30"/>
  <c r="G120" i="30"/>
  <c r="H120" i="30"/>
  <c r="I120" i="30"/>
  <c r="J120" i="30"/>
  <c r="K120" i="30"/>
  <c r="L120" i="30"/>
  <c r="M120" i="30"/>
  <c r="N120" i="30"/>
  <c r="O120" i="30"/>
  <c r="P120" i="30"/>
  <c r="Q120" i="30"/>
  <c r="R120" i="30"/>
  <c r="S120" i="30"/>
  <c r="T120" i="30"/>
  <c r="U120" i="30"/>
  <c r="V120" i="30"/>
  <c r="W120" i="30"/>
  <c r="X120" i="30"/>
  <c r="Y120" i="30"/>
  <c r="Z120" i="30"/>
  <c r="AA120" i="30"/>
  <c r="AB120" i="30"/>
  <c r="AC120" i="30"/>
  <c r="AD120" i="30"/>
  <c r="AE120" i="30"/>
  <c r="AF120" i="30"/>
  <c r="AG120" i="30"/>
  <c r="AH120" i="30"/>
  <c r="AI120" i="30"/>
  <c r="AJ120" i="30"/>
  <c r="AK120" i="30"/>
  <c r="AL120" i="30"/>
  <c r="AM120" i="30"/>
  <c r="AN120" i="30"/>
  <c r="AO120" i="30"/>
  <c r="AP120" i="30"/>
  <c r="AQ120" i="30"/>
  <c r="AR120" i="30"/>
  <c r="AS120" i="30"/>
  <c r="AT120" i="30"/>
  <c r="AU120" i="30"/>
  <c r="AV120" i="30"/>
  <c r="AW120" i="30"/>
  <c r="AX120" i="30"/>
  <c r="AY120" i="30"/>
  <c r="AZ120" i="30"/>
  <c r="BA120" i="30"/>
  <c r="BB120" i="30"/>
  <c r="BC120" i="30"/>
  <c r="BD120" i="30"/>
  <c r="BE120" i="30"/>
  <c r="BF120" i="30"/>
  <c r="BG120" i="30"/>
  <c r="BH120" i="30"/>
  <c r="BI120" i="30"/>
  <c r="B123" i="30"/>
  <c r="C123" i="30"/>
  <c r="D123" i="30"/>
  <c r="E123" i="30"/>
  <c r="F123" i="30"/>
  <c r="G123" i="30"/>
  <c r="H123" i="30"/>
  <c r="I123" i="30"/>
  <c r="J123" i="30"/>
  <c r="K123" i="30"/>
  <c r="L123" i="30"/>
  <c r="M123" i="30"/>
  <c r="N123" i="30"/>
  <c r="O123" i="30"/>
  <c r="P123" i="30"/>
  <c r="Q123" i="30"/>
  <c r="R123" i="30"/>
  <c r="S123" i="30"/>
  <c r="T123" i="30"/>
  <c r="U123" i="30"/>
  <c r="V123" i="30"/>
  <c r="W123" i="30"/>
  <c r="X123" i="30"/>
  <c r="Y123" i="30"/>
  <c r="Z123" i="30"/>
  <c r="AA123" i="30"/>
  <c r="AB123" i="30"/>
  <c r="AC123" i="30"/>
  <c r="AD123" i="30"/>
  <c r="AE123" i="30"/>
  <c r="AF123" i="30"/>
  <c r="AG123" i="30"/>
  <c r="AH123" i="30"/>
  <c r="AI123" i="30"/>
  <c r="AJ123" i="30"/>
  <c r="AK123" i="30"/>
  <c r="AL123" i="30"/>
  <c r="AM123" i="30"/>
  <c r="AN123" i="30"/>
  <c r="AO123" i="30"/>
  <c r="AP123" i="30"/>
  <c r="AQ123" i="30"/>
  <c r="AR123" i="30"/>
  <c r="AS123" i="30"/>
  <c r="AT123" i="30"/>
  <c r="AU123" i="30"/>
  <c r="AV123" i="30"/>
  <c r="AW123" i="30"/>
  <c r="AX123" i="30"/>
  <c r="AY123" i="30"/>
  <c r="AZ123" i="30"/>
  <c r="BA123" i="30"/>
  <c r="BB123" i="30"/>
  <c r="BC123" i="30"/>
  <c r="BD123" i="30"/>
  <c r="BE123" i="30"/>
  <c r="BF123" i="30"/>
  <c r="BG123" i="30"/>
  <c r="BH123" i="30"/>
  <c r="BI123" i="30"/>
  <c r="B126" i="30"/>
  <c r="C126" i="30"/>
  <c r="D126" i="30"/>
  <c r="E126" i="30"/>
  <c r="F126" i="30"/>
  <c r="G126" i="30"/>
  <c r="H126" i="30"/>
  <c r="I126" i="30"/>
  <c r="J126" i="30"/>
  <c r="K126" i="30"/>
  <c r="L126" i="30"/>
  <c r="M126" i="30"/>
  <c r="N126" i="30"/>
  <c r="O126" i="30"/>
  <c r="P126" i="30"/>
  <c r="Q126" i="30"/>
  <c r="R126" i="30"/>
  <c r="S126" i="30"/>
  <c r="T126" i="30"/>
  <c r="U126" i="30"/>
  <c r="V126" i="30"/>
  <c r="W126" i="30"/>
  <c r="X126" i="30"/>
  <c r="Y126" i="30"/>
  <c r="Z126" i="30"/>
  <c r="AA126" i="30"/>
  <c r="AB126" i="30"/>
  <c r="AC126" i="30"/>
  <c r="AD126" i="30"/>
  <c r="AE126" i="30"/>
  <c r="AF126" i="30"/>
  <c r="AG126" i="30"/>
  <c r="AH126" i="30"/>
  <c r="AI126" i="30"/>
  <c r="AJ126" i="30"/>
  <c r="AK126" i="30"/>
  <c r="AL126" i="30"/>
  <c r="AM126" i="30"/>
  <c r="AN126" i="30"/>
  <c r="AO126" i="30"/>
  <c r="AP126" i="30"/>
  <c r="AQ126" i="30"/>
  <c r="AR126" i="30"/>
  <c r="AS126" i="30"/>
  <c r="AT126" i="30"/>
  <c r="AU126" i="30"/>
  <c r="AV126" i="30"/>
  <c r="AW126" i="30"/>
  <c r="AX126" i="30"/>
  <c r="AY126" i="30"/>
  <c r="AZ126" i="30"/>
  <c r="BA126" i="30"/>
  <c r="BB126" i="30"/>
  <c r="BC126" i="30"/>
  <c r="BD126" i="30"/>
  <c r="BE126" i="30"/>
  <c r="BF126" i="30"/>
  <c r="BG126" i="30"/>
  <c r="BH126" i="30"/>
  <c r="BI126" i="30"/>
  <c r="B129" i="30"/>
  <c r="C129" i="30"/>
  <c r="D129" i="30"/>
  <c r="E129" i="30"/>
  <c r="F129" i="30"/>
  <c r="G129" i="30"/>
  <c r="H129" i="30"/>
  <c r="I129" i="30"/>
  <c r="J129" i="30"/>
  <c r="K129" i="30"/>
  <c r="L129" i="30"/>
  <c r="M129" i="30"/>
  <c r="N129" i="30"/>
  <c r="O129" i="30"/>
  <c r="P129" i="30"/>
  <c r="Q129" i="30"/>
  <c r="R129" i="30"/>
  <c r="S129" i="30"/>
  <c r="T129" i="30"/>
  <c r="U129" i="30"/>
  <c r="V129" i="30"/>
  <c r="W129" i="30"/>
  <c r="X129" i="30"/>
  <c r="Y129" i="30"/>
  <c r="Z129" i="30"/>
  <c r="AA129" i="30"/>
  <c r="AB129" i="30"/>
  <c r="AC129" i="30"/>
  <c r="AD129" i="30"/>
  <c r="AE129" i="30"/>
  <c r="AF129" i="30"/>
  <c r="AG129" i="30"/>
  <c r="AH129" i="30"/>
  <c r="AI129" i="30"/>
  <c r="AJ129" i="30"/>
  <c r="AK129" i="30"/>
  <c r="AL129" i="30"/>
  <c r="AM129" i="30"/>
  <c r="AN129" i="30"/>
  <c r="AO129" i="30"/>
  <c r="AP129" i="30"/>
  <c r="AQ129" i="30"/>
  <c r="AR129" i="30"/>
  <c r="AS129" i="30"/>
  <c r="AT129" i="30"/>
  <c r="AU129" i="30"/>
  <c r="AV129" i="30"/>
  <c r="AW129" i="30"/>
  <c r="AX129" i="30"/>
  <c r="AY129" i="30"/>
  <c r="AZ129" i="30"/>
  <c r="BA129" i="30"/>
  <c r="BB129" i="30"/>
  <c r="BC129" i="30"/>
  <c r="BD129" i="30"/>
  <c r="BE129" i="30"/>
  <c r="BF129" i="30"/>
  <c r="BG129" i="30"/>
  <c r="BH129" i="30"/>
  <c r="BI129" i="30"/>
  <c r="B132" i="30"/>
  <c r="C132" i="30"/>
  <c r="D132" i="30"/>
  <c r="E132" i="30"/>
  <c r="F132" i="30"/>
  <c r="G132" i="30"/>
  <c r="H132" i="30"/>
  <c r="I132" i="30"/>
  <c r="J132" i="30"/>
  <c r="K132" i="30"/>
  <c r="L132" i="30"/>
  <c r="M132" i="30"/>
  <c r="N132" i="30"/>
  <c r="O132" i="30"/>
  <c r="P132" i="30"/>
  <c r="Q132" i="30"/>
  <c r="R132" i="30"/>
  <c r="S132" i="30"/>
  <c r="T132" i="30"/>
  <c r="U132" i="30"/>
  <c r="V132" i="30"/>
  <c r="W132" i="30"/>
  <c r="X132" i="30"/>
  <c r="Y132" i="30"/>
  <c r="Z132" i="30"/>
  <c r="AA132" i="30"/>
  <c r="AB132" i="30"/>
  <c r="AC132" i="30"/>
  <c r="AD132" i="30"/>
  <c r="AE132" i="30"/>
  <c r="AF132" i="30"/>
  <c r="AG132" i="30"/>
  <c r="AH132" i="30"/>
  <c r="AI132" i="30"/>
  <c r="AJ132" i="30"/>
  <c r="AK132" i="30"/>
  <c r="AL132" i="30"/>
  <c r="AM132" i="30"/>
  <c r="AN132" i="30"/>
  <c r="AO132" i="30"/>
  <c r="AP132" i="30"/>
  <c r="AQ132" i="30"/>
  <c r="AR132" i="30"/>
  <c r="AS132" i="30"/>
  <c r="AT132" i="30"/>
  <c r="AU132" i="30"/>
  <c r="AV132" i="30"/>
  <c r="AW132" i="30"/>
  <c r="AX132" i="30"/>
  <c r="AY132" i="30"/>
  <c r="AZ132" i="30"/>
  <c r="BA132" i="30"/>
  <c r="BB132" i="30"/>
  <c r="BC132" i="30"/>
  <c r="BD132" i="30"/>
  <c r="BE132" i="30"/>
  <c r="BF132" i="30"/>
  <c r="BG132" i="30"/>
  <c r="BH132" i="30"/>
  <c r="BI132" i="30"/>
  <c r="B135" i="30"/>
  <c r="C135" i="30"/>
  <c r="D135" i="30"/>
  <c r="E135" i="30"/>
  <c r="F135" i="30"/>
  <c r="G135" i="30"/>
  <c r="H135" i="30"/>
  <c r="I135" i="30"/>
  <c r="J135" i="30"/>
  <c r="K135" i="30"/>
  <c r="L135" i="30"/>
  <c r="M135" i="30"/>
  <c r="N135" i="30"/>
  <c r="O135" i="30"/>
  <c r="P135" i="30"/>
  <c r="Q135" i="30"/>
  <c r="R135" i="30"/>
  <c r="S135" i="30"/>
  <c r="T135" i="30"/>
  <c r="U135" i="30"/>
  <c r="V135" i="30"/>
  <c r="W135" i="30"/>
  <c r="X135" i="30"/>
  <c r="Y135" i="30"/>
  <c r="Z135" i="30"/>
  <c r="AA135" i="30"/>
  <c r="AB135" i="30"/>
  <c r="AC135" i="30"/>
  <c r="AD135" i="30"/>
  <c r="AE135" i="30"/>
  <c r="AF135" i="30"/>
  <c r="AG135" i="30"/>
  <c r="AH135" i="30"/>
  <c r="AI135" i="30"/>
  <c r="AJ135" i="30"/>
  <c r="AK135" i="30"/>
  <c r="AL135" i="30"/>
  <c r="AM135" i="30"/>
  <c r="AN135" i="30"/>
  <c r="AO135" i="30"/>
  <c r="AP135" i="30"/>
  <c r="AQ135" i="30"/>
  <c r="AR135" i="30"/>
  <c r="AS135" i="30"/>
  <c r="AT135" i="30"/>
  <c r="AU135" i="30"/>
  <c r="AV135" i="30"/>
  <c r="AW135" i="30"/>
  <c r="AX135" i="30"/>
  <c r="AY135" i="30"/>
  <c r="AZ135" i="30"/>
  <c r="BA135" i="30"/>
  <c r="BB135" i="30"/>
  <c r="BC135" i="30"/>
  <c r="BD135" i="30"/>
  <c r="BE135" i="30"/>
  <c r="BF135" i="30"/>
  <c r="BG135" i="30"/>
  <c r="BH135" i="30"/>
  <c r="BI135" i="30"/>
  <c r="B138" i="30"/>
  <c r="C138" i="30"/>
  <c r="D138" i="30"/>
  <c r="E138" i="30"/>
  <c r="F138" i="30"/>
  <c r="G138" i="30"/>
  <c r="H138" i="30"/>
  <c r="I138" i="30"/>
  <c r="J138" i="30"/>
  <c r="K138" i="30"/>
  <c r="L138" i="30"/>
  <c r="M138" i="30"/>
  <c r="N138" i="30"/>
  <c r="O138" i="30"/>
  <c r="P138" i="30"/>
  <c r="Q138" i="30"/>
  <c r="R138" i="30"/>
  <c r="S138" i="30"/>
  <c r="T138" i="30"/>
  <c r="U138" i="30"/>
  <c r="V138" i="30"/>
  <c r="W138" i="30"/>
  <c r="X138" i="30"/>
  <c r="Y138" i="30"/>
  <c r="Z138" i="30"/>
  <c r="AA138" i="30"/>
  <c r="AB138" i="30"/>
  <c r="AC138" i="30"/>
  <c r="AD138" i="30"/>
  <c r="AE138" i="30"/>
  <c r="AF138" i="30"/>
  <c r="AG138" i="30"/>
  <c r="AH138" i="30"/>
  <c r="AI138" i="30"/>
  <c r="AJ138" i="30"/>
  <c r="AK138" i="30"/>
  <c r="AL138" i="30"/>
  <c r="AM138" i="30"/>
  <c r="AN138" i="30"/>
  <c r="AO138" i="30"/>
  <c r="AP138" i="30"/>
  <c r="AQ138" i="30"/>
  <c r="AR138" i="30"/>
  <c r="AS138" i="30"/>
  <c r="AT138" i="30"/>
  <c r="AU138" i="30"/>
  <c r="AV138" i="30"/>
  <c r="AW138" i="30"/>
  <c r="AX138" i="30"/>
  <c r="AY138" i="30"/>
  <c r="AZ138" i="30"/>
  <c r="BA138" i="30"/>
  <c r="BB138" i="30"/>
  <c r="BC138" i="30"/>
  <c r="BD138" i="30"/>
  <c r="BE138" i="30"/>
  <c r="BF138" i="30"/>
  <c r="BG138" i="30"/>
  <c r="BH138" i="30"/>
  <c r="BI138" i="30"/>
  <c r="B141" i="30"/>
  <c r="C141" i="30"/>
  <c r="D141" i="30"/>
  <c r="E141" i="30"/>
  <c r="F141" i="30"/>
  <c r="G141" i="30"/>
  <c r="H141" i="30"/>
  <c r="I141" i="30"/>
  <c r="J141" i="30"/>
  <c r="K141" i="30"/>
  <c r="L141" i="30"/>
  <c r="M141" i="30"/>
  <c r="N141" i="30"/>
  <c r="O141" i="30"/>
  <c r="P141" i="30"/>
  <c r="Q141" i="30"/>
  <c r="R141" i="30"/>
  <c r="S141" i="30"/>
  <c r="T141" i="30"/>
  <c r="U141" i="30"/>
  <c r="V141" i="30"/>
  <c r="W141" i="30"/>
  <c r="X141" i="30"/>
  <c r="Y141" i="30"/>
  <c r="Z141" i="30"/>
  <c r="AA141" i="30"/>
  <c r="AB141" i="30"/>
  <c r="AC141" i="30"/>
  <c r="AD141" i="30"/>
  <c r="AE141" i="30"/>
  <c r="AF141" i="30"/>
  <c r="AG141" i="30"/>
  <c r="AH141" i="30"/>
  <c r="AI141" i="30"/>
  <c r="AJ141" i="30"/>
  <c r="AK141" i="30"/>
  <c r="AL141" i="30"/>
  <c r="AM141" i="30"/>
  <c r="AN141" i="30"/>
  <c r="AO141" i="30"/>
  <c r="AP141" i="30"/>
  <c r="AQ141" i="30"/>
  <c r="AR141" i="30"/>
  <c r="AS141" i="30"/>
  <c r="AT141" i="30"/>
  <c r="AU141" i="30"/>
  <c r="AV141" i="30"/>
  <c r="AW141" i="30"/>
  <c r="AX141" i="30"/>
  <c r="AY141" i="30"/>
  <c r="AZ141" i="30"/>
  <c r="BA141" i="30"/>
  <c r="BB141" i="30"/>
  <c r="BC141" i="30"/>
  <c r="BD141" i="30"/>
  <c r="BE141" i="30"/>
  <c r="BF141" i="30"/>
  <c r="BG141" i="30"/>
  <c r="BH141" i="30"/>
  <c r="BI141" i="30"/>
  <c r="B144" i="30"/>
  <c r="C144" i="30"/>
  <c r="D144" i="30"/>
  <c r="E144" i="30"/>
  <c r="F144" i="30"/>
  <c r="G144" i="30"/>
  <c r="H144" i="30"/>
  <c r="I144" i="30"/>
  <c r="J144" i="30"/>
  <c r="K144" i="30"/>
  <c r="L144" i="30"/>
  <c r="M144" i="30"/>
  <c r="N144" i="30"/>
  <c r="O144" i="30"/>
  <c r="P144" i="30"/>
  <c r="Q144" i="30"/>
  <c r="R144" i="30"/>
  <c r="S144" i="30"/>
  <c r="T144" i="30"/>
  <c r="U144" i="30"/>
  <c r="V144" i="30"/>
  <c r="W144" i="30"/>
  <c r="X144" i="30"/>
  <c r="Y144" i="30"/>
  <c r="Z144" i="30"/>
  <c r="AA144" i="30"/>
  <c r="AB144" i="30"/>
  <c r="AC144" i="30"/>
  <c r="AD144" i="30"/>
  <c r="AE144" i="30"/>
  <c r="AF144" i="30"/>
  <c r="AG144" i="30"/>
  <c r="AH144" i="30"/>
  <c r="AI144" i="30"/>
  <c r="AJ144" i="30"/>
  <c r="AK144" i="30"/>
  <c r="AL144" i="30"/>
  <c r="AM144" i="30"/>
  <c r="AN144" i="30"/>
  <c r="AO144" i="30"/>
  <c r="AP144" i="30"/>
  <c r="AQ144" i="30"/>
  <c r="AR144" i="30"/>
  <c r="AS144" i="30"/>
  <c r="AT144" i="30"/>
  <c r="AU144" i="30"/>
  <c r="AV144" i="30"/>
  <c r="AW144" i="30"/>
  <c r="AX144" i="30"/>
  <c r="AY144" i="30"/>
  <c r="AZ144" i="30"/>
  <c r="BA144" i="30"/>
  <c r="BB144" i="30"/>
  <c r="BC144" i="30"/>
  <c r="BD144" i="30"/>
  <c r="BE144" i="30"/>
  <c r="BF144" i="30"/>
  <c r="BG144" i="30"/>
  <c r="BH144" i="30"/>
  <c r="BI144" i="30"/>
  <c r="B147" i="30"/>
  <c r="C147" i="30"/>
  <c r="D147" i="30"/>
  <c r="E147" i="30"/>
  <c r="F147" i="30"/>
  <c r="G147" i="30"/>
  <c r="H147" i="30"/>
  <c r="I147" i="30"/>
  <c r="J147" i="30"/>
  <c r="K147" i="30"/>
  <c r="L147" i="30"/>
  <c r="M147" i="30"/>
  <c r="N147" i="30"/>
  <c r="O147" i="30"/>
  <c r="P147" i="30"/>
  <c r="Q147" i="30"/>
  <c r="R147" i="30"/>
  <c r="S147" i="30"/>
  <c r="T147" i="30"/>
  <c r="U147" i="30"/>
  <c r="V147" i="30"/>
  <c r="W147" i="30"/>
  <c r="X147" i="30"/>
  <c r="Y147" i="30"/>
  <c r="Z147" i="30"/>
  <c r="AA147" i="30"/>
  <c r="AB147" i="30"/>
  <c r="AC147" i="30"/>
  <c r="AD147" i="30"/>
  <c r="AE147" i="30"/>
  <c r="AF147" i="30"/>
  <c r="AG147" i="30"/>
  <c r="AH147" i="30"/>
  <c r="AI147" i="30"/>
  <c r="AJ147" i="30"/>
  <c r="AK147" i="30"/>
  <c r="AL147" i="30"/>
  <c r="AM147" i="30"/>
  <c r="AN147" i="30"/>
  <c r="AO147" i="30"/>
  <c r="AP147" i="30"/>
  <c r="AQ147" i="30"/>
  <c r="AR147" i="30"/>
  <c r="AS147" i="30"/>
  <c r="AT147" i="30"/>
  <c r="AU147" i="30"/>
  <c r="AV147" i="30"/>
  <c r="AW147" i="30"/>
  <c r="AX147" i="30"/>
  <c r="AY147" i="30"/>
  <c r="AZ147" i="30"/>
  <c r="BA147" i="30"/>
  <c r="BB147" i="30"/>
  <c r="BC147" i="30"/>
  <c r="BD147" i="30"/>
  <c r="BE147" i="30"/>
  <c r="BF147" i="30"/>
  <c r="BG147" i="30"/>
  <c r="BH147" i="30"/>
  <c r="BI147" i="30"/>
  <c r="B150" i="30"/>
  <c r="C150" i="30"/>
  <c r="D150" i="30"/>
  <c r="E150" i="30"/>
  <c r="F150" i="30"/>
  <c r="G150" i="30"/>
  <c r="H150" i="30"/>
  <c r="I150" i="30"/>
  <c r="J150" i="30"/>
  <c r="K150" i="30"/>
  <c r="L150" i="30"/>
  <c r="M150" i="30"/>
  <c r="N150" i="30"/>
  <c r="O150" i="30"/>
  <c r="P150" i="30"/>
  <c r="Q150" i="30"/>
  <c r="R150" i="30"/>
  <c r="S150" i="30"/>
  <c r="T150" i="30"/>
  <c r="U150" i="30"/>
  <c r="V150" i="30"/>
  <c r="W150" i="30"/>
  <c r="X150" i="30"/>
  <c r="Y150" i="30"/>
  <c r="Z150" i="30"/>
  <c r="AA150" i="30"/>
  <c r="AB150" i="30"/>
  <c r="AC150" i="30"/>
  <c r="AD150" i="30"/>
  <c r="AE150" i="30"/>
  <c r="AF150" i="30"/>
  <c r="AG150" i="30"/>
  <c r="AH150" i="30"/>
  <c r="AI150" i="30"/>
  <c r="AJ150" i="30"/>
  <c r="AK150" i="30"/>
  <c r="AL150" i="30"/>
  <c r="AM150" i="30"/>
  <c r="AN150" i="30"/>
  <c r="AO150" i="30"/>
  <c r="AP150" i="30"/>
  <c r="AQ150" i="30"/>
  <c r="AR150" i="30"/>
  <c r="AS150" i="30"/>
  <c r="AT150" i="30"/>
  <c r="AU150" i="30"/>
  <c r="AV150" i="30"/>
  <c r="AW150" i="30"/>
  <c r="AX150" i="30"/>
  <c r="AY150" i="30"/>
  <c r="AZ150" i="30"/>
  <c r="BA150" i="30"/>
  <c r="BB150" i="30"/>
  <c r="BC150" i="30"/>
  <c r="BD150" i="30"/>
  <c r="BE150" i="30"/>
  <c r="BF150" i="30"/>
  <c r="BG150" i="30"/>
  <c r="BH150" i="30"/>
  <c r="BI150" i="30"/>
  <c r="B153" i="30"/>
  <c r="C153" i="30"/>
  <c r="D153" i="30"/>
  <c r="E153" i="30"/>
  <c r="F153" i="30"/>
  <c r="G153" i="30"/>
  <c r="H153" i="30"/>
  <c r="I153" i="30"/>
  <c r="J153" i="30"/>
  <c r="K153" i="30"/>
  <c r="L153" i="30"/>
  <c r="M153" i="30"/>
  <c r="N153" i="30"/>
  <c r="O153" i="30"/>
  <c r="P153" i="30"/>
  <c r="Q153" i="30"/>
  <c r="R153" i="30"/>
  <c r="S153" i="30"/>
  <c r="T153" i="30"/>
  <c r="U153" i="30"/>
  <c r="V153" i="30"/>
  <c r="W153" i="30"/>
  <c r="X153" i="30"/>
  <c r="Y153" i="30"/>
  <c r="Z153" i="30"/>
  <c r="AA153" i="30"/>
  <c r="AB153" i="30"/>
  <c r="AC153" i="30"/>
  <c r="AD153" i="30"/>
  <c r="AE153" i="30"/>
  <c r="AF153" i="30"/>
  <c r="AG153" i="30"/>
  <c r="AH153" i="30"/>
  <c r="AI153" i="30"/>
  <c r="AJ153" i="30"/>
  <c r="AK153" i="30"/>
  <c r="AL153" i="30"/>
  <c r="AM153" i="30"/>
  <c r="AN153" i="30"/>
  <c r="AO153" i="30"/>
  <c r="AP153" i="30"/>
  <c r="AQ153" i="30"/>
  <c r="AR153" i="30"/>
  <c r="AS153" i="30"/>
  <c r="AT153" i="30"/>
  <c r="AU153" i="30"/>
  <c r="AV153" i="30"/>
  <c r="AW153" i="30"/>
  <c r="AX153" i="30"/>
  <c r="AY153" i="30"/>
  <c r="AZ153" i="30"/>
  <c r="BA153" i="30"/>
  <c r="BB153" i="30"/>
  <c r="BC153" i="30"/>
  <c r="BD153" i="30"/>
  <c r="BE153" i="30"/>
  <c r="BF153" i="30"/>
  <c r="BG153" i="30"/>
  <c r="BH153" i="30"/>
  <c r="BI153" i="30"/>
  <c r="B156" i="30"/>
  <c r="C156" i="30"/>
  <c r="D156" i="30"/>
  <c r="E156" i="30"/>
  <c r="F156" i="30"/>
  <c r="G156" i="30"/>
  <c r="H156" i="30"/>
  <c r="I156" i="30"/>
  <c r="J156" i="30"/>
  <c r="K156" i="30"/>
  <c r="L156" i="30"/>
  <c r="M156" i="30"/>
  <c r="N156" i="30"/>
  <c r="O156" i="30"/>
  <c r="P156" i="30"/>
  <c r="Q156" i="30"/>
  <c r="R156" i="30"/>
  <c r="S156" i="30"/>
  <c r="T156" i="30"/>
  <c r="U156" i="30"/>
  <c r="V156" i="30"/>
  <c r="W156" i="30"/>
  <c r="X156" i="30"/>
  <c r="Y156" i="30"/>
  <c r="Z156" i="30"/>
  <c r="AA156" i="30"/>
  <c r="AB156" i="30"/>
  <c r="AC156" i="30"/>
  <c r="AD156" i="30"/>
  <c r="AE156" i="30"/>
  <c r="AF156" i="30"/>
  <c r="AG156" i="30"/>
  <c r="AH156" i="30"/>
  <c r="AI156" i="30"/>
  <c r="AJ156" i="30"/>
  <c r="AK156" i="30"/>
  <c r="AL156" i="30"/>
  <c r="AM156" i="30"/>
  <c r="AN156" i="30"/>
  <c r="AO156" i="30"/>
  <c r="AP156" i="30"/>
  <c r="AQ156" i="30"/>
  <c r="AR156" i="30"/>
  <c r="AS156" i="30"/>
  <c r="AT156" i="30"/>
  <c r="AU156" i="30"/>
  <c r="AV156" i="30"/>
  <c r="AW156" i="30"/>
  <c r="AX156" i="30"/>
  <c r="AY156" i="30"/>
  <c r="AZ156" i="30"/>
  <c r="BA156" i="30"/>
  <c r="BB156" i="30"/>
  <c r="BC156" i="30"/>
  <c r="BD156" i="30"/>
  <c r="BE156" i="30"/>
  <c r="BF156" i="30"/>
  <c r="BG156" i="30"/>
  <c r="BH156" i="30"/>
  <c r="BI156" i="30"/>
  <c r="B159" i="30"/>
  <c r="C159" i="30"/>
  <c r="D159" i="30"/>
  <c r="E159" i="30"/>
  <c r="F159" i="30"/>
  <c r="G159" i="30"/>
  <c r="H159" i="30"/>
  <c r="I159" i="30"/>
  <c r="J159" i="30"/>
  <c r="K159" i="30"/>
  <c r="L159" i="30"/>
  <c r="M159" i="30"/>
  <c r="N159" i="30"/>
  <c r="O159" i="30"/>
  <c r="P159" i="30"/>
  <c r="Q159" i="30"/>
  <c r="R159" i="30"/>
  <c r="S159" i="30"/>
  <c r="T159" i="30"/>
  <c r="U159" i="30"/>
  <c r="V159" i="30"/>
  <c r="W159" i="30"/>
  <c r="X159" i="30"/>
  <c r="Y159" i="30"/>
  <c r="Z159" i="30"/>
  <c r="AA159" i="30"/>
  <c r="AB159" i="30"/>
  <c r="AC159" i="30"/>
  <c r="AD159" i="30"/>
  <c r="AE159" i="30"/>
  <c r="AF159" i="30"/>
  <c r="AG159" i="30"/>
  <c r="AH159" i="30"/>
  <c r="AI159" i="30"/>
  <c r="AJ159" i="30"/>
  <c r="AK159" i="30"/>
  <c r="AL159" i="30"/>
  <c r="AM159" i="30"/>
  <c r="AN159" i="30"/>
  <c r="AO159" i="30"/>
  <c r="AP159" i="30"/>
  <c r="AQ159" i="30"/>
  <c r="AR159" i="30"/>
  <c r="AS159" i="30"/>
  <c r="AT159" i="30"/>
  <c r="AU159" i="30"/>
  <c r="AV159" i="30"/>
  <c r="AW159" i="30"/>
  <c r="AX159" i="30"/>
  <c r="AY159" i="30"/>
  <c r="AZ159" i="30"/>
  <c r="BA159" i="30"/>
  <c r="BB159" i="30"/>
  <c r="BC159" i="30"/>
  <c r="BD159" i="30"/>
  <c r="BE159" i="30"/>
  <c r="BF159" i="30"/>
  <c r="BG159" i="30"/>
  <c r="BH159" i="30"/>
  <c r="BI159" i="30"/>
  <c r="B162" i="30"/>
  <c r="C162" i="30"/>
  <c r="D162" i="30"/>
  <c r="E162" i="30"/>
  <c r="F162" i="30"/>
  <c r="G162" i="30"/>
  <c r="H162" i="30"/>
  <c r="I162" i="30"/>
  <c r="J162" i="30"/>
  <c r="K162" i="30"/>
  <c r="L162" i="30"/>
  <c r="M162" i="30"/>
  <c r="N162" i="30"/>
  <c r="O162" i="30"/>
  <c r="P162" i="30"/>
  <c r="Q162" i="30"/>
  <c r="R162" i="30"/>
  <c r="S162" i="30"/>
  <c r="T162" i="30"/>
  <c r="U162" i="30"/>
  <c r="V162" i="30"/>
  <c r="W162" i="30"/>
  <c r="X162" i="30"/>
  <c r="Y162" i="30"/>
  <c r="Z162" i="30"/>
  <c r="AA162" i="30"/>
  <c r="AB162" i="30"/>
  <c r="AC162" i="30"/>
  <c r="AD162" i="30"/>
  <c r="AE162" i="30"/>
  <c r="AF162" i="30"/>
  <c r="AG162" i="30"/>
  <c r="AH162" i="30"/>
  <c r="AI162" i="30"/>
  <c r="AJ162" i="30"/>
  <c r="AK162" i="30"/>
  <c r="AL162" i="30"/>
  <c r="AM162" i="30"/>
  <c r="AN162" i="30"/>
  <c r="AO162" i="30"/>
  <c r="AP162" i="30"/>
  <c r="AQ162" i="30"/>
  <c r="AR162" i="30"/>
  <c r="AS162" i="30"/>
  <c r="AT162" i="30"/>
  <c r="AU162" i="30"/>
  <c r="AV162" i="30"/>
  <c r="AW162" i="30"/>
  <c r="AX162" i="30"/>
  <c r="AY162" i="30"/>
  <c r="AZ162" i="30"/>
  <c r="BA162" i="30"/>
  <c r="BB162" i="30"/>
  <c r="BC162" i="30"/>
  <c r="BD162" i="30"/>
  <c r="BE162" i="30"/>
  <c r="BF162" i="30"/>
  <c r="BG162" i="30"/>
  <c r="BH162" i="30"/>
  <c r="BI162" i="30"/>
  <c r="B165" i="30"/>
  <c r="C165" i="30"/>
  <c r="D165" i="30"/>
  <c r="E165" i="30"/>
  <c r="F165" i="30"/>
  <c r="G165" i="30"/>
  <c r="H165" i="30"/>
  <c r="I165" i="30"/>
  <c r="J165" i="30"/>
  <c r="K165" i="30"/>
  <c r="L165" i="30"/>
  <c r="M165" i="30"/>
  <c r="N165" i="30"/>
  <c r="O165" i="30"/>
  <c r="P165" i="30"/>
  <c r="Q165" i="30"/>
  <c r="R165" i="30"/>
  <c r="S165" i="30"/>
  <c r="T165" i="30"/>
  <c r="U165" i="30"/>
  <c r="V165" i="30"/>
  <c r="W165" i="30"/>
  <c r="X165" i="30"/>
  <c r="Y165" i="30"/>
  <c r="Z165" i="30"/>
  <c r="AA165" i="30"/>
  <c r="AB165" i="30"/>
  <c r="AC165" i="30"/>
  <c r="AD165" i="30"/>
  <c r="AE165" i="30"/>
  <c r="AF165" i="30"/>
  <c r="AG165" i="30"/>
  <c r="AH165" i="30"/>
  <c r="AI165" i="30"/>
  <c r="AJ165" i="30"/>
  <c r="AK165" i="30"/>
  <c r="AL165" i="30"/>
  <c r="AM165" i="30"/>
  <c r="AN165" i="30"/>
  <c r="AO165" i="30"/>
  <c r="AP165" i="30"/>
  <c r="AQ165" i="30"/>
  <c r="AR165" i="30"/>
  <c r="AS165" i="30"/>
  <c r="AT165" i="30"/>
  <c r="AU165" i="30"/>
  <c r="AV165" i="30"/>
  <c r="AW165" i="30"/>
  <c r="AX165" i="30"/>
  <c r="AY165" i="30"/>
  <c r="AZ165" i="30"/>
  <c r="BA165" i="30"/>
  <c r="BB165" i="30"/>
  <c r="BC165" i="30"/>
  <c r="BD165" i="30"/>
  <c r="BE165" i="30"/>
  <c r="BF165" i="30"/>
  <c r="BG165" i="30"/>
  <c r="BH165" i="30"/>
  <c r="BI165" i="30"/>
  <c r="B168" i="30"/>
  <c r="C168" i="30"/>
  <c r="D168" i="30"/>
  <c r="E168" i="30"/>
  <c r="F168" i="30"/>
  <c r="G168" i="30"/>
  <c r="H168" i="30"/>
  <c r="I168" i="30"/>
  <c r="J168" i="30"/>
  <c r="K168" i="30"/>
  <c r="L168" i="30"/>
  <c r="M168" i="30"/>
  <c r="N168" i="30"/>
  <c r="O168" i="30"/>
  <c r="P168" i="30"/>
  <c r="Q168" i="30"/>
  <c r="R168" i="30"/>
  <c r="S168" i="30"/>
  <c r="T168" i="30"/>
  <c r="U168" i="30"/>
  <c r="V168" i="30"/>
  <c r="W168" i="30"/>
  <c r="X168" i="30"/>
  <c r="Y168" i="30"/>
  <c r="Z168" i="30"/>
  <c r="AA168" i="30"/>
  <c r="AB168" i="30"/>
  <c r="AC168" i="30"/>
  <c r="AD168" i="30"/>
  <c r="AE168" i="30"/>
  <c r="AF168" i="30"/>
  <c r="AG168" i="30"/>
  <c r="AH168" i="30"/>
  <c r="AI168" i="30"/>
  <c r="AJ168" i="30"/>
  <c r="AK168" i="30"/>
  <c r="AL168" i="30"/>
  <c r="AM168" i="30"/>
  <c r="AN168" i="30"/>
  <c r="AO168" i="30"/>
  <c r="AP168" i="30"/>
  <c r="AQ168" i="30"/>
  <c r="AR168" i="30"/>
  <c r="AS168" i="30"/>
  <c r="AT168" i="30"/>
  <c r="AU168" i="30"/>
  <c r="AV168" i="30"/>
  <c r="AW168" i="30"/>
  <c r="AX168" i="30"/>
  <c r="AY168" i="30"/>
  <c r="AZ168" i="30"/>
  <c r="BA168" i="30"/>
  <c r="BB168" i="30"/>
  <c r="BC168" i="30"/>
  <c r="BD168" i="30"/>
  <c r="BE168" i="30"/>
  <c r="BF168" i="30"/>
  <c r="BG168" i="30"/>
  <c r="BH168" i="30"/>
  <c r="BI168" i="30"/>
  <c r="B171" i="30"/>
  <c r="C171" i="30"/>
  <c r="D171" i="30"/>
  <c r="E171" i="30"/>
  <c r="F171" i="30"/>
  <c r="G171" i="30"/>
  <c r="H171" i="30"/>
  <c r="I171" i="30"/>
  <c r="J171" i="30"/>
  <c r="K171" i="30"/>
  <c r="L171" i="30"/>
  <c r="M171" i="30"/>
  <c r="N171" i="30"/>
  <c r="O171" i="30"/>
  <c r="P171" i="30"/>
  <c r="Q171" i="30"/>
  <c r="R171" i="30"/>
  <c r="S171" i="30"/>
  <c r="T171" i="30"/>
  <c r="U171" i="30"/>
  <c r="V171" i="30"/>
  <c r="W171" i="30"/>
  <c r="X171" i="30"/>
  <c r="Y171" i="30"/>
  <c r="Z171" i="30"/>
  <c r="AA171" i="30"/>
  <c r="AB171" i="30"/>
  <c r="AC171" i="30"/>
  <c r="AD171" i="30"/>
  <c r="AE171" i="30"/>
  <c r="AF171" i="30"/>
  <c r="AG171" i="30"/>
  <c r="AH171" i="30"/>
  <c r="AI171" i="30"/>
  <c r="AJ171" i="30"/>
  <c r="AK171" i="30"/>
  <c r="AL171" i="30"/>
  <c r="AM171" i="30"/>
  <c r="AN171" i="30"/>
  <c r="AO171" i="30"/>
  <c r="AP171" i="30"/>
  <c r="AQ171" i="30"/>
  <c r="AR171" i="30"/>
  <c r="AS171" i="30"/>
  <c r="AT171" i="30"/>
  <c r="AU171" i="30"/>
  <c r="AV171" i="30"/>
  <c r="AW171" i="30"/>
  <c r="AX171" i="30"/>
  <c r="AY171" i="30"/>
  <c r="AZ171" i="30"/>
  <c r="BA171" i="30"/>
  <c r="BB171" i="30"/>
  <c r="BC171" i="30"/>
  <c r="BD171" i="30"/>
  <c r="BE171" i="30"/>
  <c r="BF171" i="30"/>
  <c r="BG171" i="30"/>
  <c r="BH171" i="30"/>
  <c r="BI171" i="30"/>
  <c r="B174" i="30"/>
  <c r="C174" i="30"/>
  <c r="D174" i="30"/>
  <c r="E174" i="30"/>
  <c r="F174" i="30"/>
  <c r="G174" i="30"/>
  <c r="H174" i="30"/>
  <c r="I174" i="30"/>
  <c r="J174" i="30"/>
  <c r="K174" i="30"/>
  <c r="L174" i="30"/>
  <c r="M174" i="30"/>
  <c r="N174" i="30"/>
  <c r="O174" i="30"/>
  <c r="P174" i="30"/>
  <c r="Q174" i="30"/>
  <c r="R174" i="30"/>
  <c r="S174" i="30"/>
  <c r="T174" i="30"/>
  <c r="U174" i="30"/>
  <c r="V174" i="30"/>
  <c r="W174" i="30"/>
  <c r="X174" i="30"/>
  <c r="Y174" i="30"/>
  <c r="Z174" i="30"/>
  <c r="AA174" i="30"/>
  <c r="AB174" i="30"/>
  <c r="AC174" i="30"/>
  <c r="AD174" i="30"/>
  <c r="AE174" i="30"/>
  <c r="AF174" i="30"/>
  <c r="AG174" i="30"/>
  <c r="AH174" i="30"/>
  <c r="AI174" i="30"/>
  <c r="AJ174" i="30"/>
  <c r="AK174" i="30"/>
  <c r="AL174" i="30"/>
  <c r="AM174" i="30"/>
  <c r="AN174" i="30"/>
  <c r="AO174" i="30"/>
  <c r="AP174" i="30"/>
  <c r="AQ174" i="30"/>
  <c r="AR174" i="30"/>
  <c r="AS174" i="30"/>
  <c r="AT174" i="30"/>
  <c r="AU174" i="30"/>
  <c r="AV174" i="30"/>
  <c r="AW174" i="30"/>
  <c r="AX174" i="30"/>
  <c r="AY174" i="30"/>
  <c r="AZ174" i="30"/>
  <c r="BA174" i="30"/>
  <c r="BB174" i="30"/>
  <c r="BC174" i="30"/>
  <c r="BD174" i="30"/>
  <c r="BE174" i="30"/>
  <c r="BF174" i="30"/>
  <c r="BG174" i="30"/>
  <c r="BH174" i="30"/>
  <c r="BI174" i="30"/>
  <c r="B177" i="30"/>
  <c r="C177" i="30"/>
  <c r="D177" i="30"/>
  <c r="E177" i="30"/>
  <c r="F177" i="30"/>
  <c r="G177" i="30"/>
  <c r="H177" i="30"/>
  <c r="I177" i="30"/>
  <c r="J177" i="30"/>
  <c r="K177" i="30"/>
  <c r="L177" i="30"/>
  <c r="M177" i="30"/>
  <c r="N177" i="30"/>
  <c r="O177" i="30"/>
  <c r="P177" i="30"/>
  <c r="Q177" i="30"/>
  <c r="R177" i="30"/>
  <c r="S177" i="30"/>
  <c r="T177" i="30"/>
  <c r="U177" i="30"/>
  <c r="V177" i="30"/>
  <c r="W177" i="30"/>
  <c r="X177" i="30"/>
  <c r="Y177" i="30"/>
  <c r="Z177" i="30"/>
  <c r="AA177" i="30"/>
  <c r="AB177" i="30"/>
  <c r="AC177" i="30"/>
  <c r="AD177" i="30"/>
  <c r="AE177" i="30"/>
  <c r="AF177" i="30"/>
  <c r="AG177" i="30"/>
  <c r="AH177" i="30"/>
  <c r="AI177" i="30"/>
  <c r="AJ177" i="30"/>
  <c r="AK177" i="30"/>
  <c r="AL177" i="30"/>
  <c r="AM177" i="30"/>
  <c r="AN177" i="30"/>
  <c r="AO177" i="30"/>
  <c r="AP177" i="30"/>
  <c r="AQ177" i="30"/>
  <c r="AR177" i="30"/>
  <c r="AS177" i="30"/>
  <c r="AT177" i="30"/>
  <c r="AU177" i="30"/>
  <c r="AV177" i="30"/>
  <c r="AW177" i="30"/>
  <c r="AX177" i="30"/>
  <c r="AY177" i="30"/>
  <c r="AZ177" i="30"/>
  <c r="BA177" i="30"/>
  <c r="BB177" i="30"/>
  <c r="BC177" i="30"/>
  <c r="BD177" i="30"/>
  <c r="BE177" i="30"/>
  <c r="BF177" i="30"/>
  <c r="BG177" i="30"/>
  <c r="BH177" i="30"/>
  <c r="BI177" i="30"/>
  <c r="B180" i="30"/>
  <c r="C180" i="30"/>
  <c r="D180" i="30"/>
  <c r="E180" i="30"/>
  <c r="F180" i="30"/>
  <c r="G180" i="30"/>
  <c r="H180" i="30"/>
  <c r="I180" i="30"/>
  <c r="J180" i="30"/>
  <c r="K180" i="30"/>
  <c r="L180" i="30"/>
  <c r="M180" i="30"/>
  <c r="N180" i="30"/>
  <c r="O180" i="30"/>
  <c r="P180" i="30"/>
  <c r="Q180" i="30"/>
  <c r="R180" i="30"/>
  <c r="S180" i="30"/>
  <c r="T180" i="30"/>
  <c r="U180" i="30"/>
  <c r="V180" i="30"/>
  <c r="W180" i="30"/>
  <c r="X180" i="30"/>
  <c r="Y180" i="30"/>
  <c r="Z180" i="30"/>
  <c r="AA180" i="30"/>
  <c r="AB180" i="30"/>
  <c r="AC180" i="30"/>
  <c r="AD180" i="30"/>
  <c r="AE180" i="30"/>
  <c r="AF180" i="30"/>
  <c r="AG180" i="30"/>
  <c r="AH180" i="30"/>
  <c r="AI180" i="30"/>
  <c r="AJ180" i="30"/>
  <c r="AK180" i="30"/>
  <c r="AL180" i="30"/>
  <c r="AM180" i="30"/>
  <c r="AN180" i="30"/>
  <c r="AO180" i="30"/>
  <c r="AP180" i="30"/>
  <c r="AQ180" i="30"/>
  <c r="AR180" i="30"/>
  <c r="AS180" i="30"/>
  <c r="AT180" i="30"/>
  <c r="AU180" i="30"/>
  <c r="AV180" i="30"/>
  <c r="AW180" i="30"/>
  <c r="AX180" i="30"/>
  <c r="AY180" i="30"/>
  <c r="AZ180" i="30"/>
  <c r="BA180" i="30"/>
  <c r="BB180" i="30"/>
  <c r="BC180" i="30"/>
  <c r="BD180" i="30"/>
  <c r="BE180" i="30"/>
  <c r="BF180" i="30"/>
  <c r="BG180" i="30"/>
  <c r="BH180" i="30"/>
  <c r="BI180" i="30"/>
  <c r="B183" i="30"/>
  <c r="C183" i="30"/>
  <c r="D183" i="30"/>
  <c r="E183" i="30"/>
  <c r="F183" i="30"/>
  <c r="G183" i="30"/>
  <c r="H183" i="30"/>
  <c r="I183" i="30"/>
  <c r="J183" i="30"/>
  <c r="K183" i="30"/>
  <c r="L183" i="30"/>
  <c r="M183" i="30"/>
  <c r="N183" i="30"/>
  <c r="O183" i="30"/>
  <c r="P183" i="30"/>
  <c r="Q183" i="30"/>
  <c r="R183" i="30"/>
  <c r="S183" i="30"/>
  <c r="T183" i="30"/>
  <c r="U183" i="30"/>
  <c r="V183" i="30"/>
  <c r="W183" i="30"/>
  <c r="X183" i="30"/>
  <c r="Y183" i="30"/>
  <c r="Z183" i="30"/>
  <c r="AA183" i="30"/>
  <c r="AB183" i="30"/>
  <c r="AC183" i="30"/>
  <c r="AD183" i="30"/>
  <c r="AE183" i="30"/>
  <c r="AF183" i="30"/>
  <c r="AG183" i="30"/>
  <c r="AH183" i="30"/>
  <c r="AI183" i="30"/>
  <c r="AJ183" i="30"/>
  <c r="AK183" i="30"/>
  <c r="AL183" i="30"/>
  <c r="AM183" i="30"/>
  <c r="AN183" i="30"/>
  <c r="AO183" i="30"/>
  <c r="AP183" i="30"/>
  <c r="AQ183" i="30"/>
  <c r="AR183" i="30"/>
  <c r="AS183" i="30"/>
  <c r="AT183" i="30"/>
  <c r="AU183" i="30"/>
  <c r="AV183" i="30"/>
  <c r="AW183" i="30"/>
  <c r="AX183" i="30"/>
  <c r="AY183" i="30"/>
  <c r="AZ183" i="30"/>
  <c r="BA183" i="30"/>
  <c r="BB183" i="30"/>
  <c r="BC183" i="30"/>
  <c r="BD183" i="30"/>
  <c r="BE183" i="30"/>
  <c r="BF183" i="30"/>
  <c r="BG183" i="30"/>
  <c r="BH183" i="30"/>
  <c r="BI183" i="30"/>
  <c r="J17" i="28"/>
  <c r="J23" i="28"/>
  <c r="J29" i="28"/>
  <c r="J35" i="28"/>
  <c r="J41" i="28"/>
  <c r="J47" i="28"/>
  <c r="J53" i="28"/>
  <c r="J59" i="28"/>
  <c r="J71" i="28"/>
  <c r="J77" i="28"/>
  <c r="J83" i="28"/>
  <c r="J89" i="28"/>
  <c r="J95" i="28"/>
  <c r="J101" i="28"/>
  <c r="J107" i="28"/>
  <c r="J113" i="28"/>
  <c r="J119" i="28"/>
  <c r="J125" i="28"/>
  <c r="BJ59" i="30"/>
  <c r="BJ19" i="30"/>
  <c r="BJ84" i="30"/>
  <c r="BJ48" i="30"/>
  <c r="BJ37" i="30"/>
  <c r="BJ32" i="30"/>
  <c r="BJ58" i="30"/>
  <c r="BJ42" i="30"/>
  <c r="BJ34" i="30"/>
  <c r="BJ17" i="30"/>
  <c r="H41" i="33"/>
  <c r="H42" i="33"/>
  <c r="H43" i="33" s="1"/>
  <c r="H46" i="33"/>
  <c r="H47" i="33"/>
  <c r="H48" i="33" s="1"/>
  <c r="B12" i="28" l="1"/>
  <c r="N12" i="28" s="1"/>
  <c r="CJ6" i="33"/>
  <c r="CK6" i="33" s="1"/>
  <c r="S6" i="33" s="1"/>
  <c r="K6" i="33"/>
  <c r="AZ6" i="33"/>
  <c r="AJ6" i="33"/>
  <c r="E94" i="28"/>
  <c r="Q94" i="28" s="1"/>
  <c r="E10" i="28"/>
  <c r="Q10" i="28" s="1"/>
  <c r="E58" i="28"/>
  <c r="Q58" i="28" s="1"/>
  <c r="E34" i="28"/>
  <c r="Q34" i="28" s="1"/>
  <c r="E82" i="28"/>
  <c r="Q82" i="28" s="1"/>
  <c r="E46" i="28"/>
  <c r="Q46" i="28" s="1"/>
  <c r="E106" i="28"/>
  <c r="Q106" i="28" s="1"/>
  <c r="CJ5" i="33"/>
  <c r="CK5" i="33" s="1"/>
  <c r="BW5" i="33" s="1"/>
  <c r="CJ3" i="33"/>
  <c r="CK3" i="33" s="1"/>
  <c r="AS3" i="33" s="1"/>
  <c r="B10" i="28"/>
  <c r="N10" i="28" s="1"/>
  <c r="B94" i="28"/>
  <c r="N94" i="28" s="1"/>
  <c r="B22" i="28"/>
  <c r="N22" i="28" s="1"/>
  <c r="B106" i="28"/>
  <c r="N106" i="28" s="1"/>
  <c r="B58" i="28"/>
  <c r="N58" i="28" s="1"/>
  <c r="B70" i="28"/>
  <c r="N70" i="28" s="1"/>
  <c r="D94" i="28"/>
  <c r="P94" i="28" s="1"/>
  <c r="D34" i="28"/>
  <c r="P34" i="28" s="1"/>
  <c r="D70" i="28"/>
  <c r="P70" i="28" s="1"/>
  <c r="D10" i="28"/>
  <c r="P10" i="28" s="1"/>
  <c r="D106" i="28"/>
  <c r="P106" i="28" s="1"/>
  <c r="D46" i="28"/>
  <c r="P46" i="28" s="1"/>
  <c r="CJ4" i="33"/>
  <c r="CK4" i="33" s="1"/>
  <c r="P4" i="33" s="1"/>
  <c r="BE4" i="33"/>
  <c r="AO4" i="33"/>
  <c r="Q4" i="33"/>
  <c r="Z4" i="33"/>
  <c r="CB4" i="33"/>
  <c r="BT4" i="33"/>
  <c r="O4" i="33"/>
  <c r="BO4" i="33"/>
  <c r="BY4" i="33"/>
  <c r="BA4" i="33"/>
  <c r="C82" i="28"/>
  <c r="O82" i="28" s="1"/>
  <c r="C100" i="28"/>
  <c r="O100" i="28" s="1"/>
  <c r="C22" i="28"/>
  <c r="O22" i="28" s="1"/>
  <c r="C40" i="28"/>
  <c r="O40" i="28" s="1"/>
  <c r="C118" i="28"/>
  <c r="O118" i="28" s="1"/>
  <c r="C46" i="28"/>
  <c r="O46" i="28" s="1"/>
  <c r="C64" i="28"/>
  <c r="O64" i="28" s="1"/>
  <c r="C28" i="28"/>
  <c r="O28" i="28" s="1"/>
  <c r="C124" i="28"/>
  <c r="O124" i="28" s="1"/>
  <c r="C70" i="28"/>
  <c r="O70" i="28" s="1"/>
  <c r="C88" i="28"/>
  <c r="O88" i="28" s="1"/>
  <c r="C10" i="28"/>
  <c r="O10" i="28" s="1"/>
  <c r="C34" i="28"/>
  <c r="O34" i="28" s="1"/>
  <c r="C52" i="28"/>
  <c r="O52" i="28" s="1"/>
  <c r="C16" i="28"/>
  <c r="O16" i="28" s="1"/>
  <c r="C94" i="28"/>
  <c r="O94" i="28" s="1"/>
  <c r="C112" i="28"/>
  <c r="O112" i="28" s="1"/>
  <c r="C58" i="28"/>
  <c r="O58" i="28" s="1"/>
  <c r="C76" i="28"/>
  <c r="O76" i="28" s="1"/>
  <c r="AN5" i="33"/>
  <c r="BQ5" i="33"/>
  <c r="AS5" i="33"/>
  <c r="AQ6" i="33"/>
  <c r="BC6" i="33"/>
  <c r="AX6" i="33"/>
  <c r="M5" i="33"/>
  <c r="T5" i="33"/>
  <c r="AI5" i="33"/>
  <c r="D16" i="28"/>
  <c r="P16" i="28" s="1"/>
  <c r="D28" i="28"/>
  <c r="P28" i="28" s="1"/>
  <c r="D40" i="28"/>
  <c r="P40" i="28" s="1"/>
  <c r="D52" i="28"/>
  <c r="P52" i="28" s="1"/>
  <c r="D64" i="28"/>
  <c r="P64" i="28" s="1"/>
  <c r="D76" i="28"/>
  <c r="P76" i="28" s="1"/>
  <c r="D88" i="28"/>
  <c r="P88" i="28" s="1"/>
  <c r="D100" i="28"/>
  <c r="P100" i="28" s="1"/>
  <c r="D112" i="28"/>
  <c r="P112" i="28" s="1"/>
  <c r="AO5" i="33"/>
  <c r="AC4" i="33"/>
  <c r="U4" i="33"/>
  <c r="E16" i="28"/>
  <c r="Q16" i="28" s="1"/>
  <c r="E28" i="28"/>
  <c r="Q28" i="28" s="1"/>
  <c r="E40" i="28"/>
  <c r="Q40" i="28" s="1"/>
  <c r="E52" i="28"/>
  <c r="Q52" i="28" s="1"/>
  <c r="E64" i="28"/>
  <c r="Q64" i="28" s="1"/>
  <c r="E76" i="28"/>
  <c r="Q76" i="28" s="1"/>
  <c r="E88" i="28"/>
  <c r="Q88" i="28" s="1"/>
  <c r="E100" i="28"/>
  <c r="Q100" i="28" s="1"/>
  <c r="E112" i="28"/>
  <c r="Q112" i="28" s="1"/>
  <c r="AO6" i="33"/>
  <c r="O6" i="33"/>
  <c r="AH5" i="33"/>
  <c r="AY4" i="33"/>
  <c r="E4" i="33"/>
  <c r="Y5" i="33"/>
  <c r="AP4" i="33"/>
  <c r="AI4" i="33"/>
  <c r="CA6" i="33"/>
  <c r="AY6" i="33"/>
  <c r="BI5" i="33"/>
  <c r="BH3" i="33"/>
  <c r="BU6" i="33"/>
  <c r="BD6" i="33"/>
  <c r="AR6" i="33"/>
  <c r="AF6" i="33"/>
  <c r="CD4" i="33"/>
  <c r="BC4" i="33"/>
  <c r="AU4" i="33"/>
  <c r="B13" i="28"/>
  <c r="N13" i="28" s="1"/>
  <c r="B16" i="28"/>
  <c r="N16" i="28" s="1"/>
  <c r="B28" i="28"/>
  <c r="N28" i="28" s="1"/>
  <c r="B40" i="28"/>
  <c r="N40" i="28" s="1"/>
  <c r="B52" i="28"/>
  <c r="N52" i="28" s="1"/>
  <c r="B64" i="28"/>
  <c r="N64" i="28" s="1"/>
  <c r="B76" i="28"/>
  <c r="N76" i="28" s="1"/>
  <c r="B88" i="28"/>
  <c r="N88" i="28" s="1"/>
  <c r="B100" i="28"/>
  <c r="N100" i="28" s="1"/>
  <c r="B112" i="28"/>
  <c r="N112" i="28" s="1"/>
  <c r="BI4" i="33"/>
  <c r="AT4" i="33"/>
  <c r="BJ92" i="30"/>
  <c r="BJ89" i="30"/>
  <c r="BJ87" i="30"/>
  <c r="BJ83" i="30"/>
  <c r="BJ79" i="30"/>
  <c r="BJ74" i="30"/>
  <c r="BJ65" i="30"/>
  <c r="BJ62" i="30"/>
  <c r="BJ55" i="30"/>
  <c r="BJ53" i="30"/>
  <c r="BJ51" i="30"/>
  <c r="BJ36" i="30"/>
  <c r="BJ20" i="30"/>
  <c r="BJ10" i="30"/>
  <c r="BJ4" i="30"/>
  <c r="C3" i="33"/>
  <c r="W6" i="33"/>
  <c r="C12" i="28"/>
  <c r="O12" i="28" s="1"/>
  <c r="D12" i="28"/>
  <c r="P12" i="28" s="1"/>
  <c r="E12" i="28"/>
  <c r="Q12" i="28" s="1"/>
  <c r="H23" i="28"/>
  <c r="D23" i="28"/>
  <c r="P23" i="28" s="1"/>
  <c r="A28" i="28"/>
  <c r="G24" i="28"/>
  <c r="E24" i="28" s="1"/>
  <c r="Q24" i="28" s="1"/>
  <c r="I3" i="33"/>
  <c r="AO3" i="33"/>
  <c r="BR34" i="33" s="1"/>
  <c r="BR35" i="33" s="1"/>
  <c r="BU3" i="33"/>
  <c r="Y3" i="33"/>
  <c r="BE3" i="33"/>
  <c r="AD3" i="33"/>
  <c r="BC3" i="33"/>
  <c r="BI3" i="33"/>
  <c r="CC3" i="33"/>
  <c r="B3" i="33"/>
  <c r="E3" i="33"/>
  <c r="AT3" i="33"/>
  <c r="BS3" i="33"/>
  <c r="BY3" i="33"/>
  <c r="U3" i="33"/>
  <c r="Z3" i="33"/>
  <c r="AE3" i="33"/>
  <c r="BJ3" i="33"/>
  <c r="BO3" i="33"/>
  <c r="Q3" i="33"/>
  <c r="BA3" i="33"/>
  <c r="W3" i="33"/>
  <c r="AU3" i="33"/>
  <c r="CA3" i="33"/>
  <c r="AK3" i="33"/>
  <c r="AP3" i="33"/>
  <c r="BB3" i="33"/>
  <c r="BV3" i="33"/>
  <c r="F3" i="33"/>
  <c r="BQ3" i="33"/>
  <c r="G3" i="33"/>
  <c r="AG3" i="33"/>
  <c r="AY3" i="33"/>
  <c r="AL3" i="33"/>
  <c r="BJ72" i="30"/>
  <c r="BJ39" i="30"/>
  <c r="BJ26" i="30"/>
  <c r="BJ8" i="30"/>
  <c r="G25" i="28"/>
  <c r="BM3" i="33"/>
  <c r="BJ91" i="30"/>
  <c r="BJ80" i="30"/>
  <c r="BJ73" i="30"/>
  <c r="BJ45" i="30"/>
  <c r="AR5" i="33"/>
  <c r="BR3" i="33"/>
  <c r="AI3" i="33"/>
  <c r="BY5" i="33"/>
  <c r="BN5" i="33"/>
  <c r="AY5" i="33"/>
  <c r="BZ3" i="33"/>
  <c r="H3" i="33"/>
  <c r="D3" i="33"/>
  <c r="BJ93" i="30"/>
  <c r="BJ12" i="30"/>
  <c r="BJ86" i="30"/>
  <c r="BJ81" i="30"/>
  <c r="BJ75" i="30"/>
  <c r="BJ68" i="30"/>
  <c r="BJ61" i="30"/>
  <c r="BJ56" i="30"/>
  <c r="BJ50" i="30"/>
  <c r="BX5" i="33"/>
  <c r="BD5" i="33"/>
  <c r="T4" i="33"/>
  <c r="AZ4" i="33"/>
  <c r="AJ4" i="33"/>
  <c r="BP4" i="33"/>
  <c r="AF4" i="33"/>
  <c r="BU4" i="33"/>
  <c r="C4" i="33"/>
  <c r="L4" i="33"/>
  <c r="AV4" i="33"/>
  <c r="H4" i="33"/>
  <c r="AB4" i="33"/>
  <c r="AG4" i="33"/>
  <c r="BL4" i="33"/>
  <c r="BQ4" i="33"/>
  <c r="BV4" i="33"/>
  <c r="I4" i="33"/>
  <c r="AH4" i="33"/>
  <c r="AN4" i="33"/>
  <c r="BH4" i="33"/>
  <c r="R4" i="33"/>
  <c r="X4" i="33"/>
  <c r="AW4" i="33"/>
  <c r="AD4" i="33"/>
  <c r="AR4" i="33"/>
  <c r="BD4" i="33"/>
  <c r="BJ4" i="33"/>
  <c r="CC4" i="33"/>
  <c r="Y4" i="33"/>
  <c r="AX4" i="33"/>
  <c r="BX4" i="33"/>
  <c r="AH3" i="33"/>
  <c r="S3" i="33"/>
  <c r="M3" i="33"/>
  <c r="BG3" i="33"/>
  <c r="BJ90" i="30"/>
  <c r="BJ64" i="30"/>
  <c r="BJ41" i="30"/>
  <c r="BJ40" i="30"/>
  <c r="BJ5" i="30"/>
  <c r="BF3" i="33"/>
  <c r="AR3" i="33"/>
  <c r="J3" i="33"/>
  <c r="BJ7" i="30"/>
  <c r="BJ76" i="30"/>
  <c r="BJ66" i="30"/>
  <c r="G5" i="33"/>
  <c r="AM5" i="33"/>
  <c r="BS5" i="33"/>
  <c r="W5" i="33"/>
  <c r="BC5" i="33"/>
  <c r="U5" i="33"/>
  <c r="AU5" i="33"/>
  <c r="L5" i="33"/>
  <c r="AK5" i="33"/>
  <c r="AQ5" i="33"/>
  <c r="BK5" i="33"/>
  <c r="AB5" i="33"/>
  <c r="AG5" i="33"/>
  <c r="BG5" i="33"/>
  <c r="CA5" i="33"/>
  <c r="S5" i="33"/>
  <c r="BH5" i="33"/>
  <c r="D5" i="33"/>
  <c r="O5" i="33"/>
  <c r="BO5" i="33"/>
  <c r="E5" i="33"/>
  <c r="K5" i="33"/>
  <c r="AE5" i="33"/>
  <c r="AW5" i="33"/>
  <c r="CC5" i="33"/>
  <c r="AW3" i="33"/>
  <c r="AC3" i="33"/>
  <c r="V3" i="33"/>
  <c r="O3" i="33"/>
  <c r="BT5" i="33"/>
  <c r="N3" i="33"/>
  <c r="CD5" i="33"/>
  <c r="AC5" i="33"/>
  <c r="BX3" i="33"/>
  <c r="AM3" i="33"/>
  <c r="BE5" i="33"/>
  <c r="Z5" i="33"/>
  <c r="BZ4" i="33"/>
  <c r="BM4" i="33"/>
  <c r="BF4" i="33"/>
  <c r="AX3" i="33"/>
  <c r="AA3" i="33"/>
  <c r="BJ54" i="30"/>
  <c r="BJ52" i="30"/>
  <c r="BJ28" i="30"/>
  <c r="BJ29" i="30"/>
  <c r="B4" i="33"/>
  <c r="CB5" i="33"/>
  <c r="X5" i="33"/>
  <c r="Q5" i="33"/>
  <c r="BR4" i="33"/>
  <c r="AE4" i="33"/>
  <c r="N4" i="33"/>
  <c r="BW3" i="33"/>
  <c r="BK3" i="33"/>
  <c r="BJ88" i="30"/>
  <c r="BJ82" i="30"/>
  <c r="BJ77" i="30"/>
  <c r="BJ78" i="30"/>
  <c r="BJ71" i="30"/>
  <c r="BJ70" i="30"/>
  <c r="BJ60" i="30"/>
  <c r="BJ46" i="30"/>
  <c r="BJ35" i="30"/>
  <c r="BJ22" i="30"/>
  <c r="BJ23" i="30"/>
  <c r="BJ24" i="30"/>
  <c r="BJ18" i="30"/>
  <c r="BJ16" i="30"/>
  <c r="BJ11" i="30"/>
  <c r="BJ6" i="30"/>
  <c r="BJ30" i="30"/>
  <c r="BJ47" i="30"/>
  <c r="BP5" i="33"/>
  <c r="P5" i="33"/>
  <c r="F4" i="33"/>
  <c r="X3" i="33"/>
  <c r="R3" i="33"/>
  <c r="L3" i="33"/>
  <c r="BJ67" i="30"/>
  <c r="BJ69" i="30"/>
  <c r="BJ49" i="30"/>
  <c r="BJ43" i="30"/>
  <c r="BJ44" i="30"/>
  <c r="BJ38" i="30"/>
  <c r="BJ33" i="30"/>
  <c r="BJ31" i="30"/>
  <c r="BJ27" i="30"/>
  <c r="BJ25" i="30"/>
  <c r="BJ21" i="30"/>
  <c r="BJ15" i="30"/>
  <c r="BJ14" i="30"/>
  <c r="BJ13" i="30"/>
  <c r="BJ9" i="30"/>
  <c r="E11" i="28"/>
  <c r="Q11" i="28" s="1"/>
  <c r="D17" i="28"/>
  <c r="P17" i="28" s="1"/>
  <c r="E17" i="28"/>
  <c r="Q17" i="28" s="1"/>
  <c r="BB5" i="33"/>
  <c r="AP5" i="33"/>
  <c r="J5" i="33"/>
  <c r="AK4" i="33"/>
  <c r="BP3" i="33"/>
  <c r="BJ57" i="30"/>
  <c r="BJ85" i="30"/>
  <c r="BJ63" i="30"/>
  <c r="BT6" i="33"/>
  <c r="BE6" i="33"/>
  <c r="AT6" i="33"/>
  <c r="AE6" i="33"/>
  <c r="Z6" i="33"/>
  <c r="BR5" i="33"/>
  <c r="AX5" i="33"/>
  <c r="I5" i="33"/>
  <c r="BS4" i="33"/>
  <c r="AS4" i="33"/>
  <c r="S4" i="33"/>
  <c r="AQ3" i="33"/>
  <c r="AB3" i="33"/>
  <c r="G19" i="28"/>
  <c r="G18" i="28"/>
  <c r="V6" i="33"/>
  <c r="BB6" i="33"/>
  <c r="C6" i="33"/>
  <c r="F6" i="33"/>
  <c r="AL6" i="33"/>
  <c r="BL5" i="33"/>
  <c r="AL5" i="33"/>
  <c r="R5" i="33"/>
  <c r="BB4" i="33"/>
  <c r="AM4" i="33"/>
  <c r="M4" i="33"/>
  <c r="D4" i="33"/>
  <c r="BT3" i="33"/>
  <c r="AZ3" i="33"/>
  <c r="K3" i="33"/>
  <c r="C5" i="33"/>
  <c r="BW6" i="33"/>
  <c r="BM6" i="33"/>
  <c r="AH6" i="33"/>
  <c r="X6" i="33"/>
  <c r="BV5" i="33"/>
  <c r="AV5" i="33"/>
  <c r="V5" i="33"/>
  <c r="CA4" i="33"/>
  <c r="AL4" i="33"/>
  <c r="W4" i="33"/>
  <c r="CD3" i="33"/>
  <c r="BD3" i="33"/>
  <c r="AJ3" i="33"/>
  <c r="BG6" i="33"/>
  <c r="AW6" i="33"/>
  <c r="R6" i="33"/>
  <c r="H6" i="33"/>
  <c r="BU5" i="33"/>
  <c r="BF5" i="33"/>
  <c r="AF5" i="33"/>
  <c r="F5" i="33"/>
  <c r="BK4" i="33"/>
  <c r="V4" i="33"/>
  <c r="G4" i="33"/>
  <c r="BN3" i="33"/>
  <c r="AN3" i="33"/>
  <c r="T3" i="33"/>
  <c r="BI6" i="33"/>
  <c r="BZ5" i="33"/>
  <c r="AT5" i="33"/>
  <c r="N5" i="33"/>
  <c r="BG4" i="33"/>
  <c r="AA4" i="33"/>
  <c r="CB3" i="33"/>
  <c r="AV3" i="33"/>
  <c r="P3" i="33"/>
  <c r="BY6" i="33"/>
  <c r="AS6" i="33"/>
  <c r="M6" i="33"/>
  <c r="BJ5" i="33"/>
  <c r="AD5" i="33"/>
  <c r="BW4" i="33"/>
  <c r="AQ4" i="33"/>
  <c r="K4" i="33"/>
  <c r="BL3" i="33"/>
  <c r="AF3" i="33"/>
  <c r="E13" i="28"/>
  <c r="Q13" i="28" s="1"/>
  <c r="H13" i="28"/>
  <c r="D13" i="28"/>
  <c r="P13" i="28" s="1"/>
  <c r="H11" i="28"/>
  <c r="E23" i="28"/>
  <c r="Q23" i="28" s="1"/>
  <c r="C13" i="28"/>
  <c r="O13" i="28" s="1"/>
  <c r="AL14" i="31"/>
  <c r="AL15" i="31" s="1"/>
  <c r="N14" i="31"/>
  <c r="N15" i="31" s="1"/>
  <c r="AV32" i="31"/>
  <c r="AV33" i="31" s="1"/>
  <c r="AY92" i="31"/>
  <c r="AY93" i="31" s="1"/>
  <c r="AI92" i="31"/>
  <c r="AI93" i="31" s="1"/>
  <c r="S92" i="31"/>
  <c r="S93" i="31" s="1"/>
  <c r="C92" i="31"/>
  <c r="C93" i="31" s="1"/>
  <c r="BH89" i="31"/>
  <c r="BH90" i="31" s="1"/>
  <c r="AR89" i="31"/>
  <c r="AR90" i="31" s="1"/>
  <c r="T89" i="31"/>
  <c r="T90" i="31" s="1"/>
  <c r="D89" i="31"/>
  <c r="D90" i="31" s="1"/>
  <c r="BI86" i="31"/>
  <c r="BI87" i="31" s="1"/>
  <c r="AS86" i="31"/>
  <c r="AS87" i="31" s="1"/>
  <c r="AC86" i="31"/>
  <c r="AC87" i="31" s="1"/>
  <c r="M86" i="31"/>
  <c r="M87" i="31" s="1"/>
  <c r="AT83" i="31"/>
  <c r="AT84" i="31" s="1"/>
  <c r="AD83" i="31"/>
  <c r="AD84" i="31" s="1"/>
  <c r="N83" i="31"/>
  <c r="N84" i="31" s="1"/>
  <c r="BC80" i="31"/>
  <c r="BC81" i="31" s="1"/>
  <c r="AM80" i="31"/>
  <c r="AM81" i="31" s="1"/>
  <c r="W80" i="31"/>
  <c r="W81" i="31" s="1"/>
  <c r="G80" i="31"/>
  <c r="G81" i="31" s="1"/>
  <c r="AV77" i="31"/>
  <c r="AV78" i="31" s="1"/>
  <c r="AF77" i="31"/>
  <c r="AF78" i="31" s="1"/>
  <c r="P77" i="31"/>
  <c r="P78" i="31" s="1"/>
  <c r="AW74" i="31"/>
  <c r="AW75" i="31" s="1"/>
  <c r="AG74" i="31"/>
  <c r="AG75" i="31" s="1"/>
  <c r="Q74" i="31"/>
  <c r="Q75" i="31" s="1"/>
  <c r="BG92" i="31"/>
  <c r="BG93" i="31" s="1"/>
  <c r="AQ92" i="31"/>
  <c r="AQ93" i="31" s="1"/>
  <c r="AA92" i="31"/>
  <c r="AA93" i="31" s="1"/>
  <c r="K92" i="31"/>
  <c r="K93" i="31" s="1"/>
  <c r="AZ89" i="31"/>
  <c r="AZ90" i="31" s="1"/>
  <c r="AJ89" i="31"/>
  <c r="AJ90" i="31" s="1"/>
  <c r="AB89" i="31"/>
  <c r="AB90" i="31" s="1"/>
  <c r="L89" i="31"/>
  <c r="L90" i="31" s="1"/>
  <c r="BA86" i="31"/>
  <c r="BA87" i="31" s="1"/>
  <c r="AK86" i="31"/>
  <c r="AK87" i="31" s="1"/>
  <c r="U86" i="31"/>
  <c r="U87" i="31" s="1"/>
  <c r="E86" i="31"/>
  <c r="E87" i="31" s="1"/>
  <c r="BB83" i="31"/>
  <c r="BB84" i="31" s="1"/>
  <c r="AL83" i="31"/>
  <c r="AL84" i="31" s="1"/>
  <c r="V83" i="31"/>
  <c r="V84" i="31" s="1"/>
  <c r="F83" i="31"/>
  <c r="F84" i="31" s="1"/>
  <c r="AU80" i="31"/>
  <c r="AU81" i="31" s="1"/>
  <c r="AE80" i="31"/>
  <c r="AE81" i="31" s="1"/>
  <c r="O80" i="31"/>
  <c r="O81" i="31" s="1"/>
  <c r="BD77" i="31"/>
  <c r="BD78" i="31" s="1"/>
  <c r="AN77" i="31"/>
  <c r="AN78" i="31" s="1"/>
  <c r="X77" i="31"/>
  <c r="X78" i="31" s="1"/>
  <c r="H77" i="31"/>
  <c r="H78" i="31" s="1"/>
  <c r="BE74" i="31"/>
  <c r="BE75" i="31" s="1"/>
  <c r="AO74" i="31"/>
  <c r="AO75" i="31" s="1"/>
  <c r="Y74" i="31"/>
  <c r="Y75" i="31" s="1"/>
  <c r="BF71" i="31"/>
  <c r="BF72" i="31" s="1"/>
  <c r="AX71" i="31"/>
  <c r="AX72" i="31" s="1"/>
  <c r="AH71" i="31"/>
  <c r="AH72" i="31" s="1"/>
  <c r="R71" i="31"/>
  <c r="R72" i="31" s="1"/>
  <c r="AY68" i="31"/>
  <c r="AY69" i="31" s="1"/>
  <c r="AI68" i="31"/>
  <c r="AI69" i="31" s="1"/>
  <c r="S68" i="31"/>
  <c r="S69" i="31" s="1"/>
  <c r="K68" i="31"/>
  <c r="K69" i="31" s="1"/>
  <c r="BH65" i="31"/>
  <c r="BH66" i="31" s="1"/>
  <c r="AR65" i="31"/>
  <c r="AR66" i="31" s="1"/>
  <c r="AB65" i="31"/>
  <c r="AB66" i="31" s="1"/>
  <c r="L65" i="31"/>
  <c r="L66" i="31" s="1"/>
  <c r="BI62" i="31"/>
  <c r="BI63" i="31" s="1"/>
  <c r="AS62" i="31"/>
  <c r="AS63" i="31" s="1"/>
  <c r="AC62" i="31"/>
  <c r="AC63" i="31" s="1"/>
  <c r="M62" i="31"/>
  <c r="M63" i="31" s="1"/>
  <c r="BB59" i="31"/>
  <c r="BB60" i="31" s="1"/>
  <c r="AL59" i="31"/>
  <c r="AL60" i="31" s="1"/>
  <c r="V59" i="31"/>
  <c r="V60" i="31" s="1"/>
  <c r="F59" i="31"/>
  <c r="F60" i="31" s="1"/>
  <c r="AU56" i="31"/>
  <c r="AU57" i="31" s="1"/>
  <c r="AE56" i="31"/>
  <c r="AE57" i="31" s="1"/>
  <c r="G56" i="31"/>
  <c r="G57" i="31" s="1"/>
  <c r="BD53" i="31"/>
  <c r="BD54" i="31" s="1"/>
  <c r="AN53" i="31"/>
  <c r="AN54" i="31" s="1"/>
  <c r="X53" i="31"/>
  <c r="X54" i="31" s="1"/>
  <c r="H53" i="31"/>
  <c r="H54" i="31" s="1"/>
  <c r="AW50" i="31"/>
  <c r="AW51" i="31" s="1"/>
  <c r="AG50" i="31"/>
  <c r="AG51" i="31" s="1"/>
  <c r="Q50" i="31"/>
  <c r="Q51" i="31" s="1"/>
  <c r="AX47" i="31"/>
  <c r="AX48" i="31" s="1"/>
  <c r="AH47" i="31"/>
  <c r="AH48" i="31" s="1"/>
  <c r="R47" i="31"/>
  <c r="R48" i="31" s="1"/>
  <c r="AY44" i="31"/>
  <c r="AY45" i="31" s="1"/>
  <c r="AQ44" i="31"/>
  <c r="AQ45" i="31" s="1"/>
  <c r="AA44" i="31"/>
  <c r="AA45" i="31" s="1"/>
  <c r="C44" i="31"/>
  <c r="C45" i="31" s="1"/>
  <c r="BH41" i="31"/>
  <c r="BH42" i="31" s="1"/>
  <c r="AR41" i="31"/>
  <c r="AR42" i="31" s="1"/>
  <c r="AB41" i="31"/>
  <c r="AB42" i="31" s="1"/>
  <c r="L41" i="31"/>
  <c r="L42" i="31" s="1"/>
  <c r="BI38" i="31"/>
  <c r="BI39" i="31" s="1"/>
  <c r="AS38" i="31"/>
  <c r="AS39" i="31" s="1"/>
  <c r="AC38" i="31"/>
  <c r="AC39" i="31" s="1"/>
  <c r="M38" i="31"/>
  <c r="M39" i="31" s="1"/>
  <c r="BB35" i="31"/>
  <c r="BB36" i="31" s="1"/>
  <c r="AT35" i="31"/>
  <c r="AT36" i="31" s="1"/>
  <c r="AD35" i="31"/>
  <c r="AD36" i="31" s="1"/>
  <c r="V35" i="31"/>
  <c r="V36" i="31" s="1"/>
  <c r="N35" i="31"/>
  <c r="N36" i="31" s="1"/>
  <c r="F35" i="31"/>
  <c r="F36" i="31" s="1"/>
  <c r="AU32" i="31"/>
  <c r="AU33" i="31" s="1"/>
  <c r="AE32" i="31"/>
  <c r="AE33" i="31" s="1"/>
  <c r="O32" i="31"/>
  <c r="O33" i="31" s="1"/>
  <c r="AV29" i="31"/>
  <c r="AV30" i="31" s="1"/>
  <c r="AF29" i="31"/>
  <c r="AF30" i="31" s="1"/>
  <c r="P29" i="31"/>
  <c r="P30" i="31" s="1"/>
  <c r="BE26" i="31"/>
  <c r="BE27" i="31" s="1"/>
  <c r="AO26" i="31"/>
  <c r="AO27" i="31" s="1"/>
  <c r="Y26" i="31"/>
  <c r="Y27" i="31" s="1"/>
  <c r="I26" i="31"/>
  <c r="I27" i="31" s="1"/>
  <c r="AX23" i="31"/>
  <c r="AX24" i="31" s="1"/>
  <c r="AH23" i="31"/>
  <c r="AH24" i="31" s="1"/>
  <c r="R23" i="31"/>
  <c r="R24" i="31" s="1"/>
  <c r="AY20" i="31"/>
  <c r="AY21" i="31" s="1"/>
  <c r="AI20" i="31"/>
  <c r="AI21" i="31" s="1"/>
  <c r="S20" i="31"/>
  <c r="S21" i="31" s="1"/>
  <c r="C20" i="31"/>
  <c r="C21" i="31" s="1"/>
  <c r="BH17" i="31"/>
  <c r="BH18" i="31" s="1"/>
  <c r="AR17" i="31"/>
  <c r="AR18" i="31" s="1"/>
  <c r="AB17" i="31"/>
  <c r="AB18" i="31" s="1"/>
  <c r="D17" i="31"/>
  <c r="D18" i="31" s="1"/>
  <c r="BI14" i="31"/>
  <c r="BI15" i="31" s="1"/>
  <c r="AS14" i="31"/>
  <c r="AS15" i="31" s="1"/>
  <c r="AC14" i="31"/>
  <c r="AC15" i="31" s="1"/>
  <c r="M14" i="31"/>
  <c r="M15" i="31" s="1"/>
  <c r="AT11" i="31"/>
  <c r="AT12" i="31" s="1"/>
  <c r="AD11" i="31"/>
  <c r="AD12" i="31" s="1"/>
  <c r="N11" i="31"/>
  <c r="N12" i="31" s="1"/>
  <c r="AU8" i="31"/>
  <c r="AU9" i="31" s="1"/>
  <c r="AE8" i="31"/>
  <c r="AE9" i="31" s="1"/>
  <c r="O8" i="31"/>
  <c r="O9" i="31" s="1"/>
  <c r="AN5" i="31"/>
  <c r="AN6" i="31" s="1"/>
  <c r="I74" i="31"/>
  <c r="I75" i="31" s="1"/>
  <c r="AP71" i="31"/>
  <c r="AP72" i="31" s="1"/>
  <c r="Z71" i="31"/>
  <c r="Z72" i="31" s="1"/>
  <c r="J71" i="31"/>
  <c r="J72" i="31" s="1"/>
  <c r="BG68" i="31"/>
  <c r="BG69" i="31" s="1"/>
  <c r="AQ68" i="31"/>
  <c r="AQ69" i="31" s="1"/>
  <c r="AA68" i="31"/>
  <c r="AA69" i="31" s="1"/>
  <c r="C68" i="31"/>
  <c r="C69" i="31" s="1"/>
  <c r="AZ65" i="31"/>
  <c r="AZ66" i="31" s="1"/>
  <c r="AJ65" i="31"/>
  <c r="AJ66" i="31" s="1"/>
  <c r="T65" i="31"/>
  <c r="T66" i="31" s="1"/>
  <c r="D65" i="31"/>
  <c r="D66" i="31" s="1"/>
  <c r="BA62" i="31"/>
  <c r="BA63" i="31" s="1"/>
  <c r="AK62" i="31"/>
  <c r="AK63" i="31" s="1"/>
  <c r="U62" i="31"/>
  <c r="U63" i="31" s="1"/>
  <c r="E62" i="31"/>
  <c r="E63" i="31" s="1"/>
  <c r="AT59" i="31"/>
  <c r="AT60" i="31" s="1"/>
  <c r="AD59" i="31"/>
  <c r="AD60" i="31" s="1"/>
  <c r="N59" i="31"/>
  <c r="N60" i="31" s="1"/>
  <c r="BC56" i="31"/>
  <c r="BC57" i="31" s="1"/>
  <c r="AM56" i="31"/>
  <c r="AM57" i="31" s="1"/>
  <c r="W56" i="31"/>
  <c r="W57" i="31" s="1"/>
  <c r="O56" i="31"/>
  <c r="O57" i="31" s="1"/>
  <c r="AV53" i="31"/>
  <c r="AV54" i="31" s="1"/>
  <c r="AF53" i="31"/>
  <c r="AF54" i="31" s="1"/>
  <c r="P53" i="31"/>
  <c r="P54" i="31" s="1"/>
  <c r="BE50" i="31"/>
  <c r="BE51" i="31" s="1"/>
  <c r="AO50" i="31"/>
  <c r="AO51" i="31" s="1"/>
  <c r="Y50" i="31"/>
  <c r="Y51" i="31" s="1"/>
  <c r="I50" i="31"/>
  <c r="I51" i="31" s="1"/>
  <c r="BF47" i="31"/>
  <c r="BF48" i="31" s="1"/>
  <c r="AP47" i="31"/>
  <c r="AP48" i="31" s="1"/>
  <c r="Z47" i="31"/>
  <c r="Z48" i="31" s="1"/>
  <c r="J47" i="31"/>
  <c r="J48" i="31" s="1"/>
  <c r="BG44" i="31"/>
  <c r="BG45" i="31" s="1"/>
  <c r="AI44" i="31"/>
  <c r="AI45" i="31" s="1"/>
  <c r="S44" i="31"/>
  <c r="S45" i="31" s="1"/>
  <c r="K44" i="31"/>
  <c r="K45" i="31" s="1"/>
  <c r="AZ41" i="31"/>
  <c r="AZ42" i="31" s="1"/>
  <c r="AJ41" i="31"/>
  <c r="AJ42" i="31" s="1"/>
  <c r="T41" i="31"/>
  <c r="T42" i="31" s="1"/>
  <c r="D41" i="31"/>
  <c r="D42" i="31" s="1"/>
  <c r="BA38" i="31"/>
  <c r="BA39" i="31" s="1"/>
  <c r="AK38" i="31"/>
  <c r="AK39" i="31" s="1"/>
  <c r="U38" i="31"/>
  <c r="U39" i="31" s="1"/>
  <c r="E38" i="31"/>
  <c r="E39" i="31" s="1"/>
  <c r="AL35" i="31"/>
  <c r="AL36" i="31" s="1"/>
  <c r="BC32" i="31"/>
  <c r="BC33" i="31" s="1"/>
  <c r="AM32" i="31"/>
  <c r="AM33" i="31" s="1"/>
  <c r="W32" i="31"/>
  <c r="W33" i="31" s="1"/>
  <c r="G32" i="31"/>
  <c r="G33" i="31" s="1"/>
  <c r="BD29" i="31"/>
  <c r="BD30" i="31" s="1"/>
  <c r="AN29" i="31"/>
  <c r="AN30" i="31" s="1"/>
  <c r="X29" i="31"/>
  <c r="X30" i="31" s="1"/>
  <c r="H29" i="31"/>
  <c r="H30" i="31" s="1"/>
  <c r="AW26" i="31"/>
  <c r="AW27" i="31" s="1"/>
  <c r="AG26" i="31"/>
  <c r="AG27" i="31" s="1"/>
  <c r="Q26" i="31"/>
  <c r="Q27" i="31" s="1"/>
  <c r="BF23" i="31"/>
  <c r="BF24" i="31" s="1"/>
  <c r="AP23" i="31"/>
  <c r="AP24" i="31" s="1"/>
  <c r="Z23" i="31"/>
  <c r="Z24" i="31" s="1"/>
  <c r="J23" i="31"/>
  <c r="J24" i="31" s="1"/>
  <c r="BG20" i="31"/>
  <c r="BG21" i="31" s="1"/>
  <c r="AQ20" i="31"/>
  <c r="AQ21" i="31" s="1"/>
  <c r="AA20" i="31"/>
  <c r="AA21" i="31" s="1"/>
  <c r="K20" i="31"/>
  <c r="K21" i="31" s="1"/>
  <c r="AZ17" i="31"/>
  <c r="AZ18" i="31" s="1"/>
  <c r="AJ17" i="31"/>
  <c r="AJ18" i="31" s="1"/>
  <c r="T17" i="31"/>
  <c r="T18" i="31" s="1"/>
  <c r="L17" i="31"/>
  <c r="L18" i="31" s="1"/>
  <c r="BA14" i="31"/>
  <c r="BA15" i="31" s="1"/>
  <c r="AK14" i="31"/>
  <c r="AK15" i="31" s="1"/>
  <c r="U14" i="31"/>
  <c r="U15" i="31" s="1"/>
  <c r="E14" i="31"/>
  <c r="E15" i="31" s="1"/>
  <c r="BB11" i="31"/>
  <c r="BB12" i="31" s="1"/>
  <c r="AL11" i="31"/>
  <c r="AL12" i="31" s="1"/>
  <c r="V11" i="31"/>
  <c r="V12" i="31" s="1"/>
  <c r="F11" i="31"/>
  <c r="F12" i="31" s="1"/>
  <c r="BC8" i="31"/>
  <c r="BC9" i="31" s="1"/>
  <c r="AM8" i="31"/>
  <c r="AM9" i="31" s="1"/>
  <c r="W8" i="31"/>
  <c r="W9" i="31" s="1"/>
  <c r="G8" i="31"/>
  <c r="G9" i="31" s="1"/>
  <c r="BD5" i="31"/>
  <c r="BD6" i="31" s="1"/>
  <c r="AV5" i="31"/>
  <c r="AV6" i="31" s="1"/>
  <c r="J1" i="28"/>
  <c r="C1" i="28" s="1"/>
  <c r="H17" i="28"/>
  <c r="D11" i="28"/>
  <c r="P11" i="28" s="1"/>
  <c r="B17" i="28"/>
  <c r="N17" i="28" s="1"/>
  <c r="B11" i="28"/>
  <c r="N11" i="28" s="1"/>
  <c r="B23" i="28"/>
  <c r="N23" i="28" s="1"/>
  <c r="C11" i="28"/>
  <c r="O11" i="28" s="1"/>
  <c r="C17" i="28"/>
  <c r="O17" i="28" s="1"/>
  <c r="C23" i="28"/>
  <c r="O23" i="28" s="1"/>
  <c r="BC92" i="31"/>
  <c r="BC93" i="31" s="1"/>
  <c r="AU92" i="31"/>
  <c r="AU93" i="31" s="1"/>
  <c r="AM92" i="31"/>
  <c r="AM93" i="31" s="1"/>
  <c r="AE92" i="31"/>
  <c r="AE93" i="31" s="1"/>
  <c r="W92" i="31"/>
  <c r="W93" i="31" s="1"/>
  <c r="O92" i="31"/>
  <c r="O93" i="31" s="1"/>
  <c r="G92" i="31"/>
  <c r="G93" i="31" s="1"/>
  <c r="BD89" i="31"/>
  <c r="BD90" i="31" s="1"/>
  <c r="AV89" i="31"/>
  <c r="AV90" i="31" s="1"/>
  <c r="AN89" i="31"/>
  <c r="AN90" i="31" s="1"/>
  <c r="AF89" i="31"/>
  <c r="AF90" i="31" s="1"/>
  <c r="X89" i="31"/>
  <c r="X90" i="31" s="1"/>
  <c r="P89" i="31"/>
  <c r="P90" i="31" s="1"/>
  <c r="H89" i="31"/>
  <c r="H90" i="31" s="1"/>
  <c r="BE86" i="31"/>
  <c r="BE87" i="31" s="1"/>
  <c r="AW86" i="31"/>
  <c r="AW87" i="31" s="1"/>
  <c r="AO86" i="31"/>
  <c r="AO87" i="31" s="1"/>
  <c r="AG86" i="31"/>
  <c r="AG87" i="31" s="1"/>
  <c r="Y86" i="31"/>
  <c r="Y87" i="31" s="1"/>
  <c r="Q86" i="31"/>
  <c r="Q87" i="31" s="1"/>
  <c r="I86" i="31"/>
  <c r="I87" i="31" s="1"/>
  <c r="BF83" i="31"/>
  <c r="BF84" i="31" s="1"/>
  <c r="AX83" i="31"/>
  <c r="AX84" i="31" s="1"/>
  <c r="AP83" i="31"/>
  <c r="AP84" i="31" s="1"/>
  <c r="AH83" i="31"/>
  <c r="AH84" i="31" s="1"/>
  <c r="Z83" i="31"/>
  <c r="Z84" i="31" s="1"/>
  <c r="R83" i="31"/>
  <c r="R84" i="31" s="1"/>
  <c r="J83" i="31"/>
  <c r="J84" i="31" s="1"/>
  <c r="BG80" i="31"/>
  <c r="BG81" i="31" s="1"/>
  <c r="AY80" i="31"/>
  <c r="AY81" i="31" s="1"/>
  <c r="AQ80" i="31"/>
  <c r="AQ81" i="31" s="1"/>
  <c r="AI80" i="31"/>
  <c r="AI81" i="31" s="1"/>
  <c r="AA80" i="31"/>
  <c r="AA81" i="31" s="1"/>
  <c r="S80" i="31"/>
  <c r="S81" i="31" s="1"/>
  <c r="K80" i="31"/>
  <c r="K81" i="31" s="1"/>
  <c r="C80" i="31"/>
  <c r="C81" i="31" s="1"/>
  <c r="BH77" i="31"/>
  <c r="BH78" i="31" s="1"/>
  <c r="AZ77" i="31"/>
  <c r="AZ78" i="31" s="1"/>
  <c r="AR77" i="31"/>
  <c r="AR78" i="31" s="1"/>
  <c r="AJ77" i="31"/>
  <c r="AJ78" i="31" s="1"/>
  <c r="AB77" i="31"/>
  <c r="AB78" i="31" s="1"/>
  <c r="T77" i="31"/>
  <c r="T78" i="31" s="1"/>
  <c r="L77" i="31"/>
  <c r="L78" i="31" s="1"/>
  <c r="D77" i="31"/>
  <c r="D78" i="31" s="1"/>
  <c r="BI74" i="31"/>
  <c r="BI75" i="31" s="1"/>
  <c r="BA74" i="31"/>
  <c r="BA75" i="31" s="1"/>
  <c r="AS74" i="31"/>
  <c r="AS75" i="31" s="1"/>
  <c r="AK74" i="31"/>
  <c r="AK75" i="31" s="1"/>
  <c r="AC74" i="31"/>
  <c r="AC75" i="31" s="1"/>
  <c r="U74" i="31"/>
  <c r="U75" i="31" s="1"/>
  <c r="M74" i="31"/>
  <c r="M75" i="31" s="1"/>
  <c r="E74" i="31"/>
  <c r="E75" i="31" s="1"/>
  <c r="BB71" i="31"/>
  <c r="BB72" i="31" s="1"/>
  <c r="AT71" i="31"/>
  <c r="AT72" i="31" s="1"/>
  <c r="AL71" i="31"/>
  <c r="AL72" i="31" s="1"/>
  <c r="AD71" i="31"/>
  <c r="AD72" i="31" s="1"/>
  <c r="V71" i="31"/>
  <c r="V72" i="31" s="1"/>
  <c r="N71" i="31"/>
  <c r="N72" i="31" s="1"/>
  <c r="F71" i="31"/>
  <c r="F72" i="31" s="1"/>
  <c r="BC68" i="31"/>
  <c r="BC69" i="31" s="1"/>
  <c r="AU68" i="31"/>
  <c r="AU69" i="31" s="1"/>
  <c r="AM68" i="31"/>
  <c r="AM69" i="31" s="1"/>
  <c r="AE68" i="31"/>
  <c r="AE69" i="31" s="1"/>
  <c r="E5" i="31"/>
  <c r="E6" i="31" s="1"/>
  <c r="B7" i="33" a="1"/>
  <c r="G7" i="33" s="1"/>
  <c r="W68" i="31"/>
  <c r="W69" i="31" s="1"/>
  <c r="O68" i="31"/>
  <c r="O69" i="31" s="1"/>
  <c r="G68" i="31"/>
  <c r="G69" i="31" s="1"/>
  <c r="BD65" i="31"/>
  <c r="BD66" i="31" s="1"/>
  <c r="AV65" i="31"/>
  <c r="AV66" i="31" s="1"/>
  <c r="AN65" i="31"/>
  <c r="AN66" i="31" s="1"/>
  <c r="AF65" i="31"/>
  <c r="AF66" i="31" s="1"/>
  <c r="X65" i="31"/>
  <c r="X66" i="31" s="1"/>
  <c r="P65" i="31"/>
  <c r="P66" i="31" s="1"/>
  <c r="H65" i="31"/>
  <c r="H66" i="31" s="1"/>
  <c r="BE62" i="31"/>
  <c r="BE63" i="31" s="1"/>
  <c r="AW62" i="31"/>
  <c r="AW63" i="31" s="1"/>
  <c r="AO62" i="31"/>
  <c r="AO63" i="31" s="1"/>
  <c r="AG62" i="31"/>
  <c r="AG63" i="31" s="1"/>
  <c r="Y62" i="31"/>
  <c r="Y63" i="31" s="1"/>
  <c r="Q62" i="31"/>
  <c r="Q63" i="31" s="1"/>
  <c r="I62" i="31"/>
  <c r="I63" i="31" s="1"/>
  <c r="BF59" i="31"/>
  <c r="BF60" i="31" s="1"/>
  <c r="AX59" i="31"/>
  <c r="AX60" i="31" s="1"/>
  <c r="AP59" i="31"/>
  <c r="AP60" i="31" s="1"/>
  <c r="AH59" i="31"/>
  <c r="AH60" i="31" s="1"/>
  <c r="Z59" i="31"/>
  <c r="Z60" i="31" s="1"/>
  <c r="R59" i="31"/>
  <c r="R60" i="31" s="1"/>
  <c r="J59" i="31"/>
  <c r="J60" i="31" s="1"/>
  <c r="BG56" i="31"/>
  <c r="BG57" i="31" s="1"/>
  <c r="AY56" i="31"/>
  <c r="AY57" i="31" s="1"/>
  <c r="AQ56" i="31"/>
  <c r="AQ57" i="31" s="1"/>
  <c r="AI56" i="31"/>
  <c r="AI57" i="31" s="1"/>
  <c r="AA56" i="31"/>
  <c r="AA57" i="31" s="1"/>
  <c r="S56" i="31"/>
  <c r="S57" i="31" s="1"/>
  <c r="K56" i="31"/>
  <c r="K57" i="31" s="1"/>
  <c r="C56" i="31"/>
  <c r="C57" i="31" s="1"/>
  <c r="BH53" i="31"/>
  <c r="BH54" i="31" s="1"/>
  <c r="AZ53" i="31"/>
  <c r="AZ54" i="31" s="1"/>
  <c r="AR53" i="31"/>
  <c r="AR54" i="31" s="1"/>
  <c r="AJ53" i="31"/>
  <c r="AJ54" i="31" s="1"/>
  <c r="AB53" i="31"/>
  <c r="AB54" i="31" s="1"/>
  <c r="T53" i="31"/>
  <c r="T54" i="31" s="1"/>
  <c r="L53" i="31"/>
  <c r="L54" i="31" s="1"/>
  <c r="D53" i="31"/>
  <c r="D54" i="31" s="1"/>
  <c r="BI50" i="31"/>
  <c r="BI51" i="31" s="1"/>
  <c r="BA50" i="31"/>
  <c r="BA51" i="31" s="1"/>
  <c r="AS50" i="31"/>
  <c r="AS51" i="31" s="1"/>
  <c r="AK50" i="31"/>
  <c r="AK51" i="31" s="1"/>
  <c r="AC50" i="31"/>
  <c r="AC51" i="31" s="1"/>
  <c r="U50" i="31"/>
  <c r="U51" i="31" s="1"/>
  <c r="M50" i="31"/>
  <c r="M51" i="31" s="1"/>
  <c r="E50" i="31"/>
  <c r="E51" i="31" s="1"/>
  <c r="BB47" i="31"/>
  <c r="BB48" i="31" s="1"/>
  <c r="AT47" i="31"/>
  <c r="AT48" i="31" s="1"/>
  <c r="AL47" i="31"/>
  <c r="AL48" i="31" s="1"/>
  <c r="AD47" i="31"/>
  <c r="AD48" i="31" s="1"/>
  <c r="V47" i="31"/>
  <c r="V48" i="31" s="1"/>
  <c r="N47" i="31"/>
  <c r="N48" i="31" s="1"/>
  <c r="F47" i="31"/>
  <c r="F48" i="31" s="1"/>
  <c r="BC44" i="31"/>
  <c r="BC45" i="31" s="1"/>
  <c r="AU44" i="31"/>
  <c r="AU45" i="31" s="1"/>
  <c r="AM44" i="31"/>
  <c r="AM45" i="31" s="1"/>
  <c r="AE44" i="31"/>
  <c r="AE45" i="31" s="1"/>
  <c r="W44" i="31"/>
  <c r="W45" i="31" s="1"/>
  <c r="O44" i="31"/>
  <c r="O45" i="31" s="1"/>
  <c r="G44" i="31"/>
  <c r="G45" i="31" s="1"/>
  <c r="BD41" i="31"/>
  <c r="BD42" i="31" s="1"/>
  <c r="AV41" i="31"/>
  <c r="AV42" i="31" s="1"/>
  <c r="AN41" i="31"/>
  <c r="AN42" i="31" s="1"/>
  <c r="AF41" i="31"/>
  <c r="AF42" i="31" s="1"/>
  <c r="X41" i="31"/>
  <c r="X42" i="31" s="1"/>
  <c r="P41" i="31"/>
  <c r="P42" i="31" s="1"/>
  <c r="H41" i="31"/>
  <c r="H42" i="31" s="1"/>
  <c r="BE38" i="31"/>
  <c r="BE39" i="31" s="1"/>
  <c r="AW38" i="31"/>
  <c r="AW39" i="31" s="1"/>
  <c r="AO38" i="31"/>
  <c r="AO39" i="31" s="1"/>
  <c r="AG38" i="31"/>
  <c r="AG39" i="31" s="1"/>
  <c r="Y38" i="31"/>
  <c r="Y39" i="31" s="1"/>
  <c r="Q38" i="31"/>
  <c r="Q39" i="31" s="1"/>
  <c r="I38" i="31"/>
  <c r="I39" i="31" s="1"/>
  <c r="BF35" i="31"/>
  <c r="BF36" i="31" s="1"/>
  <c r="AX35" i="31"/>
  <c r="AX36" i="31" s="1"/>
  <c r="AP35" i="31"/>
  <c r="AP36" i="31" s="1"/>
  <c r="AH35" i="31"/>
  <c r="AH36" i="31" s="1"/>
  <c r="Z35" i="31"/>
  <c r="Z36" i="31" s="1"/>
  <c r="R35" i="31"/>
  <c r="R36" i="31" s="1"/>
  <c r="J35" i="31"/>
  <c r="J36" i="31" s="1"/>
  <c r="BG32" i="31"/>
  <c r="BG33" i="31" s="1"/>
  <c r="AY32" i="31"/>
  <c r="AY33" i="31" s="1"/>
  <c r="AQ32" i="31"/>
  <c r="AQ33" i="31" s="1"/>
  <c r="AI32" i="31"/>
  <c r="AI33" i="31" s="1"/>
  <c r="AA32" i="31"/>
  <c r="AA33" i="31" s="1"/>
  <c r="S32" i="31"/>
  <c r="S33" i="31" s="1"/>
  <c r="K32" i="31"/>
  <c r="K33" i="31" s="1"/>
  <c r="C32" i="31"/>
  <c r="C33" i="31" s="1"/>
  <c r="BH29" i="31"/>
  <c r="BH30" i="31" s="1"/>
  <c r="AZ29" i="31"/>
  <c r="AZ30" i="31" s="1"/>
  <c r="AR29" i="31"/>
  <c r="AR30" i="31" s="1"/>
  <c r="AJ29" i="31"/>
  <c r="AJ30" i="31" s="1"/>
  <c r="AB29" i="31"/>
  <c r="AB30" i="31" s="1"/>
  <c r="T29" i="31"/>
  <c r="T30" i="31" s="1"/>
  <c r="L29" i="31"/>
  <c r="L30" i="31" s="1"/>
  <c r="D29" i="31"/>
  <c r="D30" i="31" s="1"/>
  <c r="BI26" i="31"/>
  <c r="BI27" i="31" s="1"/>
  <c r="BA26" i="31"/>
  <c r="BA27" i="31" s="1"/>
  <c r="AS26" i="31"/>
  <c r="AS27" i="31" s="1"/>
  <c r="AK26" i="31"/>
  <c r="AK27" i="31" s="1"/>
  <c r="AC26" i="31"/>
  <c r="AC27" i="31" s="1"/>
  <c r="U26" i="31"/>
  <c r="U27" i="31" s="1"/>
  <c r="M26" i="31"/>
  <c r="M27" i="31" s="1"/>
  <c r="E26" i="31"/>
  <c r="E27" i="31" s="1"/>
  <c r="BB23" i="31"/>
  <c r="BB24" i="31" s="1"/>
  <c r="AT23" i="31"/>
  <c r="AT24" i="31" s="1"/>
  <c r="AL23" i="31"/>
  <c r="AL24" i="31" s="1"/>
  <c r="AD23" i="31"/>
  <c r="AD24" i="31" s="1"/>
  <c r="V23" i="31"/>
  <c r="V24" i="31" s="1"/>
  <c r="N23" i="31"/>
  <c r="N24" i="31" s="1"/>
  <c r="F23" i="31"/>
  <c r="F24" i="31" s="1"/>
  <c r="BC20" i="31"/>
  <c r="BC21" i="31" s="1"/>
  <c r="AU20" i="31"/>
  <c r="AU21" i="31" s="1"/>
  <c r="AM20" i="31"/>
  <c r="AM21" i="31" s="1"/>
  <c r="AE20" i="31"/>
  <c r="AE21" i="31" s="1"/>
  <c r="W20" i="31"/>
  <c r="W21" i="31" s="1"/>
  <c r="O20" i="31"/>
  <c r="O21" i="31" s="1"/>
  <c r="G20" i="31"/>
  <c r="G21" i="31" s="1"/>
  <c r="BD17" i="31"/>
  <c r="BD18" i="31" s="1"/>
  <c r="AV17" i="31"/>
  <c r="AV18" i="31" s="1"/>
  <c r="AN17" i="31"/>
  <c r="AN18" i="31" s="1"/>
  <c r="AF17" i="31"/>
  <c r="AF18" i="31" s="1"/>
  <c r="X17" i="31"/>
  <c r="X18" i="31" s="1"/>
  <c r="P17" i="31"/>
  <c r="P18" i="31" s="1"/>
  <c r="H17" i="31"/>
  <c r="H18" i="31" s="1"/>
  <c r="BE14" i="31"/>
  <c r="BE15" i="31" s="1"/>
  <c r="AW14" i="31"/>
  <c r="AW15" i="31" s="1"/>
  <c r="AO14" i="31"/>
  <c r="AO15" i="31" s="1"/>
  <c r="AG14" i="31"/>
  <c r="AG15" i="31" s="1"/>
  <c r="Y14" i="31"/>
  <c r="Y15" i="31" s="1"/>
  <c r="Q14" i="31"/>
  <c r="Q15" i="31" s="1"/>
  <c r="I14" i="31"/>
  <c r="I15" i="31" s="1"/>
  <c r="BF11" i="31"/>
  <c r="BF12" i="31" s="1"/>
  <c r="AX11" i="31"/>
  <c r="AX12" i="31" s="1"/>
  <c r="AP11" i="31"/>
  <c r="AP12" i="31" s="1"/>
  <c r="AH11" i="31"/>
  <c r="AH12" i="31" s="1"/>
  <c r="Z11" i="31"/>
  <c r="Z12" i="31" s="1"/>
  <c r="R11" i="31"/>
  <c r="R12" i="31" s="1"/>
  <c r="J11" i="31"/>
  <c r="J12" i="31" s="1"/>
  <c r="BG8" i="31"/>
  <c r="BG9" i="31" s="1"/>
  <c r="AY8" i="31"/>
  <c r="AY9" i="31" s="1"/>
  <c r="AQ8" i="31"/>
  <c r="AQ9" i="31" s="1"/>
  <c r="AI8" i="31"/>
  <c r="AI9" i="31" s="1"/>
  <c r="AA8" i="31"/>
  <c r="AA9" i="31" s="1"/>
  <c r="S8" i="31"/>
  <c r="S9" i="31" s="1"/>
  <c r="K8" i="31"/>
  <c r="K9" i="31" s="1"/>
  <c r="C8" i="31"/>
  <c r="C9" i="31" s="1"/>
  <c r="BH5" i="31"/>
  <c r="BH6" i="31" s="1"/>
  <c r="AZ5" i="31"/>
  <c r="AZ6" i="31" s="1"/>
  <c r="AR5" i="31"/>
  <c r="AR6" i="31" s="1"/>
  <c r="AJ5" i="31"/>
  <c r="AJ6" i="31" s="1"/>
  <c r="AB5" i="31"/>
  <c r="AB6" i="31" s="1"/>
  <c r="T5" i="31"/>
  <c r="T6" i="31" s="1"/>
  <c r="L5" i="31"/>
  <c r="L6" i="31" s="1"/>
  <c r="D5" i="31"/>
  <c r="D6" i="31" s="1"/>
  <c r="AB80" i="31"/>
  <c r="AV92" i="31"/>
  <c r="AV93" i="31" s="1"/>
  <c r="BC47" i="31"/>
  <c r="BC48" i="31" s="1"/>
  <c r="B80" i="31"/>
  <c r="B81" i="31" s="1"/>
  <c r="B32" i="31"/>
  <c r="B33" i="31" s="1"/>
  <c r="H23" i="31"/>
  <c r="H24" i="31" s="1"/>
  <c r="B8" i="31"/>
  <c r="B9" i="31" s="1"/>
  <c r="B56" i="31"/>
  <c r="B57" i="31" s="1"/>
  <c r="BF92" i="31"/>
  <c r="BF93" i="31" s="1"/>
  <c r="AX92" i="31"/>
  <c r="AX93" i="31" s="1"/>
  <c r="AP92" i="31"/>
  <c r="AP93" i="31" s="1"/>
  <c r="AH92" i="31"/>
  <c r="AH93" i="31" s="1"/>
  <c r="Z92" i="31"/>
  <c r="Z93" i="31" s="1"/>
  <c r="R92" i="31"/>
  <c r="R93" i="31" s="1"/>
  <c r="J92" i="31"/>
  <c r="J93" i="31" s="1"/>
  <c r="BG89" i="31"/>
  <c r="BG90" i="31" s="1"/>
  <c r="AY89" i="31"/>
  <c r="AY90" i="31" s="1"/>
  <c r="AQ89" i="31"/>
  <c r="AQ90" i="31" s="1"/>
  <c r="AI89" i="31"/>
  <c r="AI90" i="31" s="1"/>
  <c r="AA89" i="31"/>
  <c r="AA90" i="31" s="1"/>
  <c r="S89" i="31"/>
  <c r="S90" i="31" s="1"/>
  <c r="K89" i="31"/>
  <c r="K90" i="31" s="1"/>
  <c r="C89" i="31"/>
  <c r="C90" i="31" s="1"/>
  <c r="BH86" i="31"/>
  <c r="BH87" i="31" s="1"/>
  <c r="AZ86" i="31"/>
  <c r="AZ87" i="31" s="1"/>
  <c r="AR86" i="31"/>
  <c r="AR87" i="31" s="1"/>
  <c r="AJ86" i="31"/>
  <c r="AJ87" i="31" s="1"/>
  <c r="AB86" i="31"/>
  <c r="AB87" i="31" s="1"/>
  <c r="T86" i="31"/>
  <c r="T87" i="31" s="1"/>
  <c r="L86" i="31"/>
  <c r="L87" i="31" s="1"/>
  <c r="D86" i="31"/>
  <c r="D87" i="31" s="1"/>
  <c r="BI83" i="31"/>
  <c r="BI84" i="31" s="1"/>
  <c r="BA83" i="31"/>
  <c r="BA84" i="31" s="1"/>
  <c r="AK83" i="31"/>
  <c r="AK84" i="31" s="1"/>
  <c r="AC83" i="31"/>
  <c r="AC84" i="31" s="1"/>
  <c r="U83" i="31"/>
  <c r="U84" i="31" s="1"/>
  <c r="M83" i="31"/>
  <c r="M84" i="31" s="1"/>
  <c r="E83" i="31"/>
  <c r="E84" i="31" s="1"/>
  <c r="BB80" i="31"/>
  <c r="BB81" i="31" s="1"/>
  <c r="AL80" i="31"/>
  <c r="AL81" i="31" s="1"/>
  <c r="AD80" i="31"/>
  <c r="AD81" i="31" s="1"/>
  <c r="V80" i="31"/>
  <c r="V81" i="31" s="1"/>
  <c r="N80" i="31"/>
  <c r="N81" i="31" s="1"/>
  <c r="F80" i="31"/>
  <c r="F81" i="31" s="1"/>
  <c r="BC77" i="31"/>
  <c r="BC78" i="31" s="1"/>
  <c r="AU77" i="31"/>
  <c r="AU78" i="31" s="1"/>
  <c r="AM77" i="31"/>
  <c r="AM78" i="31" s="1"/>
  <c r="AE77" i="31"/>
  <c r="AE78" i="31" s="1"/>
  <c r="W77" i="31"/>
  <c r="W78" i="31" s="1"/>
  <c r="O77" i="31"/>
  <c r="O78" i="31" s="1"/>
  <c r="G77" i="31"/>
  <c r="G78" i="31" s="1"/>
  <c r="BD74" i="31"/>
  <c r="BD75" i="31" s="1"/>
  <c r="AV74" i="31"/>
  <c r="AV75" i="31" s="1"/>
  <c r="AN74" i="31"/>
  <c r="AN75" i="31" s="1"/>
  <c r="AF74" i="31"/>
  <c r="AF75" i="31" s="1"/>
  <c r="X74" i="31"/>
  <c r="X75" i="31" s="1"/>
  <c r="P74" i="31"/>
  <c r="P75" i="31" s="1"/>
  <c r="H74" i="31"/>
  <c r="H75" i="31" s="1"/>
  <c r="BE71" i="31"/>
  <c r="BE72" i="31" s="1"/>
  <c r="AW71" i="31"/>
  <c r="AW72" i="31" s="1"/>
  <c r="AO71" i="31"/>
  <c r="AO72" i="31" s="1"/>
  <c r="AG71" i="31"/>
  <c r="AG72" i="31" s="1"/>
  <c r="Y71" i="31"/>
  <c r="Y72" i="31" s="1"/>
  <c r="Q71" i="31"/>
  <c r="Q72" i="31" s="1"/>
  <c r="I71" i="31"/>
  <c r="I72" i="31" s="1"/>
  <c r="BF68" i="31"/>
  <c r="BF69" i="31" s="1"/>
  <c r="AX68" i="31"/>
  <c r="AX69" i="31" s="1"/>
  <c r="AH68" i="31"/>
  <c r="AH69" i="31" s="1"/>
  <c r="Z68" i="31"/>
  <c r="Z69" i="31" s="1"/>
  <c r="R68" i="31"/>
  <c r="R69" i="31" s="1"/>
  <c r="J68" i="31"/>
  <c r="J69" i="31" s="1"/>
  <c r="BG65" i="31"/>
  <c r="BG66" i="31" s="1"/>
  <c r="AY65" i="31"/>
  <c r="AY66" i="31" s="1"/>
  <c r="AQ65" i="31"/>
  <c r="AQ66" i="31" s="1"/>
  <c r="AI65" i="31"/>
  <c r="AI66" i="31" s="1"/>
  <c r="AA65" i="31"/>
  <c r="AA66" i="31" s="1"/>
  <c r="S65" i="31"/>
  <c r="S66" i="31" s="1"/>
  <c r="K65" i="31"/>
  <c r="K66" i="31" s="1"/>
  <c r="BH62" i="31"/>
  <c r="BH63" i="31" s="1"/>
  <c r="AZ62" i="31"/>
  <c r="AZ63" i="31" s="1"/>
  <c r="AR62" i="31"/>
  <c r="AR63" i="31" s="1"/>
  <c r="AJ62" i="31"/>
  <c r="AJ63" i="31" s="1"/>
  <c r="AB62" i="31"/>
  <c r="AB63" i="31" s="1"/>
  <c r="T62" i="31"/>
  <c r="T63" i="31" s="1"/>
  <c r="L62" i="31"/>
  <c r="L63" i="31" s="1"/>
  <c r="D62" i="31"/>
  <c r="D63" i="31" s="1"/>
  <c r="BI59" i="31"/>
  <c r="BI60" i="31" s="1"/>
  <c r="BA59" i="31"/>
  <c r="BA60" i="31" s="1"/>
  <c r="AS59" i="31"/>
  <c r="AS60" i="31" s="1"/>
  <c r="AK59" i="31"/>
  <c r="AK60" i="31" s="1"/>
  <c r="AC59" i="31"/>
  <c r="AC60" i="31" s="1"/>
  <c r="U59" i="31"/>
  <c r="U60" i="31" s="1"/>
  <c r="M59" i="31"/>
  <c r="M60" i="31" s="1"/>
  <c r="E59" i="31"/>
  <c r="E60" i="31" s="1"/>
  <c r="BB56" i="31"/>
  <c r="BB57" i="31" s="1"/>
  <c r="AT56" i="31"/>
  <c r="AT57" i="31" s="1"/>
  <c r="AL56" i="31"/>
  <c r="AL57" i="31" s="1"/>
  <c r="AD56" i="31"/>
  <c r="AD57" i="31" s="1"/>
  <c r="V56" i="31"/>
  <c r="V57" i="31" s="1"/>
  <c r="N56" i="31"/>
  <c r="N57" i="31" s="1"/>
  <c r="F56" i="31"/>
  <c r="F57" i="31" s="1"/>
  <c r="BC53" i="31"/>
  <c r="BC54" i="31" s="1"/>
  <c r="AU53" i="31"/>
  <c r="AU54" i="31" s="1"/>
  <c r="AM53" i="31"/>
  <c r="AM54" i="31" s="1"/>
  <c r="AE53" i="31"/>
  <c r="AE54" i="31" s="1"/>
  <c r="W53" i="31"/>
  <c r="W54" i="31" s="1"/>
  <c r="O53" i="31"/>
  <c r="O54" i="31" s="1"/>
  <c r="G53" i="31"/>
  <c r="G54" i="31" s="1"/>
  <c r="BD50" i="31"/>
  <c r="BD51" i="31" s="1"/>
  <c r="AV50" i="31"/>
  <c r="AV51" i="31" s="1"/>
  <c r="AN50" i="31"/>
  <c r="AN51" i="31" s="1"/>
  <c r="AF50" i="31"/>
  <c r="AF51" i="31" s="1"/>
  <c r="X50" i="31"/>
  <c r="X51" i="31" s="1"/>
  <c r="P50" i="31"/>
  <c r="P51" i="31" s="1"/>
  <c r="H50" i="31"/>
  <c r="H51" i="31" s="1"/>
  <c r="BE47" i="31"/>
  <c r="BE48" i="31" s="1"/>
  <c r="AW47" i="31"/>
  <c r="AW48" i="31" s="1"/>
  <c r="AO47" i="31"/>
  <c r="AO48" i="31" s="1"/>
  <c r="AG47" i="31"/>
  <c r="AG48" i="31" s="1"/>
  <c r="Y47" i="31"/>
  <c r="Y48" i="31" s="1"/>
  <c r="Q47" i="31"/>
  <c r="Q48" i="31" s="1"/>
  <c r="I47" i="31"/>
  <c r="I48" i="31" s="1"/>
  <c r="BF44" i="31"/>
  <c r="BF45" i="31" s="1"/>
  <c r="AX44" i="31"/>
  <c r="AX45" i="31" s="1"/>
  <c r="AP44" i="31"/>
  <c r="AP45" i="31" s="1"/>
  <c r="AH44" i="31"/>
  <c r="AH45" i="31" s="1"/>
  <c r="Z44" i="31"/>
  <c r="Z45" i="31" s="1"/>
  <c r="R44" i="31"/>
  <c r="R45" i="31" s="1"/>
  <c r="J44" i="31"/>
  <c r="J45" i="31" s="1"/>
  <c r="BG41" i="31"/>
  <c r="BG42" i="31" s="1"/>
  <c r="AY41" i="31"/>
  <c r="AY42" i="31" s="1"/>
  <c r="AQ41" i="31"/>
  <c r="AQ42" i="31" s="1"/>
  <c r="AI41" i="31"/>
  <c r="AI42" i="31" s="1"/>
  <c r="AA41" i="31"/>
  <c r="AA42" i="31" s="1"/>
  <c r="S41" i="31"/>
  <c r="S42" i="31" s="1"/>
  <c r="K41" i="31"/>
  <c r="K42" i="31" s="1"/>
  <c r="C41" i="31"/>
  <c r="C42" i="31" s="1"/>
  <c r="BH38" i="31"/>
  <c r="BH39" i="31" s="1"/>
  <c r="AZ38" i="31"/>
  <c r="AZ39" i="31" s="1"/>
  <c r="AR38" i="31"/>
  <c r="AR39" i="31" s="1"/>
  <c r="AJ38" i="31"/>
  <c r="AJ39" i="31" s="1"/>
  <c r="AB38" i="31"/>
  <c r="AB39" i="31" s="1"/>
  <c r="T38" i="31"/>
  <c r="T39" i="31" s="1"/>
  <c r="L38" i="31"/>
  <c r="L39" i="31" s="1"/>
  <c r="D38" i="31"/>
  <c r="D39" i="31" s="1"/>
  <c r="BI35" i="31"/>
  <c r="BI36" i="31" s="1"/>
  <c r="BA35" i="31"/>
  <c r="BA36" i="31" s="1"/>
  <c r="AS35" i="31"/>
  <c r="AS36" i="31" s="1"/>
  <c r="AK35" i="31"/>
  <c r="AK36" i="31" s="1"/>
  <c r="AC35" i="31"/>
  <c r="AC36" i="31" s="1"/>
  <c r="U35" i="31"/>
  <c r="U36" i="31" s="1"/>
  <c r="M35" i="31"/>
  <c r="M36" i="31" s="1"/>
  <c r="E35" i="31"/>
  <c r="E36" i="31" s="1"/>
  <c r="BB32" i="31"/>
  <c r="BB33" i="31" s="1"/>
  <c r="AT32" i="31"/>
  <c r="AT33" i="31" s="1"/>
  <c r="AL32" i="31"/>
  <c r="AL33" i="31" s="1"/>
  <c r="AD32" i="31"/>
  <c r="AD33" i="31" s="1"/>
  <c r="V32" i="31"/>
  <c r="V33" i="31" s="1"/>
  <c r="N32" i="31"/>
  <c r="N33" i="31" s="1"/>
  <c r="F32" i="31"/>
  <c r="F33" i="31" s="1"/>
  <c r="BC29" i="31"/>
  <c r="BC30" i="31" s="1"/>
  <c r="AU29" i="31"/>
  <c r="AU30" i="31" s="1"/>
  <c r="AM29" i="31"/>
  <c r="AM30" i="31" s="1"/>
  <c r="AE29" i="31"/>
  <c r="AE30" i="31" s="1"/>
  <c r="W29" i="31"/>
  <c r="W30" i="31" s="1"/>
  <c r="O29" i="31"/>
  <c r="O30" i="31" s="1"/>
  <c r="G29" i="31"/>
  <c r="G30" i="31" s="1"/>
  <c r="BD26" i="31"/>
  <c r="BD27" i="31" s="1"/>
  <c r="AV26" i="31"/>
  <c r="AV27" i="31" s="1"/>
  <c r="AN26" i="31"/>
  <c r="AN27" i="31" s="1"/>
  <c r="AF26" i="31"/>
  <c r="AF27" i="31" s="1"/>
  <c r="X26" i="31"/>
  <c r="X27" i="31" s="1"/>
  <c r="P26" i="31"/>
  <c r="P27" i="31" s="1"/>
  <c r="H26" i="31"/>
  <c r="H27" i="31" s="1"/>
  <c r="BE23" i="31"/>
  <c r="BE24" i="31" s="1"/>
  <c r="AW23" i="31"/>
  <c r="AW24" i="31" s="1"/>
  <c r="AO23" i="31"/>
  <c r="AO24" i="31" s="1"/>
  <c r="AG23" i="31"/>
  <c r="AG24" i="31" s="1"/>
  <c r="Y23" i="31"/>
  <c r="Y24" i="31" s="1"/>
  <c r="Q23" i="31"/>
  <c r="Q24" i="31" s="1"/>
  <c r="I23" i="31"/>
  <c r="I24" i="31" s="1"/>
  <c r="BF20" i="31"/>
  <c r="BF21" i="31" s="1"/>
  <c r="AX20" i="31"/>
  <c r="AX21" i="31" s="1"/>
  <c r="AP20" i="31"/>
  <c r="AP21" i="31" s="1"/>
  <c r="AH20" i="31"/>
  <c r="AH21" i="31" s="1"/>
  <c r="Z20" i="31"/>
  <c r="Z21" i="31" s="1"/>
  <c r="R20" i="31"/>
  <c r="R21" i="31" s="1"/>
  <c r="J20" i="31"/>
  <c r="J21" i="31" s="1"/>
  <c r="BG17" i="31"/>
  <c r="BG18" i="31" s="1"/>
  <c r="AY17" i="31"/>
  <c r="AY18" i="31" s="1"/>
  <c r="AQ17" i="31"/>
  <c r="AQ18" i="31" s="1"/>
  <c r="AI17" i="31"/>
  <c r="AI18" i="31" s="1"/>
  <c r="AA17" i="31"/>
  <c r="AA18" i="31" s="1"/>
  <c r="S17" i="31"/>
  <c r="S18" i="31" s="1"/>
  <c r="K17" i="31"/>
  <c r="K18" i="31" s="1"/>
  <c r="C17" i="31"/>
  <c r="C18" i="31" s="1"/>
  <c r="BH14" i="31"/>
  <c r="BH15" i="31" s="1"/>
  <c r="AZ14" i="31"/>
  <c r="AZ15" i="31" s="1"/>
  <c r="AR14" i="31"/>
  <c r="AR15" i="31" s="1"/>
  <c r="AJ14" i="31"/>
  <c r="AJ15" i="31" s="1"/>
  <c r="AB14" i="31"/>
  <c r="AB15" i="31" s="1"/>
  <c r="T14" i="31"/>
  <c r="T15" i="31" s="1"/>
  <c r="L14" i="31"/>
  <c r="L15" i="31" s="1"/>
  <c r="D14" i="31"/>
  <c r="D15" i="31" s="1"/>
  <c r="BI11" i="31"/>
  <c r="BI12" i="31" s="1"/>
  <c r="BA11" i="31"/>
  <c r="BA12" i="31" s="1"/>
  <c r="AS11" i="31"/>
  <c r="AS12" i="31" s="1"/>
  <c r="AK11" i="31"/>
  <c r="AK12" i="31" s="1"/>
  <c r="AC11" i="31"/>
  <c r="AC12" i="31" s="1"/>
  <c r="U11" i="31"/>
  <c r="U12" i="31" s="1"/>
  <c r="M11" i="31"/>
  <c r="M12" i="31" s="1"/>
  <c r="E11" i="31"/>
  <c r="E12" i="31" s="1"/>
  <c r="BB8" i="31"/>
  <c r="BB9" i="31" s="1"/>
  <c r="AT8" i="31"/>
  <c r="AT9" i="31" s="1"/>
  <c r="AL8" i="31"/>
  <c r="AL9" i="31" s="1"/>
  <c r="AD8" i="31"/>
  <c r="AD9" i="31" s="1"/>
  <c r="V8" i="31"/>
  <c r="V9" i="31" s="1"/>
  <c r="N8" i="31"/>
  <c r="N9" i="31" s="1"/>
  <c r="F8" i="31"/>
  <c r="F9" i="31" s="1"/>
  <c r="BC5" i="31"/>
  <c r="BC6" i="31" s="1"/>
  <c r="AU5" i="31"/>
  <c r="AU6" i="31" s="1"/>
  <c r="AM5" i="31"/>
  <c r="AM6" i="31" s="1"/>
  <c r="AE5" i="31"/>
  <c r="AE6" i="31" s="1"/>
  <c r="W5" i="31"/>
  <c r="W6" i="31" s="1"/>
  <c r="O5" i="31"/>
  <c r="O6" i="31" s="1"/>
  <c r="G5" i="31"/>
  <c r="G6" i="31" s="1"/>
  <c r="Q92" i="31"/>
  <c r="Q93" i="31" s="1"/>
  <c r="BF89" i="31"/>
  <c r="BF90" i="31" s="1"/>
  <c r="AX89" i="31"/>
  <c r="AX90" i="31" s="1"/>
  <c r="AP89" i="31"/>
  <c r="AP90" i="31" s="1"/>
  <c r="Z89" i="31"/>
  <c r="Z90" i="31" s="1"/>
  <c r="R89" i="31"/>
  <c r="R90" i="31" s="1"/>
  <c r="J89" i="31"/>
  <c r="J90" i="31" s="1"/>
  <c r="U89" i="31"/>
  <c r="U90" i="31" s="1"/>
  <c r="E89" i="31"/>
  <c r="E90" i="31" s="1"/>
  <c r="BG86" i="31"/>
  <c r="BG87" i="31" s="1"/>
  <c r="AY86" i="31"/>
  <c r="AY87" i="31" s="1"/>
  <c r="AQ86" i="31"/>
  <c r="AQ87" i="31" s="1"/>
  <c r="AI86" i="31"/>
  <c r="AI87" i="31" s="1"/>
  <c r="AA86" i="31"/>
  <c r="AA87" i="31" s="1"/>
  <c r="S86" i="31"/>
  <c r="S87" i="31" s="1"/>
  <c r="K86" i="31"/>
  <c r="K87" i="31" s="1"/>
  <c r="C86" i="31"/>
  <c r="C87" i="31" s="1"/>
  <c r="BH83" i="31"/>
  <c r="BH84" i="31" s="1"/>
  <c r="AZ83" i="31"/>
  <c r="AZ84" i="31" s="1"/>
  <c r="AR83" i="31"/>
  <c r="AR84" i="31" s="1"/>
  <c r="AJ83" i="31"/>
  <c r="AJ84" i="31" s="1"/>
  <c r="AB83" i="31"/>
  <c r="AB84" i="31" s="1"/>
  <c r="T83" i="31"/>
  <c r="T84" i="31" s="1"/>
  <c r="B17" i="31"/>
  <c r="B18" i="31" s="1"/>
  <c r="B41" i="31"/>
  <c r="B42" i="31" s="1"/>
  <c r="B11" i="31"/>
  <c r="B12" i="31" s="1"/>
  <c r="B35" i="31"/>
  <c r="B36" i="31" s="1"/>
  <c r="B59" i="31"/>
  <c r="B60" i="31" s="1"/>
  <c r="B83" i="31"/>
  <c r="B84" i="31" s="1"/>
  <c r="G89" i="31"/>
  <c r="L83" i="31"/>
  <c r="L84" i="31" s="1"/>
  <c r="D83" i="31"/>
  <c r="D84" i="31" s="1"/>
  <c r="BI80" i="31"/>
  <c r="BI81" i="31" s="1"/>
  <c r="BA80" i="31"/>
  <c r="BA81" i="31" s="1"/>
  <c r="AS80" i="31"/>
  <c r="AS81" i="31" s="1"/>
  <c r="AK80" i="31"/>
  <c r="AK81" i="31" s="1"/>
  <c r="AC80" i="31"/>
  <c r="AC81" i="31" s="1"/>
  <c r="U80" i="31"/>
  <c r="U81" i="31" s="1"/>
  <c r="M80" i="31"/>
  <c r="M81" i="31" s="1"/>
  <c r="E80" i="31"/>
  <c r="E81" i="31" s="1"/>
  <c r="X80" i="31"/>
  <c r="AQ53" i="31"/>
  <c r="BB77" i="31"/>
  <c r="BB78" i="31" s="1"/>
  <c r="AT77" i="31"/>
  <c r="AT78" i="31" s="1"/>
  <c r="AL77" i="31"/>
  <c r="AL78" i="31" s="1"/>
  <c r="AD77" i="31"/>
  <c r="AD78" i="31" s="1"/>
  <c r="V77" i="31"/>
  <c r="V78" i="31" s="1"/>
  <c r="N77" i="31"/>
  <c r="N78" i="31" s="1"/>
  <c r="F77" i="31"/>
  <c r="F78" i="31" s="1"/>
  <c r="BC74" i="31"/>
  <c r="BC75" i="31" s="1"/>
  <c r="AU74" i="31"/>
  <c r="AU75" i="31" s="1"/>
  <c r="AM74" i="31"/>
  <c r="AM75" i="31" s="1"/>
  <c r="AE74" i="31"/>
  <c r="AE75" i="31" s="1"/>
  <c r="W74" i="31"/>
  <c r="W75" i="31" s="1"/>
  <c r="O74" i="31"/>
  <c r="O75" i="31" s="1"/>
  <c r="G74" i="31"/>
  <c r="G75" i="31" s="1"/>
  <c r="R74" i="31"/>
  <c r="BD71" i="31"/>
  <c r="BD72" i="31" s="1"/>
  <c r="AV71" i="31"/>
  <c r="AV72" i="31" s="1"/>
  <c r="AN71" i="31"/>
  <c r="AN72" i="31" s="1"/>
  <c r="AF71" i="31"/>
  <c r="AF72" i="31" s="1"/>
  <c r="X71" i="31"/>
  <c r="X72" i="31" s="1"/>
  <c r="P71" i="31"/>
  <c r="P72" i="31" s="1"/>
  <c r="H71" i="31"/>
  <c r="H72" i="31" s="1"/>
  <c r="BE68" i="31"/>
  <c r="BE69" i="31" s="1"/>
  <c r="AW68" i="31"/>
  <c r="AW69" i="31" s="1"/>
  <c r="AO68" i="31"/>
  <c r="AO69" i="31" s="1"/>
  <c r="AG68" i="31"/>
  <c r="AG69" i="31" s="1"/>
  <c r="Y68" i="31"/>
  <c r="Y69" i="31" s="1"/>
  <c r="Q68" i="31"/>
  <c r="Q69" i="31" s="1"/>
  <c r="I68" i="31"/>
  <c r="I69" i="31" s="1"/>
  <c r="BF65" i="31"/>
  <c r="BF66" i="31" s="1"/>
  <c r="AX65" i="31"/>
  <c r="AX66" i="31" s="1"/>
  <c r="AP65" i="31"/>
  <c r="AP66" i="31" s="1"/>
  <c r="AH65" i="31"/>
  <c r="AH66" i="31" s="1"/>
  <c r="Z65" i="31"/>
  <c r="Z66" i="31" s="1"/>
  <c r="R65" i="31"/>
  <c r="R66" i="31" s="1"/>
  <c r="J65" i="31"/>
  <c r="J66" i="31" s="1"/>
  <c r="E65" i="31"/>
  <c r="BG62" i="31"/>
  <c r="BG63" i="31" s="1"/>
  <c r="AY62" i="31"/>
  <c r="AY63" i="31" s="1"/>
  <c r="AQ62" i="31"/>
  <c r="AQ63" i="31" s="1"/>
  <c r="AI62" i="31"/>
  <c r="AI63" i="31" s="1"/>
  <c r="AA62" i="31"/>
  <c r="AA63" i="31" s="1"/>
  <c r="S62" i="31"/>
  <c r="S63" i="31" s="1"/>
  <c r="K62" i="31"/>
  <c r="K63" i="31" s="1"/>
  <c r="C62" i="31"/>
  <c r="C63" i="31" s="1"/>
  <c r="BH59" i="31"/>
  <c r="BH60" i="31" s="1"/>
  <c r="AZ59" i="31"/>
  <c r="AZ60" i="31" s="1"/>
  <c r="AR59" i="31"/>
  <c r="AR60" i="31" s="1"/>
  <c r="AJ59" i="31"/>
  <c r="AJ60" i="31" s="1"/>
  <c r="AB59" i="31"/>
  <c r="AB60" i="31" s="1"/>
  <c r="T59" i="31"/>
  <c r="T60" i="31" s="1"/>
  <c r="L59" i="31"/>
  <c r="L60" i="31" s="1"/>
  <c r="D59" i="31"/>
  <c r="D60" i="31" s="1"/>
  <c r="BI56" i="31"/>
  <c r="BI57" i="31" s="1"/>
  <c r="BA56" i="31"/>
  <c r="BA57" i="31" s="1"/>
  <c r="AS56" i="31"/>
  <c r="AS57" i="31" s="1"/>
  <c r="AK56" i="31"/>
  <c r="AK57" i="31" s="1"/>
  <c r="AC56" i="31"/>
  <c r="AC57" i="31" s="1"/>
  <c r="U56" i="31"/>
  <c r="U57" i="31" s="1"/>
  <c r="M56" i="31"/>
  <c r="M57" i="31" s="1"/>
  <c r="E56" i="31"/>
  <c r="E57" i="31" s="1"/>
  <c r="BB53" i="31"/>
  <c r="BB54" i="31" s="1"/>
  <c r="AT53" i="31"/>
  <c r="AT54" i="31" s="1"/>
  <c r="AL53" i="31"/>
  <c r="AL54" i="31" s="1"/>
  <c r="AD53" i="31"/>
  <c r="AD54" i="31" s="1"/>
  <c r="V53" i="31"/>
  <c r="V54" i="31" s="1"/>
  <c r="N53" i="31"/>
  <c r="N54" i="31" s="1"/>
  <c r="F53" i="31"/>
  <c r="F54" i="31" s="1"/>
  <c r="BC50" i="31"/>
  <c r="BC51" i="31" s="1"/>
  <c r="AU50" i="31"/>
  <c r="AU51" i="31" s="1"/>
  <c r="AM50" i="31"/>
  <c r="AM51" i="31" s="1"/>
  <c r="AE50" i="31"/>
  <c r="AE51" i="31" s="1"/>
  <c r="W50" i="31"/>
  <c r="W51" i="31" s="1"/>
  <c r="O50" i="31"/>
  <c r="O51" i="31" s="1"/>
  <c r="G50" i="31"/>
  <c r="G51" i="31" s="1"/>
  <c r="BD47" i="31"/>
  <c r="BD48" i="31" s="1"/>
  <c r="AV47" i="31"/>
  <c r="AV48" i="31" s="1"/>
  <c r="AN47" i="31"/>
  <c r="AN48" i="31" s="1"/>
  <c r="AF47" i="31"/>
  <c r="AF48" i="31" s="1"/>
  <c r="X47" i="31"/>
  <c r="X48" i="31" s="1"/>
  <c r="P47" i="31"/>
  <c r="P48" i="31" s="1"/>
  <c r="H47" i="31"/>
  <c r="H48" i="31" s="1"/>
  <c r="BE44" i="31"/>
  <c r="BE45" i="31" s="1"/>
  <c r="AW44" i="31"/>
  <c r="AW45" i="31" s="1"/>
  <c r="AO44" i="31"/>
  <c r="AO45" i="31" s="1"/>
  <c r="AG44" i="31"/>
  <c r="AG45" i="31" s="1"/>
  <c r="Y44" i="31"/>
  <c r="Y45" i="31" s="1"/>
  <c r="Q44" i="31"/>
  <c r="Q45" i="31" s="1"/>
  <c r="I44" i="31"/>
  <c r="I45" i="31" s="1"/>
  <c r="BF41" i="31"/>
  <c r="BF42" i="31" s="1"/>
  <c r="AX41" i="31"/>
  <c r="AX42" i="31" s="1"/>
  <c r="AP41" i="31"/>
  <c r="AP42" i="31" s="1"/>
  <c r="AH41" i="31"/>
  <c r="AH42" i="31" s="1"/>
  <c r="Z41" i="31"/>
  <c r="Z42" i="31" s="1"/>
  <c r="R41" i="31"/>
  <c r="R42" i="31" s="1"/>
  <c r="J41" i="31"/>
  <c r="J42" i="31" s="1"/>
  <c r="BG38" i="31"/>
  <c r="BG39" i="31" s="1"/>
  <c r="AY38" i="31"/>
  <c r="AY39" i="31" s="1"/>
  <c r="AQ38" i="31"/>
  <c r="AQ39" i="31" s="1"/>
  <c r="AI38" i="31"/>
  <c r="AI39" i="31" s="1"/>
  <c r="AA38" i="31"/>
  <c r="AA39" i="31" s="1"/>
  <c r="S38" i="31"/>
  <c r="S39" i="31" s="1"/>
  <c r="K38" i="31"/>
  <c r="K39" i="31" s="1"/>
  <c r="C38" i="31"/>
  <c r="C39" i="31" s="1"/>
  <c r="BH35" i="31"/>
  <c r="BH36" i="31" s="1"/>
  <c r="AZ35" i="31"/>
  <c r="AZ36" i="31" s="1"/>
  <c r="AR35" i="31"/>
  <c r="AR36" i="31" s="1"/>
  <c r="AJ35" i="31"/>
  <c r="AJ36" i="31" s="1"/>
  <c r="AB35" i="31"/>
  <c r="AB36" i="31" s="1"/>
  <c r="T35" i="31"/>
  <c r="T36" i="31" s="1"/>
  <c r="L35" i="31"/>
  <c r="L36" i="31" s="1"/>
  <c r="D35" i="31"/>
  <c r="D36" i="31" s="1"/>
  <c r="BI32" i="31"/>
  <c r="BI33" i="31" s="1"/>
  <c r="BA32" i="31"/>
  <c r="BA33" i="31" s="1"/>
  <c r="AS32" i="31"/>
  <c r="AS33" i="31" s="1"/>
  <c r="AK32" i="31"/>
  <c r="AK33" i="31" s="1"/>
  <c r="AC32" i="31"/>
  <c r="AC33" i="31" s="1"/>
  <c r="U32" i="31"/>
  <c r="U33" i="31" s="1"/>
  <c r="M32" i="31"/>
  <c r="M33" i="31" s="1"/>
  <c r="E32" i="31"/>
  <c r="E33" i="31" s="1"/>
  <c r="BB29" i="31"/>
  <c r="BB30" i="31" s="1"/>
  <c r="AT29" i="31"/>
  <c r="AT30" i="31" s="1"/>
  <c r="AL29" i="31"/>
  <c r="AL30" i="31" s="1"/>
  <c r="AD29" i="31"/>
  <c r="AD30" i="31" s="1"/>
  <c r="N29" i="31"/>
  <c r="N30" i="31" s="1"/>
  <c r="BC26" i="31"/>
  <c r="BC27" i="31" s="1"/>
  <c r="AM26" i="31"/>
  <c r="AM27" i="31" s="1"/>
  <c r="W26" i="31"/>
  <c r="W27" i="31" s="1"/>
  <c r="O26" i="31"/>
  <c r="O27" i="31" s="1"/>
  <c r="G26" i="31"/>
  <c r="G27" i="31" s="1"/>
  <c r="BD23" i="31"/>
  <c r="BD24" i="31" s="1"/>
  <c r="AV23" i="31"/>
  <c r="AV24" i="31" s="1"/>
  <c r="AN23" i="31"/>
  <c r="AN24" i="31" s="1"/>
  <c r="AF23" i="31"/>
  <c r="AF24" i="31" s="1"/>
  <c r="X23" i="31"/>
  <c r="X24" i="31" s="1"/>
  <c r="P23" i="31"/>
  <c r="P24" i="31" s="1"/>
  <c r="BE20" i="31"/>
  <c r="BE21" i="31" s="1"/>
  <c r="AW20" i="31"/>
  <c r="AW21" i="31" s="1"/>
  <c r="AO20" i="31"/>
  <c r="AO21" i="31" s="1"/>
  <c r="AG20" i="31"/>
  <c r="AG21" i="31" s="1"/>
  <c r="Y20" i="31"/>
  <c r="Y21" i="31" s="1"/>
  <c r="I20" i="31"/>
  <c r="I21" i="31" s="1"/>
  <c r="BF17" i="31"/>
  <c r="BF18" i="31" s="1"/>
  <c r="AX17" i="31"/>
  <c r="AX18" i="31" s="1"/>
  <c r="AP17" i="31"/>
  <c r="AP18" i="31" s="1"/>
  <c r="AH17" i="31"/>
  <c r="AH18" i="31" s="1"/>
  <c r="Z17" i="31"/>
  <c r="Z18" i="31" s="1"/>
  <c r="R17" i="31"/>
  <c r="R18" i="31" s="1"/>
  <c r="J17" i="31"/>
  <c r="J18" i="31" s="1"/>
  <c r="BG14" i="31"/>
  <c r="BG15" i="31" s="1"/>
  <c r="AY14" i="31"/>
  <c r="AY15" i="31" s="1"/>
  <c r="AQ14" i="31"/>
  <c r="AQ15" i="31" s="1"/>
  <c r="AI14" i="31"/>
  <c r="AI15" i="31" s="1"/>
  <c r="AA14" i="31"/>
  <c r="AA15" i="31" s="1"/>
  <c r="S14" i="31"/>
  <c r="S15" i="31" s="1"/>
  <c r="K14" i="31"/>
  <c r="K15" i="31" s="1"/>
  <c r="C14" i="31"/>
  <c r="C15" i="31" s="1"/>
  <c r="BH11" i="31"/>
  <c r="BH12" i="31" s="1"/>
  <c r="AZ11" i="31"/>
  <c r="AZ12" i="31" s="1"/>
  <c r="AR11" i="31"/>
  <c r="AR12" i="31" s="1"/>
  <c r="AJ11" i="31"/>
  <c r="AJ12" i="31" s="1"/>
  <c r="AB11" i="31"/>
  <c r="AB12" i="31" s="1"/>
  <c r="T11" i="31"/>
  <c r="T12" i="31" s="1"/>
  <c r="L11" i="31"/>
  <c r="L12" i="31" s="1"/>
  <c r="D11" i="31"/>
  <c r="D12" i="31" s="1"/>
  <c r="BI8" i="31"/>
  <c r="BI9" i="31" s="1"/>
  <c r="BA8" i="31"/>
  <c r="BA9" i="31" s="1"/>
  <c r="AS8" i="31"/>
  <c r="AS9" i="31" s="1"/>
  <c r="AK8" i="31"/>
  <c r="AK9" i="31" s="1"/>
  <c r="AC8" i="31"/>
  <c r="AC9" i="31" s="1"/>
  <c r="U8" i="31"/>
  <c r="U9" i="31" s="1"/>
  <c r="M8" i="31"/>
  <c r="M9" i="31" s="1"/>
  <c r="E8" i="31"/>
  <c r="E9" i="31" s="1"/>
  <c r="BB5" i="31"/>
  <c r="BB6" i="31" s="1"/>
  <c r="AT5" i="31"/>
  <c r="AT6" i="31" s="1"/>
  <c r="AL5" i="31"/>
  <c r="AL6" i="31" s="1"/>
  <c r="AD5" i="31"/>
  <c r="AD6" i="31" s="1"/>
  <c r="V5" i="31"/>
  <c r="V6" i="31" s="1"/>
  <c r="N5" i="31"/>
  <c r="N6" i="31" s="1"/>
  <c r="F5" i="31"/>
  <c r="F6" i="31" s="1"/>
  <c r="Y5" i="31"/>
  <c r="BI5" i="31"/>
  <c r="BI6" i="31" s="1"/>
  <c r="BA5" i="31"/>
  <c r="BA6" i="31" s="1"/>
  <c r="AS5" i="31"/>
  <c r="AS6" i="31" s="1"/>
  <c r="AK5" i="31"/>
  <c r="AK6" i="31" s="1"/>
  <c r="AC5" i="31"/>
  <c r="AC6" i="31" s="1"/>
  <c r="U5" i="31"/>
  <c r="U6" i="31" s="1"/>
  <c r="M5" i="31"/>
  <c r="M6" i="31" s="1"/>
  <c r="B25" i="31"/>
  <c r="B26" i="31"/>
  <c r="B50" i="31"/>
  <c r="B49" i="31"/>
  <c r="B74" i="31"/>
  <c r="B73" i="31"/>
  <c r="AF91" i="31"/>
  <c r="AF92" i="31"/>
  <c r="BE88" i="31"/>
  <c r="BE89" i="31"/>
  <c r="BG83" i="31"/>
  <c r="BG82" i="31"/>
  <c r="AA82" i="31"/>
  <c r="AA83" i="31"/>
  <c r="S82" i="31"/>
  <c r="S83" i="31"/>
  <c r="K83" i="31"/>
  <c r="K82" i="31"/>
  <c r="AJ79" i="31"/>
  <c r="AJ80" i="31"/>
  <c r="BB74" i="31"/>
  <c r="BB73" i="31"/>
  <c r="N73" i="31"/>
  <c r="N74" i="31"/>
  <c r="AW65" i="31"/>
  <c r="AW64" i="31"/>
  <c r="AO64" i="31"/>
  <c r="AO65" i="31"/>
  <c r="Z62" i="31"/>
  <c r="Z61" i="31"/>
  <c r="AQ59" i="31"/>
  <c r="AQ58" i="31"/>
  <c r="AI59" i="31"/>
  <c r="AI58" i="31"/>
  <c r="AJ55" i="31"/>
  <c r="AJ56" i="31"/>
  <c r="AK53" i="31"/>
  <c r="AK52" i="31"/>
  <c r="U52" i="31"/>
  <c r="U53" i="31"/>
  <c r="E52" i="31"/>
  <c r="E53" i="31"/>
  <c r="AL49" i="31"/>
  <c r="AL50" i="31"/>
  <c r="V50" i="31"/>
  <c r="V49" i="31"/>
  <c r="F50" i="31"/>
  <c r="F49" i="31"/>
  <c r="AO40" i="31"/>
  <c r="AO41" i="31"/>
  <c r="AX38" i="31"/>
  <c r="AX37" i="31"/>
  <c r="AP37" i="31"/>
  <c r="AP38" i="31"/>
  <c r="R37" i="31"/>
  <c r="R38" i="31"/>
  <c r="K34" i="31"/>
  <c r="K35" i="31"/>
  <c r="BB25" i="31"/>
  <c r="BB26" i="31"/>
  <c r="N25" i="31"/>
  <c r="N26" i="31"/>
  <c r="F26" i="31"/>
  <c r="F25" i="31"/>
  <c r="BC23" i="31"/>
  <c r="BC22" i="31"/>
  <c r="O23" i="31"/>
  <c r="O22" i="31"/>
  <c r="Y17" i="31"/>
  <c r="Y16" i="31"/>
  <c r="Z13" i="31"/>
  <c r="Z14" i="31"/>
  <c r="J13" i="31"/>
  <c r="J14" i="31"/>
  <c r="AY11" i="31"/>
  <c r="AY10" i="31"/>
  <c r="AI11" i="31"/>
  <c r="AI10" i="31"/>
  <c r="AB79" i="31"/>
  <c r="BI92" i="31"/>
  <c r="BI93" i="31" s="1"/>
  <c r="AC92" i="31"/>
  <c r="AC93" i="31" s="1"/>
  <c r="AJ47" i="31"/>
  <c r="BD92" i="31"/>
  <c r="BD93" i="31" s="1"/>
  <c r="AN92" i="31"/>
  <c r="AN93" i="31" s="1"/>
  <c r="X92" i="31"/>
  <c r="X93" i="31" s="1"/>
  <c r="P92" i="31"/>
  <c r="P93" i="31" s="1"/>
  <c r="H92" i="31"/>
  <c r="H93" i="31" s="1"/>
  <c r="AW89" i="31"/>
  <c r="AW90" i="31" s="1"/>
  <c r="AO89" i="31"/>
  <c r="AO90" i="31" s="1"/>
  <c r="AG89" i="31"/>
  <c r="AG90" i="31" s="1"/>
  <c r="Y89" i="31"/>
  <c r="Y90" i="31" s="1"/>
  <c r="Q89" i="31"/>
  <c r="Q90" i="31" s="1"/>
  <c r="I89" i="31"/>
  <c r="I90" i="31" s="1"/>
  <c r="BF86" i="31"/>
  <c r="BF87" i="31" s="1"/>
  <c r="AX86" i="31"/>
  <c r="AX87" i="31" s="1"/>
  <c r="AP86" i="31"/>
  <c r="AP87" i="31" s="1"/>
  <c r="AH86" i="31"/>
  <c r="AH87" i="31" s="1"/>
  <c r="Z86" i="31"/>
  <c r="Z87" i="31" s="1"/>
  <c r="R86" i="31"/>
  <c r="R87" i="31" s="1"/>
  <c r="J86" i="31"/>
  <c r="J87" i="31" s="1"/>
  <c r="AY83" i="31"/>
  <c r="AY84" i="31" s="1"/>
  <c r="AQ83" i="31"/>
  <c r="AQ84" i="31" s="1"/>
  <c r="AI83" i="31"/>
  <c r="AI84" i="31" s="1"/>
  <c r="C83" i="31"/>
  <c r="C84" i="31" s="1"/>
  <c r="BH80" i="31"/>
  <c r="BH81" i="31" s="1"/>
  <c r="AZ80" i="31"/>
  <c r="AZ81" i="31" s="1"/>
  <c r="AR80" i="31"/>
  <c r="AR81" i="31" s="1"/>
  <c r="T80" i="31"/>
  <c r="T81" i="31" s="1"/>
  <c r="L80" i="31"/>
  <c r="L81" i="31" s="1"/>
  <c r="D80" i="31"/>
  <c r="D81" i="31" s="1"/>
  <c r="BI77" i="31"/>
  <c r="BI78" i="31" s="1"/>
  <c r="BA77" i="31"/>
  <c r="BA78" i="31" s="1"/>
  <c r="AS77" i="31"/>
  <c r="AS78" i="31" s="1"/>
  <c r="AK77" i="31"/>
  <c r="AK78" i="31" s="1"/>
  <c r="AC77" i="31"/>
  <c r="AC78" i="31" s="1"/>
  <c r="U77" i="31"/>
  <c r="U78" i="31" s="1"/>
  <c r="M77" i="31"/>
  <c r="M78" i="31" s="1"/>
  <c r="E77" i="31"/>
  <c r="E78" i="31" s="1"/>
  <c r="AT74" i="31"/>
  <c r="AT75" i="31" s="1"/>
  <c r="AL74" i="31"/>
  <c r="AL75" i="31" s="1"/>
  <c r="AD74" i="31"/>
  <c r="AD75" i="31" s="1"/>
  <c r="V74" i="31"/>
  <c r="V75" i="31" s="1"/>
  <c r="F74" i="31"/>
  <c r="F75" i="31" s="1"/>
  <c r="BC71" i="31"/>
  <c r="BC72" i="31" s="1"/>
  <c r="AU71" i="31"/>
  <c r="AU72" i="31" s="1"/>
  <c r="AM71" i="31"/>
  <c r="AM72" i="31" s="1"/>
  <c r="AE71" i="31"/>
  <c r="AE72" i="31" s="1"/>
  <c r="W71" i="31"/>
  <c r="W72" i="31" s="1"/>
  <c r="O71" i="31"/>
  <c r="O72" i="31" s="1"/>
  <c r="G71" i="31"/>
  <c r="G72" i="31" s="1"/>
  <c r="BD68" i="31"/>
  <c r="BD69" i="31" s="1"/>
  <c r="AV68" i="31"/>
  <c r="AV69" i="31" s="1"/>
  <c r="AN68" i="31"/>
  <c r="AN69" i="31" s="1"/>
  <c r="AF68" i="31"/>
  <c r="AF69" i="31" s="1"/>
  <c r="X68" i="31"/>
  <c r="X69" i="31" s="1"/>
  <c r="P68" i="31"/>
  <c r="P69" i="31" s="1"/>
  <c r="H68" i="31"/>
  <c r="H69" i="31" s="1"/>
  <c r="BE65" i="31"/>
  <c r="BE66" i="31" s="1"/>
  <c r="AG65" i="31"/>
  <c r="AG66" i="31" s="1"/>
  <c r="Y65" i="31"/>
  <c r="Y66" i="31" s="1"/>
  <c r="Q65" i="31"/>
  <c r="Q66" i="31" s="1"/>
  <c r="I65" i="31"/>
  <c r="I66" i="31" s="1"/>
  <c r="BF62" i="31"/>
  <c r="BF63" i="31" s="1"/>
  <c r="AX62" i="31"/>
  <c r="AX63" i="31" s="1"/>
  <c r="AP62" i="31"/>
  <c r="AP63" i="31" s="1"/>
  <c r="AH62" i="31"/>
  <c r="AH63" i="31" s="1"/>
  <c r="R62" i="31"/>
  <c r="R63" i="31" s="1"/>
  <c r="J62" i="31"/>
  <c r="J63" i="31" s="1"/>
  <c r="BG59" i="31"/>
  <c r="BG60" i="31" s="1"/>
  <c r="AY59" i="31"/>
  <c r="AY60" i="31" s="1"/>
  <c r="AA59" i="31"/>
  <c r="AA60" i="31" s="1"/>
  <c r="S59" i="31"/>
  <c r="S60" i="31" s="1"/>
  <c r="K59" i="31"/>
  <c r="K60" i="31" s="1"/>
  <c r="C59" i="31"/>
  <c r="C60" i="31" s="1"/>
  <c r="BH56" i="31"/>
  <c r="BH57" i="31" s="1"/>
  <c r="AZ56" i="31"/>
  <c r="AZ57" i="31" s="1"/>
  <c r="AR56" i="31"/>
  <c r="AR57" i="31" s="1"/>
  <c r="AB56" i="31"/>
  <c r="AB57" i="31" s="1"/>
  <c r="T56" i="31"/>
  <c r="T57" i="31" s="1"/>
  <c r="L56" i="31"/>
  <c r="L57" i="31" s="1"/>
  <c r="D56" i="31"/>
  <c r="D57" i="31" s="1"/>
  <c r="BI53" i="31"/>
  <c r="BI54" i="31" s="1"/>
  <c r="BA53" i="31"/>
  <c r="BA54" i="31" s="1"/>
  <c r="AS53" i="31"/>
  <c r="AS54" i="31" s="1"/>
  <c r="AC53" i="31"/>
  <c r="AC54" i="31" s="1"/>
  <c r="M53" i="31"/>
  <c r="M54" i="31" s="1"/>
  <c r="BB50" i="31"/>
  <c r="BB51" i="31" s="1"/>
  <c r="AT50" i="31"/>
  <c r="AT51" i="31" s="1"/>
  <c r="AD50" i="31"/>
  <c r="AD51" i="31" s="1"/>
  <c r="N50" i="31"/>
  <c r="N51" i="31" s="1"/>
  <c r="AU47" i="31"/>
  <c r="AU48" i="31" s="1"/>
  <c r="AM47" i="31"/>
  <c r="AM48" i="31" s="1"/>
  <c r="AF5" i="31"/>
  <c r="AF6" i="31" s="1"/>
  <c r="X5" i="31"/>
  <c r="X6" i="31" s="1"/>
  <c r="P5" i="31"/>
  <c r="P6" i="31" s="1"/>
  <c r="H5" i="31"/>
  <c r="H6" i="31" s="1"/>
  <c r="AE47" i="31"/>
  <c r="AE48" i="31" s="1"/>
  <c r="W47" i="31"/>
  <c r="W48" i="31" s="1"/>
  <c r="O47" i="31"/>
  <c r="O48" i="31" s="1"/>
  <c r="G47" i="31"/>
  <c r="G48" i="31" s="1"/>
  <c r="BD44" i="31"/>
  <c r="BD45" i="31" s="1"/>
  <c r="AV44" i="31"/>
  <c r="AV45" i="31" s="1"/>
  <c r="AN44" i="31"/>
  <c r="AN45" i="31" s="1"/>
  <c r="AF44" i="31"/>
  <c r="AF45" i="31" s="1"/>
  <c r="X44" i="31"/>
  <c r="X45" i="31" s="1"/>
  <c r="P44" i="31"/>
  <c r="P45" i="31" s="1"/>
  <c r="H44" i="31"/>
  <c r="H45" i="31" s="1"/>
  <c r="BE41" i="31"/>
  <c r="BE42" i="31" s="1"/>
  <c r="AW41" i="31"/>
  <c r="AW42" i="31" s="1"/>
  <c r="AG41" i="31"/>
  <c r="AG42" i="31" s="1"/>
  <c r="Y41" i="31"/>
  <c r="Y42" i="31" s="1"/>
  <c r="Q41" i="31"/>
  <c r="Q42" i="31" s="1"/>
  <c r="I41" i="31"/>
  <c r="I42" i="31" s="1"/>
  <c r="BF38" i="31"/>
  <c r="BF39" i="31" s="1"/>
  <c r="AH38" i="31"/>
  <c r="AH39" i="31" s="1"/>
  <c r="Z38" i="31"/>
  <c r="Z39" i="31" s="1"/>
  <c r="J38" i="31"/>
  <c r="J39" i="31" s="1"/>
  <c r="BG35" i="31"/>
  <c r="BG36" i="31" s="1"/>
  <c r="AY35" i="31"/>
  <c r="AY36" i="31" s="1"/>
  <c r="AQ35" i="31"/>
  <c r="AQ36" i="31" s="1"/>
  <c r="AI35" i="31"/>
  <c r="AI36" i="31" s="1"/>
  <c r="AA35" i="31"/>
  <c r="AA36" i="31" s="1"/>
  <c r="S35" i="31"/>
  <c r="S36" i="31" s="1"/>
  <c r="C35" i="31"/>
  <c r="C36" i="31" s="1"/>
  <c r="BH32" i="31"/>
  <c r="BH33" i="31" s="1"/>
  <c r="AZ32" i="31"/>
  <c r="AZ33" i="31" s="1"/>
  <c r="AR32" i="31"/>
  <c r="AR33" i="31" s="1"/>
  <c r="AJ32" i="31"/>
  <c r="AJ33" i="31" s="1"/>
  <c r="AB32" i="31"/>
  <c r="AB33" i="31" s="1"/>
  <c r="T32" i="31"/>
  <c r="T33" i="31" s="1"/>
  <c r="L32" i="31"/>
  <c r="L33" i="31" s="1"/>
  <c r="D32" i="31"/>
  <c r="D33" i="31" s="1"/>
  <c r="BI29" i="31"/>
  <c r="BI30" i="31" s="1"/>
  <c r="BA29" i="31"/>
  <c r="BA30" i="31" s="1"/>
  <c r="AS29" i="31"/>
  <c r="AS30" i="31" s="1"/>
  <c r="AK29" i="31"/>
  <c r="AK30" i="31" s="1"/>
  <c r="AC29" i="31"/>
  <c r="AC30" i="31" s="1"/>
  <c r="U29" i="31"/>
  <c r="U30" i="31" s="1"/>
  <c r="M29" i="31"/>
  <c r="M30" i="31" s="1"/>
  <c r="E29" i="31"/>
  <c r="E30" i="31" s="1"/>
  <c r="AT26" i="31"/>
  <c r="AT27" i="31" s="1"/>
  <c r="AL26" i="31"/>
  <c r="AL27" i="31" s="1"/>
  <c r="AD26" i="31"/>
  <c r="AD27" i="31" s="1"/>
  <c r="V26" i="31"/>
  <c r="V27" i="31" s="1"/>
  <c r="AU23" i="31"/>
  <c r="AU24" i="31" s="1"/>
  <c r="AM23" i="31"/>
  <c r="AM24" i="31" s="1"/>
  <c r="AE23" i="31"/>
  <c r="AE24" i="31" s="1"/>
  <c r="W23" i="31"/>
  <c r="W24" i="31" s="1"/>
  <c r="G23" i="31"/>
  <c r="G24" i="31" s="1"/>
  <c r="BD20" i="31"/>
  <c r="BD21" i="31" s="1"/>
  <c r="AV20" i="31"/>
  <c r="AV21" i="31" s="1"/>
  <c r="AN20" i="31"/>
  <c r="AN21" i="31" s="1"/>
  <c r="AF20" i="31"/>
  <c r="AF21" i="31" s="1"/>
  <c r="X20" i="31"/>
  <c r="X21" i="31" s="1"/>
  <c r="P20" i="31"/>
  <c r="P21" i="31" s="1"/>
  <c r="H20" i="31"/>
  <c r="H21" i="31" s="1"/>
  <c r="BE17" i="31"/>
  <c r="BE18" i="31" s="1"/>
  <c r="AW17" i="31"/>
  <c r="AW18" i="31" s="1"/>
  <c r="AO17" i="31"/>
  <c r="AO18" i="31" s="1"/>
  <c r="AG17" i="31"/>
  <c r="AG18" i="31" s="1"/>
  <c r="Q17" i="31"/>
  <c r="Q18" i="31" s="1"/>
  <c r="I17" i="31"/>
  <c r="I18" i="31" s="1"/>
  <c r="BF14" i="31"/>
  <c r="BF15" i="31" s="1"/>
  <c r="AX14" i="31"/>
  <c r="AX15" i="31" s="1"/>
  <c r="AP14" i="31"/>
  <c r="AP15" i="31" s="1"/>
  <c r="AH14" i="31"/>
  <c r="AH15" i="31" s="1"/>
  <c r="R14" i="31"/>
  <c r="R15" i="31" s="1"/>
  <c r="BG11" i="31"/>
  <c r="BG12" i="31" s="1"/>
  <c r="AQ11" i="31"/>
  <c r="AQ12" i="31" s="1"/>
  <c r="AA11" i="31"/>
  <c r="AA12" i="31" s="1"/>
  <c r="S11" i="31"/>
  <c r="S12" i="31" s="1"/>
  <c r="K11" i="31"/>
  <c r="K12" i="31" s="1"/>
  <c r="C11" i="31"/>
  <c r="C12" i="31" s="1"/>
  <c r="BH8" i="31"/>
  <c r="BH9" i="31" s="1"/>
  <c r="AZ8" i="31"/>
  <c r="AZ9" i="31" s="1"/>
  <c r="AR8" i="31"/>
  <c r="AR9" i="31" s="1"/>
  <c r="AJ8" i="31"/>
  <c r="AJ9" i="31" s="1"/>
  <c r="AB8" i="31"/>
  <c r="AB9" i="31" s="1"/>
  <c r="T8" i="31"/>
  <c r="T9" i="31" s="1"/>
  <c r="L8" i="31"/>
  <c r="L9" i="31" s="1"/>
  <c r="D8" i="31"/>
  <c r="D9" i="31" s="1"/>
  <c r="T20" i="31"/>
  <c r="T21" i="31" s="1"/>
  <c r="B89" i="31"/>
  <c r="B90" i="31" s="1"/>
  <c r="AO5" i="31"/>
  <c r="AO6" i="31" s="1"/>
  <c r="AT14" i="31"/>
  <c r="AT15" i="31" s="1"/>
  <c r="B23" i="31"/>
  <c r="B24" i="31" s="1"/>
  <c r="P8" i="31"/>
  <c r="P9" i="31" s="1"/>
  <c r="AE83" i="31"/>
  <c r="AE84" i="31" s="1"/>
  <c r="AN8" i="31"/>
  <c r="AN9" i="31" s="1"/>
  <c r="V14" i="31"/>
  <c r="V15" i="31" s="1"/>
  <c r="AD65" i="31"/>
  <c r="AD66" i="31" s="1"/>
  <c r="BG23" i="31"/>
  <c r="BG24" i="31" s="1"/>
  <c r="O35" i="31"/>
  <c r="O36" i="31" s="1"/>
  <c r="Y4" i="31"/>
  <c r="X35" i="31"/>
  <c r="X36" i="31" s="1"/>
  <c r="R73" i="31"/>
  <c r="J5" i="31"/>
  <c r="J6" i="31" s="1"/>
  <c r="F14" i="31"/>
  <c r="F15" i="31" s="1"/>
  <c r="B47" i="31"/>
  <c r="B48" i="31" s="1"/>
  <c r="B71" i="31"/>
  <c r="B72" i="31" s="1"/>
  <c r="AH53" i="31"/>
  <c r="AH54" i="31" s="1"/>
  <c r="E64" i="31"/>
  <c r="BD80" i="31"/>
  <c r="BD81" i="31" s="1"/>
  <c r="Q8" i="31"/>
  <c r="Q9" i="31" s="1"/>
  <c r="AZ20" i="31"/>
  <c r="AZ21" i="31" s="1"/>
  <c r="BB38" i="31"/>
  <c r="BB39" i="31" s="1"/>
  <c r="K23" i="31"/>
  <c r="K24" i="31" s="1"/>
  <c r="AM83" i="31"/>
  <c r="AM84" i="31" s="1"/>
  <c r="Z50" i="31"/>
  <c r="Z51" i="31" s="1"/>
  <c r="AI50" i="31"/>
  <c r="AI51" i="31" s="1"/>
  <c r="X79" i="31"/>
  <c r="G11" i="31"/>
  <c r="G12" i="31" s="1"/>
  <c r="O11" i="31"/>
  <c r="O12" i="31" s="1"/>
  <c r="BE82" i="31"/>
  <c r="BE83" i="31"/>
  <c r="BD13" i="31"/>
  <c r="BD14" i="31"/>
  <c r="AV13" i="31"/>
  <c r="AV14" i="31"/>
  <c r="H13" i="31"/>
  <c r="H14" i="31"/>
  <c r="Q10" i="31"/>
  <c r="Q11" i="31"/>
  <c r="AH7" i="31"/>
  <c r="AH8" i="31"/>
  <c r="J7" i="31"/>
  <c r="J8" i="31"/>
  <c r="K4" i="31"/>
  <c r="K5" i="31"/>
  <c r="BA92" i="31"/>
  <c r="BA91" i="31"/>
  <c r="AS92" i="31"/>
  <c r="AS91" i="31"/>
  <c r="AK91" i="31"/>
  <c r="AK92" i="31"/>
  <c r="U92" i="31"/>
  <c r="U91" i="31"/>
  <c r="M92" i="31"/>
  <c r="M91" i="31"/>
  <c r="E91" i="31"/>
  <c r="E92" i="31"/>
  <c r="AT88" i="31"/>
  <c r="AT89" i="31"/>
  <c r="AD88" i="31"/>
  <c r="AD89" i="31"/>
  <c r="F88" i="31"/>
  <c r="F89" i="31"/>
  <c r="BC86" i="31"/>
  <c r="BC85" i="31"/>
  <c r="AU85" i="31"/>
  <c r="AU86" i="31"/>
  <c r="AE85" i="31"/>
  <c r="AE86" i="31"/>
  <c r="O85" i="31"/>
  <c r="O86" i="31"/>
  <c r="G85" i="31"/>
  <c r="G86" i="31"/>
  <c r="BD83" i="31"/>
  <c r="BD82" i="31"/>
  <c r="AF82" i="31"/>
  <c r="AF83" i="31"/>
  <c r="P82" i="31"/>
  <c r="P83" i="31"/>
  <c r="AW79" i="31"/>
  <c r="AW80" i="31"/>
  <c r="Y79" i="31"/>
  <c r="Y80" i="31"/>
  <c r="G64" i="31"/>
  <c r="G65" i="31"/>
  <c r="AV82" i="31"/>
  <c r="AV83" i="31"/>
  <c r="H82" i="31"/>
  <c r="H83" i="31"/>
  <c r="AF61" i="31"/>
  <c r="AF62" i="31"/>
  <c r="AL88" i="31"/>
  <c r="AL89" i="31"/>
  <c r="N88" i="31"/>
  <c r="N89" i="31"/>
  <c r="AM85" i="31"/>
  <c r="AM86" i="31"/>
  <c r="X82" i="31"/>
  <c r="X83" i="31"/>
  <c r="BE79" i="31"/>
  <c r="BE80" i="31"/>
  <c r="C5" i="31"/>
  <c r="C6" i="31" s="1"/>
  <c r="BB88" i="31"/>
  <c r="BB89" i="31"/>
  <c r="V88" i="31"/>
  <c r="V89" i="31"/>
  <c r="W85" i="31"/>
  <c r="W86" i="31"/>
  <c r="AN82" i="31"/>
  <c r="AN83" i="31"/>
  <c r="AO79" i="31"/>
  <c r="AO80" i="31"/>
  <c r="AG79" i="31"/>
  <c r="AG80" i="31"/>
  <c r="Q79" i="31"/>
  <c r="Q80" i="31"/>
  <c r="AI5" i="31"/>
  <c r="AI6" i="31" s="1"/>
  <c r="I79" i="31"/>
  <c r="I80" i="31"/>
  <c r="BF76" i="31"/>
  <c r="BF77" i="31"/>
  <c r="AX76" i="31"/>
  <c r="AX77" i="31"/>
  <c r="AP76" i="31"/>
  <c r="AP77" i="31"/>
  <c r="AH77" i="31"/>
  <c r="AH76" i="31"/>
  <c r="Z76" i="31"/>
  <c r="Z77" i="31"/>
  <c r="R76" i="31"/>
  <c r="R77" i="31"/>
  <c r="J77" i="31"/>
  <c r="J76" i="31"/>
  <c r="BG73" i="31"/>
  <c r="BG74" i="31"/>
  <c r="AY73" i="31"/>
  <c r="AY74" i="31"/>
  <c r="AI73" i="31"/>
  <c r="AI74" i="31"/>
  <c r="AA73" i="31"/>
  <c r="AA74" i="31"/>
  <c r="S73" i="31"/>
  <c r="S74" i="31"/>
  <c r="C73" i="31"/>
  <c r="C74" i="31"/>
  <c r="BH70" i="31"/>
  <c r="BH71" i="31"/>
  <c r="AR70" i="31"/>
  <c r="AR71" i="31"/>
  <c r="AJ70" i="31"/>
  <c r="AJ71" i="31"/>
  <c r="AB71" i="31"/>
  <c r="AB70" i="31"/>
  <c r="T70" i="31"/>
  <c r="T71" i="31"/>
  <c r="L70" i="31"/>
  <c r="L71" i="31"/>
  <c r="D70" i="31"/>
  <c r="D71" i="31"/>
  <c r="BI67" i="31"/>
  <c r="BI68" i="31"/>
  <c r="BA67" i="31"/>
  <c r="BA68" i="31"/>
  <c r="AS67" i="31"/>
  <c r="AS68" i="31"/>
  <c r="AK67" i="31"/>
  <c r="AK68" i="31"/>
  <c r="AC67" i="31"/>
  <c r="AC68" i="31"/>
  <c r="U67" i="31"/>
  <c r="U68" i="31"/>
  <c r="M67" i="31"/>
  <c r="M68" i="31"/>
  <c r="E67" i="31"/>
  <c r="E68" i="31"/>
  <c r="AL64" i="31"/>
  <c r="AL65" i="31"/>
  <c r="V64" i="31"/>
  <c r="V65" i="31"/>
  <c r="N64" i="31"/>
  <c r="N65" i="31"/>
  <c r="F64" i="31"/>
  <c r="F65" i="31"/>
  <c r="BC61" i="31"/>
  <c r="BC62" i="31"/>
  <c r="AU61" i="31"/>
  <c r="AU62" i="31"/>
  <c r="AM61" i="31"/>
  <c r="AM62" i="31"/>
  <c r="AE61" i="31"/>
  <c r="AE62" i="31"/>
  <c r="W61" i="31"/>
  <c r="W62" i="31"/>
  <c r="O62" i="31"/>
  <c r="O61" i="31"/>
  <c r="G61" i="31"/>
  <c r="G62" i="31"/>
  <c r="BD58" i="31"/>
  <c r="BD59" i="31"/>
  <c r="AV58" i="31"/>
  <c r="AV59" i="31"/>
  <c r="AN58" i="31"/>
  <c r="AN59" i="31"/>
  <c r="AF59" i="31"/>
  <c r="AF58" i="31"/>
  <c r="X58" i="31"/>
  <c r="X59" i="31"/>
  <c r="P58" i="31"/>
  <c r="P59" i="31"/>
  <c r="H58" i="31"/>
  <c r="H59" i="31"/>
  <c r="BE55" i="31"/>
  <c r="BE56" i="31"/>
  <c r="AW56" i="31"/>
  <c r="AW55" i="31"/>
  <c r="AO56" i="31"/>
  <c r="AO55" i="31"/>
  <c r="AG55" i="31"/>
  <c r="AG56" i="31"/>
  <c r="Y55" i="31"/>
  <c r="Y56" i="31"/>
  <c r="Q55" i="31"/>
  <c r="Q56" i="31"/>
  <c r="I55" i="31"/>
  <c r="I56" i="31"/>
  <c r="BF52" i="31"/>
  <c r="BF53" i="31"/>
  <c r="AX52" i="31"/>
  <c r="AX53" i="31"/>
  <c r="AP52" i="31"/>
  <c r="AP53" i="31"/>
  <c r="Z53" i="31"/>
  <c r="Z52" i="31"/>
  <c r="R53" i="31"/>
  <c r="R52" i="31"/>
  <c r="J52" i="31"/>
  <c r="J53" i="31"/>
  <c r="BG49" i="31"/>
  <c r="BG50" i="31"/>
  <c r="AY49" i="31"/>
  <c r="AY50" i="31"/>
  <c r="AQ49" i="31"/>
  <c r="AQ50" i="31"/>
  <c r="AA49" i="31"/>
  <c r="AA50" i="31"/>
  <c r="S49" i="31"/>
  <c r="S50" i="31"/>
  <c r="C49" i="31"/>
  <c r="C50" i="31"/>
  <c r="BH46" i="31"/>
  <c r="BH47" i="31"/>
  <c r="AZ47" i="31"/>
  <c r="AZ46" i="31"/>
  <c r="AB46" i="31"/>
  <c r="AB47" i="31"/>
  <c r="L46" i="31"/>
  <c r="L47" i="31"/>
  <c r="D46" i="31"/>
  <c r="D47" i="31"/>
  <c r="BA43" i="31"/>
  <c r="BA44" i="31"/>
  <c r="AS43" i="31"/>
  <c r="AS44" i="31"/>
  <c r="AK43" i="31"/>
  <c r="AK44" i="31"/>
  <c r="U43" i="31"/>
  <c r="U44" i="31"/>
  <c r="M43" i="31"/>
  <c r="M44" i="31"/>
  <c r="E43" i="31"/>
  <c r="E44" i="31"/>
  <c r="BB40" i="31"/>
  <c r="BB41" i="31"/>
  <c r="AT40" i="31"/>
  <c r="AT41" i="31"/>
  <c r="AL40" i="31"/>
  <c r="AL41" i="31"/>
  <c r="AD40" i="31"/>
  <c r="AD41" i="31"/>
  <c r="V40" i="31"/>
  <c r="V41" i="31"/>
  <c r="N40" i="31"/>
  <c r="N41" i="31"/>
  <c r="F41" i="31"/>
  <c r="F40" i="31"/>
  <c r="BC37" i="31"/>
  <c r="BC38" i="31"/>
  <c r="AU37" i="31"/>
  <c r="AU38" i="31"/>
  <c r="AM37" i="31"/>
  <c r="AM38" i="31"/>
  <c r="AE37" i="31"/>
  <c r="AE38" i="31"/>
  <c r="W37" i="31"/>
  <c r="W38" i="31"/>
  <c r="O37" i="31"/>
  <c r="O38" i="31"/>
  <c r="G38" i="31"/>
  <c r="G37" i="31"/>
  <c r="BD34" i="31"/>
  <c r="BD35" i="31"/>
  <c r="AV34" i="31"/>
  <c r="AV35" i="31"/>
  <c r="AN34" i="31"/>
  <c r="AN35" i="31"/>
  <c r="AF34" i="31"/>
  <c r="AF35" i="31"/>
  <c r="P34" i="31"/>
  <c r="P35" i="31"/>
  <c r="H34" i="31"/>
  <c r="H35" i="31"/>
  <c r="BE31" i="31"/>
  <c r="BE32" i="31"/>
  <c r="AW32" i="31"/>
  <c r="AW31" i="31"/>
  <c r="AO31" i="31"/>
  <c r="AO32" i="31"/>
  <c r="AG31" i="31"/>
  <c r="AG32" i="31"/>
  <c r="Y32" i="31"/>
  <c r="Y31" i="31"/>
  <c r="Q32" i="31"/>
  <c r="Q31" i="31"/>
  <c r="I31" i="31"/>
  <c r="I32" i="31"/>
  <c r="BF29" i="31"/>
  <c r="BF28" i="31"/>
  <c r="AX28" i="31"/>
  <c r="AX29" i="31"/>
  <c r="AP28" i="31"/>
  <c r="AP29" i="31"/>
  <c r="AH28" i="31"/>
  <c r="AH29" i="31"/>
  <c r="Z28" i="31"/>
  <c r="Z29" i="31"/>
  <c r="R29" i="31"/>
  <c r="R28" i="31"/>
  <c r="J29" i="31"/>
  <c r="J28" i="31"/>
  <c r="BG25" i="31"/>
  <c r="BG26" i="31"/>
  <c r="AQ25" i="31"/>
  <c r="AQ26" i="31"/>
  <c r="AA25" i="31"/>
  <c r="AA26" i="31"/>
  <c r="S25" i="31"/>
  <c r="S26" i="31"/>
  <c r="C25" i="31"/>
  <c r="C26" i="31"/>
  <c r="AZ22" i="31"/>
  <c r="AZ23" i="31"/>
  <c r="AR22" i="31"/>
  <c r="AR23" i="31"/>
  <c r="AJ22" i="31"/>
  <c r="AJ23" i="31"/>
  <c r="AB22" i="31"/>
  <c r="AB23" i="31"/>
  <c r="T22" i="31"/>
  <c r="T23" i="31"/>
  <c r="L22" i="31"/>
  <c r="L23" i="31"/>
  <c r="D22" i="31"/>
  <c r="D23" i="31"/>
  <c r="BI19" i="31"/>
  <c r="BI20" i="31"/>
  <c r="BA19" i="31"/>
  <c r="BA20" i="31"/>
  <c r="AS19" i="31"/>
  <c r="AS20" i="31"/>
  <c r="AK19" i="31"/>
  <c r="AK20" i="31"/>
  <c r="AC19" i="31"/>
  <c r="AC20" i="31"/>
  <c r="U19" i="31"/>
  <c r="U20" i="31"/>
  <c r="M19" i="31"/>
  <c r="M20" i="31"/>
  <c r="E20" i="31"/>
  <c r="E19" i="31"/>
  <c r="BB16" i="31"/>
  <c r="BB17" i="31"/>
  <c r="AT17" i="31"/>
  <c r="AT16" i="31"/>
  <c r="AL16" i="31"/>
  <c r="AL17" i="31"/>
  <c r="AD16" i="31"/>
  <c r="AD17" i="31"/>
  <c r="V17" i="31"/>
  <c r="V16" i="31"/>
  <c r="N17" i="31"/>
  <c r="N16" i="31"/>
  <c r="F16" i="31"/>
  <c r="F17" i="31"/>
  <c r="AU13" i="31"/>
  <c r="AU14" i="31"/>
  <c r="AM13" i="31"/>
  <c r="AM14" i="31"/>
  <c r="AE13" i="31"/>
  <c r="AE14" i="31"/>
  <c r="W13" i="31"/>
  <c r="W14" i="31"/>
  <c r="O13" i="31"/>
  <c r="O14" i="31"/>
  <c r="G13" i="31"/>
  <c r="G14" i="31"/>
  <c r="BD10" i="31"/>
  <c r="BD11" i="31"/>
  <c r="AF10" i="31"/>
  <c r="AF11" i="31"/>
  <c r="X10" i="31"/>
  <c r="X11" i="31"/>
  <c r="P10" i="31"/>
  <c r="P11" i="31"/>
  <c r="H10" i="31"/>
  <c r="H11" i="31"/>
  <c r="BE7" i="31"/>
  <c r="BE8" i="31"/>
  <c r="AO7" i="31"/>
  <c r="AO8" i="31"/>
  <c r="AG7" i="31"/>
  <c r="AG8" i="31"/>
  <c r="Y7" i="31"/>
  <c r="Y8" i="31"/>
  <c r="BF4" i="31"/>
  <c r="BF5" i="31"/>
  <c r="AX4" i="31"/>
  <c r="AX5" i="31"/>
  <c r="AP4" i="31"/>
  <c r="AP5" i="31"/>
  <c r="AH4" i="31"/>
  <c r="AH5" i="31"/>
  <c r="Z4" i="31"/>
  <c r="Z5" i="31"/>
  <c r="R4" i="31"/>
  <c r="R5" i="31"/>
  <c r="AT65" i="31"/>
  <c r="AT66" i="31" s="1"/>
  <c r="AZ71" i="31"/>
  <c r="AZ72" i="31" s="1"/>
  <c r="K74" i="31"/>
  <c r="K75" i="31" s="1"/>
  <c r="B5" i="31"/>
  <c r="B6" i="31" s="1"/>
  <c r="B13" i="31"/>
  <c r="B14" i="31"/>
  <c r="B29" i="31"/>
  <c r="B30" i="31" s="1"/>
  <c r="B37" i="31"/>
  <c r="B38" i="31"/>
  <c r="B53" i="31"/>
  <c r="B54" i="31" s="1"/>
  <c r="B61" i="31"/>
  <c r="B62" i="31"/>
  <c r="B77" i="31"/>
  <c r="B78" i="31" s="1"/>
  <c r="BH91" i="31"/>
  <c r="BH92" i="31"/>
  <c r="AZ91" i="31"/>
  <c r="AZ92" i="31"/>
  <c r="AR91" i="31"/>
  <c r="AR92" i="31"/>
  <c r="AJ92" i="31"/>
  <c r="AJ91" i="31"/>
  <c r="AB91" i="31"/>
  <c r="AB92" i="31"/>
  <c r="T91" i="31"/>
  <c r="T92" i="31"/>
  <c r="L91" i="31"/>
  <c r="L92" i="31"/>
  <c r="D91" i="31"/>
  <c r="D92" i="31"/>
  <c r="BI88" i="31"/>
  <c r="BI89" i="31"/>
  <c r="BA88" i="31"/>
  <c r="BA89" i="31"/>
  <c r="AS88" i="31"/>
  <c r="AS89" i="31"/>
  <c r="AK88" i="31"/>
  <c r="AK89" i="31"/>
  <c r="AC89" i="31"/>
  <c r="AC88" i="31"/>
  <c r="M89" i="31"/>
  <c r="M88" i="31"/>
  <c r="BB86" i="31"/>
  <c r="BB85" i="31"/>
  <c r="AT85" i="31"/>
  <c r="AT86" i="31"/>
  <c r="AL85" i="31"/>
  <c r="AL86" i="31"/>
  <c r="AD85" i="31"/>
  <c r="AD86" i="31"/>
  <c r="V85" i="31"/>
  <c r="V86" i="31"/>
  <c r="N85" i="31"/>
  <c r="N86" i="31"/>
  <c r="F85" i="31"/>
  <c r="F86" i="31"/>
  <c r="BC82" i="31"/>
  <c r="BC83" i="31"/>
  <c r="AU82" i="31"/>
  <c r="AU83" i="31"/>
  <c r="W82" i="31"/>
  <c r="W83" i="31"/>
  <c r="O82" i="31"/>
  <c r="O83" i="31"/>
  <c r="G82" i="31"/>
  <c r="G83" i="31"/>
  <c r="AV79" i="31"/>
  <c r="AV80" i="31"/>
  <c r="AN79" i="31"/>
  <c r="AN80" i="31"/>
  <c r="AF79" i="31"/>
  <c r="AF80" i="31"/>
  <c r="P79" i="31"/>
  <c r="P80" i="31"/>
  <c r="H79" i="31"/>
  <c r="H80" i="31"/>
  <c r="BE76" i="31"/>
  <c r="BE77" i="31"/>
  <c r="AW76" i="31"/>
  <c r="AW77" i="31"/>
  <c r="AG76" i="31"/>
  <c r="AG77" i="31"/>
  <c r="Y76" i="31"/>
  <c r="Y77" i="31"/>
  <c r="Q76" i="31"/>
  <c r="Q77" i="31"/>
  <c r="I76" i="31"/>
  <c r="I77" i="31"/>
  <c r="BF73" i="31"/>
  <c r="BF74" i="31"/>
  <c r="AX74" i="31"/>
  <c r="AX73" i="31"/>
  <c r="AP73" i="31"/>
  <c r="AP74" i="31"/>
  <c r="AH74" i="31"/>
  <c r="AH73" i="31"/>
  <c r="Z73" i="31"/>
  <c r="Z74" i="31"/>
  <c r="J73" i="31"/>
  <c r="J74" i="31"/>
  <c r="BG70" i="31"/>
  <c r="BG71" i="31"/>
  <c r="AY70" i="31"/>
  <c r="AY71" i="31"/>
  <c r="AQ70" i="31"/>
  <c r="AQ71" i="31"/>
  <c r="AI70" i="31"/>
  <c r="AI71" i="31"/>
  <c r="AA70" i="31"/>
  <c r="AA71" i="31"/>
  <c r="S70" i="31"/>
  <c r="S71" i="31"/>
  <c r="K70" i="31"/>
  <c r="K71" i="31"/>
  <c r="C70" i="31"/>
  <c r="C71" i="31"/>
  <c r="BH68" i="31"/>
  <c r="BH67" i="31"/>
  <c r="AZ68" i="31"/>
  <c r="AZ67" i="31"/>
  <c r="AR67" i="31"/>
  <c r="AR68" i="31"/>
  <c r="AJ68" i="31"/>
  <c r="AJ67" i="31"/>
  <c r="AB67" i="31"/>
  <c r="AB68" i="31"/>
  <c r="T67" i="31"/>
  <c r="T68" i="31"/>
  <c r="L67" i="31"/>
  <c r="L68" i="31"/>
  <c r="D67" i="31"/>
  <c r="D68" i="31"/>
  <c r="BI64" i="31"/>
  <c r="BI65" i="31"/>
  <c r="BA64" i="31"/>
  <c r="BA65" i="31"/>
  <c r="AS65" i="31"/>
  <c r="AS64" i="31"/>
  <c r="AK64" i="31"/>
  <c r="AK65" i="31"/>
  <c r="AC64" i="31"/>
  <c r="AC65" i="31"/>
  <c r="U64" i="31"/>
  <c r="U65" i="31"/>
  <c r="M64" i="31"/>
  <c r="M65" i="31"/>
  <c r="BB61" i="31"/>
  <c r="BB62" i="31"/>
  <c r="AT61" i="31"/>
  <c r="AT62" i="31"/>
  <c r="AL61" i="31"/>
  <c r="AL62" i="31"/>
  <c r="AD62" i="31"/>
  <c r="AD61" i="31"/>
  <c r="V61" i="31"/>
  <c r="V62" i="31"/>
  <c r="N62" i="31"/>
  <c r="N61" i="31"/>
  <c r="F61" i="31"/>
  <c r="F62" i="31"/>
  <c r="BC58" i="31"/>
  <c r="BC59" i="31"/>
  <c r="AU58" i="31"/>
  <c r="AU59" i="31"/>
  <c r="AM58" i="31"/>
  <c r="AM59" i="31"/>
  <c r="AE58" i="31"/>
  <c r="AE59" i="31"/>
  <c r="W58" i="31"/>
  <c r="W59" i="31"/>
  <c r="O58" i="31"/>
  <c r="O59" i="31"/>
  <c r="G58" i="31"/>
  <c r="G59" i="31"/>
  <c r="BD55" i="31"/>
  <c r="BD56" i="31"/>
  <c r="AV55" i="31"/>
  <c r="AV56" i="31"/>
  <c r="AN55" i="31"/>
  <c r="AN56" i="31"/>
  <c r="AF55" i="31"/>
  <c r="AF56" i="31"/>
  <c r="X55" i="31"/>
  <c r="X56" i="31"/>
  <c r="P55" i="31"/>
  <c r="P56" i="31"/>
  <c r="H55" i="31"/>
  <c r="H56" i="31"/>
  <c r="BE53" i="31"/>
  <c r="BE52" i="31"/>
  <c r="AW52" i="31"/>
  <c r="AW53" i="31"/>
  <c r="AO52" i="31"/>
  <c r="AO53" i="31"/>
  <c r="AG52" i="31"/>
  <c r="AG53" i="31"/>
  <c r="Q52" i="31"/>
  <c r="Q53" i="31"/>
  <c r="I52" i="31"/>
  <c r="I53" i="31"/>
  <c r="BF49" i="31"/>
  <c r="BF50" i="31"/>
  <c r="AX49" i="31"/>
  <c r="AX50" i="31"/>
  <c r="AP49" i="31"/>
  <c r="AP50" i="31"/>
  <c r="AH49" i="31"/>
  <c r="AH50" i="31"/>
  <c r="BG46" i="31"/>
  <c r="BG47" i="31"/>
  <c r="AY46" i="31"/>
  <c r="AY47" i="31"/>
  <c r="AQ46" i="31"/>
  <c r="AQ47" i="31"/>
  <c r="AI46" i="31"/>
  <c r="AI47" i="31"/>
  <c r="AA46" i="31"/>
  <c r="AA47" i="31"/>
  <c r="S46" i="31"/>
  <c r="S47" i="31"/>
  <c r="K46" i="31"/>
  <c r="K47" i="31"/>
  <c r="C46" i="31"/>
  <c r="C47" i="31"/>
  <c r="BH43" i="31"/>
  <c r="BH44" i="31"/>
  <c r="AZ43" i="31"/>
  <c r="AZ44" i="31"/>
  <c r="AR43" i="31"/>
  <c r="AR44" i="31"/>
  <c r="AJ43" i="31"/>
  <c r="AJ44" i="31"/>
  <c r="AB43" i="31"/>
  <c r="AB44" i="31"/>
  <c r="T43" i="31"/>
  <c r="T44" i="31"/>
  <c r="L43" i="31"/>
  <c r="L44" i="31"/>
  <c r="D43" i="31"/>
  <c r="D44" i="31"/>
  <c r="BI41" i="31"/>
  <c r="BI40" i="31"/>
  <c r="BA40" i="31"/>
  <c r="BA41" i="31"/>
  <c r="AS41" i="31"/>
  <c r="AS40" i="31"/>
  <c r="AK40" i="31"/>
  <c r="AK41" i="31"/>
  <c r="AC40" i="31"/>
  <c r="AC41" i="31"/>
  <c r="U41" i="31"/>
  <c r="U40" i="31"/>
  <c r="M40" i="31"/>
  <c r="M41" i="31"/>
  <c r="E41" i="31"/>
  <c r="E40" i="31"/>
  <c r="AL37" i="31"/>
  <c r="AL38" i="31"/>
  <c r="AD37" i="31"/>
  <c r="AD38" i="31"/>
  <c r="V37" i="31"/>
  <c r="V38" i="31"/>
  <c r="N37" i="31"/>
  <c r="N38" i="31"/>
  <c r="F37" i="31"/>
  <c r="F38" i="31"/>
  <c r="BC34" i="31"/>
  <c r="BC35" i="31"/>
  <c r="AU34" i="31"/>
  <c r="AU35" i="31"/>
  <c r="AM34" i="31"/>
  <c r="AM35" i="31"/>
  <c r="W34" i="31"/>
  <c r="W35" i="31"/>
  <c r="G35" i="31"/>
  <c r="G34" i="31"/>
  <c r="BD32" i="31"/>
  <c r="BD31" i="31"/>
  <c r="AN11" i="31"/>
  <c r="AN12" i="31" s="1"/>
  <c r="AV11" i="31"/>
  <c r="AV12" i="31" s="1"/>
  <c r="AY26" i="31"/>
  <c r="AY27" i="31" s="1"/>
  <c r="AR47" i="31"/>
  <c r="AR48" i="31" s="1"/>
  <c r="BH23" i="31"/>
  <c r="BH24" i="31" s="1"/>
  <c r="R50" i="31"/>
  <c r="R51" i="31" s="1"/>
  <c r="AQ74" i="31"/>
  <c r="AQ75" i="31" s="1"/>
  <c r="AE35" i="31"/>
  <c r="AE36" i="31" s="1"/>
  <c r="T47" i="31"/>
  <c r="T48" i="31" s="1"/>
  <c r="AO77" i="31"/>
  <c r="AO78" i="31" s="1"/>
  <c r="Y53" i="31"/>
  <c r="Y54" i="31" s="1"/>
  <c r="J50" i="31"/>
  <c r="J51" i="31" s="1"/>
  <c r="BB65" i="31"/>
  <c r="BB66" i="31" s="1"/>
  <c r="BC14" i="31"/>
  <c r="BC15" i="31" s="1"/>
  <c r="AI26" i="31"/>
  <c r="AI27" i="31" s="1"/>
  <c r="AC44" i="31"/>
  <c r="AC45" i="31" s="1"/>
  <c r="K26" i="31"/>
  <c r="K27" i="31" s="1"/>
  <c r="BI44" i="31"/>
  <c r="BI45" i="31" s="1"/>
  <c r="K50" i="31"/>
  <c r="K51" i="31" s="1"/>
  <c r="AJ46" i="31"/>
  <c r="I8" i="31"/>
  <c r="I9" i="31" s="1"/>
  <c r="AW8" i="31"/>
  <c r="AW9" i="31" s="1"/>
  <c r="AT38" i="31"/>
  <c r="AT39" i="31" s="1"/>
  <c r="AN31" i="31"/>
  <c r="AN32" i="31"/>
  <c r="X32" i="31"/>
  <c r="X31" i="31"/>
  <c r="H31" i="31"/>
  <c r="H32" i="31"/>
  <c r="BE28" i="31"/>
  <c r="BE29" i="31"/>
  <c r="AW28" i="31"/>
  <c r="AW29" i="31"/>
  <c r="AO28" i="31"/>
  <c r="AO29" i="31"/>
  <c r="Q28" i="31"/>
  <c r="Q29" i="31"/>
  <c r="BF26" i="31"/>
  <c r="BF25" i="31"/>
  <c r="AX25" i="31"/>
  <c r="AX26" i="31"/>
  <c r="AP26" i="31"/>
  <c r="AP25" i="31"/>
  <c r="AH26" i="31"/>
  <c r="AH25" i="31"/>
  <c r="Z25" i="31"/>
  <c r="Z26" i="31"/>
  <c r="R26" i="31"/>
  <c r="R25" i="31"/>
  <c r="J25" i="31"/>
  <c r="J26" i="31"/>
  <c r="AQ22" i="31"/>
  <c r="AQ23" i="31"/>
  <c r="AI22" i="31"/>
  <c r="AI23" i="31"/>
  <c r="AA22" i="31"/>
  <c r="AA23" i="31"/>
  <c r="S22" i="31"/>
  <c r="S23" i="31"/>
  <c r="C23" i="31"/>
  <c r="C22" i="31"/>
  <c r="BH20" i="31"/>
  <c r="BH19" i="31"/>
  <c r="AJ19" i="31"/>
  <c r="AJ20" i="31"/>
  <c r="AB20" i="31"/>
  <c r="AB19" i="31"/>
  <c r="L20" i="31"/>
  <c r="L19" i="31"/>
  <c r="BI16" i="31"/>
  <c r="BI17" i="31"/>
  <c r="BA16" i="31"/>
  <c r="BA17" i="31"/>
  <c r="AS16" i="31"/>
  <c r="AS17" i="31"/>
  <c r="AC16" i="31"/>
  <c r="AC17" i="31"/>
  <c r="U16" i="31"/>
  <c r="U17" i="31"/>
  <c r="M16" i="31"/>
  <c r="M17" i="31"/>
  <c r="E16" i="31"/>
  <c r="E17" i="31"/>
  <c r="BB13" i="31"/>
  <c r="BB14" i="31"/>
  <c r="AD13" i="31"/>
  <c r="AD14" i="31"/>
  <c r="BC10" i="31"/>
  <c r="BC11" i="31"/>
  <c r="AE10" i="31"/>
  <c r="AE11" i="31"/>
  <c r="W11" i="31"/>
  <c r="W10" i="31"/>
  <c r="BD7" i="31"/>
  <c r="BD8" i="31"/>
  <c r="AV7" i="31"/>
  <c r="AV8" i="31"/>
  <c r="AF7" i="31"/>
  <c r="AF8" i="31"/>
  <c r="H7" i="31"/>
  <c r="H8" i="31"/>
  <c r="BE4" i="31"/>
  <c r="BE5" i="31"/>
  <c r="AW4" i="31"/>
  <c r="AW5" i="31"/>
  <c r="AG4" i="31"/>
  <c r="AG5" i="31"/>
  <c r="Q4" i="31"/>
  <c r="Q5" i="31"/>
  <c r="I4" i="31"/>
  <c r="I5" i="31"/>
  <c r="D20" i="31"/>
  <c r="D21" i="31" s="1"/>
  <c r="AU11" i="31"/>
  <c r="AU12" i="31" s="1"/>
  <c r="I29" i="31"/>
  <c r="I30" i="31" s="1"/>
  <c r="P32" i="31"/>
  <c r="P33" i="31" s="1"/>
  <c r="AM11" i="31"/>
  <c r="AM12" i="31" s="1"/>
  <c r="Y29" i="31"/>
  <c r="Y30" i="31" s="1"/>
  <c r="AF32" i="31"/>
  <c r="AF33" i="31" s="1"/>
  <c r="AK17" i="31"/>
  <c r="AK18" i="31" s="1"/>
  <c r="X8" i="31"/>
  <c r="X9" i="31" s="1"/>
  <c r="AG29" i="31"/>
  <c r="AG30" i="31" s="1"/>
  <c r="AR20" i="31"/>
  <c r="AR21" i="31" s="1"/>
  <c r="AY23" i="31"/>
  <c r="AY24" i="31" s="1"/>
  <c r="AT80" i="31"/>
  <c r="AT81" i="31" s="1"/>
  <c r="AP68" i="31"/>
  <c r="AP67" i="31"/>
  <c r="C65" i="31"/>
  <c r="C64" i="31"/>
  <c r="B86" i="31"/>
  <c r="B87" i="31" s="1"/>
  <c r="V29" i="31"/>
  <c r="V30" i="31" s="1"/>
  <c r="AE26" i="31"/>
  <c r="AE27" i="31" s="1"/>
  <c r="B43" i="31"/>
  <c r="B44" i="31"/>
  <c r="AE88" i="31"/>
  <c r="AE89" i="31"/>
  <c r="AG82" i="31"/>
  <c r="AG83" i="31"/>
  <c r="AH79" i="31"/>
  <c r="AH80" i="31"/>
  <c r="AY76" i="31"/>
  <c r="AY77" i="31"/>
  <c r="AR73" i="31"/>
  <c r="AR74" i="31"/>
  <c r="BI70" i="31"/>
  <c r="BI71" i="31"/>
  <c r="AS70" i="31"/>
  <c r="AS71" i="31"/>
  <c r="U70" i="31"/>
  <c r="U71" i="31"/>
  <c r="AT68" i="31"/>
  <c r="AT67" i="31"/>
  <c r="V68" i="31"/>
  <c r="V67" i="31"/>
  <c r="BC65" i="31"/>
  <c r="BC64" i="31"/>
  <c r="AE65" i="31"/>
  <c r="AE64" i="31"/>
  <c r="AV61" i="31"/>
  <c r="AV62" i="31"/>
  <c r="P61" i="31"/>
  <c r="P62" i="31"/>
  <c r="AW59" i="31"/>
  <c r="AW58" i="31"/>
  <c r="S52" i="31"/>
  <c r="S53" i="31"/>
  <c r="K52" i="31"/>
  <c r="K53" i="31"/>
  <c r="C52" i="31"/>
  <c r="C53" i="31"/>
  <c r="BH50" i="31"/>
  <c r="BH49" i="31"/>
  <c r="BA46" i="31"/>
  <c r="BA47" i="31"/>
  <c r="U47" i="31"/>
  <c r="U46" i="31"/>
  <c r="AD43" i="31"/>
  <c r="AD44" i="31"/>
  <c r="BC40" i="31"/>
  <c r="BC41" i="31"/>
  <c r="AM40" i="31"/>
  <c r="AM41" i="31"/>
  <c r="W40" i="31"/>
  <c r="W41" i="31"/>
  <c r="G40" i="31"/>
  <c r="G41" i="31"/>
  <c r="AV37" i="31"/>
  <c r="AV38" i="31"/>
  <c r="AF37" i="31"/>
  <c r="AF38" i="31"/>
  <c r="Z31" i="31"/>
  <c r="Z32" i="31"/>
  <c r="AY29" i="31"/>
  <c r="AY28" i="31"/>
  <c r="S28" i="31"/>
  <c r="S29" i="31"/>
  <c r="T25" i="31"/>
  <c r="T26" i="31"/>
  <c r="BI22" i="31"/>
  <c r="BI23" i="31"/>
  <c r="AK22" i="31"/>
  <c r="AK23" i="31"/>
  <c r="M22" i="31"/>
  <c r="M23" i="31"/>
  <c r="AU17" i="31"/>
  <c r="AU18" i="31" s="1"/>
  <c r="AD20" i="31"/>
  <c r="AD21" i="31" s="1"/>
  <c r="AG35" i="31"/>
  <c r="AG36" i="31" s="1"/>
  <c r="AU65" i="31"/>
  <c r="AU66" i="31" s="1"/>
  <c r="H86" i="31"/>
  <c r="H87" i="31" s="1"/>
  <c r="W65" i="31"/>
  <c r="W66" i="31" s="1"/>
  <c r="BH74" i="31"/>
  <c r="BH75" i="31" s="1"/>
  <c r="AA5" i="31"/>
  <c r="AA6" i="31" s="1"/>
  <c r="AY5" i="31"/>
  <c r="AY6" i="31" s="1"/>
  <c r="Z8" i="31"/>
  <c r="Z9" i="31" s="1"/>
  <c r="AX8" i="31"/>
  <c r="AX9" i="31" s="1"/>
  <c r="P14" i="31"/>
  <c r="P15" i="31" s="1"/>
  <c r="X14" i="31"/>
  <c r="X15" i="31" s="1"/>
  <c r="AH32" i="31"/>
  <c r="AH33" i="31" s="1"/>
  <c r="J56" i="31"/>
  <c r="J57" i="31" s="1"/>
  <c r="G88" i="31"/>
  <c r="AL92" i="31"/>
  <c r="AL91" i="31"/>
  <c r="AM88" i="31"/>
  <c r="AM89" i="31"/>
  <c r="AV85" i="31"/>
  <c r="AV86" i="31"/>
  <c r="P85" i="31"/>
  <c r="P86" i="31"/>
  <c r="AO82" i="31"/>
  <c r="AO83" i="31"/>
  <c r="T74" i="31"/>
  <c r="T73" i="31"/>
  <c r="AC71" i="31"/>
  <c r="AC70" i="31"/>
  <c r="E70" i="31"/>
  <c r="E71" i="31"/>
  <c r="AD67" i="31"/>
  <c r="AD68" i="31"/>
  <c r="AM64" i="31"/>
  <c r="AM65" i="31"/>
  <c r="X61" i="31"/>
  <c r="X62" i="31"/>
  <c r="H61" i="31"/>
  <c r="H62" i="31"/>
  <c r="BE58" i="31"/>
  <c r="BE59" i="31"/>
  <c r="AO58" i="31"/>
  <c r="AO59" i="31"/>
  <c r="Q59" i="31"/>
  <c r="Q58" i="31"/>
  <c r="AP56" i="31"/>
  <c r="AP55" i="31"/>
  <c r="Z55" i="31"/>
  <c r="Z56" i="31"/>
  <c r="AI52" i="31"/>
  <c r="AI53" i="31"/>
  <c r="AJ49" i="31"/>
  <c r="AJ50" i="31"/>
  <c r="AS46" i="31"/>
  <c r="AS47" i="31"/>
  <c r="AC46" i="31"/>
  <c r="AC47" i="31"/>
  <c r="E46" i="31"/>
  <c r="E47" i="31"/>
  <c r="AT43" i="31"/>
  <c r="AT44" i="31"/>
  <c r="N44" i="31"/>
  <c r="N43" i="31"/>
  <c r="AE40" i="31"/>
  <c r="AE41" i="31"/>
  <c r="P38" i="31"/>
  <c r="P37" i="31"/>
  <c r="BE35" i="31"/>
  <c r="BE34" i="31"/>
  <c r="AW34" i="31"/>
  <c r="AW35" i="31"/>
  <c r="Y34" i="31"/>
  <c r="Y35" i="31"/>
  <c r="Q34" i="31"/>
  <c r="Q35" i="31"/>
  <c r="I34" i="31"/>
  <c r="I35" i="31"/>
  <c r="AP31" i="31"/>
  <c r="AP32" i="31"/>
  <c r="R31" i="31"/>
  <c r="R32" i="31"/>
  <c r="AA28" i="31"/>
  <c r="AA29" i="31"/>
  <c r="C28" i="31"/>
  <c r="C29" i="31"/>
  <c r="AS22" i="31"/>
  <c r="AS23" i="31"/>
  <c r="AC22" i="31"/>
  <c r="AC23" i="31"/>
  <c r="E22" i="31"/>
  <c r="E23" i="31"/>
  <c r="BB19" i="31"/>
  <c r="BB20" i="31"/>
  <c r="AL19" i="31"/>
  <c r="AL20" i="31"/>
  <c r="N19" i="31"/>
  <c r="N20" i="31"/>
  <c r="AE16" i="31"/>
  <c r="AE17" i="31"/>
  <c r="G16" i="31"/>
  <c r="G17" i="31"/>
  <c r="BE10" i="31"/>
  <c r="BE11" i="31"/>
  <c r="AW10" i="31"/>
  <c r="AW11" i="31"/>
  <c r="AO11" i="31"/>
  <c r="AO10" i="31"/>
  <c r="AG10" i="31"/>
  <c r="AG11" i="31"/>
  <c r="F44" i="31"/>
  <c r="F45" i="31" s="1"/>
  <c r="AX32" i="31"/>
  <c r="AX33" i="31" s="1"/>
  <c r="B20" i="31"/>
  <c r="B21" i="31" s="1"/>
  <c r="O17" i="31"/>
  <c r="O18" i="31" s="1"/>
  <c r="BF56" i="31"/>
  <c r="BF57" i="31" s="1"/>
  <c r="BH26" i="31"/>
  <c r="BH27" i="31" s="1"/>
  <c r="AQ5" i="31"/>
  <c r="AQ6" i="31" s="1"/>
  <c r="AP8" i="31"/>
  <c r="AP9" i="31" s="1"/>
  <c r="AF14" i="31"/>
  <c r="AF15" i="31" s="1"/>
  <c r="Y11" i="31"/>
  <c r="Y12" i="31" s="1"/>
  <c r="AN14" i="31"/>
  <c r="AN15" i="31" s="1"/>
  <c r="O41" i="31"/>
  <c r="O42" i="31" s="1"/>
  <c r="AK47" i="31"/>
  <c r="AK48" i="31" s="1"/>
  <c r="AX80" i="31"/>
  <c r="AX81" i="31" s="1"/>
  <c r="AQ52" i="31"/>
  <c r="BB92" i="31"/>
  <c r="BB91" i="31"/>
  <c r="V91" i="31"/>
  <c r="V92" i="31"/>
  <c r="AU88" i="31"/>
  <c r="AU89" i="31"/>
  <c r="O88" i="31"/>
  <c r="O89" i="31"/>
  <c r="BD85" i="31"/>
  <c r="BD86" i="31"/>
  <c r="X85" i="31"/>
  <c r="X86" i="31"/>
  <c r="Y82" i="31"/>
  <c r="Y83" i="31"/>
  <c r="BF79" i="31"/>
  <c r="BF80" i="31"/>
  <c r="R80" i="31"/>
  <c r="R79" i="31"/>
  <c r="BG76" i="31"/>
  <c r="BG77" i="31"/>
  <c r="AI76" i="31"/>
  <c r="AI77" i="31"/>
  <c r="AA76" i="31"/>
  <c r="AA77" i="31"/>
  <c r="K76" i="31"/>
  <c r="K77" i="31"/>
  <c r="C76" i="31"/>
  <c r="C77" i="31"/>
  <c r="AZ73" i="31"/>
  <c r="AZ74" i="31"/>
  <c r="AB73" i="31"/>
  <c r="AB74" i="31"/>
  <c r="BA71" i="31"/>
  <c r="BA70" i="31"/>
  <c r="AK70" i="31"/>
  <c r="AK71" i="31"/>
  <c r="M70" i="31"/>
  <c r="M71" i="31"/>
  <c r="AL67" i="31"/>
  <c r="AL68" i="31"/>
  <c r="F67" i="31"/>
  <c r="F68" i="31"/>
  <c r="O64" i="31"/>
  <c r="O65" i="31"/>
  <c r="AN61" i="31"/>
  <c r="AN62" i="31"/>
  <c r="AG58" i="31"/>
  <c r="AG59" i="31"/>
  <c r="I58" i="31"/>
  <c r="I59" i="31"/>
  <c r="AH55" i="31"/>
  <c r="AH56" i="31"/>
  <c r="R55" i="31"/>
  <c r="R56" i="31"/>
  <c r="BG52" i="31"/>
  <c r="BG53" i="31"/>
  <c r="AY52" i="31"/>
  <c r="AY53" i="31"/>
  <c r="AA52" i="31"/>
  <c r="AA53" i="31"/>
  <c r="AR49" i="31"/>
  <c r="AR50" i="31"/>
  <c r="AB49" i="31"/>
  <c r="AB50" i="31"/>
  <c r="L49" i="31"/>
  <c r="L50" i="31"/>
  <c r="D49" i="31"/>
  <c r="D50" i="31"/>
  <c r="BI46" i="31"/>
  <c r="BI47" i="31"/>
  <c r="M46" i="31"/>
  <c r="M47" i="31"/>
  <c r="BB43" i="31"/>
  <c r="BB44" i="31"/>
  <c r="V43" i="31"/>
  <c r="V44" i="31"/>
  <c r="AU40" i="31"/>
  <c r="AU41" i="31"/>
  <c r="BD37" i="31"/>
  <c r="BD38" i="31"/>
  <c r="X37" i="31"/>
  <c r="X38" i="31"/>
  <c r="AO34" i="31"/>
  <c r="AO35" i="31"/>
  <c r="BF32" i="31"/>
  <c r="BF31" i="31"/>
  <c r="K28" i="31"/>
  <c r="K29" i="31"/>
  <c r="AZ25" i="31"/>
  <c r="AZ26" i="31"/>
  <c r="AB25" i="31"/>
  <c r="AB26" i="31"/>
  <c r="L25" i="31"/>
  <c r="L26" i="31"/>
  <c r="AT19" i="31"/>
  <c r="AT20" i="31"/>
  <c r="V19" i="31"/>
  <c r="V20" i="31"/>
  <c r="F19" i="31"/>
  <c r="F20" i="31"/>
  <c r="BC16" i="31"/>
  <c r="BC17" i="31"/>
  <c r="AM16" i="31"/>
  <c r="AM17" i="31"/>
  <c r="W17" i="31"/>
  <c r="W16" i="31"/>
  <c r="AX56" i="31"/>
  <c r="AX57" i="31" s="1"/>
  <c r="BG5" i="31"/>
  <c r="BG6" i="31" s="1"/>
  <c r="S5" i="31"/>
  <c r="S6" i="31" s="1"/>
  <c r="BF8" i="31"/>
  <c r="BF9" i="31" s="1"/>
  <c r="R8" i="31"/>
  <c r="R9" i="31" s="1"/>
  <c r="I11" i="31"/>
  <c r="I12" i="31" s="1"/>
  <c r="AZ50" i="31"/>
  <c r="AZ51" i="31" s="1"/>
  <c r="D74" i="31"/>
  <c r="D75" i="31" s="1"/>
  <c r="B67" i="31"/>
  <c r="B68" i="31"/>
  <c r="B91" i="31"/>
  <c r="B92" i="31"/>
  <c r="F91" i="31"/>
  <c r="F92" i="31"/>
  <c r="BC89" i="31"/>
  <c r="BC88" i="31"/>
  <c r="W88" i="31"/>
  <c r="W89" i="31"/>
  <c r="AN85" i="31"/>
  <c r="AN86" i="31"/>
  <c r="AW82" i="31"/>
  <c r="AW83" i="31"/>
  <c r="Q83" i="31"/>
  <c r="Q82" i="31"/>
  <c r="AP79" i="31"/>
  <c r="AP80" i="31"/>
  <c r="AQ76" i="31"/>
  <c r="AQ77" i="31"/>
  <c r="S77" i="31"/>
  <c r="S76" i="31"/>
  <c r="L73" i="31"/>
  <c r="L74" i="31"/>
  <c r="BB67" i="31"/>
  <c r="BB68" i="31"/>
  <c r="N67" i="31"/>
  <c r="N68" i="31"/>
  <c r="BD61" i="31"/>
  <c r="BD62" i="31"/>
  <c r="AL44" i="31"/>
  <c r="AL45" i="31" s="1"/>
  <c r="U23" i="31"/>
  <c r="U24" i="31" s="1"/>
  <c r="H38" i="31"/>
  <c r="H39" i="31" s="1"/>
  <c r="T50" i="31"/>
  <c r="T51" i="31" s="1"/>
  <c r="AR26" i="31"/>
  <c r="AR27" i="31" s="1"/>
  <c r="BA23" i="31"/>
  <c r="BA24" i="31" s="1"/>
  <c r="AN38" i="31"/>
  <c r="AN39" i="31" s="1"/>
  <c r="Y59" i="31"/>
  <c r="Y60" i="31" s="1"/>
  <c r="AF86" i="31"/>
  <c r="AF87" i="31" s="1"/>
  <c r="I83" i="31"/>
  <c r="I84" i="31" s="1"/>
  <c r="AJ74" i="31"/>
  <c r="AJ75" i="31" s="1"/>
  <c r="B64" i="31"/>
  <c r="B65" i="31"/>
  <c r="AT92" i="31"/>
  <c r="AT93" i="31" s="1"/>
  <c r="AD92" i="31"/>
  <c r="AD93" i="31" s="1"/>
  <c r="N92" i="31"/>
  <c r="N93" i="31" s="1"/>
  <c r="BE92" i="31"/>
  <c r="BE91" i="31"/>
  <c r="AW92" i="31"/>
  <c r="AW91" i="31"/>
  <c r="AO92" i="31"/>
  <c r="AO91" i="31"/>
  <c r="AG91" i="31"/>
  <c r="AG92" i="31"/>
  <c r="Y92" i="31"/>
  <c r="Y91" i="31"/>
  <c r="I91" i="31"/>
  <c r="I92" i="31"/>
  <c r="AH89" i="31"/>
  <c r="AH88" i="31"/>
  <c r="Z80" i="31"/>
  <c r="Z81" i="31" s="1"/>
  <c r="J80" i="31"/>
  <c r="J81" i="31" s="1"/>
  <c r="AS82" i="31"/>
  <c r="AS83" i="31"/>
  <c r="J32" i="31"/>
  <c r="J33" i="31" s="1"/>
  <c r="BG29" i="31"/>
  <c r="BG30" i="31" s="1"/>
  <c r="AQ29" i="31"/>
  <c r="AQ30" i="31" s="1"/>
  <c r="AI29" i="31"/>
  <c r="AI30" i="31" s="1"/>
  <c r="F28" i="31"/>
  <c r="F29" i="31"/>
  <c r="AJ26" i="31"/>
  <c r="AJ27" i="31" s="1"/>
  <c r="D26" i="31"/>
  <c r="D27" i="31" s="1"/>
  <c r="AU26" i="31"/>
  <c r="AU25" i="31"/>
  <c r="Q19" i="31"/>
  <c r="Q20" i="31"/>
  <c r="I6" i="33" l="1"/>
  <c r="BR6" i="33"/>
  <c r="E6" i="33"/>
  <c r="G6" i="33"/>
  <c r="AM6" i="33"/>
  <c r="BP34" i="33" s="1"/>
  <c r="BP35" i="33" s="1"/>
  <c r="B6" i="33"/>
  <c r="BV6" i="33"/>
  <c r="AT34" i="33"/>
  <c r="AT35" i="33" s="1"/>
  <c r="L6" i="33"/>
  <c r="AU6" i="33"/>
  <c r="BA6" i="33"/>
  <c r="BX6" i="33"/>
  <c r="DA34" i="33" s="1"/>
  <c r="DA35" i="33" s="1"/>
  <c r="AI6" i="33"/>
  <c r="BL34" i="33" s="1"/>
  <c r="BL35" i="33" s="1"/>
  <c r="AC6" i="33"/>
  <c r="BF34" i="33" s="1"/>
  <c r="BF35" i="33" s="1"/>
  <c r="BQ6" i="33"/>
  <c r="CD6" i="33"/>
  <c r="Y6" i="33"/>
  <c r="BK6" i="33"/>
  <c r="BL6" i="33"/>
  <c r="AV6" i="33"/>
  <c r="BY34" i="33" s="1"/>
  <c r="BY35" i="33" s="1"/>
  <c r="BF6" i="33"/>
  <c r="CI34" i="33" s="1"/>
  <c r="CI35" i="33" s="1"/>
  <c r="N6" i="33"/>
  <c r="AQ34" i="33" s="1"/>
  <c r="AQ35" i="33" s="1"/>
  <c r="Q6" i="33"/>
  <c r="AK6" i="33"/>
  <c r="BN34" i="33" s="1"/>
  <c r="BN35" i="33" s="1"/>
  <c r="AG6" i="33"/>
  <c r="CB6" i="33"/>
  <c r="CC6" i="33"/>
  <c r="T6" i="33"/>
  <c r="AW34" i="33" s="1"/>
  <c r="AW35" i="33" s="1"/>
  <c r="BN6" i="33"/>
  <c r="CQ34" i="33" s="1"/>
  <c r="CQ35" i="33" s="1"/>
  <c r="AD6" i="33"/>
  <c r="CG34" i="33"/>
  <c r="CG35" i="33" s="1"/>
  <c r="AP6" i="33"/>
  <c r="BH6" i="33"/>
  <c r="BJ6" i="33"/>
  <c r="CM34" i="33" s="1"/>
  <c r="CM35" i="33" s="1"/>
  <c r="U6" i="33"/>
  <c r="BZ6" i="33"/>
  <c r="DC34" i="33" s="1"/>
  <c r="DC35" i="33" s="1"/>
  <c r="P6" i="33"/>
  <c r="AS34" i="33" s="1"/>
  <c r="AS35" i="33" s="1"/>
  <c r="BP6" i="33"/>
  <c r="BS6" i="33"/>
  <c r="CV34" i="33" s="1"/>
  <c r="CV35" i="33" s="1"/>
  <c r="AN6" i="33"/>
  <c r="BQ34" i="33" s="1"/>
  <c r="BQ35" i="33" s="1"/>
  <c r="AB6" i="33"/>
  <c r="BO6" i="33"/>
  <c r="CR34" i="33" s="1"/>
  <c r="CR35" i="33" s="1"/>
  <c r="D6" i="33"/>
  <c r="J6" i="33"/>
  <c r="AA6" i="33"/>
  <c r="CB34" i="33"/>
  <c r="CB35" i="33" s="1"/>
  <c r="H5" i="33"/>
  <c r="AK34" i="33" s="1"/>
  <c r="AK35" i="33" s="1"/>
  <c r="AJ5" i="33"/>
  <c r="BM34" i="33" s="1"/>
  <c r="BM35" i="33" s="1"/>
  <c r="BA5" i="33"/>
  <c r="AA5" i="33"/>
  <c r="BM5" i="33"/>
  <c r="CP34" i="33" s="1"/>
  <c r="CP35" i="33" s="1"/>
  <c r="AZ5" i="33"/>
  <c r="B5" i="33"/>
  <c r="BV34" i="33"/>
  <c r="BV35" i="33" s="1"/>
  <c r="DE34" i="33"/>
  <c r="DE35" i="33" s="1"/>
  <c r="CW34" i="33"/>
  <c r="CW35" i="33" s="1"/>
  <c r="BE34" i="33"/>
  <c r="BE35" i="33" s="1"/>
  <c r="CK34" i="33"/>
  <c r="CK35" i="33" s="1"/>
  <c r="AR34" i="33"/>
  <c r="AR35" i="33" s="1"/>
  <c r="CT34" i="33"/>
  <c r="CT35" i="33" s="1"/>
  <c r="BK34" i="33"/>
  <c r="BK35" i="33" s="1"/>
  <c r="J4" i="33"/>
  <c r="BN4" i="33"/>
  <c r="BN7" i="33"/>
  <c r="AO7" i="33"/>
  <c r="AU7" i="33"/>
  <c r="Z7" i="33"/>
  <c r="BV7" i="33"/>
  <c r="BQ7" i="33"/>
  <c r="BZ7" i="33"/>
  <c r="BA34" i="33"/>
  <c r="BA35" i="33" s="1"/>
  <c r="AG34" i="33"/>
  <c r="AG35" i="33" s="1"/>
  <c r="AZ34" i="33"/>
  <c r="AZ35" i="33" s="1"/>
  <c r="BG34" i="33"/>
  <c r="BG35" i="33" s="1"/>
  <c r="U7" i="33"/>
  <c r="AV34" i="33"/>
  <c r="AV35" i="33" s="1"/>
  <c r="BH34" i="33"/>
  <c r="BH35" i="33" s="1"/>
  <c r="DF34" i="33"/>
  <c r="DF35" i="33" s="1"/>
  <c r="CN34" i="33"/>
  <c r="CN35" i="33" s="1"/>
  <c r="AF34" i="33"/>
  <c r="AF35" i="33" s="1"/>
  <c r="BJ34" i="33"/>
  <c r="BJ35" i="33" s="1"/>
  <c r="CL34" i="33"/>
  <c r="CL35" i="33" s="1"/>
  <c r="M13" i="28"/>
  <c r="M12" i="28"/>
  <c r="M11" i="28"/>
  <c r="B24" i="28"/>
  <c r="N24" i="28" s="1"/>
  <c r="H24" i="28"/>
  <c r="DG34" i="33"/>
  <c r="DG35" i="33" s="1"/>
  <c r="BT34" i="33"/>
  <c r="BT35" i="33" s="1"/>
  <c r="AO34" i="33"/>
  <c r="AO35" i="33" s="1"/>
  <c r="DD34" i="33"/>
  <c r="DD35" i="33" s="1"/>
  <c r="BC34" i="33"/>
  <c r="BC35" i="33" s="1"/>
  <c r="Y7" i="33"/>
  <c r="AH7" i="33"/>
  <c r="CS34" i="33"/>
  <c r="CS35" i="33" s="1"/>
  <c r="AU34" i="33"/>
  <c r="AU35" i="33" s="1"/>
  <c r="CZ34" i="33"/>
  <c r="CZ35" i="33" s="1"/>
  <c r="CU34" i="33"/>
  <c r="CU35" i="33" s="1"/>
  <c r="D25" i="28"/>
  <c r="P25" i="28" s="1"/>
  <c r="C25" i="28"/>
  <c r="O25" i="28" s="1"/>
  <c r="B25" i="28"/>
  <c r="N25" i="28" s="1"/>
  <c r="E25" i="28"/>
  <c r="Q25" i="28" s="1"/>
  <c r="H25" i="28"/>
  <c r="AJ34" i="33"/>
  <c r="AJ35" i="33" s="1"/>
  <c r="BX34" i="33"/>
  <c r="BX35" i="33" s="1"/>
  <c r="AX34" i="33"/>
  <c r="AX35" i="33" s="1"/>
  <c r="CF34" i="33"/>
  <c r="CF35" i="33" s="1"/>
  <c r="C24" i="28"/>
  <c r="O24" i="28" s="1"/>
  <c r="D24" i="28"/>
  <c r="P24" i="28" s="1"/>
  <c r="DB34" i="33"/>
  <c r="DB35" i="33" s="1"/>
  <c r="X7" i="33"/>
  <c r="AY34" i="33"/>
  <c r="AY35" i="33" s="1"/>
  <c r="AI34" i="33"/>
  <c r="AI35" i="33" s="1"/>
  <c r="CD34" i="33"/>
  <c r="CD35" i="33" s="1"/>
  <c r="AD7" i="33"/>
  <c r="BW7" i="33"/>
  <c r="AE7" i="33"/>
  <c r="M7" i="33"/>
  <c r="CO34" i="33"/>
  <c r="CO35" i="33" s="1"/>
  <c r="CY34" i="33"/>
  <c r="CY35" i="33" s="1"/>
  <c r="BW34" i="33"/>
  <c r="BW35" i="33" s="1"/>
  <c r="BB34" i="33"/>
  <c r="BB35" i="33" s="1"/>
  <c r="A34" i="28"/>
  <c r="G31" i="28"/>
  <c r="G29" i="28"/>
  <c r="G30" i="28"/>
  <c r="AN7" i="33"/>
  <c r="CH34" i="33"/>
  <c r="CH35" i="33" s="1"/>
  <c r="BR7" i="33"/>
  <c r="AY7" i="33"/>
  <c r="L7" i="33"/>
  <c r="AN34" i="33"/>
  <c r="AN35" i="33" s="1"/>
  <c r="B18" i="28"/>
  <c r="N18" i="28" s="1"/>
  <c r="E18" i="28"/>
  <c r="Q18" i="28" s="1"/>
  <c r="D18" i="28"/>
  <c r="P18" i="28" s="1"/>
  <c r="C18" i="28"/>
  <c r="O18" i="28" s="1"/>
  <c r="H18" i="28"/>
  <c r="BZ34" i="33"/>
  <c r="BZ35" i="33" s="1"/>
  <c r="CJ34" i="33"/>
  <c r="CJ35" i="33" s="1"/>
  <c r="CE34" i="33"/>
  <c r="CE35" i="33" s="1"/>
  <c r="AH34" i="33"/>
  <c r="AH35" i="33" s="1"/>
  <c r="CX34" i="33"/>
  <c r="CX35" i="33" s="1"/>
  <c r="AL34" i="33"/>
  <c r="AL35" i="33" s="1"/>
  <c r="I7" i="33"/>
  <c r="BI34" i="33"/>
  <c r="BI35" i="33" s="1"/>
  <c r="AV7" i="33"/>
  <c r="AQ7" i="33"/>
  <c r="AF7" i="33"/>
  <c r="Q7" i="33"/>
  <c r="CC34" i="33"/>
  <c r="CC35" i="33" s="1"/>
  <c r="B19" i="28"/>
  <c r="N19" i="28" s="1"/>
  <c r="E19" i="28"/>
  <c r="Q19" i="28" s="1"/>
  <c r="D19" i="28"/>
  <c r="P19" i="28" s="1"/>
  <c r="H19" i="28"/>
  <c r="C19" i="28"/>
  <c r="O19" i="28" s="1"/>
  <c r="CA34" i="33"/>
  <c r="CA35" i="33" s="1"/>
  <c r="BU34" i="33"/>
  <c r="BU35" i="33" s="1"/>
  <c r="AP34" i="33"/>
  <c r="AP35" i="33" s="1"/>
  <c r="BO34" i="33"/>
  <c r="BO35" i="33" s="1"/>
  <c r="BS34" i="33"/>
  <c r="BS35" i="33" s="1"/>
  <c r="AE34" i="33"/>
  <c r="CB7" i="33"/>
  <c r="AK7" i="33"/>
  <c r="BO7" i="33"/>
  <c r="BF7" i="33"/>
  <c r="BU7" i="33"/>
  <c r="V7" i="33"/>
  <c r="AL7" i="33"/>
  <c r="BP7" i="33"/>
  <c r="AI7" i="33"/>
  <c r="J7" i="33"/>
  <c r="BC7" i="33"/>
  <c r="BT7" i="33"/>
  <c r="AB7" i="33"/>
  <c r="AT7" i="33"/>
  <c r="K7" i="33"/>
  <c r="B7" i="33"/>
  <c r="AR7" i="33"/>
  <c r="BY7" i="33"/>
  <c r="AZ7" i="33"/>
  <c r="CA7" i="33"/>
  <c r="AJ7" i="33"/>
  <c r="C7" i="33"/>
  <c r="AC7" i="33"/>
  <c r="AM7" i="33"/>
  <c r="G36" i="31"/>
  <c r="BA42" i="31"/>
  <c r="T45" i="31"/>
  <c r="AX51" i="31"/>
  <c r="AG54" i="31"/>
  <c r="AU60" i="31"/>
  <c r="BB63" i="31"/>
  <c r="BJ7" i="33"/>
  <c r="BH7" i="33"/>
  <c r="BE7" i="33"/>
  <c r="BD7" i="33"/>
  <c r="BG7" i="33"/>
  <c r="CD7" i="33"/>
  <c r="R7" i="33"/>
  <c r="BA7" i="33"/>
  <c r="CC7" i="33"/>
  <c r="AS7" i="33"/>
  <c r="BI7" i="33"/>
  <c r="W7" i="33"/>
  <c r="T7" i="33"/>
  <c r="P7" i="33"/>
  <c r="O7" i="33"/>
  <c r="N7" i="33"/>
  <c r="AA7" i="33"/>
  <c r="AX7" i="33"/>
  <c r="AW7" i="33"/>
  <c r="BB7" i="33"/>
  <c r="BK7" i="33"/>
  <c r="AG7" i="33"/>
  <c r="H7" i="33"/>
  <c r="F7" i="33"/>
  <c r="E7" i="33"/>
  <c r="D7" i="33"/>
  <c r="S7" i="33"/>
  <c r="AP7" i="33"/>
  <c r="BS7" i="33"/>
  <c r="BX7" i="33"/>
  <c r="BL7" i="33"/>
  <c r="BM7" i="33"/>
  <c r="AI12" i="31"/>
  <c r="C27" i="31"/>
  <c r="E18" i="31"/>
  <c r="AS18" i="31"/>
  <c r="AY12" i="31"/>
  <c r="BF33" i="31"/>
  <c r="K72" i="31"/>
  <c r="AQ72" i="31"/>
  <c r="P81" i="31"/>
  <c r="M90" i="31"/>
  <c r="O24" i="31"/>
  <c r="BB27" i="31"/>
  <c r="AX39" i="31"/>
  <c r="AL51" i="31"/>
  <c r="AJ57" i="31"/>
  <c r="AO66" i="31"/>
  <c r="AJ81" i="31"/>
  <c r="BG84" i="31"/>
  <c r="B51" i="31"/>
  <c r="R75" i="31"/>
  <c r="F27" i="31"/>
  <c r="F51" i="31"/>
  <c r="AQ60" i="31"/>
  <c r="X81" i="31"/>
  <c r="N27" i="31"/>
  <c r="G90" i="31"/>
  <c r="C66" i="31"/>
  <c r="AH27" i="31"/>
  <c r="Q30" i="31"/>
  <c r="AO57" i="31"/>
  <c r="P60" i="31"/>
  <c r="AH78" i="31"/>
  <c r="J15" i="31"/>
  <c r="K36" i="31"/>
  <c r="AO42" i="31"/>
  <c r="E54" i="31"/>
  <c r="B27" i="31"/>
  <c r="AB81" i="31"/>
  <c r="AE87" i="31"/>
  <c r="V51" i="31"/>
  <c r="B75" i="31"/>
  <c r="AK54" i="31"/>
  <c r="AA84" i="31"/>
  <c r="AO33" i="31"/>
  <c r="S84" i="31"/>
  <c r="Y18" i="31"/>
  <c r="Z63" i="31"/>
  <c r="AQ54" i="31"/>
  <c r="AP39" i="31"/>
  <c r="BB75" i="31"/>
  <c r="H9" i="31"/>
  <c r="E66" i="31"/>
  <c r="AF93" i="31"/>
  <c r="BD36" i="31"/>
  <c r="AE39" i="31"/>
  <c r="F42" i="31"/>
  <c r="AL42" i="31"/>
  <c r="M45" i="31"/>
  <c r="AZ48" i="31"/>
  <c r="BD33" i="31"/>
  <c r="V39" i="31"/>
  <c r="M42" i="31"/>
  <c r="AS42" i="31"/>
  <c r="K48" i="31"/>
  <c r="AQ48" i="31"/>
  <c r="Z15" i="31"/>
  <c r="R39" i="31"/>
  <c r="U54" i="31"/>
  <c r="N75" i="31"/>
  <c r="AZ93" i="31"/>
  <c r="Y6" i="31"/>
  <c r="AJ48" i="31"/>
  <c r="BE84" i="31"/>
  <c r="AL93" i="31"/>
  <c r="U48" i="31"/>
  <c r="AT69" i="31"/>
  <c r="B63" i="31"/>
  <c r="R6" i="31"/>
  <c r="AD18" i="31"/>
  <c r="D24" i="31"/>
  <c r="BC24" i="31"/>
  <c r="AI60" i="31"/>
  <c r="AW66" i="31"/>
  <c r="K84" i="31"/>
  <c r="BE90" i="31"/>
  <c r="AQ24" i="31"/>
  <c r="AC66" i="31"/>
  <c r="AB69" i="31"/>
  <c r="BH69" i="31"/>
  <c r="AA72" i="31"/>
  <c r="Q78" i="31"/>
  <c r="Y57" i="31"/>
  <c r="BE57" i="31"/>
  <c r="AF60" i="31"/>
  <c r="N66" i="31"/>
  <c r="BA93" i="31"/>
  <c r="AS93" i="31"/>
  <c r="BI90" i="31"/>
  <c r="BE36" i="31"/>
  <c r="AC72" i="31"/>
  <c r="AG6" i="31"/>
  <c r="O60" i="31"/>
  <c r="BB87" i="31"/>
  <c r="AL90" i="31"/>
  <c r="U93" i="31"/>
  <c r="Q84" i="31"/>
  <c r="BC90" i="31"/>
  <c r="AV9" i="31"/>
  <c r="AP27" i="31"/>
  <c r="BF51" i="31"/>
  <c r="AO54" i="31"/>
  <c r="L24" i="31"/>
  <c r="AR24" i="31"/>
  <c r="U69" i="31"/>
  <c r="AP51" i="31"/>
  <c r="AK66" i="31"/>
  <c r="W36" i="31"/>
  <c r="F39" i="31"/>
  <c r="AL39" i="31"/>
  <c r="AB45" i="31"/>
  <c r="BH45" i="31"/>
  <c r="BG48" i="31"/>
  <c r="AK45" i="31"/>
  <c r="Q54" i="31"/>
  <c r="AT63" i="31"/>
  <c r="J75" i="31"/>
  <c r="AN60" i="31"/>
  <c r="AF84" i="31"/>
  <c r="R81" i="31"/>
  <c r="AO12" i="31"/>
  <c r="BH21" i="31"/>
  <c r="AI24" i="31"/>
  <c r="AM36" i="31"/>
  <c r="N39" i="31"/>
  <c r="D45" i="31"/>
  <c r="C48" i="31"/>
  <c r="AI48" i="31"/>
  <c r="AH51" i="31"/>
  <c r="AW54" i="31"/>
  <c r="X57" i="31"/>
  <c r="BD57" i="31"/>
  <c r="H12" i="31"/>
  <c r="AQ27" i="31"/>
  <c r="Z30" i="31"/>
  <c r="AG33" i="31"/>
  <c r="AV36" i="31"/>
  <c r="AD42" i="31"/>
  <c r="E45" i="31"/>
  <c r="V90" i="31"/>
  <c r="AF63" i="31"/>
  <c r="AJ69" i="31"/>
  <c r="Y78" i="31"/>
  <c r="BF54" i="31"/>
  <c r="P39" i="31"/>
  <c r="T69" i="31"/>
  <c r="AZ69" i="31"/>
  <c r="AY72" i="31"/>
  <c r="AH75" i="31"/>
  <c r="I78" i="31"/>
  <c r="O84" i="31"/>
  <c r="AL87" i="31"/>
  <c r="AB93" i="31"/>
  <c r="BH93" i="31"/>
  <c r="BG51" i="31"/>
  <c r="AP54" i="31"/>
  <c r="AW57" i="31"/>
  <c r="X60" i="31"/>
  <c r="F66" i="31"/>
  <c r="AW81" i="31"/>
  <c r="BC87" i="31"/>
  <c r="BD12" i="31"/>
  <c r="AE15" i="31"/>
  <c r="N18" i="31"/>
  <c r="U21" i="31"/>
  <c r="BA21" i="31"/>
  <c r="AZ24" i="31"/>
  <c r="G66" i="31"/>
  <c r="K6" i="31"/>
  <c r="AW93" i="31"/>
  <c r="N45" i="31"/>
  <c r="AP57" i="31"/>
  <c r="U18" i="31"/>
  <c r="AJ21" i="31"/>
  <c r="R27" i="31"/>
  <c r="AW30" i="31"/>
  <c r="X33" i="31"/>
  <c r="AN81" i="31"/>
  <c r="N87" i="31"/>
  <c r="AG9" i="31"/>
  <c r="P12" i="31"/>
  <c r="V18" i="31"/>
  <c r="BB18" i="31"/>
  <c r="BI69" i="31"/>
  <c r="AB72" i="31"/>
  <c r="AU87" i="31"/>
  <c r="AT90" i="31"/>
  <c r="AK93" i="31"/>
  <c r="BB45" i="31"/>
  <c r="AE12" i="31"/>
  <c r="AC18" i="31"/>
  <c r="Z27" i="31"/>
  <c r="Z75" i="31"/>
  <c r="AM87" i="31"/>
  <c r="AH9" i="31"/>
  <c r="BD15" i="31"/>
  <c r="AS72" i="31"/>
  <c r="S27" i="31"/>
  <c r="J30" i="31"/>
  <c r="AF36" i="31"/>
  <c r="G39" i="31"/>
  <c r="AM39" i="31"/>
  <c r="N42" i="31"/>
  <c r="AT42" i="31"/>
  <c r="BB90" i="31"/>
  <c r="L51" i="31"/>
  <c r="BB15" i="31"/>
  <c r="AS90" i="31"/>
  <c r="AA51" i="31"/>
  <c r="BB93" i="31"/>
  <c r="E48" i="31"/>
  <c r="AI54" i="31"/>
  <c r="AO60" i="31"/>
  <c r="T75" i="31"/>
  <c r="V69" i="31"/>
  <c r="BC12" i="31"/>
  <c r="AB21" i="31"/>
  <c r="BA90" i="31"/>
  <c r="T93" i="31"/>
  <c r="Z6" i="31"/>
  <c r="BF6" i="31"/>
  <c r="BE9" i="31"/>
  <c r="AF12" i="31"/>
  <c r="AA27" i="31"/>
  <c r="Y33" i="31"/>
  <c r="M69" i="31"/>
  <c r="AS69" i="31"/>
  <c r="AA75" i="31"/>
  <c r="J78" i="31"/>
  <c r="AP78" i="31"/>
  <c r="P84" i="31"/>
  <c r="F90" i="31"/>
  <c r="M93" i="31"/>
  <c r="I6" i="31"/>
  <c r="W60" i="31"/>
  <c r="H81" i="31"/>
  <c r="AT87" i="31"/>
  <c r="H36" i="31"/>
  <c r="H15" i="31"/>
  <c r="AQ78" i="31"/>
  <c r="C54" i="31"/>
  <c r="M66" i="31"/>
  <c r="AG78" i="31"/>
  <c r="AC21" i="31"/>
  <c r="AY51" i="31"/>
  <c r="AV60" i="31"/>
  <c r="BA69" i="31"/>
  <c r="AV84" i="31"/>
  <c r="AT45" i="31"/>
  <c r="BD9" i="31"/>
  <c r="AE60" i="31"/>
  <c r="V87" i="31"/>
  <c r="AO9" i="31"/>
  <c r="X12" i="31"/>
  <c r="BG27" i="31"/>
  <c r="AH30" i="31"/>
  <c r="I33" i="31"/>
  <c r="P36" i="31"/>
  <c r="S51" i="31"/>
  <c r="AL66" i="31"/>
  <c r="R78" i="31"/>
  <c r="AX78" i="31"/>
  <c r="G87" i="31"/>
  <c r="E93" i="31"/>
  <c r="J9" i="31"/>
  <c r="AV15" i="31"/>
  <c r="F30" i="31"/>
  <c r="Y93" i="31"/>
  <c r="BE93" i="31"/>
  <c r="R57" i="31"/>
  <c r="AN63" i="31"/>
  <c r="M72" i="31"/>
  <c r="AA78" i="31"/>
  <c r="AC24" i="31"/>
  <c r="AA30" i="31"/>
  <c r="AP69" i="31"/>
  <c r="M18" i="31"/>
  <c r="BA18" i="31"/>
  <c r="AA24" i="31"/>
  <c r="J27" i="31"/>
  <c r="AO30" i="31"/>
  <c r="AU36" i="31"/>
  <c r="L45" i="31"/>
  <c r="AR45" i="31"/>
  <c r="BE54" i="31"/>
  <c r="AF57" i="31"/>
  <c r="G60" i="31"/>
  <c r="AM60" i="31"/>
  <c r="N63" i="31"/>
  <c r="U66" i="31"/>
  <c r="BA66" i="31"/>
  <c r="S72" i="31"/>
  <c r="AW78" i="31"/>
  <c r="G84" i="31"/>
  <c r="BC84" i="31"/>
  <c r="AD87" i="31"/>
  <c r="O15" i="31"/>
  <c r="AU15" i="31"/>
  <c r="E21" i="31"/>
  <c r="AK21" i="31"/>
  <c r="AJ24" i="31"/>
  <c r="AP30" i="31"/>
  <c r="Q33" i="31"/>
  <c r="AW33" i="31"/>
  <c r="U45" i="31"/>
  <c r="BA45" i="31"/>
  <c r="Q57" i="31"/>
  <c r="BD60" i="31"/>
  <c r="AE63" i="31"/>
  <c r="AC69" i="31"/>
  <c r="C75" i="31"/>
  <c r="AY75" i="31"/>
  <c r="Z78" i="31"/>
  <c r="BF78" i="31"/>
  <c r="Q81" i="31"/>
  <c r="W87" i="31"/>
  <c r="BE81" i="31"/>
  <c r="O87" i="31"/>
  <c r="AV57" i="31"/>
  <c r="AK90" i="31"/>
  <c r="B15" i="31"/>
  <c r="W39" i="31"/>
  <c r="AJ45" i="31"/>
  <c r="L69" i="31"/>
  <c r="BF75" i="31"/>
  <c r="G15" i="31"/>
  <c r="BI21" i="31"/>
  <c r="AB48" i="31"/>
  <c r="I57" i="31"/>
  <c r="W63" i="31"/>
  <c r="AI75" i="31"/>
  <c r="AN84" i="31"/>
  <c r="I54" i="31"/>
  <c r="F63" i="31"/>
  <c r="AU84" i="31"/>
  <c r="L93" i="31"/>
  <c r="AX6" i="31"/>
  <c r="BE6" i="31"/>
  <c r="P57" i="31"/>
  <c r="AD63" i="31"/>
  <c r="W84" i="31"/>
  <c r="D93" i="31"/>
  <c r="BC39" i="31"/>
  <c r="BD84" i="31"/>
  <c r="AN87" i="31"/>
  <c r="H33" i="31"/>
  <c r="E42" i="31"/>
  <c r="AS66" i="31"/>
  <c r="BC63" i="31"/>
  <c r="T72" i="31"/>
  <c r="N90" i="31"/>
  <c r="AJ51" i="31"/>
  <c r="Q6" i="31"/>
  <c r="S24" i="31"/>
  <c r="AL63" i="31"/>
  <c r="AR93" i="31"/>
  <c r="V21" i="31"/>
  <c r="AZ27" i="31"/>
  <c r="Y84" i="31"/>
  <c r="O90" i="31"/>
  <c r="BE12" i="31"/>
  <c r="AL21" i="31"/>
  <c r="AS24" i="31"/>
  <c r="U72" i="31"/>
  <c r="AY78" i="31"/>
  <c r="W12" i="31"/>
  <c r="AD15" i="31"/>
  <c r="BI18" i="31"/>
  <c r="AX27" i="31"/>
  <c r="BC36" i="31"/>
  <c r="AD39" i="31"/>
  <c r="U42" i="31"/>
  <c r="AZ45" i="31"/>
  <c r="S48" i="31"/>
  <c r="AY48" i="31"/>
  <c r="BI66" i="31"/>
  <c r="BG72" i="31"/>
  <c r="AP75" i="31"/>
  <c r="AF81" i="31"/>
  <c r="B39" i="31"/>
  <c r="W15" i="31"/>
  <c r="F18" i="31"/>
  <c r="AL18" i="31"/>
  <c r="M21" i="31"/>
  <c r="AS21" i="31"/>
  <c r="D48" i="31"/>
  <c r="BH48" i="31"/>
  <c r="J54" i="31"/>
  <c r="AX54" i="31"/>
  <c r="G63" i="31"/>
  <c r="AM63" i="31"/>
  <c r="E69" i="31"/>
  <c r="AK69" i="31"/>
  <c r="D72" i="31"/>
  <c r="AJ72" i="31"/>
  <c r="S75" i="31"/>
  <c r="AG81" i="31"/>
  <c r="X84" i="31"/>
  <c r="C24" i="31"/>
  <c r="BC60" i="31"/>
  <c r="AJ93" i="31"/>
  <c r="AP6" i="31"/>
  <c r="BF30" i="31"/>
  <c r="Y81" i="31"/>
  <c r="Z33" i="31"/>
  <c r="AK42" i="31"/>
  <c r="AR69" i="31"/>
  <c r="AV81" i="31"/>
  <c r="AM15" i="31"/>
  <c r="AB24" i="31"/>
  <c r="AS45" i="31"/>
  <c r="Z54" i="31"/>
  <c r="BH72" i="31"/>
  <c r="X63" i="31"/>
  <c r="AU27" i="31"/>
  <c r="AH90" i="31"/>
  <c r="S78" i="31"/>
  <c r="BA72" i="31"/>
  <c r="AY30" i="31"/>
  <c r="AW6" i="31"/>
  <c r="AF9" i="31"/>
  <c r="L21" i="31"/>
  <c r="BF27" i="31"/>
  <c r="BE30" i="31"/>
  <c r="AN33" i="31"/>
  <c r="AC42" i="31"/>
  <c r="BI42" i="31"/>
  <c r="AA48" i="31"/>
  <c r="H57" i="31"/>
  <c r="AN57" i="31"/>
  <c r="V63" i="31"/>
  <c r="D69" i="31"/>
  <c r="C72" i="31"/>
  <c r="AI72" i="31"/>
  <c r="AX75" i="31"/>
  <c r="BE78" i="31"/>
  <c r="F87" i="31"/>
  <c r="AC90" i="31"/>
  <c r="AH6" i="31"/>
  <c r="Y9" i="31"/>
  <c r="AT18" i="31"/>
  <c r="T24" i="31"/>
  <c r="R30" i="31"/>
  <c r="AX30" i="31"/>
  <c r="BE33" i="31"/>
  <c r="AN36" i="31"/>
  <c r="O39" i="31"/>
  <c r="AU39" i="31"/>
  <c r="V42" i="31"/>
  <c r="BB42" i="31"/>
  <c r="L48" i="31"/>
  <c r="C51" i="31"/>
  <c r="AQ51" i="31"/>
  <c r="R54" i="31"/>
  <c r="AG57" i="31"/>
  <c r="H60" i="31"/>
  <c r="O63" i="31"/>
  <c r="AU63" i="31"/>
  <c r="V66" i="31"/>
  <c r="L72" i="31"/>
  <c r="AR72" i="31"/>
  <c r="BG75" i="31"/>
  <c r="I81" i="31"/>
  <c r="AO81" i="31"/>
  <c r="H84" i="31"/>
  <c r="AD90" i="31"/>
  <c r="Q12" i="31"/>
  <c r="L27" i="31"/>
  <c r="I60" i="31"/>
  <c r="BG78" i="31"/>
  <c r="Y36" i="31"/>
  <c r="AM66" i="31"/>
  <c r="AP81" i="31"/>
  <c r="M48" i="31"/>
  <c r="AB51" i="31"/>
  <c r="AU90" i="31"/>
  <c r="AG12" i="31"/>
  <c r="G18" i="31"/>
  <c r="BB21" i="31"/>
  <c r="AE42" i="31"/>
  <c r="AC48" i="31"/>
  <c r="Z57" i="31"/>
  <c r="BE60" i="31"/>
  <c r="S30" i="31"/>
  <c r="K54" i="31"/>
  <c r="P63" i="31"/>
  <c r="BI72" i="31"/>
  <c r="AG93" i="31"/>
  <c r="L75" i="31"/>
  <c r="B69" i="31"/>
  <c r="F21" i="31"/>
  <c r="AB27" i="31"/>
  <c r="AU42" i="31"/>
  <c r="BG54" i="31"/>
  <c r="AG60" i="31"/>
  <c r="AL69" i="31"/>
  <c r="K78" i="31"/>
  <c r="AP33" i="31"/>
  <c r="AW36" i="31"/>
  <c r="AD69" i="31"/>
  <c r="AM90" i="31"/>
  <c r="AK24" i="31"/>
  <c r="AF39" i="31"/>
  <c r="AM42" i="31"/>
  <c r="BA48" i="31"/>
  <c r="AG84" i="31"/>
  <c r="AO93" i="31"/>
  <c r="BD63" i="31"/>
  <c r="W18" i="31"/>
  <c r="AO36" i="31"/>
  <c r="BI48" i="31"/>
  <c r="AR51" i="31"/>
  <c r="AB75" i="31"/>
  <c r="X87" i="31"/>
  <c r="V93" i="31"/>
  <c r="AE18" i="31"/>
  <c r="E24" i="31"/>
  <c r="C30" i="31"/>
  <c r="AS48" i="31"/>
  <c r="H63" i="31"/>
  <c r="S54" i="31"/>
  <c r="AV63" i="31"/>
  <c r="AR75" i="31"/>
  <c r="B45" i="31"/>
  <c r="I36" i="31"/>
  <c r="Q60" i="31"/>
  <c r="E72" i="31"/>
  <c r="AO84" i="31"/>
  <c r="BI24" i="31"/>
  <c r="AV39" i="31"/>
  <c r="BC42" i="31"/>
  <c r="BH51" i="31"/>
  <c r="AE66" i="31"/>
  <c r="AS84" i="31"/>
  <c r="BC18" i="31"/>
  <c r="BD39" i="31"/>
  <c r="F69" i="31"/>
  <c r="R33" i="31"/>
  <c r="AV87" i="31"/>
  <c r="M24" i="31"/>
  <c r="W42" i="31"/>
  <c r="AH81" i="31"/>
  <c r="Q21" i="31"/>
  <c r="W90" i="31"/>
  <c r="I93" i="31"/>
  <c r="B66" i="31"/>
  <c r="AW84" i="31"/>
  <c r="F93" i="31"/>
  <c r="V45" i="31"/>
  <c r="D51" i="31"/>
  <c r="AZ75" i="31"/>
  <c r="BF81" i="31"/>
  <c r="BD87" i="31"/>
  <c r="AW12" i="31"/>
  <c r="N21" i="31"/>
  <c r="BB69" i="31"/>
  <c r="B93" i="31"/>
  <c r="AY54" i="31"/>
  <c r="C78" i="31"/>
  <c r="N69" i="31"/>
  <c r="AM18" i="31"/>
  <c r="AT21" i="31"/>
  <c r="K30" i="31"/>
  <c r="X39" i="31"/>
  <c r="AA54" i="31"/>
  <c r="AH57" i="31"/>
  <c r="O66" i="31"/>
  <c r="AK72" i="31"/>
  <c r="AI78" i="31"/>
  <c r="Q36" i="31"/>
  <c r="P87" i="31"/>
  <c r="T27" i="31"/>
  <c r="G42" i="31"/>
  <c r="AD45" i="31"/>
  <c r="AW60" i="31"/>
  <c r="BC66" i="31"/>
  <c r="AE90" i="31"/>
  <c r="BD34" i="33" l="1"/>
  <c r="BD35" i="33" s="1"/>
  <c r="AM34" i="33"/>
  <c r="AM35" i="33" s="1"/>
  <c r="M17" i="28"/>
  <c r="M23" i="28"/>
  <c r="M19" i="28"/>
  <c r="M25" i="28"/>
  <c r="M18" i="28"/>
  <c r="M24" i="28"/>
  <c r="AE35" i="33"/>
  <c r="AC34" i="33"/>
  <c r="C29" i="28"/>
  <c r="O29" i="28" s="1"/>
  <c r="E29" i="28"/>
  <c r="Q29" i="28" s="1"/>
  <c r="D29" i="28"/>
  <c r="P29" i="28" s="1"/>
  <c r="B29" i="28"/>
  <c r="N29" i="28" s="1"/>
  <c r="H29" i="28"/>
  <c r="D30" i="28"/>
  <c r="P30" i="28" s="1"/>
  <c r="C30" i="28"/>
  <c r="O30" i="28" s="1"/>
  <c r="E30" i="28"/>
  <c r="Q30" i="28" s="1"/>
  <c r="B30" i="28"/>
  <c r="N30" i="28" s="1"/>
  <c r="H30" i="28"/>
  <c r="D31" i="28"/>
  <c r="P31" i="28" s="1"/>
  <c r="E31" i="28"/>
  <c r="Q31" i="28" s="1"/>
  <c r="H31" i="28"/>
  <c r="C31" i="28"/>
  <c r="O31" i="28" s="1"/>
  <c r="B31" i="28"/>
  <c r="N31" i="28" s="1"/>
  <c r="G36" i="28"/>
  <c r="G35" i="28"/>
  <c r="G37" i="28"/>
  <c r="A40" i="28"/>
  <c r="CE4" i="33"/>
  <c r="CE5" i="33"/>
  <c r="CE6" i="33"/>
  <c r="CE3" i="33"/>
  <c r="CE7" i="33"/>
  <c r="O8" i="33" s="1"/>
  <c r="G8" i="33" l="1"/>
  <c r="BE8" i="33"/>
  <c r="AQ8" i="33"/>
  <c r="M31" i="28"/>
  <c r="M30" i="28"/>
  <c r="M29" i="28"/>
  <c r="G42" i="28"/>
  <c r="G41" i="28"/>
  <c r="G43" i="28"/>
  <c r="A46" i="28"/>
  <c r="AA8" i="33"/>
  <c r="BX8" i="33"/>
  <c r="CD8" i="33"/>
  <c r="B36" i="28"/>
  <c r="N36" i="28" s="1"/>
  <c r="C36" i="28"/>
  <c r="O36" i="28" s="1"/>
  <c r="H36" i="28"/>
  <c r="D36" i="28"/>
  <c r="P36" i="28" s="1"/>
  <c r="E36" i="28"/>
  <c r="Q36" i="28" s="1"/>
  <c r="D8" i="33"/>
  <c r="N8" i="33"/>
  <c r="T8" i="33"/>
  <c r="AR8" i="33"/>
  <c r="S8" i="33"/>
  <c r="BV8" i="33"/>
  <c r="AG8" i="33"/>
  <c r="AH8" i="33"/>
  <c r="K8" i="33"/>
  <c r="BM8" i="33"/>
  <c r="AE8" i="33"/>
  <c r="Y8" i="33"/>
  <c r="BU8" i="33"/>
  <c r="E37" i="28"/>
  <c r="Q37" i="28" s="1"/>
  <c r="H37" i="28"/>
  <c r="B37" i="28"/>
  <c r="N37" i="28" s="1"/>
  <c r="C37" i="28"/>
  <c r="O37" i="28" s="1"/>
  <c r="D37" i="28"/>
  <c r="P37" i="28" s="1"/>
  <c r="AJ8" i="33"/>
  <c r="AI8" i="33"/>
  <c r="E35" i="28"/>
  <c r="Q35" i="28" s="1"/>
  <c r="D35" i="28"/>
  <c r="P35" i="28" s="1"/>
  <c r="H35" i="28"/>
  <c r="C35" i="28"/>
  <c r="O35" i="28" s="1"/>
  <c r="B35" i="28"/>
  <c r="N35" i="28" s="1"/>
  <c r="AC35" i="33"/>
  <c r="AE36" i="33" s="1"/>
  <c r="W8" i="33"/>
  <c r="AP8" i="33"/>
  <c r="AL8" i="33"/>
  <c r="BH8" i="33"/>
  <c r="BY8" i="33"/>
  <c r="BN8" i="33"/>
  <c r="F8" i="33"/>
  <c r="I8" i="33"/>
  <c r="BK8" i="33"/>
  <c r="AK8" i="33"/>
  <c r="L8" i="33"/>
  <c r="R8" i="33"/>
  <c r="U8" i="33"/>
  <c r="E8" i="33"/>
  <c r="BF8" i="33"/>
  <c r="AX8" i="33"/>
  <c r="AC8" i="33"/>
  <c r="C8" i="33"/>
  <c r="AD8" i="33"/>
  <c r="BL8" i="33"/>
  <c r="Q8" i="33"/>
  <c r="CA8" i="33"/>
  <c r="X8" i="33"/>
  <c r="BO8" i="33"/>
  <c r="P8" i="33"/>
  <c r="AV8" i="33"/>
  <c r="BP8" i="33"/>
  <c r="BQ8" i="33"/>
  <c r="BS8" i="33"/>
  <c r="AO8" i="33"/>
  <c r="BZ8" i="33"/>
  <c r="AU8" i="33"/>
  <c r="BG8" i="33"/>
  <c r="BC8" i="33"/>
  <c r="M8" i="33"/>
  <c r="CC8" i="33"/>
  <c r="Z8" i="33"/>
  <c r="AB8" i="33"/>
  <c r="B8" i="33"/>
  <c r="BB8" i="33"/>
  <c r="BR8" i="33"/>
  <c r="AZ8" i="33"/>
  <c r="BA8" i="33"/>
  <c r="AM8" i="33"/>
  <c r="AN8" i="33"/>
  <c r="H8" i="33"/>
  <c r="CB8" i="33"/>
  <c r="J8" i="33"/>
  <c r="AT8" i="33"/>
  <c r="BI8" i="33"/>
  <c r="AS8" i="33"/>
  <c r="V8" i="33"/>
  <c r="BJ8" i="33"/>
  <c r="AW8" i="33"/>
  <c r="AF8" i="33"/>
  <c r="BD8" i="33"/>
  <c r="AY8" i="33"/>
  <c r="BT8" i="33"/>
  <c r="BW8" i="33"/>
  <c r="M37" i="28" l="1"/>
  <c r="M36" i="28"/>
  <c r="M35" i="28"/>
  <c r="G49" i="28"/>
  <c r="A52" i="28"/>
  <c r="G48" i="28"/>
  <c r="G47" i="28"/>
  <c r="D42" i="28"/>
  <c r="P42" i="28" s="1"/>
  <c r="E42" i="28"/>
  <c r="Q42" i="28" s="1"/>
  <c r="H42" i="28"/>
  <c r="C42" i="28"/>
  <c r="O42" i="28" s="1"/>
  <c r="B42" i="28"/>
  <c r="N42" i="28" s="1"/>
  <c r="D43" i="28"/>
  <c r="P43" i="28" s="1"/>
  <c r="E43" i="28"/>
  <c r="Q43" i="28" s="1"/>
  <c r="H43" i="28"/>
  <c r="B43" i="28"/>
  <c r="N43" i="28" s="1"/>
  <c r="C43" i="28"/>
  <c r="O43" i="28" s="1"/>
  <c r="B41" i="28"/>
  <c r="N41" i="28" s="1"/>
  <c r="C41" i="28"/>
  <c r="O41" i="28" s="1"/>
  <c r="H41" i="28"/>
  <c r="E41" i="28"/>
  <c r="Q41" i="28" s="1"/>
  <c r="D41" i="28"/>
  <c r="P41" i="28" s="1"/>
  <c r="AF36" i="33"/>
  <c r="DF36" i="33"/>
  <c r="AG36" i="33"/>
  <c r="BV36" i="33"/>
  <c r="BK36" i="33"/>
  <c r="BN36" i="33"/>
  <c r="CK36" i="33"/>
  <c r="CN36" i="33"/>
  <c r="CL36" i="33"/>
  <c r="CT36" i="33"/>
  <c r="AT36" i="33"/>
  <c r="AZ36" i="33"/>
  <c r="BE36" i="33"/>
  <c r="CQ36" i="33"/>
  <c r="BQ36" i="33"/>
  <c r="CW36" i="33"/>
  <c r="AK36" i="33"/>
  <c r="AV36" i="33"/>
  <c r="BA36" i="33"/>
  <c r="BR36" i="33"/>
  <c r="CB36" i="33"/>
  <c r="AR36" i="33"/>
  <c r="CG36" i="33"/>
  <c r="BL36" i="33"/>
  <c r="DE36" i="33"/>
  <c r="BJ36" i="33"/>
  <c r="BF36" i="33"/>
  <c r="BH36" i="33"/>
  <c r="BG36" i="33"/>
  <c r="AW36" i="33"/>
  <c r="BT36" i="33"/>
  <c r="AJ36" i="33"/>
  <c r="AM36" i="33"/>
  <c r="CP36" i="33"/>
  <c r="CO36" i="33"/>
  <c r="CY36" i="33"/>
  <c r="AU36" i="33"/>
  <c r="BU36" i="33"/>
  <c r="BZ36" i="33"/>
  <c r="AX36" i="33"/>
  <c r="DG36" i="33"/>
  <c r="CE36" i="33"/>
  <c r="CD36" i="33"/>
  <c r="BM36" i="33"/>
  <c r="BY36" i="33"/>
  <c r="CM36" i="33"/>
  <c r="CZ36" i="33"/>
  <c r="CV36" i="33"/>
  <c r="AP36" i="33"/>
  <c r="AO36" i="33"/>
  <c r="DC36" i="33"/>
  <c r="AI36" i="33"/>
  <c r="BP36" i="33"/>
  <c r="AS36" i="33"/>
  <c r="BW36" i="33"/>
  <c r="BS36" i="33"/>
  <c r="BI36" i="33"/>
  <c r="BX36" i="33"/>
  <c r="CI36" i="33"/>
  <c r="CS36" i="33"/>
  <c r="BB36" i="33"/>
  <c r="DB36" i="33"/>
  <c r="CF36" i="33"/>
  <c r="CX36" i="33"/>
  <c r="CU36" i="33"/>
  <c r="AN36" i="33"/>
  <c r="CA36" i="33"/>
  <c r="AL36" i="33"/>
  <c r="CH36" i="33"/>
  <c r="CJ36" i="33"/>
  <c r="DD36" i="33"/>
  <c r="BD36" i="33"/>
  <c r="AH36" i="33"/>
  <c r="CC36" i="33"/>
  <c r="CR36" i="33"/>
  <c r="AQ36" i="33"/>
  <c r="AY36" i="33"/>
  <c r="BO36" i="33"/>
  <c r="DA36" i="33"/>
  <c r="BC36" i="33"/>
  <c r="CE8" i="33"/>
  <c r="D36" i="33" l="1"/>
  <c r="L42" i="33" s="1"/>
  <c r="M42" i="28"/>
  <c r="M41" i="28"/>
  <c r="M43" i="28"/>
  <c r="D35" i="33"/>
  <c r="L41" i="33" s="1"/>
  <c r="D34" i="33"/>
  <c r="D37" i="33"/>
  <c r="L43" i="33" s="1"/>
  <c r="E47" i="28"/>
  <c r="Q47" i="28" s="1"/>
  <c r="C47" i="28"/>
  <c r="O47" i="28" s="1"/>
  <c r="H47" i="28"/>
  <c r="B47" i="28"/>
  <c r="N47" i="28" s="1"/>
  <c r="D47" i="28"/>
  <c r="P47" i="28" s="1"/>
  <c r="F36" i="33"/>
  <c r="G54" i="28"/>
  <c r="G55" i="28"/>
  <c r="A58" i="28"/>
  <c r="G53" i="28"/>
  <c r="AC36" i="33"/>
  <c r="D49" i="28"/>
  <c r="P49" i="28" s="1"/>
  <c r="H49" i="28"/>
  <c r="C49" i="28"/>
  <c r="O49" i="28" s="1"/>
  <c r="E49" i="28"/>
  <c r="Q49" i="28" s="1"/>
  <c r="B49" i="28"/>
  <c r="N49" i="28" s="1"/>
  <c r="H48" i="28"/>
  <c r="E48" i="28"/>
  <c r="Q48" i="28" s="1"/>
  <c r="D48" i="28"/>
  <c r="P48" i="28" s="1"/>
  <c r="C48" i="28"/>
  <c r="O48" i="28" s="1"/>
  <c r="B48" i="28"/>
  <c r="N48" i="28" s="1"/>
  <c r="B54" i="28" l="1"/>
  <c r="C54" i="28"/>
  <c r="O54" i="28" s="1"/>
  <c r="D54" i="28"/>
  <c r="E54" i="28"/>
  <c r="Q54" i="28" s="1"/>
  <c r="M49" i="28"/>
  <c r="M47" i="28"/>
  <c r="M48" i="28"/>
  <c r="E53" i="28"/>
  <c r="Q53" i="28" s="1"/>
  <c r="D53" i="28"/>
  <c r="P53" i="28" s="1"/>
  <c r="B53" i="28"/>
  <c r="N53" i="28" s="1"/>
  <c r="H53" i="28"/>
  <c r="C53" i="28"/>
  <c r="O53" i="28" s="1"/>
  <c r="F12" i="33"/>
  <c r="M42" i="33"/>
  <c r="E55" i="28"/>
  <c r="Q55" i="28" s="1"/>
  <c r="H55" i="28"/>
  <c r="B55" i="28"/>
  <c r="N55" i="28" s="1"/>
  <c r="C55" i="28"/>
  <c r="O55" i="28" s="1"/>
  <c r="D55" i="28"/>
  <c r="P55" i="28" s="1"/>
  <c r="L40" i="33"/>
  <c r="F34" i="33"/>
  <c r="H12" i="33" s="1"/>
  <c r="M34" i="33" a="1"/>
  <c r="A64" i="28"/>
  <c r="G60" i="28"/>
  <c r="G59" i="28"/>
  <c r="G61" i="28"/>
  <c r="N54" i="28"/>
  <c r="H54" i="28"/>
  <c r="P54" i="28"/>
  <c r="M55" i="28" l="1"/>
  <c r="M54" i="28"/>
  <c r="M53" i="28"/>
  <c r="G65" i="28"/>
  <c r="A70" i="28"/>
  <c r="G66" i="28"/>
  <c r="G67" i="28"/>
  <c r="M36" i="33"/>
  <c r="M34" i="33"/>
  <c r="M35" i="33"/>
  <c r="M37" i="33"/>
  <c r="C61" i="28"/>
  <c r="O61" i="28" s="1"/>
  <c r="E61" i="28"/>
  <c r="Q61" i="28" s="1"/>
  <c r="H61" i="28"/>
  <c r="D61" i="28"/>
  <c r="P61" i="28" s="1"/>
  <c r="B61" i="28"/>
  <c r="N61" i="28" s="1"/>
  <c r="D59" i="28"/>
  <c r="P59" i="28" s="1"/>
  <c r="C59" i="28"/>
  <c r="O59" i="28" s="1"/>
  <c r="H59" i="28"/>
  <c r="E59" i="28"/>
  <c r="Q59" i="28" s="1"/>
  <c r="B59" i="28"/>
  <c r="N59" i="28" s="1"/>
  <c r="B60" i="28"/>
  <c r="N60" i="28" s="1"/>
  <c r="H60" i="28"/>
  <c r="C60" i="28"/>
  <c r="O60" i="28" s="1"/>
  <c r="E60" i="28"/>
  <c r="Q60" i="28" s="1"/>
  <c r="D60" i="28"/>
  <c r="P60" i="28" s="1"/>
  <c r="M59" i="28" l="1"/>
  <c r="M60" i="28"/>
  <c r="M61" i="28"/>
  <c r="N37" i="33"/>
  <c r="N35" i="33"/>
  <c r="N34" i="33"/>
  <c r="N36" i="33"/>
  <c r="D65" i="28"/>
  <c r="P65" i="28" s="1"/>
  <c r="E65" i="28"/>
  <c r="Q65" i="28" s="1"/>
  <c r="C65" i="28"/>
  <c r="O65" i="28" s="1"/>
  <c r="B65" i="28"/>
  <c r="N65" i="28" s="1"/>
  <c r="H65" i="28"/>
  <c r="D67" i="28"/>
  <c r="P67" i="28" s="1"/>
  <c r="B67" i="28"/>
  <c r="N67" i="28" s="1"/>
  <c r="E67" i="28"/>
  <c r="Q67" i="28" s="1"/>
  <c r="C67" i="28"/>
  <c r="O67" i="28" s="1"/>
  <c r="H67" i="28"/>
  <c r="D66" i="28"/>
  <c r="P66" i="28" s="1"/>
  <c r="E66" i="28"/>
  <c r="Q66" i="28" s="1"/>
  <c r="H66" i="28"/>
  <c r="B66" i="28"/>
  <c r="N66" i="28" s="1"/>
  <c r="C66" i="28"/>
  <c r="O66" i="28" s="1"/>
  <c r="A76" i="28"/>
  <c r="G72" i="28"/>
  <c r="G71" i="28"/>
  <c r="G73" i="28"/>
  <c r="M67" i="28" l="1"/>
  <c r="M66" i="28"/>
  <c r="M65" i="28"/>
  <c r="C73" i="28"/>
  <c r="O73" i="28" s="1"/>
  <c r="D73" i="28"/>
  <c r="P73" i="28" s="1"/>
  <c r="H73" i="28"/>
  <c r="B73" i="28"/>
  <c r="N73" i="28" s="1"/>
  <c r="E73" i="28"/>
  <c r="Q73" i="28" s="1"/>
  <c r="H71" i="28"/>
  <c r="B71" i="28"/>
  <c r="N71" i="28" s="1"/>
  <c r="E71" i="28"/>
  <c r="Q71" i="28" s="1"/>
  <c r="D71" i="28"/>
  <c r="P71" i="28" s="1"/>
  <c r="C71" i="28"/>
  <c r="O71" i="28" s="1"/>
  <c r="C72" i="28"/>
  <c r="O72" i="28" s="1"/>
  <c r="H72" i="28"/>
  <c r="D72" i="28"/>
  <c r="P72" i="28" s="1"/>
  <c r="B72" i="28"/>
  <c r="N72" i="28" s="1"/>
  <c r="E72" i="28"/>
  <c r="Q72" i="28" s="1"/>
  <c r="G77" i="28"/>
  <c r="A82" i="28"/>
  <c r="G78" i="28"/>
  <c r="G79" i="28"/>
  <c r="J41" i="33"/>
  <c r="J40" i="33"/>
  <c r="J43" i="33"/>
  <c r="J42" i="33"/>
  <c r="M73" i="28" l="1"/>
  <c r="M72" i="28"/>
  <c r="M71" i="28"/>
  <c r="K41" i="33"/>
  <c r="J46" i="33"/>
  <c r="E79" i="28"/>
  <c r="Q79" i="28" s="1"/>
  <c r="B79" i="28"/>
  <c r="N79" i="28" s="1"/>
  <c r="H79" i="28"/>
  <c r="D79" i="28"/>
  <c r="P79" i="28" s="1"/>
  <c r="C79" i="28"/>
  <c r="O79" i="28" s="1"/>
  <c r="E78" i="28"/>
  <c r="Q78" i="28" s="1"/>
  <c r="H78" i="28"/>
  <c r="D78" i="28"/>
  <c r="P78" i="28" s="1"/>
  <c r="C78" i="28"/>
  <c r="O78" i="28" s="1"/>
  <c r="B78" i="28"/>
  <c r="N78" i="28" s="1"/>
  <c r="K42" i="33"/>
  <c r="J47" i="33"/>
  <c r="G84" i="28"/>
  <c r="G85" i="28"/>
  <c r="A88" i="28"/>
  <c r="G83" i="28"/>
  <c r="K40" i="33"/>
  <c r="M40" i="33"/>
  <c r="J45" i="33"/>
  <c r="J48" i="33"/>
  <c r="K43" i="33"/>
  <c r="D77" i="28"/>
  <c r="P77" i="28" s="1"/>
  <c r="B77" i="28"/>
  <c r="N77" i="28" s="1"/>
  <c r="E77" i="28"/>
  <c r="Q77" i="28" s="1"/>
  <c r="H77" i="28"/>
  <c r="C77" i="28"/>
  <c r="O77" i="28" s="1"/>
  <c r="M78" i="28" l="1"/>
  <c r="M77" i="28"/>
  <c r="M79" i="28"/>
  <c r="J51" i="33"/>
  <c r="J56" i="33" s="1"/>
  <c r="J61" i="33" s="1"/>
  <c r="J66" i="33" s="1"/>
  <c r="K46" i="33"/>
  <c r="H85" i="28"/>
  <c r="B85" i="28"/>
  <c r="N85" i="28" s="1"/>
  <c r="D85" i="28"/>
  <c r="P85" i="28" s="1"/>
  <c r="E85" i="28"/>
  <c r="Q85" i="28" s="1"/>
  <c r="C85" i="28"/>
  <c r="O85" i="28" s="1"/>
  <c r="K48" i="33"/>
  <c r="J53" i="33"/>
  <c r="J58" i="33" s="1"/>
  <c r="J63" i="33" s="1"/>
  <c r="J68" i="33" s="1"/>
  <c r="B84" i="28"/>
  <c r="N84" i="28" s="1"/>
  <c r="D84" i="28"/>
  <c r="P84" i="28" s="1"/>
  <c r="C84" i="28"/>
  <c r="O84" i="28" s="1"/>
  <c r="E84" i="28"/>
  <c r="Q84" i="28" s="1"/>
  <c r="H84" i="28"/>
  <c r="J52" i="33"/>
  <c r="J57" i="33" s="1"/>
  <c r="J62" i="33" s="1"/>
  <c r="J67" i="33" s="1"/>
  <c r="K47" i="33"/>
  <c r="J50" i="33"/>
  <c r="J55" i="33" s="1"/>
  <c r="J60" i="33" s="1"/>
  <c r="J65" i="33" s="1"/>
  <c r="K45" i="33"/>
  <c r="C83" i="28"/>
  <c r="O83" i="28" s="1"/>
  <c r="E83" i="28"/>
  <c r="Q83" i="28" s="1"/>
  <c r="H83" i="28"/>
  <c r="D83" i="28"/>
  <c r="P83" i="28" s="1"/>
  <c r="B83" i="28"/>
  <c r="N83" i="28" s="1"/>
  <c r="G90" i="28"/>
  <c r="A94" i="28"/>
  <c r="G91" i="28"/>
  <c r="G89" i="28"/>
  <c r="M84" i="28" l="1"/>
  <c r="M85" i="28"/>
  <c r="M83" i="28"/>
  <c r="C89" i="28"/>
  <c r="O89" i="28" s="1"/>
  <c r="D89" i="28"/>
  <c r="P89" i="28" s="1"/>
  <c r="E89" i="28"/>
  <c r="Q89" i="28" s="1"/>
  <c r="H89" i="28"/>
  <c r="B89" i="28"/>
  <c r="N89" i="28" s="1"/>
  <c r="B91" i="28"/>
  <c r="N91" i="28" s="1"/>
  <c r="E91" i="28"/>
  <c r="Q91" i="28" s="1"/>
  <c r="H91" i="28"/>
  <c r="C91" i="28"/>
  <c r="O91" i="28" s="1"/>
  <c r="D91" i="28"/>
  <c r="P91" i="28" s="1"/>
  <c r="BQ45" i="33"/>
  <c r="BQ46" i="33" s="1"/>
  <c r="BV45" i="33"/>
  <c r="BV46" i="33" s="1"/>
  <c r="AM45" i="33"/>
  <c r="AM46" i="33" s="1"/>
  <c r="BR45" i="33"/>
  <c r="BR46" i="33" s="1"/>
  <c r="BT45" i="33"/>
  <c r="BT46" i="33" s="1"/>
  <c r="CC45" i="33"/>
  <c r="CC46" i="33" s="1"/>
  <c r="AU45" i="33"/>
  <c r="AU46" i="33" s="1"/>
  <c r="BI45" i="33"/>
  <c r="BI46" i="33" s="1"/>
  <c r="CJ45" i="33"/>
  <c r="CJ46" i="33" s="1"/>
  <c r="CI45" i="33"/>
  <c r="CI46" i="33" s="1"/>
  <c r="AS45" i="33"/>
  <c r="AS46" i="33" s="1"/>
  <c r="AK45" i="33"/>
  <c r="AK46" i="33" s="1"/>
  <c r="CL45" i="33"/>
  <c r="CL46" i="33" s="1"/>
  <c r="AA45" i="33"/>
  <c r="AA46" i="33" s="1"/>
  <c r="BB45" i="33"/>
  <c r="BB46" i="33" s="1"/>
  <c r="BY45" i="33"/>
  <c r="BY46" i="33" s="1"/>
  <c r="AY45" i="33"/>
  <c r="AY46" i="33" s="1"/>
  <c r="R45" i="33"/>
  <c r="R46" i="33" s="1"/>
  <c r="AH45" i="33"/>
  <c r="AH46" i="33" s="1"/>
  <c r="CO45" i="33"/>
  <c r="CO46" i="33" s="1"/>
  <c r="Z45" i="33"/>
  <c r="Z46" i="33" s="1"/>
  <c r="AC45" i="33"/>
  <c r="AC46" i="33" s="1"/>
  <c r="CA45" i="33"/>
  <c r="CA46" i="33" s="1"/>
  <c r="BL45" i="33"/>
  <c r="BL46" i="33" s="1"/>
  <c r="AO45" i="33"/>
  <c r="AO46" i="33" s="1"/>
  <c r="S45" i="33"/>
  <c r="S46" i="33" s="1"/>
  <c r="BZ45" i="33"/>
  <c r="BZ46" i="33" s="1"/>
  <c r="AR45" i="33"/>
  <c r="AR46" i="33" s="1"/>
  <c r="CE45" i="33"/>
  <c r="CE46" i="33" s="1"/>
  <c r="CM45" i="33"/>
  <c r="CM46" i="33" s="1"/>
  <c r="Y45" i="33"/>
  <c r="Y46" i="33" s="1"/>
  <c r="BF45" i="33"/>
  <c r="BF46" i="33" s="1"/>
  <c r="CB45" i="33"/>
  <c r="CB46" i="33" s="1"/>
  <c r="T45" i="33"/>
  <c r="T46" i="33" s="1"/>
  <c r="BW45" i="33"/>
  <c r="BW46" i="33" s="1"/>
  <c r="BJ45" i="33"/>
  <c r="BJ46" i="33" s="1"/>
  <c r="AF45" i="33"/>
  <c r="AF46" i="33" s="1"/>
  <c r="CF45" i="33"/>
  <c r="CF46" i="33" s="1"/>
  <c r="AP45" i="33"/>
  <c r="AP46" i="33" s="1"/>
  <c r="BS45" i="33"/>
  <c r="BS46" i="33" s="1"/>
  <c r="AQ45" i="33"/>
  <c r="AQ46" i="33" s="1"/>
  <c r="AW45" i="33"/>
  <c r="AW46" i="33" s="1"/>
  <c r="BP45" i="33"/>
  <c r="BP46" i="33" s="1"/>
  <c r="BC45" i="33"/>
  <c r="BC46" i="33" s="1"/>
  <c r="BD45" i="33"/>
  <c r="BD46" i="33" s="1"/>
  <c r="U45" i="33"/>
  <c r="U46" i="33" s="1"/>
  <c r="BK45" i="33"/>
  <c r="BK46" i="33" s="1"/>
  <c r="AE45" i="33"/>
  <c r="AE46" i="33" s="1"/>
  <c r="BH45" i="33"/>
  <c r="BH46" i="33" s="1"/>
  <c r="AD45" i="33"/>
  <c r="AD46" i="33" s="1"/>
  <c r="BU45" i="33"/>
  <c r="BU46" i="33" s="1"/>
  <c r="AZ45" i="33"/>
  <c r="AZ46" i="33" s="1"/>
  <c r="W45" i="33"/>
  <c r="W46" i="33" s="1"/>
  <c r="X45" i="33"/>
  <c r="X46" i="33" s="1"/>
  <c r="CD45" i="33"/>
  <c r="CD46" i="33" s="1"/>
  <c r="BA45" i="33"/>
  <c r="BA46" i="33" s="1"/>
  <c r="CK45" i="33"/>
  <c r="CK46" i="33" s="1"/>
  <c r="CS45" i="33"/>
  <c r="CS46" i="33" s="1"/>
  <c r="AJ45" i="33"/>
  <c r="AJ46" i="33" s="1"/>
  <c r="BO45" i="33"/>
  <c r="BO46" i="33" s="1"/>
  <c r="BN45" i="33"/>
  <c r="BN46" i="33" s="1"/>
  <c r="BG45" i="33"/>
  <c r="BG46" i="33" s="1"/>
  <c r="AN45" i="33"/>
  <c r="AN46" i="33" s="1"/>
  <c r="AB45" i="33"/>
  <c r="AB46" i="33" s="1"/>
  <c r="AG45" i="33"/>
  <c r="AG46" i="33" s="1"/>
  <c r="CH45" i="33"/>
  <c r="CH46" i="33" s="1"/>
  <c r="CR45" i="33"/>
  <c r="CR46" i="33" s="1"/>
  <c r="BX45" i="33"/>
  <c r="BX46" i="33" s="1"/>
  <c r="CQ45" i="33"/>
  <c r="CQ46" i="33" s="1"/>
  <c r="CG45" i="33"/>
  <c r="CG46" i="33" s="1"/>
  <c r="AT45" i="33"/>
  <c r="AT46" i="33" s="1"/>
  <c r="CP45" i="33"/>
  <c r="CP46" i="33" s="1"/>
  <c r="AI45" i="33"/>
  <c r="AI46" i="33" s="1"/>
  <c r="CN45" i="33"/>
  <c r="CN46" i="33" s="1"/>
  <c r="Q45" i="33"/>
  <c r="BE45" i="33"/>
  <c r="BE46" i="33" s="1"/>
  <c r="V45" i="33"/>
  <c r="V46" i="33" s="1"/>
  <c r="BM45" i="33"/>
  <c r="BM46" i="33" s="1"/>
  <c r="AV45" i="33"/>
  <c r="AV46" i="33" s="1"/>
  <c r="AL45" i="33"/>
  <c r="AL46" i="33" s="1"/>
  <c r="AX45" i="33"/>
  <c r="AX46" i="33" s="1"/>
  <c r="E90" i="28"/>
  <c r="Q90" i="28" s="1"/>
  <c r="H90" i="28"/>
  <c r="B90" i="28"/>
  <c r="N90" i="28" s="1"/>
  <c r="D90" i="28"/>
  <c r="P90" i="28" s="1"/>
  <c r="C90" i="28"/>
  <c r="O90" i="28" s="1"/>
  <c r="G97" i="28"/>
  <c r="A100" i="28"/>
  <c r="G95" i="28"/>
  <c r="G96" i="28"/>
  <c r="J71" i="33"/>
  <c r="J73" i="33"/>
  <c r="J72" i="33"/>
  <c r="J70" i="33"/>
  <c r="M91" i="28" l="1"/>
  <c r="M89" i="28"/>
  <c r="M90" i="28"/>
  <c r="C96" i="28"/>
  <c r="O96" i="28" s="1"/>
  <c r="H96" i="28"/>
  <c r="B96" i="28"/>
  <c r="N96" i="28" s="1"/>
  <c r="D96" i="28"/>
  <c r="P96" i="28" s="1"/>
  <c r="E96" i="28"/>
  <c r="Q96" i="28" s="1"/>
  <c r="O45" i="33"/>
  <c r="Q46" i="33"/>
  <c r="O46" i="33" s="1"/>
  <c r="X47" i="33" s="1"/>
  <c r="C95" i="28"/>
  <c r="O95" i="28" s="1"/>
  <c r="H95" i="28"/>
  <c r="D95" i="28"/>
  <c r="P95" i="28" s="1"/>
  <c r="E95" i="28"/>
  <c r="Q95" i="28" s="1"/>
  <c r="B95" i="28"/>
  <c r="N95" i="28" s="1"/>
  <c r="G101" i="28"/>
  <c r="A106" i="28"/>
  <c r="G102" i="28"/>
  <c r="G103" i="28"/>
  <c r="E97" i="28"/>
  <c r="Q97" i="28" s="1"/>
  <c r="D97" i="28"/>
  <c r="P97" i="28" s="1"/>
  <c r="H97" i="28"/>
  <c r="B97" i="28"/>
  <c r="N97" i="28" s="1"/>
  <c r="C97" i="28"/>
  <c r="O97" i="28" s="1"/>
  <c r="J75" i="33"/>
  <c r="J77" i="33"/>
  <c r="J78" i="33"/>
  <c r="J76" i="33"/>
  <c r="CK47" i="33" l="1"/>
  <c r="CI47" i="33"/>
  <c r="AD47" i="33"/>
  <c r="CL47" i="33"/>
  <c r="R47" i="33"/>
  <c r="AF47" i="33"/>
  <c r="BM47" i="33"/>
  <c r="AX47" i="33"/>
  <c r="S47" i="33"/>
  <c r="CH47" i="33"/>
  <c r="BN47" i="33"/>
  <c r="AC47" i="33"/>
  <c r="AI47" i="33"/>
  <c r="CS47" i="33"/>
  <c r="AA47" i="33"/>
  <c r="BQ47" i="33"/>
  <c r="BV47" i="33"/>
  <c r="AW47" i="33"/>
  <c r="CN47" i="33"/>
  <c r="CQ47" i="33"/>
  <c r="U47" i="33"/>
  <c r="CC47" i="33"/>
  <c r="M97" i="28"/>
  <c r="M95" i="28"/>
  <c r="M96" i="28"/>
  <c r="E101" i="28"/>
  <c r="Q101" i="28" s="1"/>
  <c r="D101" i="28"/>
  <c r="P101" i="28" s="1"/>
  <c r="C101" i="28"/>
  <c r="O101" i="28" s="1"/>
  <c r="H101" i="28"/>
  <c r="B101" i="28"/>
  <c r="N101" i="28" s="1"/>
  <c r="C103" i="28"/>
  <c r="O103" i="28" s="1"/>
  <c r="B103" i="28"/>
  <c r="N103" i="28" s="1"/>
  <c r="H103" i="28"/>
  <c r="E103" i="28"/>
  <c r="Q103" i="28" s="1"/>
  <c r="D103" i="28"/>
  <c r="P103" i="28" s="1"/>
  <c r="H102" i="28"/>
  <c r="D102" i="28"/>
  <c r="P102" i="28" s="1"/>
  <c r="C102" i="28"/>
  <c r="O102" i="28" s="1"/>
  <c r="B102" i="28"/>
  <c r="N102" i="28" s="1"/>
  <c r="E102" i="28"/>
  <c r="Q102" i="28" s="1"/>
  <c r="Q47" i="33"/>
  <c r="AV47" i="33"/>
  <c r="BO47" i="33"/>
  <c r="AB47" i="33"/>
  <c r="AS47" i="33"/>
  <c r="CR47" i="33"/>
  <c r="BI47" i="33"/>
  <c r="AN47" i="33"/>
  <c r="Z47" i="33"/>
  <c r="BH47" i="33"/>
  <c r="CD47" i="33"/>
  <c r="BK47" i="33"/>
  <c r="Y47" i="33"/>
  <c r="AE47" i="33"/>
  <c r="BA47" i="33"/>
  <c r="BX47" i="33"/>
  <c r="AO47" i="33"/>
  <c r="BJ47" i="33"/>
  <c r="BC47" i="33"/>
  <c r="AL47" i="33"/>
  <c r="AQ47" i="33"/>
  <c r="AJ47" i="33"/>
  <c r="V47" i="33"/>
  <c r="BZ47" i="33"/>
  <c r="AU47" i="33"/>
  <c r="AP47" i="33"/>
  <c r="AR47" i="33"/>
  <c r="CP47" i="33"/>
  <c r="BL47" i="33"/>
  <c r="BY47" i="33"/>
  <c r="CB47" i="33"/>
  <c r="BP47" i="33"/>
  <c r="BW47" i="33"/>
  <c r="AK47" i="33"/>
  <c r="CE47" i="33"/>
  <c r="BD47" i="33"/>
  <c r="AG47" i="33"/>
  <c r="CG47" i="33"/>
  <c r="AZ47" i="33"/>
  <c r="BR47" i="33"/>
  <c r="CO47" i="33"/>
  <c r="BF47" i="33"/>
  <c r="BS47" i="33"/>
  <c r="CA47" i="33"/>
  <c r="BE47" i="33"/>
  <c r="BU47" i="33"/>
  <c r="BT47" i="33"/>
  <c r="BB47" i="33"/>
  <c r="AM47" i="33"/>
  <c r="CF47" i="33"/>
  <c r="CM47" i="33"/>
  <c r="CJ47" i="33"/>
  <c r="AH47" i="33"/>
  <c r="AT47" i="33"/>
  <c r="AY47" i="33"/>
  <c r="T47" i="33"/>
  <c r="W47" i="33"/>
  <c r="BG47" i="33"/>
  <c r="G108" i="28"/>
  <c r="G109" i="28"/>
  <c r="G107" i="28"/>
  <c r="A112" i="28"/>
  <c r="J83" i="33"/>
  <c r="J82" i="33"/>
  <c r="J81" i="33"/>
  <c r="J80" i="33"/>
  <c r="C108" i="28" l="1"/>
  <c r="O108" i="28" s="1"/>
  <c r="D108" i="28"/>
  <c r="B108" i="28"/>
  <c r="E108" i="28"/>
  <c r="M103" i="28"/>
  <c r="M102" i="28"/>
  <c r="M101" i="28"/>
  <c r="L48" i="33"/>
  <c r="L46" i="33"/>
  <c r="L45" i="33"/>
  <c r="O47" i="33"/>
  <c r="L47" i="33"/>
  <c r="M47" i="33"/>
  <c r="G114" i="28"/>
  <c r="G113" i="28"/>
  <c r="A118" i="28"/>
  <c r="G115" i="28"/>
  <c r="E109" i="28"/>
  <c r="Q109" i="28" s="1"/>
  <c r="D109" i="28"/>
  <c r="P109" i="28" s="1"/>
  <c r="B109" i="28"/>
  <c r="N109" i="28" s="1"/>
  <c r="H109" i="28"/>
  <c r="C109" i="28"/>
  <c r="O109" i="28" s="1"/>
  <c r="E107" i="28"/>
  <c r="Q107" i="28" s="1"/>
  <c r="B107" i="28"/>
  <c r="N107" i="28" s="1"/>
  <c r="H107" i="28"/>
  <c r="C107" i="28"/>
  <c r="O107" i="28" s="1"/>
  <c r="D107" i="28"/>
  <c r="P107" i="28" s="1"/>
  <c r="N108" i="28"/>
  <c r="P108" i="28"/>
  <c r="Q108" i="28"/>
  <c r="H108" i="28"/>
  <c r="J85" i="33"/>
  <c r="J86" i="33"/>
  <c r="J87" i="33"/>
  <c r="J88" i="33"/>
  <c r="M45" i="33" l="1"/>
  <c r="F45" i="33" s="1"/>
  <c r="H50" i="33" s="1"/>
  <c r="H51" i="33" s="1"/>
  <c r="H52" i="33" s="1"/>
  <c r="M109" i="28"/>
  <c r="M108" i="28"/>
  <c r="M107" i="28"/>
  <c r="D113" i="28"/>
  <c r="P113" i="28" s="1"/>
  <c r="E113" i="28"/>
  <c r="Q113" i="28" s="1"/>
  <c r="C113" i="28"/>
  <c r="O113" i="28" s="1"/>
  <c r="B113" i="28"/>
  <c r="N113" i="28" s="1"/>
  <c r="H113" i="28"/>
  <c r="C114" i="28"/>
  <c r="O114" i="28" s="1"/>
  <c r="E114" i="28"/>
  <c r="Q114" i="28" s="1"/>
  <c r="H114" i="28"/>
  <c r="D114" i="28"/>
  <c r="P114" i="28" s="1"/>
  <c r="B114" i="28"/>
  <c r="N114" i="28" s="1"/>
  <c r="E115" i="28"/>
  <c r="Q115" i="28" s="1"/>
  <c r="H115" i="28"/>
  <c r="D115" i="28"/>
  <c r="P115" i="28" s="1"/>
  <c r="C115" i="28"/>
  <c r="O115" i="28" s="1"/>
  <c r="B115" i="28"/>
  <c r="N115" i="28" s="1"/>
  <c r="A124" i="28"/>
  <c r="G120" i="28"/>
  <c r="G119" i="28"/>
  <c r="G121" i="28"/>
  <c r="K51" i="33" l="1"/>
  <c r="K50" i="33"/>
  <c r="M115" i="28"/>
  <c r="M114" i="28"/>
  <c r="M113" i="28"/>
  <c r="G126" i="28"/>
  <c r="G127" i="28"/>
  <c r="G125" i="28"/>
  <c r="E121" i="28"/>
  <c r="Q121" i="28" s="1"/>
  <c r="D121" i="28"/>
  <c r="P121" i="28" s="1"/>
  <c r="H121" i="28"/>
  <c r="B121" i="28"/>
  <c r="N121" i="28" s="1"/>
  <c r="C121" i="28"/>
  <c r="O121" i="28" s="1"/>
  <c r="C119" i="28"/>
  <c r="O119" i="28" s="1"/>
  <c r="H119" i="28"/>
  <c r="E119" i="28"/>
  <c r="Q119" i="28" s="1"/>
  <c r="B119" i="28"/>
  <c r="N119" i="28" s="1"/>
  <c r="D119" i="28"/>
  <c r="P119" i="28" s="1"/>
  <c r="D120" i="28"/>
  <c r="P120" i="28" s="1"/>
  <c r="H120" i="28"/>
  <c r="B120" i="28"/>
  <c r="N120" i="28" s="1"/>
  <c r="E120" i="28"/>
  <c r="Q120" i="28" s="1"/>
  <c r="C120" i="28"/>
  <c r="O120" i="28" s="1"/>
  <c r="H53" i="33"/>
  <c r="K53" i="33" s="1"/>
  <c r="K52" i="33"/>
  <c r="M121" i="28" l="1"/>
  <c r="M120" i="28"/>
  <c r="M119" i="28"/>
  <c r="B125" i="28"/>
  <c r="N125" i="28" s="1"/>
  <c r="E125" i="28"/>
  <c r="Q125" i="28" s="1"/>
  <c r="H125" i="28"/>
  <c r="D125" i="28"/>
  <c r="P125" i="28" s="1"/>
  <c r="C125" i="28"/>
  <c r="O125" i="28" s="1"/>
  <c r="C127" i="28"/>
  <c r="O127" i="28" s="1"/>
  <c r="E127" i="28"/>
  <c r="Q127" i="28" s="1"/>
  <c r="D127" i="28"/>
  <c r="P127" i="28" s="1"/>
  <c r="B127" i="28"/>
  <c r="N127" i="28" s="1"/>
  <c r="H127" i="28"/>
  <c r="C126" i="28"/>
  <c r="O126" i="28" s="1"/>
  <c r="D126" i="28"/>
  <c r="P126" i="28" s="1"/>
  <c r="B126" i="28"/>
  <c r="N126" i="28" s="1"/>
  <c r="H126" i="28"/>
  <c r="E126" i="28"/>
  <c r="Q126" i="28" s="1"/>
  <c r="AK50" i="33"/>
  <c r="AK51" i="33" s="1"/>
  <c r="V50" i="33"/>
  <c r="V51" i="33" s="1"/>
  <c r="AO50" i="33"/>
  <c r="AO51" i="33" s="1"/>
  <c r="CE50" i="33"/>
  <c r="CE51" i="33" s="1"/>
  <c r="CH50" i="33"/>
  <c r="CH51" i="33" s="1"/>
  <c r="W50" i="33"/>
  <c r="W51" i="33" s="1"/>
  <c r="BG50" i="33"/>
  <c r="BG51" i="33" s="1"/>
  <c r="CI50" i="33"/>
  <c r="CI51" i="33" s="1"/>
  <c r="AI50" i="33"/>
  <c r="AI51" i="33" s="1"/>
  <c r="BW50" i="33"/>
  <c r="BW51" i="33" s="1"/>
  <c r="CJ50" i="33"/>
  <c r="CJ51" i="33" s="1"/>
  <c r="AP50" i="33"/>
  <c r="AP51" i="33" s="1"/>
  <c r="AA50" i="33"/>
  <c r="AA51" i="33" s="1"/>
  <c r="BC50" i="33"/>
  <c r="BC51" i="33" s="1"/>
  <c r="BP50" i="33"/>
  <c r="BP51" i="33" s="1"/>
  <c r="BH50" i="33"/>
  <c r="BH51" i="33" s="1"/>
  <c r="CG50" i="33"/>
  <c r="CG51" i="33" s="1"/>
  <c r="BO50" i="33"/>
  <c r="BO51" i="33" s="1"/>
  <c r="BJ50" i="33"/>
  <c r="BJ51" i="33" s="1"/>
  <c r="AQ50" i="33"/>
  <c r="AQ51" i="33" s="1"/>
  <c r="AG50" i="33"/>
  <c r="AG51" i="33" s="1"/>
  <c r="BX50" i="33"/>
  <c r="BX51" i="33" s="1"/>
  <c r="BU50" i="33"/>
  <c r="BU51" i="33" s="1"/>
  <c r="BK50" i="33"/>
  <c r="BK51" i="33" s="1"/>
  <c r="AS50" i="33"/>
  <c r="AS51" i="33" s="1"/>
  <c r="AD50" i="33"/>
  <c r="AD51" i="33" s="1"/>
  <c r="AW50" i="33"/>
  <c r="AW51" i="33" s="1"/>
  <c r="CN50" i="33"/>
  <c r="CN51" i="33" s="1"/>
  <c r="CQ50" i="33"/>
  <c r="CQ51" i="33" s="1"/>
  <c r="AM50" i="33"/>
  <c r="AM51" i="33" s="1"/>
  <c r="BS50" i="33"/>
  <c r="BS51" i="33" s="1"/>
  <c r="R50" i="33"/>
  <c r="R51" i="33" s="1"/>
  <c r="BN50" i="33"/>
  <c r="BN51" i="33" s="1"/>
  <c r="BZ50" i="33"/>
  <c r="BZ51" i="33" s="1"/>
  <c r="AR50" i="33"/>
  <c r="AR51" i="33" s="1"/>
  <c r="Z50" i="33"/>
  <c r="Z51" i="33" s="1"/>
  <c r="BY50" i="33"/>
  <c r="BY51" i="33" s="1"/>
  <c r="CP50" i="33"/>
  <c r="CP51" i="33" s="1"/>
  <c r="AX50" i="33"/>
  <c r="AX51" i="33" s="1"/>
  <c r="U50" i="33"/>
  <c r="U51" i="33" s="1"/>
  <c r="BM50" i="33"/>
  <c r="BM51" i="33" s="1"/>
  <c r="X50" i="33"/>
  <c r="X51" i="33" s="1"/>
  <c r="CS50" i="33"/>
  <c r="CS51" i="33" s="1"/>
  <c r="CO50" i="33"/>
  <c r="CO51" i="33" s="1"/>
  <c r="CM50" i="33"/>
  <c r="CM51" i="33" s="1"/>
  <c r="BA50" i="33"/>
  <c r="BA51" i="33" s="1"/>
  <c r="AL50" i="33"/>
  <c r="AL51" i="33" s="1"/>
  <c r="BE50" i="33"/>
  <c r="BE51" i="33" s="1"/>
  <c r="S50" i="33"/>
  <c r="S51" i="33" s="1"/>
  <c r="T50" i="33"/>
  <c r="T51" i="33" s="1"/>
  <c r="BD50" i="33"/>
  <c r="BD51" i="33" s="1"/>
  <c r="CD50" i="33"/>
  <c r="CD51" i="33" s="1"/>
  <c r="AY50" i="33"/>
  <c r="AY51" i="33" s="1"/>
  <c r="CL50" i="33"/>
  <c r="CL51" i="33" s="1"/>
  <c r="AH50" i="33"/>
  <c r="AH51" i="33" s="1"/>
  <c r="BQ50" i="33"/>
  <c r="BQ51" i="33" s="1"/>
  <c r="CC50" i="33"/>
  <c r="CC51" i="33" s="1"/>
  <c r="BL50" i="33"/>
  <c r="BL51" i="33" s="1"/>
  <c r="BF50" i="33"/>
  <c r="BF51" i="33" s="1"/>
  <c r="BI50" i="33"/>
  <c r="BI51" i="33" s="1"/>
  <c r="AT50" i="33"/>
  <c r="AT51" i="33" s="1"/>
  <c r="AB50" i="33"/>
  <c r="AB51" i="33" s="1"/>
  <c r="AF50" i="33"/>
  <c r="AF51" i="33" s="1"/>
  <c r="AJ50" i="33"/>
  <c r="AJ51" i="33" s="1"/>
  <c r="BR50" i="33"/>
  <c r="BR51" i="33" s="1"/>
  <c r="CR50" i="33"/>
  <c r="CR51" i="33" s="1"/>
  <c r="CA50" i="33"/>
  <c r="CA51" i="33" s="1"/>
  <c r="AV50" i="33"/>
  <c r="AV51" i="33" s="1"/>
  <c r="BB50" i="33"/>
  <c r="BB51" i="33" s="1"/>
  <c r="AZ50" i="33"/>
  <c r="AZ51" i="33" s="1"/>
  <c r="CK50" i="33"/>
  <c r="CK51" i="33" s="1"/>
  <c r="Q50" i="33"/>
  <c r="AU50" i="33"/>
  <c r="AU51" i="33" s="1"/>
  <c r="BT50" i="33"/>
  <c r="BT51" i="33" s="1"/>
  <c r="Y50" i="33"/>
  <c r="Y51" i="33" s="1"/>
  <c r="CB50" i="33"/>
  <c r="CB51" i="33" s="1"/>
  <c r="CF50" i="33"/>
  <c r="CF51" i="33" s="1"/>
  <c r="AC50" i="33"/>
  <c r="AC51" i="33" s="1"/>
  <c r="BV50" i="33"/>
  <c r="BV51" i="33" s="1"/>
  <c r="AN50" i="33"/>
  <c r="AN51" i="33" s="1"/>
  <c r="AE50" i="33"/>
  <c r="AE51" i="33" s="1"/>
  <c r="M127" i="28" l="1"/>
  <c r="M126" i="28"/>
  <c r="A15" i="32"/>
  <c r="A31" i="32"/>
  <c r="A16" i="32"/>
  <c r="A23" i="32"/>
  <c r="A28" i="32"/>
  <c r="A24" i="32"/>
  <c r="A34" i="32"/>
  <c r="A35" i="32"/>
  <c r="A80" i="32"/>
  <c r="A10" i="32"/>
  <c r="A14" i="32"/>
  <c r="A22" i="32"/>
  <c r="A26" i="32"/>
  <c r="A42" i="32"/>
  <c r="A79" i="32"/>
  <c r="A70" i="32"/>
  <c r="A75" i="32"/>
  <c r="A6" i="32"/>
  <c r="A73" i="32"/>
  <c r="A29" i="32"/>
  <c r="A43" i="32"/>
  <c r="A71" i="32"/>
  <c r="A83" i="32"/>
  <c r="A45" i="32"/>
  <c r="A49" i="32"/>
  <c r="A54" i="32"/>
  <c r="A58" i="32"/>
  <c r="A62" i="32"/>
  <c r="A13" i="32"/>
  <c r="A72" i="32"/>
  <c r="A53" i="32"/>
  <c r="A59" i="32"/>
  <c r="A25" i="32"/>
  <c r="A44" i="32"/>
  <c r="A64" i="32"/>
  <c r="A63" i="32"/>
  <c r="A69" i="32"/>
  <c r="A18" i="32"/>
  <c r="A74" i="32"/>
  <c r="A17" i="32"/>
  <c r="A61" i="32"/>
  <c r="A12" i="32"/>
  <c r="A66" i="32"/>
  <c r="A27" i="32"/>
  <c r="A33" i="32"/>
  <c r="A9" i="32"/>
  <c r="A36" i="32"/>
  <c r="A3" i="32"/>
  <c r="A7" i="32"/>
  <c r="A77" i="32"/>
  <c r="A48" i="32"/>
  <c r="A41" i="32"/>
  <c r="A52" i="32"/>
  <c r="A19" i="32"/>
  <c r="A5" i="32"/>
  <c r="A47" i="32"/>
  <c r="A50" i="32"/>
  <c r="A68" i="32"/>
  <c r="A78" i="32"/>
  <c r="A60" i="32"/>
  <c r="A20" i="32"/>
  <c r="A4" i="32"/>
  <c r="A8" i="32"/>
  <c r="A76" i="32"/>
  <c r="A32" i="32"/>
  <c r="A57" i="32"/>
  <c r="A39" i="32"/>
  <c r="A37" i="32"/>
  <c r="A21" i="32"/>
  <c r="A81" i="32"/>
  <c r="A55" i="32"/>
  <c r="A38" i="32"/>
  <c r="A67" i="32"/>
  <c r="A40" i="32"/>
  <c r="A30" i="32"/>
  <c r="A65" i="32"/>
  <c r="A46" i="32"/>
  <c r="A11" i="32"/>
  <c r="A56" i="32"/>
  <c r="A51" i="32"/>
  <c r="A82" i="32"/>
  <c r="M125" i="28"/>
  <c r="O50" i="33"/>
  <c r="Q51" i="33"/>
  <c r="O51" i="33" l="1"/>
  <c r="Q52" i="33" s="1"/>
  <c r="AL52" i="33" l="1"/>
  <c r="BC52" i="33"/>
  <c r="BM52" i="33"/>
  <c r="R52" i="33"/>
  <c r="AC52" i="33"/>
  <c r="Z52" i="33"/>
  <c r="CJ52" i="33"/>
  <c r="CP52" i="33"/>
  <c r="CB52" i="33"/>
  <c r="AP52" i="33"/>
  <c r="BP52" i="33"/>
  <c r="CS52" i="33"/>
  <c r="X52" i="33"/>
  <c r="CI52" i="33"/>
  <c r="AT52" i="33"/>
  <c r="BR52" i="33"/>
  <c r="AK52" i="33"/>
  <c r="BB52" i="33"/>
  <c r="BA52" i="33"/>
  <c r="AD52" i="33"/>
  <c r="CA52" i="33"/>
  <c r="AY52" i="33"/>
  <c r="AO52" i="33"/>
  <c r="BD52" i="33"/>
  <c r="CO52" i="33"/>
  <c r="BW52" i="33"/>
  <c r="BS52" i="33"/>
  <c r="CM52" i="33"/>
  <c r="V52" i="33"/>
  <c r="BE52" i="33"/>
  <c r="BX52" i="33"/>
  <c r="AV52" i="33"/>
  <c r="CE52" i="33"/>
  <c r="AZ52" i="33"/>
  <c r="AW52" i="33"/>
  <c r="BZ52" i="33"/>
  <c r="AF52" i="33"/>
  <c r="BY52" i="33"/>
  <c r="CC52" i="33"/>
  <c r="BK52" i="33"/>
  <c r="BI52" i="33"/>
  <c r="AN52" i="33"/>
  <c r="BJ52" i="33"/>
  <c r="AX52" i="33"/>
  <c r="S52" i="33"/>
  <c r="CD52" i="33"/>
  <c r="BO52" i="33"/>
  <c r="CQ52" i="33"/>
  <c r="CF52" i="33"/>
  <c r="AR52" i="33"/>
  <c r="AG52" i="33"/>
  <c r="CR52" i="33"/>
  <c r="AS52" i="33"/>
  <c r="BG52" i="33"/>
  <c r="AA52" i="33"/>
  <c r="CN52" i="33"/>
  <c r="CK52" i="33"/>
  <c r="Y52" i="33"/>
  <c r="BL52" i="33"/>
  <c r="AJ52" i="33"/>
  <c r="AM52" i="33"/>
  <c r="AE52" i="33"/>
  <c r="CG52" i="33"/>
  <c r="AB52" i="33"/>
  <c r="CH52" i="33"/>
  <c r="AQ52" i="33"/>
  <c r="BF52" i="33"/>
  <c r="T52" i="33"/>
  <c r="U52" i="33"/>
  <c r="W52" i="33"/>
  <c r="AU52" i="33"/>
  <c r="AI52" i="33"/>
  <c r="BV52" i="33"/>
  <c r="BQ52" i="33"/>
  <c r="BU52" i="33"/>
  <c r="AH52" i="33"/>
  <c r="BT52" i="33"/>
  <c r="BN52" i="33"/>
  <c r="BH52" i="33"/>
  <c r="CL52" i="33"/>
  <c r="O52" i="33" l="1"/>
  <c r="M52" i="33"/>
  <c r="L52" i="33"/>
  <c r="L51" i="33"/>
  <c r="L53" i="33"/>
  <c r="L50" i="33"/>
  <c r="M50" i="33" l="1"/>
  <c r="E50" i="33" s="1"/>
  <c r="D50" i="33" l="1"/>
  <c r="F50" i="33"/>
  <c r="H55" i="33" l="1"/>
  <c r="H56" i="33" s="1"/>
  <c r="K55" i="33" l="1"/>
  <c r="H57" i="33"/>
  <c r="K56" i="33"/>
  <c r="H58" i="33" l="1"/>
  <c r="K58" i="33" s="1"/>
  <c r="K57" i="33"/>
  <c r="BM55" i="33" l="1"/>
  <c r="BM56" i="33" s="1"/>
  <c r="AQ55" i="33"/>
  <c r="AQ56" i="33" s="1"/>
  <c r="AF55" i="33"/>
  <c r="AF56" i="33" s="1"/>
  <c r="BD55" i="33"/>
  <c r="BD56" i="33" s="1"/>
  <c r="U55" i="33"/>
  <c r="U56" i="33" s="1"/>
  <c r="BJ55" i="33"/>
  <c r="BJ56" i="33" s="1"/>
  <c r="AN55" i="33"/>
  <c r="AN56" i="33" s="1"/>
  <c r="BS55" i="33"/>
  <c r="BS56" i="33" s="1"/>
  <c r="AK55" i="33"/>
  <c r="AK56" i="33" s="1"/>
  <c r="CQ55" i="33"/>
  <c r="CQ56" i="33" s="1"/>
  <c r="BY55" i="33"/>
  <c r="BY56" i="33" s="1"/>
  <c r="BN55" i="33"/>
  <c r="BN56" i="33" s="1"/>
  <c r="BK55" i="33"/>
  <c r="BK56" i="33" s="1"/>
  <c r="AJ55" i="33"/>
  <c r="AJ56" i="33" s="1"/>
  <c r="BZ55" i="33"/>
  <c r="BZ56" i="33" s="1"/>
  <c r="AI55" i="33"/>
  <c r="AI56" i="33" s="1"/>
  <c r="AU55" i="33"/>
  <c r="AU56" i="33" s="1"/>
  <c r="CF55" i="33"/>
  <c r="CF56" i="33" s="1"/>
  <c r="BU55" i="33"/>
  <c r="BU56" i="33" s="1"/>
  <c r="AY55" i="33"/>
  <c r="AY56" i="33" s="1"/>
  <c r="AR55" i="33"/>
  <c r="AR56" i="33" s="1"/>
  <c r="AB55" i="33"/>
  <c r="AB56" i="33" s="1"/>
  <c r="AP55" i="33"/>
  <c r="AP56" i="33" s="1"/>
  <c r="BV55" i="33"/>
  <c r="BV56" i="33" s="1"/>
  <c r="BP55" i="33"/>
  <c r="BP56" i="33" s="1"/>
  <c r="CO55" i="33"/>
  <c r="CO56" i="33" s="1"/>
  <c r="BC55" i="33"/>
  <c r="BC56" i="33" s="1"/>
  <c r="AD55" i="33"/>
  <c r="AD56" i="33" s="1"/>
  <c r="Y55" i="33"/>
  <c r="Y56" i="33" s="1"/>
  <c r="BO55" i="33"/>
  <c r="BO56" i="33" s="1"/>
  <c r="AV55" i="33"/>
  <c r="AV56" i="33" s="1"/>
  <c r="AE55" i="33"/>
  <c r="AE56" i="33" s="1"/>
  <c r="CA55" i="33"/>
  <c r="CA56" i="33" s="1"/>
  <c r="CR55" i="33"/>
  <c r="CR56" i="33" s="1"/>
  <c r="AW55" i="33"/>
  <c r="AW56" i="33" s="1"/>
  <c r="CB55" i="33"/>
  <c r="CB56" i="33" s="1"/>
  <c r="BF55" i="33"/>
  <c r="BF56" i="33" s="1"/>
  <c r="AT55" i="33"/>
  <c r="AT56" i="33" s="1"/>
  <c r="CL55" i="33"/>
  <c r="CL56" i="33" s="1"/>
  <c r="Q55" i="33"/>
  <c r="CC55" i="33"/>
  <c r="CC56" i="33" s="1"/>
  <c r="BG55" i="33"/>
  <c r="BG56" i="33" s="1"/>
  <c r="W55" i="33"/>
  <c r="W56" i="33" s="1"/>
  <c r="AL55" i="33"/>
  <c r="AL56" i="33" s="1"/>
  <c r="BI55" i="33"/>
  <c r="BI56" i="33" s="1"/>
  <c r="CH55" i="33"/>
  <c r="CH56" i="33" s="1"/>
  <c r="CI55" i="33"/>
  <c r="CI56" i="33" s="1"/>
  <c r="AM55" i="33"/>
  <c r="AM56" i="33" s="1"/>
  <c r="T55" i="33"/>
  <c r="T56" i="33" s="1"/>
  <c r="BL55" i="33"/>
  <c r="BL56" i="33" s="1"/>
  <c r="CK55" i="33"/>
  <c r="CK56" i="33" s="1"/>
  <c r="AH55" i="33"/>
  <c r="AH56" i="33" s="1"/>
  <c r="BT55" i="33"/>
  <c r="BT56" i="33" s="1"/>
  <c r="AX55" i="33"/>
  <c r="AX56" i="33" s="1"/>
  <c r="BR55" i="33"/>
  <c r="BR56" i="33" s="1"/>
  <c r="CD55" i="33"/>
  <c r="CD56" i="33" s="1"/>
  <c r="CM55" i="33"/>
  <c r="CM56" i="33" s="1"/>
  <c r="R55" i="33"/>
  <c r="R56" i="33" s="1"/>
  <c r="BE55" i="33"/>
  <c r="BE56" i="33" s="1"/>
  <c r="CN55" i="33"/>
  <c r="CN56" i="33" s="1"/>
  <c r="CP55" i="33"/>
  <c r="CP56" i="33" s="1"/>
  <c r="AG55" i="33"/>
  <c r="AG56" i="33" s="1"/>
  <c r="CS55" i="33"/>
  <c r="CS56" i="33" s="1"/>
  <c r="BW55" i="33"/>
  <c r="BW56" i="33" s="1"/>
  <c r="AS55" i="33"/>
  <c r="AS56" i="33" s="1"/>
  <c r="BH55" i="33"/>
  <c r="BH56" i="33" s="1"/>
  <c r="CG55" i="33"/>
  <c r="CG56" i="33" s="1"/>
  <c r="BA55" i="33"/>
  <c r="BA56" i="33" s="1"/>
  <c r="BQ55" i="33"/>
  <c r="BQ56" i="33" s="1"/>
  <c r="BB55" i="33"/>
  <c r="BB56" i="33" s="1"/>
  <c r="AC55" i="33"/>
  <c r="AC56" i="33" s="1"/>
  <c r="AO55" i="33"/>
  <c r="AO56" i="33" s="1"/>
  <c r="S55" i="33"/>
  <c r="S56" i="33" s="1"/>
  <c r="CE55" i="33"/>
  <c r="CE56" i="33" s="1"/>
  <c r="X55" i="33"/>
  <c r="X56" i="33" s="1"/>
  <c r="CJ55" i="33"/>
  <c r="CJ56" i="33" s="1"/>
  <c r="AA55" i="33"/>
  <c r="AA56" i="33" s="1"/>
  <c r="Z55" i="33"/>
  <c r="Z56" i="33" s="1"/>
  <c r="BX55" i="33"/>
  <c r="BX56" i="33" s="1"/>
  <c r="V55" i="33"/>
  <c r="V56" i="33" s="1"/>
  <c r="AZ55" i="33"/>
  <c r="AZ56" i="33" s="1"/>
  <c r="Q56" i="33" l="1"/>
  <c r="O55" i="33"/>
  <c r="O56" i="33" l="1"/>
  <c r="Q57" i="33" s="1"/>
  <c r="CD57" i="33" l="1"/>
  <c r="AB57" i="33"/>
  <c r="BF57" i="33"/>
  <c r="CL57" i="33"/>
  <c r="BD57" i="33"/>
  <c r="BU57" i="33"/>
  <c r="AX57" i="33"/>
  <c r="BH57" i="33"/>
  <c r="AQ57" i="33"/>
  <c r="S57" i="33"/>
  <c r="AK57" i="33"/>
  <c r="AJ57" i="33"/>
  <c r="Y57" i="33"/>
  <c r="BZ57" i="33"/>
  <c r="X57" i="33"/>
  <c r="BY57" i="33"/>
  <c r="BO57" i="33"/>
  <c r="R57" i="33"/>
  <c r="V57" i="33"/>
  <c r="AS57" i="33"/>
  <c r="BM57" i="33"/>
  <c r="CM57" i="33"/>
  <c r="AA57" i="33"/>
  <c r="AT57" i="33"/>
  <c r="AO57" i="33"/>
  <c r="BG57" i="33"/>
  <c r="T57" i="33"/>
  <c r="BT57" i="33"/>
  <c r="AW57" i="33"/>
  <c r="BB57" i="33"/>
  <c r="BI57" i="33"/>
  <c r="BC57" i="33"/>
  <c r="CQ57" i="33"/>
  <c r="BJ57" i="33"/>
  <c r="AR57" i="33"/>
  <c r="AG57" i="33"/>
  <c r="CG57" i="33"/>
  <c r="AF57" i="33"/>
  <c r="BA57" i="33"/>
  <c r="BL57" i="33"/>
  <c r="AM57" i="33"/>
  <c r="AI57" i="33"/>
  <c r="BK57" i="33"/>
  <c r="BE57" i="33"/>
  <c r="AH57" i="33"/>
  <c r="BS57" i="33"/>
  <c r="Z57" i="33"/>
  <c r="CB57" i="33"/>
  <c r="BN57" i="33"/>
  <c r="BP57" i="33"/>
  <c r="AC57" i="33"/>
  <c r="AN57" i="33"/>
  <c r="AZ57" i="33"/>
  <c r="CS57" i="33"/>
  <c r="BQ57" i="33"/>
  <c r="U57" i="33"/>
  <c r="CJ57" i="33"/>
  <c r="CK57" i="33"/>
  <c r="BV57" i="33"/>
  <c r="AL57" i="33"/>
  <c r="CR57" i="33"/>
  <c r="BR57" i="33"/>
  <c r="CC57" i="33"/>
  <c r="AV57" i="33"/>
  <c r="CP57" i="33"/>
  <c r="BW57" i="33"/>
  <c r="CN57" i="33"/>
  <c r="W57" i="33"/>
  <c r="BX57" i="33"/>
  <c r="AD57" i="33"/>
  <c r="CO57" i="33"/>
  <c r="AP57" i="33"/>
  <c r="CA57" i="33"/>
  <c r="AE57" i="33"/>
  <c r="CI57" i="33"/>
  <c r="CF57" i="33"/>
  <c r="CH57" i="33"/>
  <c r="AY57" i="33"/>
  <c r="CE57" i="33"/>
  <c r="AU57" i="33"/>
  <c r="O57" i="33" l="1"/>
  <c r="L58" i="33"/>
  <c r="L55" i="33"/>
  <c r="L56" i="33"/>
  <c r="M57" i="33"/>
  <c r="L57" i="33"/>
  <c r="M55" i="33" l="1"/>
  <c r="F55" i="33" l="1"/>
  <c r="E55" i="33"/>
  <c r="D55" i="33"/>
  <c r="H60" i="33" l="1"/>
  <c r="H61" i="33" l="1"/>
  <c r="K60" i="33"/>
  <c r="H62" i="33" l="1"/>
  <c r="K61" i="33"/>
  <c r="H63" i="33" l="1"/>
  <c r="K63" i="33" s="1"/>
  <c r="K62" i="33"/>
  <c r="AD60" i="33" l="1"/>
  <c r="AD61" i="33" s="1"/>
  <c r="CO60" i="33"/>
  <c r="CO61" i="33" s="1"/>
  <c r="CM60" i="33"/>
  <c r="CM61" i="33" s="1"/>
  <c r="BR60" i="33"/>
  <c r="BR61" i="33" s="1"/>
  <c r="BB60" i="33"/>
  <c r="BB61" i="33" s="1"/>
  <c r="AT60" i="33"/>
  <c r="AT61" i="33" s="1"/>
  <c r="AI60" i="33"/>
  <c r="AI61" i="33" s="1"/>
  <c r="BN60" i="33"/>
  <c r="BN61" i="33" s="1"/>
  <c r="CB60" i="33"/>
  <c r="CB61" i="33" s="1"/>
  <c r="Z60" i="33"/>
  <c r="Z61" i="33" s="1"/>
  <c r="CE60" i="33"/>
  <c r="CE61" i="33" s="1"/>
  <c r="AP60" i="33"/>
  <c r="AP61" i="33" s="1"/>
  <c r="AJ60" i="33"/>
  <c r="AJ61" i="33" s="1"/>
  <c r="BS60" i="33"/>
  <c r="BS61" i="33" s="1"/>
  <c r="CJ60" i="33"/>
  <c r="CJ61" i="33" s="1"/>
  <c r="BI60" i="33"/>
  <c r="BI61" i="33" s="1"/>
  <c r="BO60" i="33"/>
  <c r="BO61" i="33" s="1"/>
  <c r="BT60" i="33"/>
  <c r="BT61" i="33" s="1"/>
  <c r="X60" i="33"/>
  <c r="X61" i="33" s="1"/>
  <c r="AV60" i="33"/>
  <c r="AV61" i="33" s="1"/>
  <c r="AO60" i="33"/>
  <c r="AO61" i="33" s="1"/>
  <c r="BF60" i="33"/>
  <c r="BF61" i="33" s="1"/>
  <c r="BK60" i="33"/>
  <c r="BK61" i="33" s="1"/>
  <c r="S60" i="33"/>
  <c r="S61" i="33" s="1"/>
  <c r="BH60" i="33"/>
  <c r="BH61" i="33" s="1"/>
  <c r="CG60" i="33"/>
  <c r="CG61" i="33" s="1"/>
  <c r="AF60" i="33"/>
  <c r="AF61" i="33" s="1"/>
  <c r="CL60" i="33"/>
  <c r="CL61" i="33" s="1"/>
  <c r="BL60" i="33"/>
  <c r="BL61" i="33" s="1"/>
  <c r="T60" i="33"/>
  <c r="T61" i="33" s="1"/>
  <c r="BW60" i="33"/>
  <c r="BW61" i="33" s="1"/>
  <c r="CK60" i="33"/>
  <c r="CK61" i="33" s="1"/>
  <c r="AN60" i="33"/>
  <c r="AN61" i="33" s="1"/>
  <c r="R60" i="33"/>
  <c r="R61" i="33" s="1"/>
  <c r="BV60" i="33"/>
  <c r="BV61" i="33" s="1"/>
  <c r="BP60" i="33"/>
  <c r="BP61" i="33" s="1"/>
  <c r="BU60" i="33"/>
  <c r="BU61" i="33" s="1"/>
  <c r="BC60" i="33"/>
  <c r="BC61" i="33" s="1"/>
  <c r="AU60" i="33"/>
  <c r="AU61" i="33" s="1"/>
  <c r="AW60" i="33"/>
  <c r="AW61" i="33" s="1"/>
  <c r="CD60" i="33"/>
  <c r="CD61" i="33" s="1"/>
  <c r="CP60" i="33"/>
  <c r="CP61" i="33" s="1"/>
  <c r="BG60" i="33"/>
  <c r="BG61" i="33" s="1"/>
  <c r="BE60" i="33"/>
  <c r="BE61" i="33" s="1"/>
  <c r="AL60" i="33"/>
  <c r="AL61" i="33" s="1"/>
  <c r="AB60" i="33"/>
  <c r="AB61" i="33" s="1"/>
  <c r="CN60" i="33"/>
  <c r="CN61" i="33" s="1"/>
  <c r="AR60" i="33"/>
  <c r="AR61" i="33" s="1"/>
  <c r="BZ60" i="33"/>
  <c r="BZ61" i="33" s="1"/>
  <c r="CQ60" i="33"/>
  <c r="CQ61" i="33" s="1"/>
  <c r="CI60" i="33"/>
  <c r="CI61" i="33" s="1"/>
  <c r="AZ60" i="33"/>
  <c r="AZ61" i="33" s="1"/>
  <c r="BM60" i="33"/>
  <c r="BM61" i="33" s="1"/>
  <c r="AA60" i="33"/>
  <c r="AA61" i="33" s="1"/>
  <c r="BX60" i="33"/>
  <c r="BX61" i="33" s="1"/>
  <c r="BA60" i="33"/>
  <c r="BA61" i="33" s="1"/>
  <c r="V60" i="33"/>
  <c r="V61" i="33" s="1"/>
  <c r="AS60" i="33"/>
  <c r="AS61" i="33" s="1"/>
  <c r="AM60" i="33"/>
  <c r="AM61" i="33" s="1"/>
  <c r="AG60" i="33"/>
  <c r="AG61" i="33" s="1"/>
  <c r="AX60" i="33"/>
  <c r="AX61" i="33" s="1"/>
  <c r="AE60" i="33"/>
  <c r="AE61" i="33" s="1"/>
  <c r="W60" i="33"/>
  <c r="W61" i="33" s="1"/>
  <c r="BD60" i="33"/>
  <c r="BD61" i="33" s="1"/>
  <c r="U60" i="33"/>
  <c r="U61" i="33" s="1"/>
  <c r="CF60" i="33"/>
  <c r="CF61" i="33" s="1"/>
  <c r="CC60" i="33"/>
  <c r="CC61" i="33" s="1"/>
  <c r="BJ60" i="33"/>
  <c r="BJ61" i="33" s="1"/>
  <c r="CH60" i="33"/>
  <c r="CH61" i="33" s="1"/>
  <c r="AK60" i="33"/>
  <c r="AK61" i="33" s="1"/>
  <c r="BQ60" i="33"/>
  <c r="BQ61" i="33" s="1"/>
  <c r="BY60" i="33"/>
  <c r="BY61" i="33" s="1"/>
  <c r="CR60" i="33"/>
  <c r="CR61" i="33" s="1"/>
  <c r="Q60" i="33"/>
  <c r="AQ60" i="33"/>
  <c r="AQ61" i="33" s="1"/>
  <c r="CS60" i="33"/>
  <c r="CS61" i="33" s="1"/>
  <c r="AY60" i="33"/>
  <c r="AY61" i="33" s="1"/>
  <c r="CA60" i="33"/>
  <c r="CA61" i="33" s="1"/>
  <c r="AC60" i="33"/>
  <c r="AC61" i="33" s="1"/>
  <c r="AH60" i="33"/>
  <c r="AH61" i="33" s="1"/>
  <c r="Y60" i="33"/>
  <c r="Y61" i="33" s="1"/>
  <c r="Q61" i="33" l="1"/>
  <c r="O60" i="33"/>
  <c r="O61" i="33" l="1"/>
  <c r="CO62" i="33" l="1"/>
  <c r="BR62" i="33"/>
  <c r="X62" i="33"/>
  <c r="S62" i="33"/>
  <c r="AD62" i="33"/>
  <c r="BT62" i="33"/>
  <c r="BS62" i="33"/>
  <c r="CB62" i="33"/>
  <c r="AT62" i="33"/>
  <c r="AV62" i="33"/>
  <c r="BI62" i="33"/>
  <c r="AO62" i="33"/>
  <c r="BO62" i="33"/>
  <c r="AI62" i="33"/>
  <c r="BB62" i="33"/>
  <c r="AJ62" i="33"/>
  <c r="CJ62" i="33"/>
  <c r="BF62" i="33"/>
  <c r="Z62" i="33"/>
  <c r="BN62" i="33"/>
  <c r="AP62" i="33"/>
  <c r="CE62" i="33"/>
  <c r="BK62" i="33"/>
  <c r="CM62" i="33"/>
  <c r="BE62" i="33"/>
  <c r="CK62" i="33"/>
  <c r="BY62" i="33"/>
  <c r="AZ62" i="33"/>
  <c r="AH62" i="33"/>
  <c r="AF62" i="33"/>
  <c r="BD62" i="33"/>
  <c r="CG62" i="33"/>
  <c r="CA62" i="33"/>
  <c r="CF62" i="33"/>
  <c r="BQ62" i="33"/>
  <c r="AK62" i="33"/>
  <c r="AY62" i="33"/>
  <c r="CC62" i="33"/>
  <c r="BV62" i="33"/>
  <c r="AA62" i="33"/>
  <c r="CI62" i="33"/>
  <c r="AX62" i="33"/>
  <c r="CD62" i="33"/>
  <c r="AS62" i="33"/>
  <c r="CN62" i="33"/>
  <c r="CQ62" i="33"/>
  <c r="BG62" i="33"/>
  <c r="T62" i="33"/>
  <c r="AC62" i="33"/>
  <c r="BH62" i="33"/>
  <c r="AR62" i="33"/>
  <c r="CS62" i="33"/>
  <c r="AG62" i="33"/>
  <c r="AM62" i="33"/>
  <c r="BP62" i="33"/>
  <c r="R62" i="33"/>
  <c r="W62" i="33"/>
  <c r="AE62" i="33"/>
  <c r="AQ62" i="33"/>
  <c r="CH62" i="33"/>
  <c r="CR62" i="33"/>
  <c r="BX62" i="33"/>
  <c r="CP62" i="33"/>
  <c r="BM62" i="33"/>
  <c r="BA62" i="33"/>
  <c r="V62" i="33"/>
  <c r="AU62" i="33"/>
  <c r="Y62" i="33"/>
  <c r="BC62" i="33"/>
  <c r="U62" i="33"/>
  <c r="AL62" i="33"/>
  <c r="BJ62" i="33"/>
  <c r="AW62" i="33"/>
  <c r="BW62" i="33"/>
  <c r="BL62" i="33"/>
  <c r="AN62" i="33"/>
  <c r="CL62" i="33"/>
  <c r="BZ62" i="33"/>
  <c r="BU62" i="33"/>
  <c r="AB62" i="33"/>
  <c r="Q62" i="33"/>
  <c r="M62" i="33" l="1"/>
  <c r="O62" i="33"/>
  <c r="L60" i="33"/>
  <c r="L63" i="33"/>
  <c r="L62" i="33"/>
  <c r="L61" i="33"/>
  <c r="M60" i="33" l="1"/>
  <c r="F60" i="33" l="1"/>
  <c r="D60" i="33"/>
  <c r="E60" i="33"/>
  <c r="H65" i="33" l="1"/>
  <c r="H66" i="33" l="1"/>
  <c r="K65" i="33"/>
  <c r="H67" i="33" l="1"/>
  <c r="K66" i="33"/>
  <c r="H68" i="33" l="1"/>
  <c r="K68" i="33" s="1"/>
  <c r="K67" i="33"/>
  <c r="T65" i="33" l="1"/>
  <c r="T66" i="33" s="1"/>
  <c r="R65" i="33"/>
  <c r="R66" i="33" s="1"/>
  <c r="BO65" i="33"/>
  <c r="BO66" i="33" s="1"/>
  <c r="AR65" i="33"/>
  <c r="AR66" i="33" s="1"/>
  <c r="BF65" i="33"/>
  <c r="BF66" i="33" s="1"/>
  <c r="CH65" i="33"/>
  <c r="CH66" i="33" s="1"/>
  <c r="CD65" i="33"/>
  <c r="CD66" i="33" s="1"/>
  <c r="CB65" i="33"/>
  <c r="CB66" i="33" s="1"/>
  <c r="CI65" i="33"/>
  <c r="CI66" i="33" s="1"/>
  <c r="BL65" i="33"/>
  <c r="BL66" i="33" s="1"/>
  <c r="U65" i="33"/>
  <c r="U66" i="33" s="1"/>
  <c r="CE65" i="33"/>
  <c r="CE66" i="33" s="1"/>
  <c r="CC65" i="33"/>
  <c r="CC66" i="33" s="1"/>
  <c r="BB65" i="33"/>
  <c r="BB66" i="33" s="1"/>
  <c r="AX65" i="33"/>
  <c r="AX66" i="33" s="1"/>
  <c r="CL65" i="33"/>
  <c r="CL66" i="33" s="1"/>
  <c r="BH65" i="33"/>
  <c r="BH66" i="33" s="1"/>
  <c r="BX65" i="33"/>
  <c r="BX66" i="33" s="1"/>
  <c r="AJ65" i="33"/>
  <c r="AJ66" i="33" s="1"/>
  <c r="BG65" i="33"/>
  <c r="BG66" i="33" s="1"/>
  <c r="AD65" i="33"/>
  <c r="AD66" i="33" s="1"/>
  <c r="BJ65" i="33"/>
  <c r="BJ66" i="33" s="1"/>
  <c r="V65" i="33"/>
  <c r="V66" i="33" s="1"/>
  <c r="CP65" i="33"/>
  <c r="CP66" i="33" s="1"/>
  <c r="AG65" i="33"/>
  <c r="AG66" i="33" s="1"/>
  <c r="CK65" i="33"/>
  <c r="CK66" i="33" s="1"/>
  <c r="CR65" i="33"/>
  <c r="CR66" i="33" s="1"/>
  <c r="AQ65" i="33"/>
  <c r="AQ66" i="33" s="1"/>
  <c r="BS65" i="33"/>
  <c r="BS66" i="33" s="1"/>
  <c r="BU65" i="33"/>
  <c r="BU66" i="33" s="1"/>
  <c r="CG65" i="33"/>
  <c r="CG66" i="33" s="1"/>
  <c r="BI65" i="33"/>
  <c r="BI66" i="33" s="1"/>
  <c r="AH65" i="33"/>
  <c r="AH66" i="33" s="1"/>
  <c r="Y65" i="33"/>
  <c r="Y66" i="33" s="1"/>
  <c r="CM65" i="33"/>
  <c r="CM66" i="33" s="1"/>
  <c r="AF65" i="33"/>
  <c r="AF66" i="33" s="1"/>
  <c r="Q65" i="33"/>
  <c r="AP65" i="33"/>
  <c r="AP66" i="33" s="1"/>
  <c r="AW65" i="33"/>
  <c r="AW66" i="33" s="1"/>
  <c r="BA65" i="33"/>
  <c r="BA66" i="33" s="1"/>
  <c r="AY65" i="33"/>
  <c r="AY66" i="33" s="1"/>
  <c r="BD65" i="33"/>
  <c r="BD66" i="33" s="1"/>
  <c r="BK65" i="33"/>
  <c r="BK66" i="33" s="1"/>
  <c r="S65" i="33"/>
  <c r="S66" i="33" s="1"/>
  <c r="AA65" i="33"/>
  <c r="AA66" i="33" s="1"/>
  <c r="AS65" i="33"/>
  <c r="AS66" i="33" s="1"/>
  <c r="AB65" i="33"/>
  <c r="AB66" i="33" s="1"/>
  <c r="CS65" i="33"/>
  <c r="CS66" i="33" s="1"/>
  <c r="BV65" i="33"/>
  <c r="BV66" i="33" s="1"/>
  <c r="AV65" i="33"/>
  <c r="AV66" i="33" s="1"/>
  <c r="X65" i="33"/>
  <c r="X66" i="33" s="1"/>
  <c r="BC65" i="33"/>
  <c r="BC66" i="33" s="1"/>
  <c r="AN65" i="33"/>
  <c r="AN66" i="33" s="1"/>
  <c r="CF65" i="33"/>
  <c r="CF66" i="33" s="1"/>
  <c r="BN65" i="33"/>
  <c r="BN66" i="33" s="1"/>
  <c r="CJ65" i="33"/>
  <c r="CJ66" i="33" s="1"/>
  <c r="BR65" i="33"/>
  <c r="BR66" i="33" s="1"/>
  <c r="AM65" i="33"/>
  <c r="AM66" i="33" s="1"/>
  <c r="BP65" i="33"/>
  <c r="BP66" i="33" s="1"/>
  <c r="AO65" i="33"/>
  <c r="AO66" i="33" s="1"/>
  <c r="AU65" i="33"/>
  <c r="AU66" i="33" s="1"/>
  <c r="BZ65" i="33"/>
  <c r="BZ66" i="33" s="1"/>
  <c r="BE65" i="33"/>
  <c r="BE66" i="33" s="1"/>
  <c r="BW65" i="33"/>
  <c r="BW66" i="33" s="1"/>
  <c r="AC65" i="33"/>
  <c r="AC66" i="33" s="1"/>
  <c r="W65" i="33"/>
  <c r="W66" i="33" s="1"/>
  <c r="BT65" i="33"/>
  <c r="BT66" i="33" s="1"/>
  <c r="AL65" i="33"/>
  <c r="AL66" i="33" s="1"/>
  <c r="AI65" i="33"/>
  <c r="AI66" i="33" s="1"/>
  <c r="CQ65" i="33"/>
  <c r="CQ66" i="33" s="1"/>
  <c r="AK65" i="33"/>
  <c r="AK66" i="33" s="1"/>
  <c r="AE65" i="33"/>
  <c r="AE66" i="33" s="1"/>
  <c r="AT65" i="33"/>
  <c r="AT66" i="33" s="1"/>
  <c r="CA65" i="33"/>
  <c r="CA66" i="33" s="1"/>
  <c r="BY65" i="33"/>
  <c r="BY66" i="33" s="1"/>
  <c r="CN65" i="33"/>
  <c r="CN66" i="33" s="1"/>
  <c r="CO65" i="33"/>
  <c r="CO66" i="33" s="1"/>
  <c r="BQ65" i="33"/>
  <c r="BQ66" i="33" s="1"/>
  <c r="Z65" i="33"/>
  <c r="Z66" i="33" s="1"/>
  <c r="AZ65" i="33"/>
  <c r="AZ66" i="33" s="1"/>
  <c r="BM65" i="33"/>
  <c r="BM66" i="33" s="1"/>
  <c r="Q66" i="33" l="1"/>
  <c r="O65" i="33"/>
  <c r="O66" i="33" l="1"/>
  <c r="Q67" i="33" s="1"/>
  <c r="T67" i="33" l="1"/>
  <c r="CH67" i="33"/>
  <c r="CD67" i="33"/>
  <c r="R67" i="33"/>
  <c r="AD67" i="33"/>
  <c r="AJ67" i="33"/>
  <c r="BO67" i="33"/>
  <c r="CP67" i="33"/>
  <c r="CC67" i="33"/>
  <c r="BF67" i="33"/>
  <c r="BB67" i="33"/>
  <c r="CE67" i="33"/>
  <c r="CL67" i="33"/>
  <c r="BH67" i="33"/>
  <c r="U67" i="33"/>
  <c r="BL67" i="33"/>
  <c r="BJ67" i="33"/>
  <c r="AX67" i="33"/>
  <c r="BG67" i="33"/>
  <c r="CI67" i="33"/>
  <c r="AR67" i="33"/>
  <c r="CB67" i="33"/>
  <c r="V67" i="33"/>
  <c r="BX67" i="33"/>
  <c r="BQ67" i="33"/>
  <c r="BY67" i="33"/>
  <c r="BR67" i="33"/>
  <c r="CM67" i="33"/>
  <c r="BE67" i="33"/>
  <c r="X67" i="33"/>
  <c r="CQ67" i="33"/>
  <c r="BP67" i="33"/>
  <c r="AG67" i="33"/>
  <c r="CA67" i="33"/>
  <c r="CO67" i="33"/>
  <c r="AM67" i="33"/>
  <c r="AY67" i="33"/>
  <c r="AZ67" i="33"/>
  <c r="AV67" i="33"/>
  <c r="AI67" i="33"/>
  <c r="AH67" i="33"/>
  <c r="AW67" i="33"/>
  <c r="AE67" i="33"/>
  <c r="AU67" i="33"/>
  <c r="CG67" i="33"/>
  <c r="CJ67" i="33"/>
  <c r="AN67" i="33"/>
  <c r="AL67" i="33"/>
  <c r="CR67" i="33"/>
  <c r="AQ67" i="33"/>
  <c r="S67" i="33"/>
  <c r="BU67" i="33"/>
  <c r="BC67" i="33"/>
  <c r="BK67" i="33"/>
  <c r="BV67" i="33"/>
  <c r="W67" i="33"/>
  <c r="BN67" i="33"/>
  <c r="BZ67" i="33"/>
  <c r="AB67" i="33"/>
  <c r="CF67" i="33"/>
  <c r="BD67" i="33"/>
  <c r="BW67" i="33"/>
  <c r="AS67" i="33"/>
  <c r="Y67" i="33"/>
  <c r="CS67" i="33"/>
  <c r="BS67" i="33"/>
  <c r="AP67" i="33"/>
  <c r="BM67" i="33"/>
  <c r="BI67" i="33"/>
  <c r="BA67" i="33"/>
  <c r="AA67" i="33"/>
  <c r="CN67" i="33"/>
  <c r="CK67" i="33"/>
  <c r="AO67" i="33"/>
  <c r="AC67" i="33"/>
  <c r="AK67" i="33"/>
  <c r="AF67" i="33"/>
  <c r="AT67" i="33"/>
  <c r="Z67" i="33"/>
  <c r="BT67" i="33"/>
  <c r="O67" i="33" l="1"/>
  <c r="L67" i="33"/>
  <c r="M67" i="33"/>
  <c r="L65" i="33"/>
  <c r="L66" i="33"/>
  <c r="L68" i="33"/>
  <c r="M65" i="33" l="1"/>
  <c r="F65" i="33" l="1"/>
  <c r="D65" i="33"/>
  <c r="E65" i="33"/>
  <c r="H70" i="33" l="1"/>
  <c r="H71" i="33" l="1"/>
  <c r="K70" i="33"/>
  <c r="H72" i="33" l="1"/>
  <c r="K71" i="33"/>
  <c r="H73" i="33" l="1"/>
  <c r="K73" i="33" s="1"/>
  <c r="K72" i="33"/>
  <c r="W70" i="33" l="1"/>
  <c r="W71" i="33" s="1"/>
  <c r="S70" i="33"/>
  <c r="S71" i="33" s="1"/>
  <c r="CE70" i="33"/>
  <c r="CE71" i="33" s="1"/>
  <c r="CI70" i="33"/>
  <c r="CI71" i="33" s="1"/>
  <c r="CM70" i="33"/>
  <c r="CM71" i="33" s="1"/>
  <c r="BR70" i="33"/>
  <c r="BR71" i="33" s="1"/>
  <c r="AN70" i="33"/>
  <c r="AN71" i="33" s="1"/>
  <c r="CR70" i="33"/>
  <c r="CR71" i="33" s="1"/>
  <c r="BM70" i="33"/>
  <c r="BM71" i="33" s="1"/>
  <c r="BT70" i="33"/>
  <c r="BT71" i="33" s="1"/>
  <c r="CL70" i="33"/>
  <c r="CL71" i="33" s="1"/>
  <c r="AK70" i="33"/>
  <c r="AK71" i="33" s="1"/>
  <c r="BE70" i="33"/>
  <c r="BE71" i="33" s="1"/>
  <c r="BA70" i="33"/>
  <c r="BA71" i="33" s="1"/>
  <c r="BJ70" i="33"/>
  <c r="BJ71" i="33" s="1"/>
  <c r="CD70" i="33"/>
  <c r="CD71" i="33" s="1"/>
  <c r="AE70" i="33"/>
  <c r="AE71" i="33" s="1"/>
  <c r="BB70" i="33"/>
  <c r="BB71" i="33" s="1"/>
  <c r="BD70" i="33"/>
  <c r="BD71" i="33" s="1"/>
  <c r="BK70" i="33"/>
  <c r="BK71" i="33" s="1"/>
  <c r="CQ70" i="33"/>
  <c r="CQ71" i="33" s="1"/>
  <c r="AY70" i="33"/>
  <c r="AY71" i="33" s="1"/>
  <c r="BC70" i="33"/>
  <c r="BC71" i="33" s="1"/>
  <c r="BG70" i="33"/>
  <c r="BG71" i="33" s="1"/>
  <c r="CN70" i="33"/>
  <c r="CN71" i="33" s="1"/>
  <c r="AV70" i="33"/>
  <c r="AV71" i="33" s="1"/>
  <c r="T70" i="33"/>
  <c r="T71" i="33" s="1"/>
  <c r="CH70" i="33"/>
  <c r="CH71" i="33" s="1"/>
  <c r="AD70" i="33"/>
  <c r="AD71" i="33" s="1"/>
  <c r="BY70" i="33"/>
  <c r="BY71" i="33" s="1"/>
  <c r="BX70" i="33"/>
  <c r="BX71" i="33" s="1"/>
  <c r="Y70" i="33"/>
  <c r="Y71" i="33" s="1"/>
  <c r="AI70" i="33"/>
  <c r="AI71" i="33" s="1"/>
  <c r="BU70" i="33"/>
  <c r="BU71" i="33" s="1"/>
  <c r="BQ70" i="33"/>
  <c r="BQ71" i="33" s="1"/>
  <c r="AL70" i="33"/>
  <c r="AL71" i="33" s="1"/>
  <c r="CB70" i="33"/>
  <c r="CB71" i="33" s="1"/>
  <c r="AQ70" i="33"/>
  <c r="AQ71" i="33" s="1"/>
  <c r="CK70" i="33"/>
  <c r="CK71" i="33" s="1"/>
  <c r="BV70" i="33"/>
  <c r="BV71" i="33" s="1"/>
  <c r="BL70" i="33"/>
  <c r="BL71" i="33" s="1"/>
  <c r="AT70" i="33"/>
  <c r="AT71" i="33" s="1"/>
  <c r="AP70" i="33"/>
  <c r="AP71" i="33" s="1"/>
  <c r="BO70" i="33"/>
  <c r="BO71" i="33" s="1"/>
  <c r="BI70" i="33"/>
  <c r="BI71" i="33" s="1"/>
  <c r="BS70" i="33"/>
  <c r="BS71" i="33" s="1"/>
  <c r="CC70" i="33"/>
  <c r="CC71" i="33" s="1"/>
  <c r="AJ70" i="33"/>
  <c r="AJ71" i="33" s="1"/>
  <c r="AS70" i="33"/>
  <c r="AS71" i="33" s="1"/>
  <c r="CP70" i="33"/>
  <c r="CP71" i="33" s="1"/>
  <c r="AU70" i="33"/>
  <c r="AU71" i="33" s="1"/>
  <c r="AR70" i="33"/>
  <c r="AR71" i="33" s="1"/>
  <c r="CJ70" i="33"/>
  <c r="CJ71" i="33" s="1"/>
  <c r="BN70" i="33"/>
  <c r="BN71" i="33" s="1"/>
  <c r="Z70" i="33"/>
  <c r="Z71" i="33" s="1"/>
  <c r="X70" i="33"/>
  <c r="X71" i="33" s="1"/>
  <c r="AC70" i="33"/>
  <c r="AC71" i="33" s="1"/>
  <c r="AG70" i="33"/>
  <c r="AG71" i="33" s="1"/>
  <c r="BZ70" i="33"/>
  <c r="BZ71" i="33" s="1"/>
  <c r="BW70" i="33"/>
  <c r="BW71" i="33" s="1"/>
  <c r="CO70" i="33"/>
  <c r="CO71" i="33" s="1"/>
  <c r="AW70" i="33"/>
  <c r="AW71" i="33" s="1"/>
  <c r="BF70" i="33"/>
  <c r="BF71" i="33" s="1"/>
  <c r="U70" i="33"/>
  <c r="U71" i="33" s="1"/>
  <c r="AX70" i="33"/>
  <c r="AX71" i="33" s="1"/>
  <c r="AF70" i="33"/>
  <c r="AF71" i="33" s="1"/>
  <c r="BP70" i="33"/>
  <c r="BP71" i="33" s="1"/>
  <c r="AM70" i="33"/>
  <c r="AM71" i="33" s="1"/>
  <c r="CG70" i="33"/>
  <c r="CG71" i="33" s="1"/>
  <c r="Q70" i="33"/>
  <c r="AZ70" i="33"/>
  <c r="AZ71" i="33" s="1"/>
  <c r="AB70" i="33"/>
  <c r="AB71" i="33" s="1"/>
  <c r="CA70" i="33"/>
  <c r="CA71" i="33" s="1"/>
  <c r="V70" i="33"/>
  <c r="V71" i="33" s="1"/>
  <c r="R70" i="33"/>
  <c r="R71" i="33" s="1"/>
  <c r="CS70" i="33"/>
  <c r="CS71" i="33" s="1"/>
  <c r="BH70" i="33"/>
  <c r="BH71" i="33" s="1"/>
  <c r="CF70" i="33"/>
  <c r="CF71" i="33" s="1"/>
  <c r="AA70" i="33"/>
  <c r="AA71" i="33" s="1"/>
  <c r="AH70" i="33"/>
  <c r="AH71" i="33" s="1"/>
  <c r="AO70" i="33"/>
  <c r="AO71" i="33" s="1"/>
  <c r="O70" i="33" l="1"/>
  <c r="Q71" i="33"/>
  <c r="O71" i="33" l="1"/>
  <c r="BD72" i="33" l="1"/>
  <c r="BR72" i="33"/>
  <c r="S72" i="33"/>
  <c r="CD72" i="33"/>
  <c r="BA72" i="33"/>
  <c r="BJ72" i="33"/>
  <c r="CI72" i="33"/>
  <c r="BE72" i="33"/>
  <c r="CR72" i="33"/>
  <c r="AE72" i="33"/>
  <c r="BT72" i="33"/>
  <c r="AY72" i="33"/>
  <c r="AN72" i="33"/>
  <c r="BC72" i="33"/>
  <c r="BM72" i="33"/>
  <c r="CE72" i="33"/>
  <c r="BK72" i="33"/>
  <c r="CM72" i="33"/>
  <c r="AK72" i="33"/>
  <c r="CL72" i="33"/>
  <c r="W72" i="33"/>
  <c r="BB72" i="33"/>
  <c r="CQ72" i="33"/>
  <c r="BG72" i="33"/>
  <c r="CO72" i="33"/>
  <c r="V72" i="33"/>
  <c r="BW72" i="33"/>
  <c r="U72" i="33"/>
  <c r="CS72" i="33"/>
  <c r="AZ72" i="33"/>
  <c r="AM72" i="33"/>
  <c r="CH72" i="33"/>
  <c r="BO72" i="33"/>
  <c r="BF72" i="33"/>
  <c r="CF72" i="33"/>
  <c r="AV72" i="33"/>
  <c r="AR72" i="33"/>
  <c r="AG72" i="33"/>
  <c r="AO72" i="33"/>
  <c r="AJ72" i="33"/>
  <c r="R72" i="33"/>
  <c r="Z72" i="33"/>
  <c r="CP72" i="33"/>
  <c r="BV72" i="33"/>
  <c r="CA72" i="33"/>
  <c r="AT72" i="33"/>
  <c r="AC72" i="33"/>
  <c r="AU72" i="33"/>
  <c r="BY72" i="33"/>
  <c r="BN72" i="33"/>
  <c r="AH72" i="33"/>
  <c r="T72" i="33"/>
  <c r="BI72" i="33"/>
  <c r="AA72" i="33"/>
  <c r="CN72" i="33"/>
  <c r="AF72" i="33"/>
  <c r="AL72" i="33"/>
  <c r="X72" i="33"/>
  <c r="BZ72" i="33"/>
  <c r="Y72" i="33"/>
  <c r="CK72" i="33"/>
  <c r="BU72" i="33"/>
  <c r="BL72" i="33"/>
  <c r="AP72" i="33"/>
  <c r="BH72" i="33"/>
  <c r="BS72" i="33"/>
  <c r="AB72" i="33"/>
  <c r="CJ72" i="33"/>
  <c r="BP72" i="33"/>
  <c r="AX72" i="33"/>
  <c r="CC72" i="33"/>
  <c r="AS72" i="33"/>
  <c r="AW72" i="33"/>
  <c r="AI72" i="33"/>
  <c r="AD72" i="33"/>
  <c r="CG72" i="33"/>
  <c r="BX72" i="33"/>
  <c r="BQ72" i="33"/>
  <c r="CB72" i="33"/>
  <c r="AQ72" i="33"/>
  <c r="Q72" i="33"/>
  <c r="O72" i="33" l="1"/>
  <c r="M72" i="33"/>
  <c r="L73" i="33"/>
  <c r="L70" i="33"/>
  <c r="L72" i="33"/>
  <c r="L71" i="33"/>
  <c r="M70" i="33" l="1"/>
  <c r="F70" i="33" l="1"/>
  <c r="E70" i="33"/>
  <c r="D70" i="33"/>
  <c r="H75" i="33" l="1"/>
  <c r="H76" i="33" l="1"/>
  <c r="K75" i="33"/>
  <c r="H77" i="33" l="1"/>
  <c r="K76" i="33"/>
  <c r="H78" i="33" l="1"/>
  <c r="K78" i="33" s="1"/>
  <c r="K77" i="33"/>
  <c r="AQ75" i="33" l="1"/>
  <c r="AQ76" i="33" s="1"/>
  <c r="Y75" i="33"/>
  <c r="Y76" i="33" s="1"/>
  <c r="BE75" i="33"/>
  <c r="BE76" i="33" s="1"/>
  <c r="CK75" i="33"/>
  <c r="CK76" i="33" s="1"/>
  <c r="AJ75" i="33"/>
  <c r="AJ76" i="33" s="1"/>
  <c r="AH75" i="33"/>
  <c r="AH76" i="33" s="1"/>
  <c r="BX75" i="33"/>
  <c r="BX76" i="33" s="1"/>
  <c r="X75" i="33"/>
  <c r="X76" i="33" s="1"/>
  <c r="CM75" i="33"/>
  <c r="CM76" i="33" s="1"/>
  <c r="CI75" i="33"/>
  <c r="CI76" i="33" s="1"/>
  <c r="AY75" i="33"/>
  <c r="AY76" i="33" s="1"/>
  <c r="BM75" i="33"/>
  <c r="BM76" i="33" s="1"/>
  <c r="BO75" i="33"/>
  <c r="BO76" i="33" s="1"/>
  <c r="AD75" i="33"/>
  <c r="AD76" i="33" s="1"/>
  <c r="CB75" i="33"/>
  <c r="CB76" i="33" s="1"/>
  <c r="BU75" i="33"/>
  <c r="BU76" i="33" s="1"/>
  <c r="BW75" i="33"/>
  <c r="BW76" i="33" s="1"/>
  <c r="CA75" i="33"/>
  <c r="CA76" i="33" s="1"/>
  <c r="AS75" i="33"/>
  <c r="AS76" i="33" s="1"/>
  <c r="BB75" i="33"/>
  <c r="BB76" i="33" s="1"/>
  <c r="BD75" i="33"/>
  <c r="BD76" i="33" s="1"/>
  <c r="AI75" i="33"/>
  <c r="AI76" i="33" s="1"/>
  <c r="CC75" i="33"/>
  <c r="CC76" i="33" s="1"/>
  <c r="CL75" i="33"/>
  <c r="CL76" i="33" s="1"/>
  <c r="BN75" i="33"/>
  <c r="BN76" i="33" s="1"/>
  <c r="BA75" i="33"/>
  <c r="BA76" i="33" s="1"/>
  <c r="Z75" i="33"/>
  <c r="Z76" i="33" s="1"/>
  <c r="T75" i="33"/>
  <c r="T76" i="33" s="1"/>
  <c r="AU75" i="33"/>
  <c r="AU76" i="33" s="1"/>
  <c r="AC75" i="33"/>
  <c r="AC76" i="33" s="1"/>
  <c r="BI75" i="33"/>
  <c r="BI76" i="33" s="1"/>
  <c r="CO75" i="33"/>
  <c r="CO76" i="33" s="1"/>
  <c r="AP75" i="33"/>
  <c r="AP76" i="33" s="1"/>
  <c r="AR75" i="33"/>
  <c r="AR76" i="33" s="1"/>
  <c r="CF75" i="33"/>
  <c r="CF76" i="33" s="1"/>
  <c r="AX75" i="33"/>
  <c r="AX76" i="33" s="1"/>
  <c r="AB75" i="33"/>
  <c r="AB76" i="33" s="1"/>
  <c r="CR75" i="33"/>
  <c r="CR76" i="33" s="1"/>
  <c r="S75" i="33"/>
  <c r="S76" i="33" s="1"/>
  <c r="AG75" i="33"/>
  <c r="AG76" i="33" s="1"/>
  <c r="CS75" i="33"/>
  <c r="CS76" i="33" s="1"/>
  <c r="AZ75" i="33"/>
  <c r="AZ76" i="33" s="1"/>
  <c r="AF75" i="33"/>
  <c r="AF76" i="33" s="1"/>
  <c r="AN75" i="33"/>
  <c r="AN76" i="33" s="1"/>
  <c r="CE75" i="33"/>
  <c r="CE76" i="33" s="1"/>
  <c r="BS75" i="33"/>
  <c r="BS76" i="33" s="1"/>
  <c r="BK75" i="33"/>
  <c r="BK76" i="33" s="1"/>
  <c r="CP75" i="33"/>
  <c r="CP76" i="33" s="1"/>
  <c r="BR75" i="33"/>
  <c r="BR76" i="33" s="1"/>
  <c r="Q75" i="33"/>
  <c r="R75" i="33"/>
  <c r="R76" i="33" s="1"/>
  <c r="CH75" i="33"/>
  <c r="CH76" i="33" s="1"/>
  <c r="U75" i="33"/>
  <c r="U76" i="33" s="1"/>
  <c r="CJ75" i="33"/>
  <c r="CJ76" i="33" s="1"/>
  <c r="CN75" i="33"/>
  <c r="CN76" i="33" s="1"/>
  <c r="W75" i="33"/>
  <c r="W76" i="33" s="1"/>
  <c r="BC75" i="33"/>
  <c r="BC76" i="33" s="1"/>
  <c r="AK75" i="33"/>
  <c r="AK76" i="33" s="1"/>
  <c r="BQ75" i="33"/>
  <c r="BQ76" i="33" s="1"/>
  <c r="V75" i="33"/>
  <c r="V76" i="33" s="1"/>
  <c r="BZ75" i="33"/>
  <c r="BZ76" i="33" s="1"/>
  <c r="BH75" i="33"/>
  <c r="BH76" i="33" s="1"/>
  <c r="AL75" i="33"/>
  <c r="AL76" i="33" s="1"/>
  <c r="BF75" i="33"/>
  <c r="BF76" i="33" s="1"/>
  <c r="CQ75" i="33"/>
  <c r="CQ76" i="33" s="1"/>
  <c r="AA75" i="33"/>
  <c r="AA76" i="33" s="1"/>
  <c r="BG75" i="33"/>
  <c r="BG76" i="33" s="1"/>
  <c r="AO75" i="33"/>
  <c r="AO76" i="33" s="1"/>
  <c r="AV75" i="33"/>
  <c r="AV76" i="33" s="1"/>
  <c r="AT75" i="33"/>
  <c r="AT76" i="33" s="1"/>
  <c r="AE75" i="33"/>
  <c r="AE76" i="33" s="1"/>
  <c r="BY75" i="33"/>
  <c r="BY76" i="33" s="1"/>
  <c r="CD75" i="33"/>
  <c r="CD76" i="33" s="1"/>
  <c r="BP75" i="33"/>
  <c r="BP76" i="33" s="1"/>
  <c r="AW75" i="33"/>
  <c r="AW76" i="33" s="1"/>
  <c r="BT75" i="33"/>
  <c r="BT76" i="33" s="1"/>
  <c r="BL75" i="33"/>
  <c r="BL76" i="33" s="1"/>
  <c r="AM75" i="33"/>
  <c r="AM76" i="33" s="1"/>
  <c r="CG75" i="33"/>
  <c r="CG76" i="33" s="1"/>
  <c r="BJ75" i="33"/>
  <c r="BJ76" i="33" s="1"/>
  <c r="BV75" i="33"/>
  <c r="BV76" i="33" s="1"/>
  <c r="O75" i="33" l="1"/>
  <c r="Q76" i="33"/>
  <c r="O76" i="33" l="1"/>
  <c r="Q77" i="33" s="1"/>
  <c r="BJ77" i="33" l="1"/>
  <c r="BS77" i="33"/>
  <c r="AN77" i="33"/>
  <c r="Z77" i="33"/>
  <c r="CN77" i="33"/>
  <c r="AU77" i="33"/>
  <c r="BP77" i="33"/>
  <c r="CA77" i="33"/>
  <c r="CC77" i="33"/>
  <c r="CD77" i="33"/>
  <c r="CM77" i="33"/>
  <c r="AH77" i="33"/>
  <c r="AY77" i="33"/>
  <c r="AO77" i="33"/>
  <c r="Y77" i="33"/>
  <c r="BC77" i="33"/>
  <c r="AI77" i="33"/>
  <c r="AL77" i="33"/>
  <c r="BQ77" i="33"/>
  <c r="CR77" i="33"/>
  <c r="AG77" i="33"/>
  <c r="CS77" i="33"/>
  <c r="S77" i="33"/>
  <c r="R77" i="33"/>
  <c r="BB77" i="33"/>
  <c r="BU77" i="33"/>
  <c r="CB77" i="33"/>
  <c r="CL77" i="33"/>
  <c r="AE77" i="33"/>
  <c r="AT77" i="33"/>
  <c r="BG77" i="33"/>
  <c r="BV77" i="33"/>
  <c r="W77" i="33"/>
  <c r="AC77" i="33"/>
  <c r="T77" i="33"/>
  <c r="AS77" i="33"/>
  <c r="BI77" i="33"/>
  <c r="AJ77" i="33"/>
  <c r="AA77" i="33"/>
  <c r="CI77" i="33"/>
  <c r="AM77" i="33"/>
  <c r="CQ77" i="33"/>
  <c r="AQ77" i="33"/>
  <c r="CO77" i="33"/>
  <c r="BM77" i="33"/>
  <c r="BX77" i="33"/>
  <c r="AK77" i="33"/>
  <c r="CJ77" i="33"/>
  <c r="AX77" i="33"/>
  <c r="BL77" i="33"/>
  <c r="BO77" i="33"/>
  <c r="CP77" i="33"/>
  <c r="AZ77" i="33"/>
  <c r="AP77" i="33"/>
  <c r="BT77" i="33"/>
  <c r="CK77" i="33"/>
  <c r="BD77" i="33"/>
  <c r="V77" i="33"/>
  <c r="CE77" i="33"/>
  <c r="BK77" i="33"/>
  <c r="X77" i="33"/>
  <c r="BZ77" i="33"/>
  <c r="AW77" i="33"/>
  <c r="BE77" i="33"/>
  <c r="BH77" i="33"/>
  <c r="CH77" i="33"/>
  <c r="BF77" i="33"/>
  <c r="BR77" i="33"/>
  <c r="AB77" i="33"/>
  <c r="BY77" i="33"/>
  <c r="AD77" i="33"/>
  <c r="U77" i="33"/>
  <c r="AF77" i="33"/>
  <c r="AV77" i="33"/>
  <c r="AR77" i="33"/>
  <c r="BN77" i="33"/>
  <c r="CF77" i="33"/>
  <c r="CG77" i="33"/>
  <c r="BA77" i="33"/>
  <c r="BW77" i="33"/>
  <c r="O77" i="33" l="1"/>
  <c r="M77" i="33"/>
  <c r="L76" i="33"/>
  <c r="L77" i="33"/>
  <c r="L75" i="33"/>
  <c r="L78" i="33"/>
  <c r="M75" i="33" l="1"/>
  <c r="F75" i="33" l="1"/>
  <c r="D75" i="33"/>
  <c r="E75" i="33"/>
  <c r="H80" i="33" l="1"/>
  <c r="H81" i="33" l="1"/>
  <c r="K80" i="33"/>
  <c r="H82" i="33" l="1"/>
  <c r="K81" i="33"/>
  <c r="H83" i="33" l="1"/>
  <c r="K83" i="33" s="1"/>
  <c r="K82" i="33"/>
  <c r="AX80" i="33" l="1"/>
  <c r="AX81" i="33" s="1"/>
  <c r="BF80" i="33"/>
  <c r="BF81" i="33" s="1"/>
  <c r="CF80" i="33"/>
  <c r="CF81" i="33" s="1"/>
  <c r="BY80" i="33"/>
  <c r="BY81" i="33" s="1"/>
  <c r="AT80" i="33"/>
  <c r="AT81" i="33" s="1"/>
  <c r="CP80" i="33"/>
  <c r="CP81" i="33" s="1"/>
  <c r="BS80" i="33"/>
  <c r="BS81" i="33" s="1"/>
  <c r="BM80" i="33"/>
  <c r="BM81" i="33" s="1"/>
  <c r="CD80" i="33"/>
  <c r="CD81" i="33" s="1"/>
  <c r="CG80" i="33"/>
  <c r="CG81" i="33" s="1"/>
  <c r="BN80" i="33"/>
  <c r="BN81" i="33" s="1"/>
  <c r="AU80" i="33"/>
  <c r="AU81" i="33" s="1"/>
  <c r="BQ80" i="33"/>
  <c r="BQ81" i="33" s="1"/>
  <c r="AP80" i="33"/>
  <c r="AP81" i="33" s="1"/>
  <c r="BL80" i="33"/>
  <c r="BL81" i="33" s="1"/>
  <c r="CI80" i="33"/>
  <c r="CI81" i="33" s="1"/>
  <c r="CS80" i="33"/>
  <c r="CS81" i="33" s="1"/>
  <c r="AJ80" i="33"/>
  <c r="AJ81" i="33" s="1"/>
  <c r="W80" i="33"/>
  <c r="W81" i="33" s="1"/>
  <c r="Y80" i="33"/>
  <c r="Y81" i="33" s="1"/>
  <c r="AN80" i="33"/>
  <c r="AN81" i="33" s="1"/>
  <c r="AI80" i="33"/>
  <c r="AI81" i="33" s="1"/>
  <c r="AW80" i="33"/>
  <c r="AW81" i="33" s="1"/>
  <c r="BZ80" i="33"/>
  <c r="BZ81" i="33" s="1"/>
  <c r="BA80" i="33"/>
  <c r="BA81" i="33" s="1"/>
  <c r="AE80" i="33"/>
  <c r="AE81" i="33" s="1"/>
  <c r="BU80" i="33"/>
  <c r="BU81" i="33" s="1"/>
  <c r="AV80" i="33"/>
  <c r="AV81" i="33" s="1"/>
  <c r="AK80" i="33"/>
  <c r="AK81" i="33" s="1"/>
  <c r="CM80" i="33"/>
  <c r="CM81" i="33" s="1"/>
  <c r="CR80" i="33"/>
  <c r="CR81" i="33" s="1"/>
  <c r="U80" i="33"/>
  <c r="U81" i="33" s="1"/>
  <c r="CH80" i="33"/>
  <c r="CH81" i="33" s="1"/>
  <c r="Q80" i="33"/>
  <c r="AD80" i="33"/>
  <c r="AD81" i="33" s="1"/>
  <c r="CK80" i="33"/>
  <c r="CK81" i="33" s="1"/>
  <c r="V80" i="33"/>
  <c r="V81" i="33" s="1"/>
  <c r="BT80" i="33"/>
  <c r="BT81" i="33" s="1"/>
  <c r="R80" i="33"/>
  <c r="R81" i="33" s="1"/>
  <c r="AS80" i="33"/>
  <c r="AS81" i="33" s="1"/>
  <c r="AR80" i="33"/>
  <c r="AR81" i="33" s="1"/>
  <c r="AH80" i="33"/>
  <c r="AH81" i="33" s="1"/>
  <c r="BE80" i="33"/>
  <c r="BE81" i="33" s="1"/>
  <c r="AA80" i="33"/>
  <c r="AA81" i="33" s="1"/>
  <c r="BJ80" i="33"/>
  <c r="BJ81" i="33" s="1"/>
  <c r="AC80" i="33"/>
  <c r="AC81" i="33" s="1"/>
  <c r="AQ80" i="33"/>
  <c r="AQ81" i="33" s="1"/>
  <c r="AF80" i="33"/>
  <c r="AF81" i="33" s="1"/>
  <c r="BK80" i="33"/>
  <c r="BK81" i="33" s="1"/>
  <c r="CL80" i="33"/>
  <c r="CL81" i="33" s="1"/>
  <c r="BP80" i="33"/>
  <c r="BP81" i="33" s="1"/>
  <c r="Z80" i="33"/>
  <c r="Z81" i="33" s="1"/>
  <c r="CO80" i="33"/>
  <c r="CO81" i="33" s="1"/>
  <c r="CC80" i="33"/>
  <c r="CC81" i="33" s="1"/>
  <c r="AM80" i="33"/>
  <c r="AM81" i="33" s="1"/>
  <c r="BB80" i="33"/>
  <c r="BB81" i="33" s="1"/>
  <c r="AO80" i="33"/>
  <c r="AO81" i="33" s="1"/>
  <c r="BX80" i="33"/>
  <c r="BX81" i="33" s="1"/>
  <c r="S80" i="33"/>
  <c r="S81" i="33" s="1"/>
  <c r="BC80" i="33"/>
  <c r="BC81" i="33" s="1"/>
  <c r="CB80" i="33"/>
  <c r="CB81" i="33" s="1"/>
  <c r="BI80" i="33"/>
  <c r="BI81" i="33" s="1"/>
  <c r="BO80" i="33"/>
  <c r="BO81" i="33" s="1"/>
  <c r="BW80" i="33"/>
  <c r="BW81" i="33" s="1"/>
  <c r="AG80" i="33"/>
  <c r="AG81" i="33" s="1"/>
  <c r="CA80" i="33"/>
  <c r="CA81" i="33" s="1"/>
  <c r="BR80" i="33"/>
  <c r="BR81" i="33" s="1"/>
  <c r="X80" i="33"/>
  <c r="X81" i="33" s="1"/>
  <c r="CE80" i="33"/>
  <c r="CE81" i="33" s="1"/>
  <c r="AL80" i="33"/>
  <c r="AL81" i="33" s="1"/>
  <c r="BD80" i="33"/>
  <c r="BD81" i="33" s="1"/>
  <c r="BH80" i="33"/>
  <c r="BH81" i="33" s="1"/>
  <c r="BG80" i="33"/>
  <c r="BG81" i="33" s="1"/>
  <c r="AY80" i="33"/>
  <c r="AY81" i="33" s="1"/>
  <c r="CQ80" i="33"/>
  <c r="CQ81" i="33" s="1"/>
  <c r="AB80" i="33"/>
  <c r="AB81" i="33" s="1"/>
  <c r="AZ80" i="33"/>
  <c r="AZ81" i="33" s="1"/>
  <c r="BV80" i="33"/>
  <c r="BV81" i="33" s="1"/>
  <c r="CJ80" i="33"/>
  <c r="CJ81" i="33" s="1"/>
  <c r="CN80" i="33"/>
  <c r="CN81" i="33" s="1"/>
  <c r="T80" i="33"/>
  <c r="T81" i="33" s="1"/>
  <c r="Q81" i="33" l="1"/>
  <c r="O80" i="33"/>
  <c r="O81" i="33" l="1"/>
  <c r="Q82" i="33" s="1"/>
  <c r="AX82" i="33" l="1"/>
  <c r="BQ82" i="33"/>
  <c r="AT82" i="33"/>
  <c r="BN82" i="33"/>
  <c r="BS82" i="33"/>
  <c r="CG82" i="33"/>
  <c r="BM82" i="33"/>
  <c r="CP82" i="33"/>
  <c r="BF82" i="33"/>
  <c r="BY82" i="33"/>
  <c r="AU82" i="33"/>
  <c r="CF82" i="33"/>
  <c r="CD82" i="33"/>
  <c r="BB82" i="33"/>
  <c r="CM82" i="33"/>
  <c r="V82" i="33"/>
  <c r="R82" i="33"/>
  <c r="S82" i="33"/>
  <c r="CL82" i="33"/>
  <c r="BZ82" i="33"/>
  <c r="Y82" i="33"/>
  <c r="BK82" i="33"/>
  <c r="U82" i="33"/>
  <c r="AI82" i="33"/>
  <c r="AK82" i="33"/>
  <c r="CR82" i="33"/>
  <c r="BE82" i="33"/>
  <c r="AH82" i="33"/>
  <c r="BR82" i="33"/>
  <c r="BD82" i="33"/>
  <c r="AR82" i="33"/>
  <c r="CJ82" i="33"/>
  <c r="AP82" i="33"/>
  <c r="AN82" i="33"/>
  <c r="BL82" i="33"/>
  <c r="AD82" i="33"/>
  <c r="AQ82" i="33"/>
  <c r="BP82" i="33"/>
  <c r="CH82" i="33"/>
  <c r="AM82" i="33"/>
  <c r="AZ82" i="33"/>
  <c r="CN82" i="33"/>
  <c r="BH82" i="33"/>
  <c r="W82" i="33"/>
  <c r="AW82" i="33"/>
  <c r="BU82" i="33"/>
  <c r="BA82" i="33"/>
  <c r="BI82" i="33"/>
  <c r="BG82" i="33"/>
  <c r="BW82" i="33"/>
  <c r="BC82" i="33"/>
  <c r="AY82" i="33"/>
  <c r="AE82" i="33"/>
  <c r="BV82" i="33"/>
  <c r="T82" i="33"/>
  <c r="CS82" i="33"/>
  <c r="CC82" i="33"/>
  <c r="CB82" i="33"/>
  <c r="AS82" i="33"/>
  <c r="AA82" i="33"/>
  <c r="AL82" i="33"/>
  <c r="AJ82" i="33"/>
  <c r="AB82" i="33"/>
  <c r="CE82" i="33"/>
  <c r="AC82" i="33"/>
  <c r="CO82" i="33"/>
  <c r="CI82" i="33"/>
  <c r="AV82" i="33"/>
  <c r="CA82" i="33"/>
  <c r="X82" i="33"/>
  <c r="Z82" i="33"/>
  <c r="AG82" i="33"/>
  <c r="BT82" i="33"/>
  <c r="BJ82" i="33"/>
  <c r="BO82" i="33"/>
  <c r="CQ82" i="33"/>
  <c r="BX82" i="33"/>
  <c r="AF82" i="33"/>
  <c r="CK82" i="33"/>
  <c r="AO82" i="33"/>
  <c r="O82" i="33" l="1"/>
  <c r="L83" i="33"/>
  <c r="M82" i="33"/>
  <c r="L80" i="33"/>
  <c r="L82" i="33"/>
  <c r="L81" i="33"/>
  <c r="M80" i="33" l="1"/>
  <c r="F80" i="33" l="1"/>
  <c r="D80" i="33"/>
  <c r="E80" i="33"/>
  <c r="H85" i="33" l="1"/>
  <c r="H86" i="33" l="1"/>
  <c r="H103" i="33"/>
  <c r="R34" i="33"/>
  <c r="G12" i="33"/>
  <c r="K85" i="33"/>
  <c r="H87" i="33" l="1"/>
  <c r="R35" i="33"/>
  <c r="K86" i="33"/>
  <c r="B93" i="33" s="1"/>
  <c r="B92" i="33"/>
  <c r="E103" i="33"/>
  <c r="H104" i="33"/>
  <c r="H105" i="33" s="1"/>
  <c r="H106" i="33" s="1"/>
  <c r="B13" i="33" l="1"/>
  <c r="I98" i="33"/>
  <c r="C13" i="33"/>
  <c r="I99" i="33"/>
  <c r="H88" i="33"/>
  <c r="R36" i="33"/>
  <c r="K87" i="33"/>
  <c r="I104" i="33" l="1"/>
  <c r="B94" i="33"/>
  <c r="R37" i="33"/>
  <c r="K88" i="33"/>
  <c r="X85" i="33" s="1"/>
  <c r="X86" i="33" s="1"/>
  <c r="I103" i="33"/>
  <c r="Q85" i="33" l="1"/>
  <c r="W85" i="33"/>
  <c r="W86" i="33" s="1"/>
  <c r="BB85" i="33"/>
  <c r="BB86" i="33" s="1"/>
  <c r="CG85" i="33"/>
  <c r="CG86" i="33" s="1"/>
  <c r="CB85" i="33"/>
  <c r="CB86" i="33" s="1"/>
  <c r="AY85" i="33"/>
  <c r="AY86" i="33" s="1"/>
  <c r="AJ85" i="33"/>
  <c r="AJ86" i="33" s="1"/>
  <c r="BZ85" i="33"/>
  <c r="BZ86" i="33" s="1"/>
  <c r="BT85" i="33"/>
  <c r="BT86" i="33" s="1"/>
  <c r="AI85" i="33"/>
  <c r="AI86" i="33" s="1"/>
  <c r="CP85" i="33"/>
  <c r="CP86" i="33" s="1"/>
  <c r="AM85" i="33"/>
  <c r="AM86" i="33" s="1"/>
  <c r="AV85" i="33"/>
  <c r="AV86" i="33" s="1"/>
  <c r="BR85" i="33"/>
  <c r="BR86" i="33" s="1"/>
  <c r="AE85" i="33"/>
  <c r="AE86" i="33" s="1"/>
  <c r="BC85" i="33"/>
  <c r="BC86" i="33" s="1"/>
  <c r="BU85" i="33"/>
  <c r="BU86" i="33" s="1"/>
  <c r="AX85" i="33"/>
  <c r="AX86" i="33" s="1"/>
  <c r="CD85" i="33"/>
  <c r="CD86" i="33" s="1"/>
  <c r="BG85" i="33"/>
  <c r="BG86" i="33" s="1"/>
  <c r="AA85" i="33"/>
  <c r="AA86" i="33" s="1"/>
  <c r="CJ85" i="33"/>
  <c r="CJ86" i="33" s="1"/>
  <c r="Z85" i="33"/>
  <c r="Z86" i="33" s="1"/>
  <c r="AD85" i="33"/>
  <c r="AD86" i="33" s="1"/>
  <c r="BY85" i="33"/>
  <c r="BY86" i="33" s="1"/>
  <c r="CL85" i="33"/>
  <c r="CL86" i="33" s="1"/>
  <c r="AT85" i="33"/>
  <c r="AT86" i="33" s="1"/>
  <c r="AK85" i="33"/>
  <c r="AK86" i="33" s="1"/>
  <c r="BJ85" i="33"/>
  <c r="BJ86" i="33" s="1"/>
  <c r="BX85" i="33"/>
  <c r="BX86" i="33" s="1"/>
  <c r="AG85" i="33"/>
  <c r="AG86" i="33" s="1"/>
  <c r="CK85" i="33"/>
  <c r="CK86" i="33" s="1"/>
  <c r="AS85" i="33"/>
  <c r="AS86" i="33" s="1"/>
  <c r="I109" i="33"/>
  <c r="I108" i="33"/>
  <c r="AN85" i="33"/>
  <c r="AN86" i="33" s="1"/>
  <c r="BI85" i="33"/>
  <c r="BI86" i="33" s="1"/>
  <c r="CC85" i="33"/>
  <c r="CC86" i="33" s="1"/>
  <c r="AU85" i="33"/>
  <c r="AU86" i="33" s="1"/>
  <c r="Y85" i="33"/>
  <c r="Y86" i="33" s="1"/>
  <c r="CH85" i="33"/>
  <c r="CH86" i="33" s="1"/>
  <c r="CN85" i="33"/>
  <c r="CN86" i="33" s="1"/>
  <c r="CQ85" i="33"/>
  <c r="CQ86" i="33" s="1"/>
  <c r="BV85" i="33"/>
  <c r="BV86" i="33" s="1"/>
  <c r="BL85" i="33"/>
  <c r="BL86" i="33" s="1"/>
  <c r="BE85" i="33"/>
  <c r="BE86" i="33" s="1"/>
  <c r="CM85" i="33"/>
  <c r="CM86" i="33" s="1"/>
  <c r="BH85" i="33"/>
  <c r="BH86" i="33" s="1"/>
  <c r="B95" i="33"/>
  <c r="CH92" i="33" s="1"/>
  <c r="CH93" i="33" s="1"/>
  <c r="T85" i="33"/>
  <c r="T86" i="33" s="1"/>
  <c r="BW85" i="33"/>
  <c r="BW86" i="33" s="1"/>
  <c r="CA85" i="33"/>
  <c r="CA86" i="33" s="1"/>
  <c r="BN85" i="33"/>
  <c r="BN86" i="33" s="1"/>
  <c r="BD85" i="33"/>
  <c r="BD86" i="33" s="1"/>
  <c r="CF85" i="33"/>
  <c r="CF86" i="33" s="1"/>
  <c r="AZ85" i="33"/>
  <c r="AZ86" i="33" s="1"/>
  <c r="CR85" i="33"/>
  <c r="CR86" i="33" s="1"/>
  <c r="AL85" i="33"/>
  <c r="AL86" i="33" s="1"/>
  <c r="S85" i="33"/>
  <c r="S86" i="33" s="1"/>
  <c r="AP85" i="33"/>
  <c r="AP86" i="33" s="1"/>
  <c r="CI85" i="33"/>
  <c r="CI86" i="33" s="1"/>
  <c r="BS85" i="33"/>
  <c r="BS86" i="33" s="1"/>
  <c r="BK85" i="33"/>
  <c r="BK86" i="33" s="1"/>
  <c r="AB85" i="33"/>
  <c r="AB86" i="33" s="1"/>
  <c r="CE85" i="33"/>
  <c r="CE86" i="33" s="1"/>
  <c r="AO85" i="33"/>
  <c r="AO86" i="33" s="1"/>
  <c r="Q86" i="33"/>
  <c r="CO85" i="33"/>
  <c r="CO86" i="33" s="1"/>
  <c r="CS85" i="33"/>
  <c r="CS86" i="33" s="1"/>
  <c r="AH85" i="33"/>
  <c r="AH86" i="33" s="1"/>
  <c r="BP85" i="33"/>
  <c r="BP86" i="33" s="1"/>
  <c r="U85" i="33"/>
  <c r="U86" i="33" s="1"/>
  <c r="AQ85" i="33"/>
  <c r="AQ86" i="33" s="1"/>
  <c r="V85" i="33"/>
  <c r="V86" i="33" s="1"/>
  <c r="AC85" i="33"/>
  <c r="AC86" i="33" s="1"/>
  <c r="AW85" i="33"/>
  <c r="AW86" i="33" s="1"/>
  <c r="AF85" i="33"/>
  <c r="AF86" i="33" s="1"/>
  <c r="BO85" i="33"/>
  <c r="BO86" i="33" s="1"/>
  <c r="BA85" i="33"/>
  <c r="BA86" i="33" s="1"/>
  <c r="R85" i="33"/>
  <c r="R86" i="33" s="1"/>
  <c r="BQ85" i="33"/>
  <c r="BQ86" i="33" s="1"/>
  <c r="BF85" i="33"/>
  <c r="BF86" i="33" s="1"/>
  <c r="AR85" i="33"/>
  <c r="AR86" i="33" s="1"/>
  <c r="I100" i="33"/>
  <c r="D13" i="33"/>
  <c r="BM85" i="33"/>
  <c r="BM86" i="33" s="1"/>
  <c r="BZ92" i="33" l="1"/>
  <c r="BZ93" i="33" s="1"/>
  <c r="CE92" i="33"/>
  <c r="CE93" i="33" s="1"/>
  <c r="AQ92" i="33"/>
  <c r="AQ93" i="33" s="1"/>
  <c r="AX92" i="33"/>
  <c r="AX93" i="33" s="1"/>
  <c r="AP92" i="33"/>
  <c r="AP93" i="33" s="1"/>
  <c r="BO92" i="33"/>
  <c r="BO93" i="33" s="1"/>
  <c r="BN92" i="33"/>
  <c r="BN93" i="33" s="1"/>
  <c r="BY92" i="33"/>
  <c r="BY93" i="33" s="1"/>
  <c r="DF92" i="33"/>
  <c r="DF93" i="33" s="1"/>
  <c r="DB92" i="33"/>
  <c r="DB93" i="33" s="1"/>
  <c r="BS92" i="33"/>
  <c r="BS93" i="33" s="1"/>
  <c r="CF92" i="33"/>
  <c r="CF93" i="33" s="1"/>
  <c r="CI92" i="33"/>
  <c r="CI93" i="33" s="1"/>
  <c r="CP92" i="33"/>
  <c r="CP93" i="33" s="1"/>
  <c r="BJ92" i="33"/>
  <c r="BJ93" i="33" s="1"/>
  <c r="CX92" i="33"/>
  <c r="CX93" i="33" s="1"/>
  <c r="AS92" i="33"/>
  <c r="AS93" i="33" s="1"/>
  <c r="AN92" i="33"/>
  <c r="AN93" i="33" s="1"/>
  <c r="BB92" i="33"/>
  <c r="BB93" i="33" s="1"/>
  <c r="BR92" i="33"/>
  <c r="BR93" i="33" s="1"/>
  <c r="BA92" i="33"/>
  <c r="BA93" i="33" s="1"/>
  <c r="BC92" i="33"/>
  <c r="BC93" i="33" s="1"/>
  <c r="CQ92" i="33"/>
  <c r="CQ93" i="33" s="1"/>
  <c r="BG92" i="33"/>
  <c r="BG93" i="33" s="1"/>
  <c r="AF92" i="33"/>
  <c r="AF93" i="33" s="1"/>
  <c r="AH92" i="33"/>
  <c r="AH93" i="33" s="1"/>
  <c r="BD92" i="33"/>
  <c r="BD93" i="33" s="1"/>
  <c r="BI92" i="33"/>
  <c r="BI93" i="33" s="1"/>
  <c r="BM92" i="33"/>
  <c r="BM93" i="33" s="1"/>
  <c r="CV92" i="33"/>
  <c r="CV93" i="33" s="1"/>
  <c r="CM92" i="33"/>
  <c r="CM93" i="33" s="1"/>
  <c r="CC92" i="33"/>
  <c r="CC93" i="33" s="1"/>
  <c r="BP92" i="33"/>
  <c r="BP93" i="33" s="1"/>
  <c r="BH92" i="33"/>
  <c r="BH93" i="33" s="1"/>
  <c r="CJ92" i="33"/>
  <c r="CJ93" i="33" s="1"/>
  <c r="CL92" i="33"/>
  <c r="CL93" i="33" s="1"/>
  <c r="AK92" i="33"/>
  <c r="AK93" i="33" s="1"/>
  <c r="DD92" i="33"/>
  <c r="DD93" i="33" s="1"/>
  <c r="CZ92" i="33"/>
  <c r="CZ93" i="33" s="1"/>
  <c r="CN92" i="33"/>
  <c r="CN93" i="33" s="1"/>
  <c r="AR92" i="33"/>
  <c r="AR93" i="33" s="1"/>
  <c r="DA92" i="33"/>
  <c r="DA93" i="33" s="1"/>
  <c r="CK92" i="33"/>
  <c r="CK93" i="33" s="1"/>
  <c r="BF92" i="33"/>
  <c r="BF93" i="33" s="1"/>
  <c r="BQ92" i="33"/>
  <c r="BQ93" i="33" s="1"/>
  <c r="AJ92" i="33"/>
  <c r="AJ93" i="33" s="1"/>
  <c r="AM92" i="33"/>
  <c r="AM93" i="33" s="1"/>
  <c r="AG92" i="33"/>
  <c r="AG93" i="33" s="1"/>
  <c r="BV92" i="33"/>
  <c r="BV93" i="33" s="1"/>
  <c r="BU92" i="33"/>
  <c r="BU93" i="33" s="1"/>
  <c r="CO92" i="33"/>
  <c r="CO93" i="33" s="1"/>
  <c r="CW92" i="33"/>
  <c r="CW93" i="33" s="1"/>
  <c r="CG92" i="33"/>
  <c r="CG93" i="33" s="1"/>
  <c r="AV92" i="33"/>
  <c r="AV93" i="33" s="1"/>
  <c r="CS92" i="33"/>
  <c r="CS93" i="33" s="1"/>
  <c r="BK92" i="33"/>
  <c r="BK93" i="33" s="1"/>
  <c r="BE92" i="33"/>
  <c r="BE93" i="33" s="1"/>
  <c r="CA92" i="33"/>
  <c r="CA93" i="33" s="1"/>
  <c r="CU92" i="33"/>
  <c r="CU93" i="33" s="1"/>
  <c r="CD92" i="33"/>
  <c r="CD93" i="33" s="1"/>
  <c r="AI92" i="33"/>
  <c r="AI93" i="33" s="1"/>
  <c r="CT92" i="33"/>
  <c r="CT93" i="33" s="1"/>
  <c r="BT92" i="33"/>
  <c r="BT93" i="33" s="1"/>
  <c r="BL92" i="33"/>
  <c r="BL93" i="33" s="1"/>
  <c r="DE92" i="33"/>
  <c r="DE93" i="33" s="1"/>
  <c r="AW92" i="33"/>
  <c r="AW93" i="33" s="1"/>
  <c r="BX92" i="33"/>
  <c r="BX93" i="33" s="1"/>
  <c r="AL92" i="33"/>
  <c r="AL93" i="33" s="1"/>
  <c r="I105" i="33"/>
  <c r="I114" i="33"/>
  <c r="AZ92" i="33"/>
  <c r="AZ93" i="33" s="1"/>
  <c r="DC92" i="33"/>
  <c r="DC93" i="33" s="1"/>
  <c r="AT92" i="33"/>
  <c r="AT93" i="33" s="1"/>
  <c r="CY92" i="33"/>
  <c r="CY93" i="33" s="1"/>
  <c r="DG92" i="33"/>
  <c r="DG93" i="33" s="1"/>
  <c r="I113" i="33"/>
  <c r="AY92" i="33"/>
  <c r="AY93" i="33" s="1"/>
  <c r="BW92" i="33"/>
  <c r="BW93" i="33" s="1"/>
  <c r="CR92" i="33"/>
  <c r="CR93" i="33" s="1"/>
  <c r="AO92" i="33"/>
  <c r="AO93" i="33" s="1"/>
  <c r="AU92" i="33"/>
  <c r="AU93" i="33" s="1"/>
  <c r="AE92" i="33"/>
  <c r="CB92" i="33"/>
  <c r="CB93" i="33" s="1"/>
  <c r="O86" i="33"/>
  <c r="AZ87" i="33" s="1"/>
  <c r="O85" i="33"/>
  <c r="I101" i="33"/>
  <c r="E13" i="33"/>
  <c r="AL87" i="33" l="1"/>
  <c r="Y87" i="33"/>
  <c r="Q87" i="33"/>
  <c r="BH87" i="33"/>
  <c r="CA87" i="33"/>
  <c r="CF87" i="33"/>
  <c r="CS87" i="33"/>
  <c r="U87" i="33"/>
  <c r="BN87" i="33"/>
  <c r="CQ87" i="33"/>
  <c r="X87" i="33"/>
  <c r="CB87" i="33"/>
  <c r="AA87" i="33"/>
  <c r="AV87" i="33"/>
  <c r="CJ87" i="33"/>
  <c r="BB87" i="33"/>
  <c r="AM87" i="33"/>
  <c r="CG87" i="33"/>
  <c r="BR87" i="33"/>
  <c r="BU87" i="33"/>
  <c r="AT87" i="33"/>
  <c r="BC87" i="33"/>
  <c r="AX87" i="33"/>
  <c r="AE87" i="33"/>
  <c r="BY87" i="33"/>
  <c r="CD87" i="33"/>
  <c r="W87" i="33"/>
  <c r="BT87" i="33"/>
  <c r="BJ87" i="33"/>
  <c r="AG87" i="33"/>
  <c r="AS87" i="33"/>
  <c r="AI87" i="33"/>
  <c r="AK87" i="33"/>
  <c r="CK87" i="33"/>
  <c r="BX87" i="33"/>
  <c r="CP87" i="33"/>
  <c r="Z87" i="33"/>
  <c r="AD87" i="33"/>
  <c r="BZ87" i="33"/>
  <c r="CL87" i="33"/>
  <c r="BG87" i="33"/>
  <c r="AJ87" i="33"/>
  <c r="AY87" i="33"/>
  <c r="CO87" i="33"/>
  <c r="CR87" i="33"/>
  <c r="BK87" i="33"/>
  <c r="I119" i="33"/>
  <c r="CE87" i="33"/>
  <c r="S87" i="33"/>
  <c r="CN87" i="33"/>
  <c r="AH87" i="33"/>
  <c r="AU87" i="33"/>
  <c r="BM87" i="33"/>
  <c r="CC87" i="33"/>
  <c r="CM87" i="33"/>
  <c r="AP87" i="33"/>
  <c r="I118" i="33"/>
  <c r="V87" i="33"/>
  <c r="BS87" i="33"/>
  <c r="AN87" i="33"/>
  <c r="I106" i="33"/>
  <c r="AO87" i="33"/>
  <c r="BP87" i="33"/>
  <c r="BW87" i="33"/>
  <c r="BQ87" i="33"/>
  <c r="BA87" i="33"/>
  <c r="BI87" i="33"/>
  <c r="AW87" i="33"/>
  <c r="AE93" i="33"/>
  <c r="AC92" i="33"/>
  <c r="R87" i="33"/>
  <c r="CI87" i="33"/>
  <c r="BD87" i="33"/>
  <c r="AF87" i="33"/>
  <c r="BO87" i="33"/>
  <c r="BE87" i="33"/>
  <c r="BL87" i="33"/>
  <c r="T87" i="33"/>
  <c r="AQ87" i="33"/>
  <c r="BV87" i="33"/>
  <c r="BF87" i="33"/>
  <c r="AC87" i="33"/>
  <c r="CH87" i="33"/>
  <c r="AB87" i="33"/>
  <c r="AR87" i="33"/>
  <c r="I110" i="33"/>
  <c r="I111" i="33" l="1"/>
  <c r="O87" i="33"/>
  <c r="M87" i="33"/>
  <c r="L88" i="33"/>
  <c r="P37" i="33" s="1"/>
  <c r="T37" i="33" s="1"/>
  <c r="L87" i="33"/>
  <c r="P36" i="33" s="1"/>
  <c r="T36" i="33" s="1"/>
  <c r="L86" i="33"/>
  <c r="P35" i="33" s="1"/>
  <c r="T35" i="33" s="1"/>
  <c r="L85" i="33"/>
  <c r="AC93" i="33"/>
  <c r="AE94" i="33" s="1"/>
  <c r="I115" i="33"/>
  <c r="I124" i="33"/>
  <c r="I123" i="33"/>
  <c r="I128" i="33" l="1"/>
  <c r="M85" i="33"/>
  <c r="P34" i="33"/>
  <c r="T34" i="33" s="1"/>
  <c r="I120" i="33"/>
  <c r="CH94" i="33"/>
  <c r="CA94" i="33"/>
  <c r="BK94" i="33"/>
  <c r="BU94" i="33"/>
  <c r="BD94" i="33"/>
  <c r="CU94" i="33"/>
  <c r="AI94" i="33"/>
  <c r="BV94" i="33"/>
  <c r="AW94" i="33"/>
  <c r="AQ94" i="33"/>
  <c r="AH94" i="33"/>
  <c r="BQ94" i="33"/>
  <c r="AR94" i="33"/>
  <c r="DE94" i="33"/>
  <c r="AP94" i="33"/>
  <c r="AV94" i="33"/>
  <c r="AN94" i="33"/>
  <c r="CV94" i="33"/>
  <c r="BG94" i="33"/>
  <c r="BE94" i="33"/>
  <c r="CZ94" i="33"/>
  <c r="DF94" i="33"/>
  <c r="AM94" i="33"/>
  <c r="BI94" i="33"/>
  <c r="CD94" i="33"/>
  <c r="CT94" i="33"/>
  <c r="BB94" i="33"/>
  <c r="CN94" i="33"/>
  <c r="CG94" i="33"/>
  <c r="CI94" i="33"/>
  <c r="CS94" i="33"/>
  <c r="BM94" i="33"/>
  <c r="BR94" i="33"/>
  <c r="BT94" i="33"/>
  <c r="BC94" i="33"/>
  <c r="BA94" i="33"/>
  <c r="BJ94" i="33"/>
  <c r="AG94" i="33"/>
  <c r="BZ94" i="33"/>
  <c r="AX94" i="33"/>
  <c r="AJ94" i="33"/>
  <c r="AK94" i="33"/>
  <c r="CE94" i="33"/>
  <c r="CF94" i="33"/>
  <c r="CW94" i="33"/>
  <c r="BH94" i="33"/>
  <c r="CQ94" i="33"/>
  <c r="CJ94" i="33"/>
  <c r="DD94" i="33"/>
  <c r="CO94" i="33"/>
  <c r="AF94" i="33"/>
  <c r="BL94" i="33"/>
  <c r="CK94" i="33"/>
  <c r="BY94" i="33"/>
  <c r="BP94" i="33"/>
  <c r="CX94" i="33"/>
  <c r="DB94" i="33"/>
  <c r="CL94" i="33"/>
  <c r="BO94" i="33"/>
  <c r="BF94" i="33"/>
  <c r="CC94" i="33"/>
  <c r="CM94" i="33"/>
  <c r="DA94" i="33"/>
  <c r="BX94" i="33"/>
  <c r="BN94" i="33"/>
  <c r="BS94" i="33"/>
  <c r="CP94" i="33"/>
  <c r="AS94" i="33"/>
  <c r="AL94" i="33"/>
  <c r="CB94" i="33"/>
  <c r="AY94" i="33"/>
  <c r="CY94" i="33"/>
  <c r="DG94" i="33"/>
  <c r="CR94" i="33"/>
  <c r="DC94" i="33"/>
  <c r="AZ94" i="33"/>
  <c r="AT94" i="33"/>
  <c r="AU94" i="33"/>
  <c r="BW94" i="33"/>
  <c r="AO94" i="33"/>
  <c r="I116" i="33"/>
  <c r="I129" i="33"/>
  <c r="D92" i="33" l="1"/>
  <c r="L98" i="33" s="1"/>
  <c r="D93" i="33"/>
  <c r="L99" i="33" s="1"/>
  <c r="AC94" i="33"/>
  <c r="F94" i="33"/>
  <c r="F13" i="33" s="1"/>
  <c r="D95" i="33"/>
  <c r="L101" i="33" s="1"/>
  <c r="D94" i="33"/>
  <c r="L100" i="33" s="1"/>
  <c r="I125" i="33"/>
  <c r="V34" i="33" a="1"/>
  <c r="F85" i="33"/>
  <c r="D85" i="33"/>
  <c r="E85" i="33"/>
  <c r="I121" i="33"/>
  <c r="I134" i="33"/>
  <c r="I133" i="33"/>
  <c r="M100" i="33" l="1"/>
  <c r="F92" i="33"/>
  <c r="H13" i="33" s="1"/>
  <c r="I139" i="33"/>
  <c r="I130" i="33"/>
  <c r="I126" i="33"/>
  <c r="I138" i="33"/>
  <c r="V36" i="33"/>
  <c r="V35" i="33"/>
  <c r="V34" i="33"/>
  <c r="V37" i="33"/>
  <c r="X34" i="33" l="1" a="1"/>
  <c r="Z36" i="33" s="1"/>
  <c r="J94" i="33" s="1"/>
  <c r="I143" i="33"/>
  <c r="I135" i="33"/>
  <c r="I144" i="33"/>
  <c r="I131" i="33"/>
  <c r="X36" i="33" l="1"/>
  <c r="H94" i="33" s="1"/>
  <c r="AA36" i="33"/>
  <c r="K94" i="33" s="1"/>
  <c r="Y34" i="33"/>
  <c r="I92" i="33" s="1"/>
  <c r="X35" i="33"/>
  <c r="H93" i="33" s="1"/>
  <c r="X34" i="33"/>
  <c r="H92" i="33" s="1"/>
  <c r="Z34" i="33"/>
  <c r="J92" i="33" s="1"/>
  <c r="AA34" i="33"/>
  <c r="K92" i="33" s="1"/>
  <c r="Z35" i="33"/>
  <c r="J93" i="33" s="1"/>
  <c r="Y37" i="33"/>
  <c r="I95" i="33" s="1"/>
  <c r="X37" i="33"/>
  <c r="H95" i="33" s="1"/>
  <c r="Y35" i="33"/>
  <c r="I93" i="33" s="1"/>
  <c r="Z37" i="33"/>
  <c r="J95" i="33" s="1"/>
  <c r="AA35" i="33"/>
  <c r="K93" i="33" s="1"/>
  <c r="Y36" i="33"/>
  <c r="I94" i="33" s="1"/>
  <c r="AA37" i="33"/>
  <c r="K95" i="33" s="1"/>
  <c r="I140" i="33"/>
  <c r="I136" i="33"/>
  <c r="M92" i="33" l="1" a="1"/>
  <c r="M93" i="33" s="1"/>
  <c r="I141" i="33"/>
  <c r="I145" i="33"/>
  <c r="M94" i="33" l="1"/>
  <c r="M92" i="33"/>
  <c r="M95" i="33"/>
  <c r="I146" i="33"/>
  <c r="N95" i="33" l="1"/>
  <c r="N93" i="33"/>
  <c r="N94" i="33"/>
  <c r="N92" i="33"/>
  <c r="J99" i="33" l="1"/>
  <c r="J104" i="33" s="1"/>
  <c r="J100" i="33"/>
  <c r="J105" i="33" s="1"/>
  <c r="J98" i="33"/>
  <c r="J103" i="33" s="1"/>
  <c r="J101" i="33"/>
  <c r="J106" i="33" s="1"/>
  <c r="K100" i="33" l="1"/>
  <c r="K99" i="33"/>
  <c r="M98" i="33"/>
  <c r="K98" i="33"/>
  <c r="K101" i="33"/>
  <c r="J108" i="33"/>
  <c r="K103" i="33"/>
  <c r="J111" i="33"/>
  <c r="K106" i="33"/>
  <c r="J109" i="33"/>
  <c r="K104" i="33"/>
  <c r="J110" i="33"/>
  <c r="K105" i="33"/>
  <c r="J113" i="33" l="1"/>
  <c r="J116" i="33"/>
  <c r="J115" i="33"/>
  <c r="J114" i="33"/>
  <c r="Q103" i="33"/>
  <c r="U103" i="33"/>
  <c r="U104" i="33" s="1"/>
  <c r="Y103" i="33"/>
  <c r="Y104" i="33" s="1"/>
  <c r="AC103" i="33"/>
  <c r="AC104" i="33" s="1"/>
  <c r="AG103" i="33"/>
  <c r="AG104" i="33" s="1"/>
  <c r="AK103" i="33"/>
  <c r="AK104" i="33" s="1"/>
  <c r="AO103" i="33"/>
  <c r="AO104" i="33" s="1"/>
  <c r="AS103" i="33"/>
  <c r="AS104" i="33" s="1"/>
  <c r="AW103" i="33"/>
  <c r="AW104" i="33" s="1"/>
  <c r="BA103" i="33"/>
  <c r="BA104" i="33" s="1"/>
  <c r="BE103" i="33"/>
  <c r="BE104" i="33" s="1"/>
  <c r="BI103" i="33"/>
  <c r="BI104" i="33" s="1"/>
  <c r="BM103" i="33"/>
  <c r="BM104" i="33" s="1"/>
  <c r="BQ103" i="33"/>
  <c r="BQ104" i="33" s="1"/>
  <c r="BU103" i="33"/>
  <c r="BU104" i="33" s="1"/>
  <c r="BY103" i="33"/>
  <c r="BY104" i="33" s="1"/>
  <c r="AB103" i="33"/>
  <c r="AB104" i="33" s="1"/>
  <c r="AH103" i="33"/>
  <c r="AH104" i="33" s="1"/>
  <c r="AU103" i="33"/>
  <c r="AU104" i="33" s="1"/>
  <c r="BH103" i="33"/>
  <c r="BH104" i="33" s="1"/>
  <c r="BN103" i="33"/>
  <c r="BN104" i="33" s="1"/>
  <c r="CA103" i="33"/>
  <c r="CA104" i="33" s="1"/>
  <c r="V103" i="33"/>
  <c r="V104" i="33" s="1"/>
  <c r="AI103" i="33"/>
  <c r="AI104" i="33" s="1"/>
  <c r="AV103" i="33"/>
  <c r="AV104" i="33" s="1"/>
  <c r="BB103" i="33"/>
  <c r="BB104" i="33" s="1"/>
  <c r="BO103" i="33"/>
  <c r="BO104" i="33" s="1"/>
  <c r="CB103" i="33"/>
  <c r="CB104" i="33" s="1"/>
  <c r="CG103" i="33"/>
  <c r="CG104" i="33" s="1"/>
  <c r="CL103" i="33"/>
  <c r="CL104" i="33" s="1"/>
  <c r="CQ103" i="33"/>
  <c r="CQ104" i="33" s="1"/>
  <c r="W103" i="33"/>
  <c r="W104" i="33" s="1"/>
  <c r="AJ103" i="33"/>
  <c r="AJ104" i="33" s="1"/>
  <c r="AP103" i="33"/>
  <c r="AP104" i="33" s="1"/>
  <c r="BC103" i="33"/>
  <c r="BC104" i="33" s="1"/>
  <c r="BP103" i="33"/>
  <c r="BP104" i="33" s="1"/>
  <c r="BV103" i="33"/>
  <c r="BV104" i="33" s="1"/>
  <c r="CM103" i="33"/>
  <c r="CM104" i="33" s="1"/>
  <c r="CR103" i="33"/>
  <c r="CR104" i="33" s="1"/>
  <c r="S103" i="33"/>
  <c r="S104" i="33" s="1"/>
  <c r="AF103" i="33"/>
  <c r="AF104" i="33" s="1"/>
  <c r="AL103" i="33"/>
  <c r="AL104" i="33" s="1"/>
  <c r="AY103" i="33"/>
  <c r="AY104" i="33" s="1"/>
  <c r="BL103" i="33"/>
  <c r="BL104" i="33" s="1"/>
  <c r="BR103" i="33"/>
  <c r="BR104" i="33" s="1"/>
  <c r="CD103" i="33"/>
  <c r="CD104" i="33" s="1"/>
  <c r="CJ103" i="33"/>
  <c r="CJ104" i="33" s="1"/>
  <c r="CO103" i="33"/>
  <c r="CO104" i="33" s="1"/>
  <c r="AX103" i="33"/>
  <c r="AX104" i="33" s="1"/>
  <c r="BK103" i="33"/>
  <c r="BK104" i="33" s="1"/>
  <c r="BX103" i="33"/>
  <c r="BX104" i="33" s="1"/>
  <c r="CI103" i="33"/>
  <c r="CI104" i="33" s="1"/>
  <c r="CS103" i="33"/>
  <c r="CS104" i="33" s="1"/>
  <c r="Z103" i="33"/>
  <c r="Z104" i="33" s="1"/>
  <c r="AM103" i="33"/>
  <c r="AM104" i="33" s="1"/>
  <c r="AZ103" i="33"/>
  <c r="AZ104" i="33" s="1"/>
  <c r="AA103" i="33"/>
  <c r="AA104" i="33" s="1"/>
  <c r="AN103" i="33"/>
  <c r="AN104" i="33" s="1"/>
  <c r="BZ103" i="33"/>
  <c r="BZ104" i="33" s="1"/>
  <c r="CK103" i="33"/>
  <c r="CK104" i="33" s="1"/>
  <c r="AD103" i="33"/>
  <c r="AD104" i="33" s="1"/>
  <c r="AQ103" i="33"/>
  <c r="AQ104" i="33" s="1"/>
  <c r="BD103" i="33"/>
  <c r="BD104" i="33" s="1"/>
  <c r="CC103" i="33"/>
  <c r="CC104" i="33" s="1"/>
  <c r="CN103" i="33"/>
  <c r="CN104" i="33" s="1"/>
  <c r="BF103" i="33"/>
  <c r="BF104" i="33" s="1"/>
  <c r="CE103" i="33"/>
  <c r="CE104" i="33" s="1"/>
  <c r="BG103" i="33"/>
  <c r="BG104" i="33" s="1"/>
  <c r="CF103" i="33"/>
  <c r="CF104" i="33" s="1"/>
  <c r="BJ103" i="33"/>
  <c r="BJ104" i="33" s="1"/>
  <c r="CH103" i="33"/>
  <c r="CH104" i="33" s="1"/>
  <c r="AT103" i="33"/>
  <c r="AT104" i="33" s="1"/>
  <c r="BT103" i="33"/>
  <c r="BT104" i="33" s="1"/>
  <c r="CP103" i="33"/>
  <c r="CP104" i="33" s="1"/>
  <c r="R103" i="33"/>
  <c r="R104" i="33" s="1"/>
  <c r="X103" i="33"/>
  <c r="X104" i="33" s="1"/>
  <c r="BW103" i="33"/>
  <c r="BW104" i="33" s="1"/>
  <c r="AR103" i="33"/>
  <c r="AR104" i="33" s="1"/>
  <c r="T103" i="33"/>
  <c r="T104" i="33" s="1"/>
  <c r="AE103" i="33"/>
  <c r="AE104" i="33" s="1"/>
  <c r="BS103" i="33"/>
  <c r="BS104" i="33" s="1"/>
  <c r="J120" i="33" l="1"/>
  <c r="J121" i="33"/>
  <c r="J119" i="33"/>
  <c r="O103" i="33"/>
  <c r="Q104" i="33"/>
  <c r="J118" i="33"/>
  <c r="J123" i="33" l="1"/>
  <c r="J124" i="33"/>
  <c r="O104" i="33"/>
  <c r="Q105" i="33" s="1"/>
  <c r="J126" i="33"/>
  <c r="J125" i="33"/>
  <c r="J131" i="33" l="1"/>
  <c r="CC105" i="33"/>
  <c r="CK105" i="33"/>
  <c r="BY105" i="33"/>
  <c r="BQ105" i="33"/>
  <c r="CG105" i="33"/>
  <c r="AS105" i="33"/>
  <c r="BH105" i="33"/>
  <c r="BO105" i="33"/>
  <c r="AI105" i="33"/>
  <c r="BL105" i="33"/>
  <c r="AP105" i="33"/>
  <c r="CJ105" i="33"/>
  <c r="AF105" i="33"/>
  <c r="AJ105" i="33"/>
  <c r="CR105" i="33"/>
  <c r="BM105" i="33"/>
  <c r="R105" i="33"/>
  <c r="CQ105" i="33"/>
  <c r="AH105" i="33"/>
  <c r="AV105" i="33"/>
  <c r="AQ105" i="33"/>
  <c r="AW105" i="33"/>
  <c r="CS105" i="33"/>
  <c r="BX105" i="33"/>
  <c r="BJ105" i="33"/>
  <c r="CN105" i="33"/>
  <c r="CL105" i="33"/>
  <c r="AE105" i="33"/>
  <c r="AY105" i="33"/>
  <c r="X105" i="33"/>
  <c r="W105" i="33"/>
  <c r="CA105" i="33"/>
  <c r="CO105" i="33"/>
  <c r="S105" i="33"/>
  <c r="T105" i="33"/>
  <c r="CH105" i="33"/>
  <c r="AK105" i="33"/>
  <c r="BN105" i="33"/>
  <c r="BD105" i="33"/>
  <c r="AC105" i="33"/>
  <c r="AU105" i="33"/>
  <c r="AM105" i="33"/>
  <c r="CB105" i="33"/>
  <c r="BB105" i="33"/>
  <c r="BU105" i="33"/>
  <c r="BW105" i="33"/>
  <c r="V105" i="33"/>
  <c r="BE105" i="33"/>
  <c r="BI105" i="33"/>
  <c r="CD105" i="33"/>
  <c r="BS105" i="33"/>
  <c r="AD105" i="33"/>
  <c r="Z105" i="33"/>
  <c r="U105" i="33"/>
  <c r="CM105" i="33"/>
  <c r="BG105" i="33"/>
  <c r="AZ105" i="33"/>
  <c r="BC105" i="33"/>
  <c r="AX105" i="33"/>
  <c r="AO105" i="33"/>
  <c r="CF105" i="33"/>
  <c r="AG105" i="33"/>
  <c r="AR105" i="33"/>
  <c r="CE105" i="33"/>
  <c r="Y105" i="33"/>
  <c r="CP105" i="33"/>
  <c r="BA105" i="33"/>
  <c r="AB105" i="33"/>
  <c r="BZ105" i="33"/>
  <c r="BF105" i="33"/>
  <c r="BT105" i="33"/>
  <c r="AN105" i="33"/>
  <c r="BR105" i="33"/>
  <c r="CI105" i="33"/>
  <c r="AT105" i="33"/>
  <c r="BK105" i="33"/>
  <c r="AA105" i="33"/>
  <c r="BV105" i="33"/>
  <c r="BP105" i="33"/>
  <c r="AL105" i="33"/>
  <c r="J129" i="33"/>
  <c r="J130" i="33"/>
  <c r="J128" i="33"/>
  <c r="M105" i="33" l="1"/>
  <c r="J134" i="33"/>
  <c r="J136" i="33"/>
  <c r="J133" i="33"/>
  <c r="L106" i="33"/>
  <c r="L104" i="33"/>
  <c r="L103" i="33"/>
  <c r="L105" i="33"/>
  <c r="J135" i="33"/>
  <c r="O105" i="33"/>
  <c r="J138" i="33" l="1"/>
  <c r="J140" i="33"/>
  <c r="J141" i="33"/>
  <c r="M103" i="33"/>
  <c r="F103" i="33" s="1"/>
  <c r="J139" i="33"/>
  <c r="H108" i="33" l="1"/>
  <c r="J145" i="33"/>
  <c r="J143" i="33"/>
  <c r="J144" i="33"/>
  <c r="J146" i="33"/>
  <c r="H109" i="33" l="1"/>
  <c r="K108" i="33"/>
  <c r="H110" i="33" l="1"/>
  <c r="K109" i="33"/>
  <c r="H111" i="33" l="1"/>
  <c r="K111" i="33" s="1"/>
  <c r="K110" i="33"/>
  <c r="S108" i="33" l="1"/>
  <c r="S109" i="33" s="1"/>
  <c r="BT108" i="33"/>
  <c r="BT109" i="33" s="1"/>
  <c r="CL108" i="33"/>
  <c r="CL109" i="33" s="1"/>
  <c r="CD108" i="33"/>
  <c r="CD109" i="33" s="1"/>
  <c r="BX108" i="33"/>
  <c r="BX109" i="33" s="1"/>
  <c r="BV108" i="33"/>
  <c r="BV109" i="33" s="1"/>
  <c r="AQ108" i="33"/>
  <c r="AQ109" i="33" s="1"/>
  <c r="BP108" i="33"/>
  <c r="BP109" i="33" s="1"/>
  <c r="CO108" i="33"/>
  <c r="CO109" i="33" s="1"/>
  <c r="BU108" i="33"/>
  <c r="BU109" i="33" s="1"/>
  <c r="BR108" i="33"/>
  <c r="BR109" i="33" s="1"/>
  <c r="BA108" i="33"/>
  <c r="BA109" i="33" s="1"/>
  <c r="BL108" i="33"/>
  <c r="BL109" i="33" s="1"/>
  <c r="BO108" i="33"/>
  <c r="BO109" i="33" s="1"/>
  <c r="AI108" i="33"/>
  <c r="AI109" i="33" s="1"/>
  <c r="U108" i="33"/>
  <c r="U109" i="33" s="1"/>
  <c r="AA108" i="33"/>
  <c r="AA109" i="33" s="1"/>
  <c r="AC108" i="33"/>
  <c r="AC109" i="33" s="1"/>
  <c r="CC108" i="33"/>
  <c r="CC109" i="33" s="1"/>
  <c r="BD108" i="33"/>
  <c r="BD109" i="33" s="1"/>
  <c r="AX108" i="33"/>
  <c r="AX109" i="33" s="1"/>
  <c r="BF108" i="33"/>
  <c r="BF109" i="33" s="1"/>
  <c r="Y108" i="33"/>
  <c r="Y109" i="33" s="1"/>
  <c r="AG108" i="33"/>
  <c r="AG109" i="33" s="1"/>
  <c r="AY108" i="33"/>
  <c r="AY109" i="33" s="1"/>
  <c r="CJ108" i="33"/>
  <c r="CJ109" i="33" s="1"/>
  <c r="BQ108" i="33"/>
  <c r="BQ109" i="33" s="1"/>
  <c r="AF108" i="33"/>
  <c r="AF109" i="33" s="1"/>
  <c r="AZ108" i="33"/>
  <c r="AZ109" i="33" s="1"/>
  <c r="BC108" i="33"/>
  <c r="BC109" i="33" s="1"/>
  <c r="CF108" i="33"/>
  <c r="CF109" i="33" s="1"/>
  <c r="Z108" i="33"/>
  <c r="Z109" i="33" s="1"/>
  <c r="R108" i="33"/>
  <c r="R109" i="33" s="1"/>
  <c r="CE108" i="33"/>
  <c r="CE109" i="33" s="1"/>
  <c r="X108" i="33"/>
  <c r="X109" i="33" s="1"/>
  <c r="BS108" i="33"/>
  <c r="BS109" i="33" s="1"/>
  <c r="CR108" i="33"/>
  <c r="CR109" i="33" s="1"/>
  <c r="AE108" i="33"/>
  <c r="AE109" i="33" s="1"/>
  <c r="AT108" i="33"/>
  <c r="AT109" i="33" s="1"/>
  <c r="BN108" i="33"/>
  <c r="BN109" i="33" s="1"/>
  <c r="BK108" i="33"/>
  <c r="BK109" i="33" s="1"/>
  <c r="AN108" i="33"/>
  <c r="AN109" i="33" s="1"/>
  <c r="BE108" i="33"/>
  <c r="BE109" i="33" s="1"/>
  <c r="AS108" i="33"/>
  <c r="AS109" i="33" s="1"/>
  <c r="CM108" i="33"/>
  <c r="CM109" i="33" s="1"/>
  <c r="BZ108" i="33"/>
  <c r="BZ109" i="33" s="1"/>
  <c r="CB108" i="33"/>
  <c r="CB109" i="33" s="1"/>
  <c r="T108" i="33"/>
  <c r="T109" i="33" s="1"/>
  <c r="BH108" i="33"/>
  <c r="BH109" i="33" s="1"/>
  <c r="BW108" i="33"/>
  <c r="BW109" i="33" s="1"/>
  <c r="AL108" i="33"/>
  <c r="AL109" i="33" s="1"/>
  <c r="CA108" i="33"/>
  <c r="CA109" i="33" s="1"/>
  <c r="BY108" i="33"/>
  <c r="BY109" i="33" s="1"/>
  <c r="AO108" i="33"/>
  <c r="AO109" i="33" s="1"/>
  <c r="CK108" i="33"/>
  <c r="CK109" i="33" s="1"/>
  <c r="AM108" i="33"/>
  <c r="AM109" i="33" s="1"/>
  <c r="CP108" i="33"/>
  <c r="CP109" i="33" s="1"/>
  <c r="BI108" i="33"/>
  <c r="BI109" i="33" s="1"/>
  <c r="AR108" i="33"/>
  <c r="AR109" i="33" s="1"/>
  <c r="AJ108" i="33"/>
  <c r="AJ109" i="33" s="1"/>
  <c r="AB108" i="33"/>
  <c r="AB109" i="33" s="1"/>
  <c r="W108" i="33"/>
  <c r="W109" i="33" s="1"/>
  <c r="AV108" i="33"/>
  <c r="AV109" i="33" s="1"/>
  <c r="BB108" i="33"/>
  <c r="BB109" i="33" s="1"/>
  <c r="V108" i="33"/>
  <c r="V109" i="33" s="1"/>
  <c r="AW108" i="33"/>
  <c r="AW109" i="33" s="1"/>
  <c r="AU108" i="33"/>
  <c r="AU109" i="33" s="1"/>
  <c r="CS108" i="33"/>
  <c r="CS109" i="33" s="1"/>
  <c r="CQ108" i="33"/>
  <c r="CQ109" i="33" s="1"/>
  <c r="CN108" i="33"/>
  <c r="CN109" i="33" s="1"/>
  <c r="CI108" i="33"/>
  <c r="CI109" i="33" s="1"/>
  <c r="BM108" i="33"/>
  <c r="BM109" i="33" s="1"/>
  <c r="AK108" i="33"/>
  <c r="AK109" i="33" s="1"/>
  <c r="AH108" i="33"/>
  <c r="AH109" i="33" s="1"/>
  <c r="AP108" i="33"/>
  <c r="AP109" i="33" s="1"/>
  <c r="BJ108" i="33"/>
  <c r="BJ109" i="33" s="1"/>
  <c r="CG108" i="33"/>
  <c r="CG109" i="33" s="1"/>
  <c r="BG108" i="33"/>
  <c r="BG109" i="33" s="1"/>
  <c r="Q108" i="33"/>
  <c r="CH108" i="33"/>
  <c r="CH109" i="33" s="1"/>
  <c r="AD108" i="33"/>
  <c r="AD109" i="33" s="1"/>
  <c r="Q109" i="33" l="1"/>
  <c r="O108" i="33"/>
  <c r="O109" i="33" l="1"/>
  <c r="Q110" i="33" s="1"/>
  <c r="CC110" i="33" l="1"/>
  <c r="U110" i="33"/>
  <c r="S110" i="33"/>
  <c r="BA110" i="33"/>
  <c r="BX110" i="33"/>
  <c r="CL110" i="33"/>
  <c r="BR110" i="33"/>
  <c r="BL110" i="33"/>
  <c r="CO110" i="33"/>
  <c r="BV110" i="33"/>
  <c r="BO110" i="33"/>
  <c r="AQ110" i="33"/>
  <c r="CD110" i="33"/>
  <c r="AA110" i="33"/>
  <c r="AI110" i="33"/>
  <c r="BP110" i="33"/>
  <c r="BT110" i="33"/>
  <c r="AC110" i="33"/>
  <c r="BU110" i="33"/>
  <c r="AZ110" i="33"/>
  <c r="CP110" i="33"/>
  <c r="AF110" i="33"/>
  <c r="T110" i="33"/>
  <c r="X110" i="33"/>
  <c r="CK110" i="33"/>
  <c r="AS110" i="33"/>
  <c r="W110" i="33"/>
  <c r="CB110" i="33"/>
  <c r="AD110" i="33"/>
  <c r="BS110" i="33"/>
  <c r="BK110" i="33"/>
  <c r="Z110" i="33"/>
  <c r="AT110" i="33"/>
  <c r="BZ110" i="33"/>
  <c r="AY110" i="33"/>
  <c r="BF110" i="33"/>
  <c r="BB110" i="33"/>
  <c r="CR110" i="33"/>
  <c r="V110" i="33"/>
  <c r="BD110" i="33"/>
  <c r="CN110" i="33"/>
  <c r="CS110" i="33"/>
  <c r="BH110" i="33"/>
  <c r="AR110" i="33"/>
  <c r="BN110" i="33"/>
  <c r="CH110" i="33"/>
  <c r="AO110" i="33"/>
  <c r="BQ110" i="33"/>
  <c r="AN110" i="33"/>
  <c r="BE110" i="33"/>
  <c r="AG110" i="33"/>
  <c r="CF110" i="33"/>
  <c r="AE110" i="33"/>
  <c r="AL110" i="33"/>
  <c r="BG110" i="33"/>
  <c r="Y110" i="33"/>
  <c r="BC110" i="33"/>
  <c r="BM110" i="33"/>
  <c r="AX110" i="33"/>
  <c r="AB110" i="33"/>
  <c r="CM110" i="33"/>
  <c r="AH110" i="33"/>
  <c r="BY110" i="33"/>
  <c r="AM110" i="33"/>
  <c r="CI110" i="33"/>
  <c r="AU110" i="33"/>
  <c r="R110" i="33"/>
  <c r="BW110" i="33"/>
  <c r="AW110" i="33"/>
  <c r="CQ110" i="33"/>
  <c r="CE110" i="33"/>
  <c r="BI110" i="33"/>
  <c r="AP110" i="33"/>
  <c r="CG110" i="33"/>
  <c r="BJ110" i="33"/>
  <c r="CJ110" i="33"/>
  <c r="CA110" i="33"/>
  <c r="AK110" i="33"/>
  <c r="AJ110" i="33"/>
  <c r="AV110" i="33"/>
  <c r="M110" i="33" l="1"/>
  <c r="L111" i="33"/>
  <c r="O110" i="33"/>
  <c r="L108" i="33"/>
  <c r="L110" i="33"/>
  <c r="L109" i="33"/>
  <c r="M108" i="33" l="1"/>
  <c r="F108" i="33" s="1"/>
  <c r="D108" i="33" l="1"/>
  <c r="E108" i="33"/>
  <c r="H113" i="33" l="1"/>
  <c r="H114" i="33" s="1"/>
  <c r="K113" i="33" l="1"/>
  <c r="H115" i="33"/>
  <c r="K114" i="33"/>
  <c r="H116" i="33" l="1"/>
  <c r="K116" i="33" s="1"/>
  <c r="K115" i="33"/>
  <c r="AP113" i="33" l="1"/>
  <c r="AP114" i="33" s="1"/>
  <c r="BV113" i="33"/>
  <c r="BV114" i="33" s="1"/>
  <c r="AA113" i="33"/>
  <c r="AA114" i="33" s="1"/>
  <c r="BG113" i="33"/>
  <c r="BG114" i="33" s="1"/>
  <c r="CM113" i="33"/>
  <c r="CM114" i="33" s="1"/>
  <c r="BP113" i="33"/>
  <c r="BP114" i="33" s="1"/>
  <c r="BA113" i="33"/>
  <c r="BA114" i="33" s="1"/>
  <c r="X113" i="33"/>
  <c r="X114" i="33" s="1"/>
  <c r="AB113" i="33"/>
  <c r="AB114" i="33" s="1"/>
  <c r="BF113" i="33"/>
  <c r="BF114" i="33" s="1"/>
  <c r="BW113" i="33"/>
  <c r="BW114" i="33" s="1"/>
  <c r="CR113" i="33"/>
  <c r="CR114" i="33" s="1"/>
  <c r="AU113" i="33"/>
  <c r="AU114" i="33" s="1"/>
  <c r="CO113" i="33"/>
  <c r="CO114" i="33" s="1"/>
  <c r="BN113" i="33"/>
  <c r="BN114" i="33" s="1"/>
  <c r="Q113" i="33"/>
  <c r="AT113" i="33"/>
  <c r="AT114" i="33" s="1"/>
  <c r="BZ113" i="33"/>
  <c r="BZ114" i="33" s="1"/>
  <c r="AE113" i="33"/>
  <c r="AE114" i="33" s="1"/>
  <c r="BK113" i="33"/>
  <c r="BK114" i="33" s="1"/>
  <c r="CQ113" i="33"/>
  <c r="CQ114" i="33" s="1"/>
  <c r="BX113" i="33"/>
  <c r="BX114" i="33" s="1"/>
  <c r="BI113" i="33"/>
  <c r="BI114" i="33" s="1"/>
  <c r="BM113" i="33"/>
  <c r="BM114" i="33" s="1"/>
  <c r="BD113" i="33"/>
  <c r="BD114" i="33" s="1"/>
  <c r="CK113" i="33"/>
  <c r="CK114" i="33" s="1"/>
  <c r="V113" i="33"/>
  <c r="V114" i="33" s="1"/>
  <c r="AM113" i="33"/>
  <c r="AM114" i="33" s="1"/>
  <c r="CN113" i="33"/>
  <c r="CN114" i="33" s="1"/>
  <c r="AF113" i="33"/>
  <c r="AF114" i="33" s="1"/>
  <c r="AQ113" i="33"/>
  <c r="AQ114" i="33" s="1"/>
  <c r="CG113" i="33"/>
  <c r="CG114" i="33" s="1"/>
  <c r="BJ113" i="33"/>
  <c r="BJ114" i="33" s="1"/>
  <c r="AC113" i="33"/>
  <c r="AC114" i="33" s="1"/>
  <c r="AH113" i="33"/>
  <c r="AH114" i="33" s="1"/>
  <c r="CE113" i="33"/>
  <c r="CE114" i="33" s="1"/>
  <c r="AV113" i="33"/>
  <c r="AV114" i="33" s="1"/>
  <c r="R113" i="33"/>
  <c r="R114" i="33" s="1"/>
  <c r="AX113" i="33"/>
  <c r="AX114" i="33" s="1"/>
  <c r="CD113" i="33"/>
  <c r="CD114" i="33" s="1"/>
  <c r="AI113" i="33"/>
  <c r="AI114" i="33" s="1"/>
  <c r="BO113" i="33"/>
  <c r="BO114" i="33" s="1"/>
  <c r="T113" i="33"/>
  <c r="T114" i="33" s="1"/>
  <c r="CF113" i="33"/>
  <c r="CF114" i="33" s="1"/>
  <c r="BQ113" i="33"/>
  <c r="BQ114" i="33" s="1"/>
  <c r="CC113" i="33"/>
  <c r="CC114" i="33" s="1"/>
  <c r="CJ113" i="33"/>
  <c r="CJ114" i="33" s="1"/>
  <c r="Y113" i="33"/>
  <c r="Y114" i="33" s="1"/>
  <c r="BB113" i="33"/>
  <c r="BB114" i="33" s="1"/>
  <c r="CH113" i="33"/>
  <c r="CH114" i="33" s="1"/>
  <c r="BS113" i="33"/>
  <c r="BS114" i="33" s="1"/>
  <c r="CS113" i="33"/>
  <c r="CS114" i="33" s="1"/>
  <c r="CL113" i="33"/>
  <c r="CL114" i="33" s="1"/>
  <c r="AJ113" i="33"/>
  <c r="AJ114" i="33" s="1"/>
  <c r="AO113" i="33"/>
  <c r="AO114" i="33" s="1"/>
  <c r="CP113" i="33"/>
  <c r="CP114" i="33" s="1"/>
  <c r="AR113" i="33"/>
  <c r="AR114" i="33" s="1"/>
  <c r="AN113" i="33"/>
  <c r="AN114" i="33" s="1"/>
  <c r="AY113" i="33"/>
  <c r="AY114" i="33" s="1"/>
  <c r="AZ113" i="33"/>
  <c r="AZ114" i="33" s="1"/>
  <c r="BT113" i="33"/>
  <c r="BT114" i="33" s="1"/>
  <c r="AL113" i="33"/>
  <c r="AL114" i="33" s="1"/>
  <c r="BR113" i="33"/>
  <c r="BR114" i="33" s="1"/>
  <c r="W113" i="33"/>
  <c r="W114" i="33" s="1"/>
  <c r="BC113" i="33"/>
  <c r="BC114" i="33" s="1"/>
  <c r="CI113" i="33"/>
  <c r="CI114" i="33" s="1"/>
  <c r="BH113" i="33"/>
  <c r="BH114" i="33" s="1"/>
  <c r="AS113" i="33"/>
  <c r="AS114" i="33" s="1"/>
  <c r="AG113" i="33"/>
  <c r="AG114" i="33" s="1"/>
  <c r="CB113" i="33"/>
  <c r="CB114" i="33" s="1"/>
  <c r="BE113" i="33"/>
  <c r="BE114" i="33" s="1"/>
  <c r="AW113" i="33"/>
  <c r="AW114" i="33" s="1"/>
  <c r="BL113" i="33"/>
  <c r="BL114" i="33" s="1"/>
  <c r="BY113" i="33"/>
  <c r="BY114" i="33" s="1"/>
  <c r="Z113" i="33"/>
  <c r="Z114" i="33" s="1"/>
  <c r="U113" i="33"/>
  <c r="U114" i="33" s="1"/>
  <c r="AD113" i="33"/>
  <c r="AD114" i="33" s="1"/>
  <c r="CA113" i="33"/>
  <c r="CA114" i="33" s="1"/>
  <c r="BU113" i="33"/>
  <c r="BU114" i="33" s="1"/>
  <c r="S113" i="33"/>
  <c r="S114" i="33" s="1"/>
  <c r="AK113" i="33"/>
  <c r="AK114" i="33" s="1"/>
  <c r="O113" i="33" l="1"/>
  <c r="Q114" i="33"/>
  <c r="O114" i="33" l="1"/>
  <c r="BE115" i="33" l="1"/>
  <c r="AK115" i="33"/>
  <c r="CD115" i="33"/>
  <c r="BN115" i="33"/>
  <c r="CF115" i="33"/>
  <c r="AH115" i="33"/>
  <c r="R115" i="33"/>
  <c r="CR115" i="33"/>
  <c r="BZ115" i="33"/>
  <c r="BQ115" i="33"/>
  <c r="AB115" i="33"/>
  <c r="AJ115" i="33"/>
  <c r="BW115" i="33"/>
  <c r="AN115" i="33"/>
  <c r="AF115" i="33"/>
  <c r="AI115" i="33"/>
  <c r="CN115" i="33"/>
  <c r="CS115" i="33"/>
  <c r="BJ115" i="33"/>
  <c r="U115" i="33"/>
  <c r="AC115" i="33"/>
  <c r="Y115" i="33"/>
  <c r="BK115" i="33"/>
  <c r="AX115" i="33"/>
  <c r="BC115" i="33"/>
  <c r="CG115" i="33"/>
  <c r="AL115" i="33"/>
  <c r="AM115" i="33"/>
  <c r="V115" i="33"/>
  <c r="BP115" i="33"/>
  <c r="BY115" i="33"/>
  <c r="BF115" i="33"/>
  <c r="CM115" i="33"/>
  <c r="AP115" i="33"/>
  <c r="AS115" i="33"/>
  <c r="AG115" i="33"/>
  <c r="AO115" i="33"/>
  <c r="BU115" i="33"/>
  <c r="CE115" i="33"/>
  <c r="AU115" i="33"/>
  <c r="T115" i="33"/>
  <c r="CO115" i="33"/>
  <c r="BA115" i="33"/>
  <c r="BB115" i="33"/>
  <c r="BM115" i="33"/>
  <c r="BX115" i="33"/>
  <c r="BG115" i="33"/>
  <c r="AE115" i="33"/>
  <c r="BT115" i="33"/>
  <c r="CI115" i="33"/>
  <c r="BV115" i="33"/>
  <c r="BL115" i="33"/>
  <c r="S115" i="33"/>
  <c r="Z115" i="33"/>
  <c r="CQ115" i="33"/>
  <c r="AR115" i="33"/>
  <c r="AW115" i="33"/>
  <c r="BH115" i="33"/>
  <c r="AA115" i="33"/>
  <c r="BI115" i="33"/>
  <c r="W115" i="33"/>
  <c r="AY115" i="33"/>
  <c r="CA115" i="33"/>
  <c r="CP115" i="33"/>
  <c r="BS115" i="33"/>
  <c r="CC115" i="33"/>
  <c r="CJ115" i="33"/>
  <c r="CB115" i="33"/>
  <c r="AT115" i="33"/>
  <c r="AD115" i="33"/>
  <c r="BR115" i="33"/>
  <c r="CL115" i="33"/>
  <c r="CH115" i="33"/>
  <c r="X115" i="33"/>
  <c r="BO115" i="33"/>
  <c r="AV115" i="33"/>
  <c r="AQ115" i="33"/>
  <c r="BD115" i="33"/>
  <c r="AZ115" i="33"/>
  <c r="CK115" i="33"/>
  <c r="Q115" i="33"/>
  <c r="O115" i="33" l="1"/>
  <c r="M115" i="33"/>
  <c r="L116" i="33"/>
  <c r="L114" i="33"/>
  <c r="L115" i="33"/>
  <c r="L113" i="33"/>
  <c r="M113" i="33" l="1"/>
  <c r="F113" i="33" s="1"/>
  <c r="D113" i="33" l="1"/>
  <c r="E113" i="33"/>
  <c r="H118" i="33" l="1"/>
  <c r="H119" i="33" s="1"/>
  <c r="K118" i="33" l="1"/>
  <c r="H120" i="33"/>
  <c r="K119" i="33"/>
  <c r="H121" i="33" l="1"/>
  <c r="K121" i="33" s="1"/>
  <c r="K120" i="33"/>
  <c r="BZ118" i="33" l="1"/>
  <c r="BZ119" i="33" s="1"/>
  <c r="AP118" i="33"/>
  <c r="AP119" i="33" s="1"/>
  <c r="AQ118" i="33"/>
  <c r="AQ119" i="33" s="1"/>
  <c r="CO118" i="33"/>
  <c r="CO119" i="33" s="1"/>
  <c r="BS118" i="33"/>
  <c r="BS119" i="33" s="1"/>
  <c r="BH118" i="33"/>
  <c r="BH119" i="33" s="1"/>
  <c r="AA118" i="33"/>
  <c r="AA119" i="33" s="1"/>
  <c r="AC118" i="33"/>
  <c r="AC119" i="33" s="1"/>
  <c r="Y118" i="33"/>
  <c r="Y119" i="33" s="1"/>
  <c r="T118" i="33"/>
  <c r="T119" i="33" s="1"/>
  <c r="V118" i="33"/>
  <c r="V119" i="33" s="1"/>
  <c r="CC118" i="33"/>
  <c r="CC119" i="33" s="1"/>
  <c r="BU118" i="33"/>
  <c r="BU119" i="33" s="1"/>
  <c r="BF118" i="33"/>
  <c r="BF119" i="33" s="1"/>
  <c r="AB118" i="33"/>
  <c r="AB119" i="33" s="1"/>
  <c r="AS118" i="33"/>
  <c r="AS119" i="33" s="1"/>
  <c r="AI118" i="33"/>
  <c r="AI119" i="33" s="1"/>
  <c r="AV118" i="33"/>
  <c r="AV119" i="33" s="1"/>
  <c r="CJ118" i="33"/>
  <c r="CJ119" i="33" s="1"/>
  <c r="AF118" i="33"/>
  <c r="AF119" i="33" s="1"/>
  <c r="CK118" i="33"/>
  <c r="CK119" i="33" s="1"/>
  <c r="BM118" i="33"/>
  <c r="BM119" i="33" s="1"/>
  <c r="CR118" i="33"/>
  <c r="CR119" i="33" s="1"/>
  <c r="Q118" i="33"/>
  <c r="Q119" i="33" s="1"/>
  <c r="X118" i="33"/>
  <c r="X119" i="33" s="1"/>
  <c r="CF118" i="33"/>
  <c r="CF119" i="33" s="1"/>
  <c r="AR118" i="33"/>
  <c r="AR119" i="33" s="1"/>
  <c r="BN118" i="33"/>
  <c r="BN119" i="33" s="1"/>
  <c r="CP118" i="33"/>
  <c r="CP119" i="33" s="1"/>
  <c r="BJ118" i="33"/>
  <c r="BJ119" i="33" s="1"/>
  <c r="AX118" i="33"/>
  <c r="AX119" i="33" s="1"/>
  <c r="AY118" i="33"/>
  <c r="AY119" i="33" s="1"/>
  <c r="BD118" i="33"/>
  <c r="BD119" i="33" s="1"/>
  <c r="BI118" i="33"/>
  <c r="BI119" i="33" s="1"/>
  <c r="BC118" i="33"/>
  <c r="BC119" i="33" s="1"/>
  <c r="R118" i="33"/>
  <c r="R119" i="33" s="1"/>
  <c r="BQ118" i="33"/>
  <c r="BQ119" i="33" s="1"/>
  <c r="AL118" i="33"/>
  <c r="AL119" i="33" s="1"/>
  <c r="AW118" i="33"/>
  <c r="AW119" i="33" s="1"/>
  <c r="BR118" i="33"/>
  <c r="BR119" i="33" s="1"/>
  <c r="BE118" i="33"/>
  <c r="BE119" i="33" s="1"/>
  <c r="CG118" i="33"/>
  <c r="CG119" i="33" s="1"/>
  <c r="BP118" i="33"/>
  <c r="BP119" i="33" s="1"/>
  <c r="W118" i="33"/>
  <c r="W119" i="33" s="1"/>
  <c r="BV118" i="33"/>
  <c r="BV119" i="33" s="1"/>
  <c r="AU118" i="33"/>
  <c r="AU119" i="33" s="1"/>
  <c r="AO118" i="33"/>
  <c r="AO119" i="33" s="1"/>
  <c r="BK118" i="33"/>
  <c r="BK119" i="33" s="1"/>
  <c r="BT118" i="33"/>
  <c r="BT119" i="33" s="1"/>
  <c r="BY118" i="33"/>
  <c r="BY119" i="33" s="1"/>
  <c r="BB118" i="33"/>
  <c r="BB119" i="33" s="1"/>
  <c r="AH118" i="33"/>
  <c r="AH119" i="33" s="1"/>
  <c r="AT118" i="33"/>
  <c r="AT119" i="33" s="1"/>
  <c r="CH118" i="33"/>
  <c r="CH119" i="33" s="1"/>
  <c r="CM118" i="33"/>
  <c r="CM119" i="33" s="1"/>
  <c r="CS118" i="33"/>
  <c r="CS119" i="33" s="1"/>
  <c r="CE118" i="33"/>
  <c r="CE119" i="33" s="1"/>
  <c r="BL118" i="33"/>
  <c r="BL119" i="33" s="1"/>
  <c r="CN118" i="33"/>
  <c r="CN119" i="33" s="1"/>
  <c r="AZ118" i="33"/>
  <c r="AZ119" i="33" s="1"/>
  <c r="Z118" i="33"/>
  <c r="Z119" i="33" s="1"/>
  <c r="AD118" i="33"/>
  <c r="AD119" i="33" s="1"/>
  <c r="BG118" i="33"/>
  <c r="BG119" i="33" s="1"/>
  <c r="U118" i="33"/>
  <c r="U119" i="33" s="1"/>
  <c r="AM118" i="33"/>
  <c r="AM119" i="33" s="1"/>
  <c r="BO118" i="33"/>
  <c r="BO119" i="33" s="1"/>
  <c r="AG118" i="33"/>
  <c r="AG119" i="33" s="1"/>
  <c r="BX118" i="33"/>
  <c r="BX119" i="33" s="1"/>
  <c r="AJ118" i="33"/>
  <c r="AJ119" i="33" s="1"/>
  <c r="CD118" i="33"/>
  <c r="CD119" i="33" s="1"/>
  <c r="CI118" i="33"/>
  <c r="CI119" i="33" s="1"/>
  <c r="CL118" i="33"/>
  <c r="CL119" i="33" s="1"/>
  <c r="CA118" i="33"/>
  <c r="CA119" i="33" s="1"/>
  <c r="CB118" i="33"/>
  <c r="CB119" i="33" s="1"/>
  <c r="CQ118" i="33"/>
  <c r="CQ119" i="33" s="1"/>
  <c r="BA118" i="33"/>
  <c r="BA119" i="33" s="1"/>
  <c r="S118" i="33"/>
  <c r="S119" i="33" s="1"/>
  <c r="AK118" i="33"/>
  <c r="AK119" i="33" s="1"/>
  <c r="AN118" i="33"/>
  <c r="AN119" i="33" s="1"/>
  <c r="BW118" i="33"/>
  <c r="BW119" i="33" s="1"/>
  <c r="AE118" i="33"/>
  <c r="AE119" i="33" s="1"/>
  <c r="O119" i="33" l="1"/>
  <c r="BA120" i="33" s="1"/>
  <c r="O118" i="33"/>
  <c r="CF120" i="33" l="1"/>
  <c r="CQ120" i="33"/>
  <c r="BN120" i="33"/>
  <c r="CH120" i="33"/>
  <c r="CE120" i="33"/>
  <c r="CP120" i="33"/>
  <c r="AL120" i="33"/>
  <c r="AU120" i="33"/>
  <c r="BK120" i="33"/>
  <c r="BW120" i="33"/>
  <c r="AX120" i="33"/>
  <c r="BT120" i="33"/>
  <c r="CA120" i="33"/>
  <c r="BV120" i="33"/>
  <c r="AE120" i="33"/>
  <c r="Z120" i="33"/>
  <c r="AO120" i="33"/>
  <c r="BG120" i="33"/>
  <c r="CI120" i="33"/>
  <c r="CD120" i="33"/>
  <c r="AZ120" i="33"/>
  <c r="AR120" i="33"/>
  <c r="BL120" i="33"/>
  <c r="BI120" i="33"/>
  <c r="BJ120" i="33"/>
  <c r="BC120" i="33"/>
  <c r="BB120" i="33"/>
  <c r="AD120" i="33"/>
  <c r="AW120" i="33"/>
  <c r="AM120" i="33"/>
  <c r="BR120" i="33"/>
  <c r="AG120" i="33"/>
  <c r="BP120" i="33"/>
  <c r="AK120" i="33"/>
  <c r="CM120" i="33"/>
  <c r="AH120" i="33"/>
  <c r="CS120" i="33"/>
  <c r="AY120" i="33"/>
  <c r="CN120" i="33"/>
  <c r="BD120" i="33"/>
  <c r="CG120" i="33"/>
  <c r="R120" i="33"/>
  <c r="S120" i="33"/>
  <c r="AN120" i="33"/>
  <c r="Q120" i="33"/>
  <c r="BE120" i="33"/>
  <c r="BY120" i="33"/>
  <c r="AJ120" i="33"/>
  <c r="AT120" i="33"/>
  <c r="U120" i="33"/>
  <c r="W120" i="33"/>
  <c r="BO120" i="33"/>
  <c r="BH120" i="33"/>
  <c r="BU120" i="33"/>
  <c r="AQ120" i="33"/>
  <c r="AA120" i="33"/>
  <c r="CR120" i="33"/>
  <c r="CJ120" i="33"/>
  <c r="CK120" i="33"/>
  <c r="X120" i="33"/>
  <c r="AB120" i="33"/>
  <c r="AC120" i="33"/>
  <c r="AV120" i="33"/>
  <c r="AS120" i="33"/>
  <c r="CC120" i="33"/>
  <c r="CO120" i="33"/>
  <c r="V120" i="33"/>
  <c r="BZ120" i="33"/>
  <c r="AP120" i="33"/>
  <c r="BF120" i="33"/>
  <c r="AI120" i="33"/>
  <c r="BM120" i="33"/>
  <c r="BS120" i="33"/>
  <c r="AF120" i="33"/>
  <c r="Y120" i="33"/>
  <c r="T120" i="33"/>
  <c r="CL120" i="33"/>
  <c r="BX120" i="33"/>
  <c r="CB120" i="33"/>
  <c r="BQ120" i="33"/>
  <c r="L120" i="33" l="1"/>
  <c r="L121" i="33"/>
  <c r="M120" i="33"/>
  <c r="O120" i="33"/>
  <c r="L119" i="33"/>
  <c r="L118" i="33"/>
  <c r="M118" i="33" l="1"/>
  <c r="F118" i="33" l="1"/>
  <c r="D118" i="33"/>
  <c r="E118" i="33"/>
  <c r="H123" i="33" l="1"/>
  <c r="H124" i="33" l="1"/>
  <c r="K123" i="33"/>
  <c r="H125" i="33" l="1"/>
  <c r="K124" i="33"/>
  <c r="H126" i="33" l="1"/>
  <c r="K126" i="33" s="1"/>
  <c r="K125" i="33"/>
  <c r="AQ123" i="33" l="1"/>
  <c r="AQ124" i="33" s="1"/>
  <c r="BW123" i="33"/>
  <c r="BW124" i="33" s="1"/>
  <c r="AT123" i="33"/>
  <c r="AT124" i="33" s="1"/>
  <c r="BA123" i="33"/>
  <c r="BA124" i="33" s="1"/>
  <c r="BB123" i="33"/>
  <c r="BB124" i="33" s="1"/>
  <c r="BP123" i="33"/>
  <c r="BP124" i="33" s="1"/>
  <c r="BE123" i="33"/>
  <c r="BE124" i="33" s="1"/>
  <c r="AL123" i="33"/>
  <c r="AL124" i="33" s="1"/>
  <c r="Z123" i="33"/>
  <c r="Z124" i="33" s="1"/>
  <c r="AD123" i="33"/>
  <c r="AD124" i="33" s="1"/>
  <c r="BD123" i="33"/>
  <c r="BD124" i="33" s="1"/>
  <c r="BQ123" i="33"/>
  <c r="BQ124" i="33" s="1"/>
  <c r="BO123" i="33"/>
  <c r="BO124" i="33" s="1"/>
  <c r="CD123" i="33"/>
  <c r="CD124" i="33" s="1"/>
  <c r="AM123" i="33"/>
  <c r="AM124" i="33" s="1"/>
  <c r="AV123" i="33"/>
  <c r="AV124" i="33" s="1"/>
  <c r="AW123" i="33"/>
  <c r="AW124" i="33" s="1"/>
  <c r="AU123" i="33"/>
  <c r="AU124" i="33" s="1"/>
  <c r="CA123" i="33"/>
  <c r="CA124" i="33" s="1"/>
  <c r="BM123" i="33"/>
  <c r="BM124" i="33" s="1"/>
  <c r="BH123" i="33"/>
  <c r="BH124" i="33" s="1"/>
  <c r="BU123" i="33"/>
  <c r="BU124" i="33" s="1"/>
  <c r="BV123" i="33"/>
  <c r="BV124" i="33" s="1"/>
  <c r="BR123" i="33"/>
  <c r="BR124" i="33" s="1"/>
  <c r="BL123" i="33"/>
  <c r="BL124" i="33" s="1"/>
  <c r="AZ123" i="33"/>
  <c r="AZ124" i="33" s="1"/>
  <c r="AX123" i="33"/>
  <c r="AX124" i="33" s="1"/>
  <c r="W123" i="33"/>
  <c r="W124" i="33" s="1"/>
  <c r="CI123" i="33"/>
  <c r="CI124" i="33" s="1"/>
  <c r="CG123" i="33"/>
  <c r="CG124" i="33" s="1"/>
  <c r="R123" i="33"/>
  <c r="R124" i="33" s="1"/>
  <c r="AK123" i="33"/>
  <c r="AK124" i="33" s="1"/>
  <c r="BF123" i="33"/>
  <c r="BF124" i="33" s="1"/>
  <c r="AI123" i="33"/>
  <c r="AI124" i="33" s="1"/>
  <c r="AO123" i="33"/>
  <c r="AO124" i="33" s="1"/>
  <c r="X123" i="33"/>
  <c r="X124" i="33" s="1"/>
  <c r="AN123" i="33"/>
  <c r="AN124" i="33" s="1"/>
  <c r="Y123" i="33"/>
  <c r="Y124" i="33" s="1"/>
  <c r="S123" i="33"/>
  <c r="S124" i="33" s="1"/>
  <c r="AY123" i="33"/>
  <c r="AY124" i="33" s="1"/>
  <c r="CE123" i="33"/>
  <c r="CE124" i="33" s="1"/>
  <c r="BT123" i="33"/>
  <c r="BT124" i="33" s="1"/>
  <c r="BN123" i="33"/>
  <c r="BN124" i="33" s="1"/>
  <c r="CB123" i="33"/>
  <c r="CB124" i="33" s="1"/>
  <c r="CO123" i="33"/>
  <c r="CO124" i="33" s="1"/>
  <c r="CR123" i="33"/>
  <c r="CR124" i="33" s="1"/>
  <c r="CK123" i="33"/>
  <c r="CK124" i="33" s="1"/>
  <c r="BY123" i="33"/>
  <c r="BY124" i="33" s="1"/>
  <c r="BX123" i="33"/>
  <c r="BX124" i="33" s="1"/>
  <c r="BC123" i="33"/>
  <c r="BC124" i="33" s="1"/>
  <c r="BZ123" i="33"/>
  <c r="BZ124" i="33" s="1"/>
  <c r="CH123" i="33"/>
  <c r="CH124" i="33" s="1"/>
  <c r="T123" i="33"/>
  <c r="T124" i="33" s="1"/>
  <c r="V123" i="33"/>
  <c r="V124" i="33" s="1"/>
  <c r="CP123" i="33"/>
  <c r="CP124" i="33" s="1"/>
  <c r="AG123" i="33"/>
  <c r="AG124" i="33" s="1"/>
  <c r="AP123" i="33"/>
  <c r="AP124" i="33" s="1"/>
  <c r="CC123" i="33"/>
  <c r="CC124" i="33" s="1"/>
  <c r="AH123" i="33"/>
  <c r="AH124" i="33" s="1"/>
  <c r="AF123" i="33"/>
  <c r="AF124" i="33" s="1"/>
  <c r="AA123" i="33"/>
  <c r="AA124" i="33" s="1"/>
  <c r="BG123" i="33"/>
  <c r="BG124" i="33" s="1"/>
  <c r="CM123" i="33"/>
  <c r="CM124" i="33" s="1"/>
  <c r="CS123" i="33"/>
  <c r="CS124" i="33" s="1"/>
  <c r="CN123" i="33"/>
  <c r="CN124" i="33" s="1"/>
  <c r="AC123" i="33"/>
  <c r="AC124" i="33" s="1"/>
  <c r="AR123" i="33"/>
  <c r="AR124" i="33" s="1"/>
  <c r="AS123" i="33"/>
  <c r="AS124" i="33" s="1"/>
  <c r="Q123" i="33"/>
  <c r="BJ123" i="33"/>
  <c r="BJ124" i="33" s="1"/>
  <c r="AE123" i="33"/>
  <c r="AE124" i="33" s="1"/>
  <c r="BK123" i="33"/>
  <c r="BK124" i="33" s="1"/>
  <c r="CQ123" i="33"/>
  <c r="CQ124" i="33" s="1"/>
  <c r="U123" i="33"/>
  <c r="U124" i="33" s="1"/>
  <c r="AJ123" i="33"/>
  <c r="AJ124" i="33" s="1"/>
  <c r="CJ123" i="33"/>
  <c r="CJ124" i="33" s="1"/>
  <c r="AB123" i="33"/>
  <c r="AB124" i="33" s="1"/>
  <c r="CF123" i="33"/>
  <c r="CF124" i="33" s="1"/>
  <c r="BS123" i="33"/>
  <c r="BS124" i="33" s="1"/>
  <c r="BI123" i="33"/>
  <c r="BI124" i="33" s="1"/>
  <c r="CL123" i="33"/>
  <c r="CL124" i="33" s="1"/>
  <c r="Q124" i="33" l="1"/>
  <c r="O123" i="33"/>
  <c r="O124" i="33" l="1"/>
  <c r="BK125" i="33" l="1"/>
  <c r="BU125" i="33"/>
  <c r="CO125" i="33"/>
  <c r="BS125" i="33"/>
  <c r="W125" i="33"/>
  <c r="AX125" i="33"/>
  <c r="BV125" i="33"/>
  <c r="U125" i="33"/>
  <c r="AD125" i="33"/>
  <c r="CQ125" i="33"/>
  <c r="AY125" i="33"/>
  <c r="CD125" i="33"/>
  <c r="AN125" i="33"/>
  <c r="CK125" i="33"/>
  <c r="BA125" i="33"/>
  <c r="CA125" i="33"/>
  <c r="BJ125" i="33"/>
  <c r="AC125" i="33"/>
  <c r="BW125" i="33"/>
  <c r="CN125" i="33"/>
  <c r="AQ125" i="33"/>
  <c r="AB125" i="33"/>
  <c r="BG125" i="33"/>
  <c r="AT125" i="33"/>
  <c r="BC125" i="33"/>
  <c r="BX125" i="33"/>
  <c r="CF125" i="33"/>
  <c r="CJ125" i="33"/>
  <c r="BR125" i="33"/>
  <c r="AI125" i="33"/>
  <c r="BF125" i="33"/>
  <c r="AA125" i="33"/>
  <c r="BN125" i="33"/>
  <c r="BE125" i="33"/>
  <c r="T125" i="33"/>
  <c r="AO125" i="33"/>
  <c r="AU125" i="33"/>
  <c r="AL125" i="33"/>
  <c r="BP125" i="33"/>
  <c r="CI125" i="33"/>
  <c r="AM125" i="33"/>
  <c r="AJ125" i="33"/>
  <c r="BD125" i="33"/>
  <c r="Y125" i="33"/>
  <c r="CC125" i="33"/>
  <c r="BI125" i="33"/>
  <c r="AP125" i="33"/>
  <c r="CM125" i="33"/>
  <c r="BH125" i="33"/>
  <c r="AR125" i="33"/>
  <c r="AS125" i="33"/>
  <c r="BY125" i="33"/>
  <c r="AF125" i="33"/>
  <c r="BM125" i="33"/>
  <c r="BL125" i="33"/>
  <c r="AK125" i="33"/>
  <c r="S125" i="33"/>
  <c r="CL125" i="33"/>
  <c r="Z125" i="33"/>
  <c r="R125" i="33"/>
  <c r="BO125" i="33"/>
  <c r="CR125" i="33"/>
  <c r="AH125" i="33"/>
  <c r="CS125" i="33"/>
  <c r="CH125" i="33"/>
  <c r="BT125" i="33"/>
  <c r="AV125" i="33"/>
  <c r="CE125" i="33"/>
  <c r="BB125" i="33"/>
  <c r="BZ125" i="33"/>
  <c r="X125" i="33"/>
  <c r="CP125" i="33"/>
  <c r="V125" i="33"/>
  <c r="AG125" i="33"/>
  <c r="AE125" i="33"/>
  <c r="AZ125" i="33"/>
  <c r="CG125" i="33"/>
  <c r="CB125" i="33"/>
  <c r="BQ125" i="33"/>
  <c r="AW125" i="33"/>
  <c r="Q125" i="33"/>
  <c r="O125" i="33" l="1"/>
  <c r="M125" i="33"/>
  <c r="L125" i="33"/>
  <c r="L124" i="33"/>
  <c r="L126" i="33"/>
  <c r="L123" i="33"/>
  <c r="M123" i="33" l="1"/>
  <c r="D123" i="33" s="1"/>
  <c r="E123" i="33" l="1"/>
  <c r="F123" i="33"/>
  <c r="H128" i="33" l="1"/>
  <c r="H129" i="33" s="1"/>
  <c r="K128" i="33" l="1"/>
  <c r="H130" i="33"/>
  <c r="K129" i="33"/>
  <c r="H131" i="33" l="1"/>
  <c r="K131" i="33" s="1"/>
  <c r="K130" i="33"/>
  <c r="AV128" i="33" l="1"/>
  <c r="AV129" i="33" s="1"/>
  <c r="BH128" i="33"/>
  <c r="BH129" i="33" s="1"/>
  <c r="AZ128" i="33"/>
  <c r="AZ129" i="33" s="1"/>
  <c r="Z128" i="33"/>
  <c r="Z129" i="33" s="1"/>
  <c r="CA128" i="33"/>
  <c r="CA129" i="33" s="1"/>
  <c r="CG128" i="33"/>
  <c r="CG129" i="33" s="1"/>
  <c r="CD128" i="33"/>
  <c r="CD129" i="33" s="1"/>
  <c r="BO128" i="33"/>
  <c r="BO129" i="33" s="1"/>
  <c r="BS128" i="33"/>
  <c r="BS129" i="33" s="1"/>
  <c r="V128" i="33"/>
  <c r="V129" i="33" s="1"/>
  <c r="CE128" i="33"/>
  <c r="CE129" i="33" s="1"/>
  <c r="BW128" i="33"/>
  <c r="BW129" i="33" s="1"/>
  <c r="AF128" i="33"/>
  <c r="AF129" i="33" s="1"/>
  <c r="CN128" i="33"/>
  <c r="CN129" i="33" s="1"/>
  <c r="AP128" i="33"/>
  <c r="AP129" i="33" s="1"/>
  <c r="BC128" i="33"/>
  <c r="BC129" i="33" s="1"/>
  <c r="AD128" i="33"/>
  <c r="AD129" i="33" s="1"/>
  <c r="BY128" i="33"/>
  <c r="BY129" i="33" s="1"/>
  <c r="AA128" i="33"/>
  <c r="AA129" i="33" s="1"/>
  <c r="X128" i="33"/>
  <c r="X129" i="33" s="1"/>
  <c r="CM128" i="33"/>
  <c r="CM129" i="33" s="1"/>
  <c r="S128" i="33"/>
  <c r="S129" i="33" s="1"/>
  <c r="R128" i="33"/>
  <c r="R129" i="33" s="1"/>
  <c r="CL128" i="33"/>
  <c r="CL129" i="33" s="1"/>
  <c r="BX128" i="33"/>
  <c r="BX129" i="33" s="1"/>
  <c r="AC128" i="33"/>
  <c r="AC129" i="33" s="1"/>
  <c r="BT128" i="33"/>
  <c r="BT129" i="33" s="1"/>
  <c r="AX128" i="33"/>
  <c r="AX129" i="33" s="1"/>
  <c r="AB128" i="33"/>
  <c r="AB129" i="33" s="1"/>
  <c r="CS128" i="33"/>
  <c r="CS129" i="33" s="1"/>
  <c r="CQ128" i="33"/>
  <c r="CQ129" i="33" s="1"/>
  <c r="CC128" i="33"/>
  <c r="CC129" i="33" s="1"/>
  <c r="BN128" i="33"/>
  <c r="BN129" i="33" s="1"/>
  <c r="BJ128" i="33"/>
  <c r="BJ129" i="33" s="1"/>
  <c r="BV128" i="33"/>
  <c r="BV129" i="33" s="1"/>
  <c r="CO128" i="33"/>
  <c r="CO129" i="33" s="1"/>
  <c r="U128" i="33"/>
  <c r="U129" i="33" s="1"/>
  <c r="AT128" i="33"/>
  <c r="AT129" i="33" s="1"/>
  <c r="CI128" i="33"/>
  <c r="CI129" i="33" s="1"/>
  <c r="BB128" i="33"/>
  <c r="BB129" i="33" s="1"/>
  <c r="AW128" i="33"/>
  <c r="AW129" i="33" s="1"/>
  <c r="AE128" i="33"/>
  <c r="AE129" i="33" s="1"/>
  <c r="AK128" i="33"/>
  <c r="AK129" i="33" s="1"/>
  <c r="AY128" i="33"/>
  <c r="AY129" i="33" s="1"/>
  <c r="CB128" i="33"/>
  <c r="CB129" i="33" s="1"/>
  <c r="CF128" i="33"/>
  <c r="CF129" i="33" s="1"/>
  <c r="AL128" i="33"/>
  <c r="AL129" i="33" s="1"/>
  <c r="CJ128" i="33"/>
  <c r="CJ129" i="33" s="1"/>
  <c r="AS128" i="33"/>
  <c r="AS129" i="33" s="1"/>
  <c r="AI128" i="33"/>
  <c r="AI129" i="33" s="1"/>
  <c r="CH128" i="33"/>
  <c r="CH129" i="33" s="1"/>
  <c r="AQ128" i="33"/>
  <c r="AQ129" i="33" s="1"/>
  <c r="BP128" i="33"/>
  <c r="BP129" i="33" s="1"/>
  <c r="CR128" i="33"/>
  <c r="CR129" i="33" s="1"/>
  <c r="Y128" i="33"/>
  <c r="Y129" i="33" s="1"/>
  <c r="BA128" i="33"/>
  <c r="BA129" i="33" s="1"/>
  <c r="T128" i="33"/>
  <c r="T129" i="33" s="1"/>
  <c r="AU128" i="33"/>
  <c r="AU129" i="33" s="1"/>
  <c r="AG128" i="33"/>
  <c r="AG129" i="33" s="1"/>
  <c r="BI128" i="33"/>
  <c r="BI129" i="33" s="1"/>
  <c r="W128" i="33"/>
  <c r="W129" i="33" s="1"/>
  <c r="BQ128" i="33"/>
  <c r="BQ129" i="33" s="1"/>
  <c r="BF128" i="33"/>
  <c r="BF129" i="33" s="1"/>
  <c r="AN128" i="33"/>
  <c r="AN129" i="33" s="1"/>
  <c r="BE128" i="33"/>
  <c r="BE129" i="33" s="1"/>
  <c r="AM128" i="33"/>
  <c r="AM129" i="33" s="1"/>
  <c r="CP128" i="33"/>
  <c r="CP129" i="33" s="1"/>
  <c r="BG128" i="33"/>
  <c r="BG129" i="33" s="1"/>
  <c r="BM128" i="33"/>
  <c r="BM129" i="33" s="1"/>
  <c r="BR128" i="33"/>
  <c r="BR129" i="33" s="1"/>
  <c r="CK128" i="33"/>
  <c r="CK129" i="33" s="1"/>
  <c r="BZ128" i="33"/>
  <c r="BZ129" i="33" s="1"/>
  <c r="BK128" i="33"/>
  <c r="BK129" i="33" s="1"/>
  <c r="AJ128" i="33"/>
  <c r="AJ129" i="33" s="1"/>
  <c r="AO128" i="33"/>
  <c r="AO129" i="33" s="1"/>
  <c r="AR128" i="33"/>
  <c r="AR129" i="33" s="1"/>
  <c r="Q128" i="33"/>
  <c r="BL128" i="33"/>
  <c r="BL129" i="33" s="1"/>
  <c r="AH128" i="33"/>
  <c r="AH129" i="33" s="1"/>
  <c r="BU128" i="33"/>
  <c r="BU129" i="33" s="1"/>
  <c r="BD128" i="33"/>
  <c r="BD129" i="33" s="1"/>
  <c r="O128" i="33" l="1"/>
  <c r="Q129" i="33"/>
  <c r="O129" i="33" l="1"/>
  <c r="CA130" i="33" l="1"/>
  <c r="R130" i="33"/>
  <c r="CG130" i="33"/>
  <c r="Z130" i="33"/>
  <c r="AV130" i="33"/>
  <c r="BO130" i="33"/>
  <c r="BW130" i="33"/>
  <c r="AZ130" i="33"/>
  <c r="CN130" i="33"/>
  <c r="AD130" i="33"/>
  <c r="BS130" i="33"/>
  <c r="AA130" i="33"/>
  <c r="CM130" i="33"/>
  <c r="BC130" i="33"/>
  <c r="CE130" i="33"/>
  <c r="V130" i="33"/>
  <c r="CD130" i="33"/>
  <c r="S130" i="33"/>
  <c r="AF130" i="33"/>
  <c r="X130" i="33"/>
  <c r="AP130" i="33"/>
  <c r="BH130" i="33"/>
  <c r="BY130" i="33"/>
  <c r="AE130" i="33"/>
  <c r="CR130" i="33"/>
  <c r="BB130" i="33"/>
  <c r="CB130" i="33"/>
  <c r="BF130" i="33"/>
  <c r="AX130" i="33"/>
  <c r="BT130" i="33"/>
  <c r="CQ130" i="33"/>
  <c r="BL130" i="33"/>
  <c r="AO130" i="33"/>
  <c r="AI130" i="33"/>
  <c r="AG130" i="33"/>
  <c r="BM130" i="33"/>
  <c r="AN130" i="33"/>
  <c r="T130" i="33"/>
  <c r="AY130" i="33"/>
  <c r="AR130" i="33"/>
  <c r="BP130" i="33"/>
  <c r="AL130" i="33"/>
  <c r="BE130" i="33"/>
  <c r="CF130" i="33"/>
  <c r="CK130" i="33"/>
  <c r="U130" i="33"/>
  <c r="CI130" i="33"/>
  <c r="AC130" i="33"/>
  <c r="BX130" i="33"/>
  <c r="BN130" i="33"/>
  <c r="AT130" i="33"/>
  <c r="AB130" i="33"/>
  <c r="AM130" i="33"/>
  <c r="AH130" i="33"/>
  <c r="AS130" i="33"/>
  <c r="CL130" i="33"/>
  <c r="AQ130" i="33"/>
  <c r="BU130" i="33"/>
  <c r="AW130" i="33"/>
  <c r="AK130" i="33"/>
  <c r="BZ130" i="33"/>
  <c r="CO130" i="33"/>
  <c r="BA130" i="33"/>
  <c r="CS130" i="33"/>
  <c r="BR130" i="33"/>
  <c r="AJ130" i="33"/>
  <c r="BG130" i="33"/>
  <c r="BJ130" i="33"/>
  <c r="CP130" i="33"/>
  <c r="BD130" i="33"/>
  <c r="AU130" i="33"/>
  <c r="BI130" i="33"/>
  <c r="Y130" i="33"/>
  <c r="BK130" i="33"/>
  <c r="CH130" i="33"/>
  <c r="W130" i="33"/>
  <c r="CC130" i="33"/>
  <c r="BQ130" i="33"/>
  <c r="CJ130" i="33"/>
  <c r="BV130" i="33"/>
  <c r="Q130" i="33"/>
  <c r="M130" i="33" l="1"/>
  <c r="O130" i="33"/>
  <c r="L129" i="33"/>
  <c r="L128" i="33"/>
  <c r="L131" i="33"/>
  <c r="L130" i="33"/>
  <c r="M128" i="33" l="1"/>
  <c r="F128" i="33" l="1"/>
  <c r="D128" i="33"/>
  <c r="E128" i="33"/>
  <c r="H133" i="33" l="1"/>
  <c r="H134" i="33" l="1"/>
  <c r="K133" i="33"/>
  <c r="H135" i="33" l="1"/>
  <c r="K134" i="33"/>
  <c r="H136" i="33" l="1"/>
  <c r="K136" i="33" s="1"/>
  <c r="K135" i="33"/>
  <c r="AR133" i="33" l="1"/>
  <c r="AR134" i="33" s="1"/>
  <c r="BX133" i="33"/>
  <c r="BX134" i="33" s="1"/>
  <c r="AI133" i="33"/>
  <c r="AI134" i="33" s="1"/>
  <c r="AP133" i="33"/>
  <c r="AP134" i="33" s="1"/>
  <c r="AQ133" i="33"/>
  <c r="AQ134" i="33" s="1"/>
  <c r="AX133" i="33"/>
  <c r="AX134" i="33" s="1"/>
  <c r="BS133" i="33"/>
  <c r="BS134" i="33" s="1"/>
  <c r="AO133" i="33"/>
  <c r="AO134" i="33" s="1"/>
  <c r="AT133" i="33"/>
  <c r="AT134" i="33" s="1"/>
  <c r="AB133" i="33"/>
  <c r="AB134" i="33" s="1"/>
  <c r="CC133" i="33"/>
  <c r="CC134" i="33" s="1"/>
  <c r="CM133" i="33"/>
  <c r="CM134" i="33" s="1"/>
  <c r="CR133" i="33"/>
  <c r="CR134" i="33" s="1"/>
  <c r="CG133" i="33"/>
  <c r="CG134" i="33" s="1"/>
  <c r="V133" i="33"/>
  <c r="V134" i="33" s="1"/>
  <c r="Y133" i="33"/>
  <c r="Y134" i="33" s="1"/>
  <c r="BM133" i="33"/>
  <c r="BM134" i="33" s="1"/>
  <c r="AV133" i="33"/>
  <c r="AV134" i="33" s="1"/>
  <c r="CB133" i="33"/>
  <c r="CB134" i="33" s="1"/>
  <c r="BB133" i="33"/>
  <c r="BB134" i="33" s="1"/>
  <c r="AW133" i="33"/>
  <c r="AW134" i="33" s="1"/>
  <c r="BJ133" i="33"/>
  <c r="BJ134" i="33" s="1"/>
  <c r="BE133" i="33"/>
  <c r="BE134" i="33" s="1"/>
  <c r="CS133" i="33"/>
  <c r="CS134" i="33" s="1"/>
  <c r="AA133" i="33"/>
  <c r="AA134" i="33" s="1"/>
  <c r="BN133" i="33"/>
  <c r="BN134" i="33" s="1"/>
  <c r="CA133" i="33"/>
  <c r="CA134" i="33" s="1"/>
  <c r="X133" i="33"/>
  <c r="X134" i="33" s="1"/>
  <c r="BO133" i="33"/>
  <c r="BO134" i="33" s="1"/>
  <c r="BW133" i="33"/>
  <c r="BW134" i="33" s="1"/>
  <c r="AY133" i="33"/>
  <c r="AY134" i="33" s="1"/>
  <c r="CH133" i="33"/>
  <c r="CH134" i="33" s="1"/>
  <c r="CK133" i="33"/>
  <c r="CK134" i="33" s="1"/>
  <c r="AF133" i="33"/>
  <c r="AF134" i="33" s="1"/>
  <c r="R133" i="33"/>
  <c r="R134" i="33" s="1"/>
  <c r="S133" i="33"/>
  <c r="S134" i="33" s="1"/>
  <c r="Q133" i="33"/>
  <c r="AH133" i="33"/>
  <c r="AH134" i="33" s="1"/>
  <c r="T133" i="33"/>
  <c r="T134" i="33" s="1"/>
  <c r="AZ133" i="33"/>
  <c r="AZ134" i="33" s="1"/>
  <c r="CF133" i="33"/>
  <c r="CF134" i="33" s="1"/>
  <c r="BI133" i="33"/>
  <c r="BI134" i="33" s="1"/>
  <c r="BC133" i="33"/>
  <c r="BC134" i="33" s="1"/>
  <c r="BQ133" i="33"/>
  <c r="BQ134" i="33" s="1"/>
  <c r="BK133" i="33"/>
  <c r="BK134" i="33" s="1"/>
  <c r="U133" i="33"/>
  <c r="U134" i="33" s="1"/>
  <c r="BA133" i="33"/>
  <c r="BA134" i="33" s="1"/>
  <c r="AS133" i="33"/>
  <c r="AS134" i="33" s="1"/>
  <c r="AM133" i="33"/>
  <c r="AM134" i="33" s="1"/>
  <c r="BD133" i="33"/>
  <c r="BD134" i="33" s="1"/>
  <c r="CJ133" i="33"/>
  <c r="CJ134" i="33" s="1"/>
  <c r="BV133" i="33"/>
  <c r="BV134" i="33" s="1"/>
  <c r="BZ133" i="33"/>
  <c r="BZ134" i="33" s="1"/>
  <c r="CN133" i="33"/>
  <c r="CN134" i="33" s="1"/>
  <c r="BG133" i="33"/>
  <c r="BG134" i="33" s="1"/>
  <c r="BL133" i="33"/>
  <c r="BL134" i="33" s="1"/>
  <c r="CI133" i="33"/>
  <c r="CI134" i="33" s="1"/>
  <c r="Z133" i="33"/>
  <c r="Z134" i="33" s="1"/>
  <c r="BP133" i="33"/>
  <c r="BP134" i="33" s="1"/>
  <c r="AD133" i="33"/>
  <c r="AD134" i="33" s="1"/>
  <c r="CE133" i="33"/>
  <c r="CE134" i="33" s="1"/>
  <c r="AN133" i="33"/>
  <c r="AN134" i="33" s="1"/>
  <c r="BT133" i="33"/>
  <c r="BT134" i="33" s="1"/>
  <c r="AC133" i="33"/>
  <c r="AC134" i="33" s="1"/>
  <c r="W133" i="33"/>
  <c r="W134" i="33" s="1"/>
  <c r="AK133" i="33"/>
  <c r="AK134" i="33" s="1"/>
  <c r="AE133" i="33"/>
  <c r="AE134" i="33" s="1"/>
  <c r="BF133" i="33"/>
  <c r="BF134" i="33" s="1"/>
  <c r="AU133" i="33"/>
  <c r="AU134" i="33" s="1"/>
  <c r="AL133" i="33"/>
  <c r="AL134" i="33" s="1"/>
  <c r="BR133" i="33"/>
  <c r="BR134" i="33" s="1"/>
  <c r="BU133" i="33"/>
  <c r="BU134" i="33" s="1"/>
  <c r="CL133" i="33"/>
  <c r="CL134" i="33" s="1"/>
  <c r="CD133" i="33"/>
  <c r="CD134" i="33" s="1"/>
  <c r="BH133" i="33"/>
  <c r="BH134" i="33" s="1"/>
  <c r="CP133" i="33"/>
  <c r="CP134" i="33" s="1"/>
  <c r="BY133" i="33"/>
  <c r="BY134" i="33" s="1"/>
  <c r="CO133" i="33"/>
  <c r="CO134" i="33" s="1"/>
  <c r="CQ133" i="33"/>
  <c r="CQ134" i="33" s="1"/>
  <c r="AJ133" i="33"/>
  <c r="AJ134" i="33" s="1"/>
  <c r="AG133" i="33"/>
  <c r="AG134" i="33" s="1"/>
  <c r="Q134" i="33" l="1"/>
  <c r="O133" i="33"/>
  <c r="O134" i="33" l="1"/>
  <c r="BG135" i="33" l="1"/>
  <c r="AQ135" i="33"/>
  <c r="X135" i="33"/>
  <c r="AB135" i="33"/>
  <c r="AD135" i="33"/>
  <c r="BB135" i="33"/>
  <c r="AY135" i="33"/>
  <c r="AG135" i="33"/>
  <c r="AZ135" i="33"/>
  <c r="AH135" i="33"/>
  <c r="AP135" i="33"/>
  <c r="CB135" i="33"/>
  <c r="BZ135" i="33"/>
  <c r="AK135" i="33"/>
  <c r="BX135" i="33"/>
  <c r="CR135" i="33"/>
  <c r="AR135" i="33"/>
  <c r="AM135" i="33"/>
  <c r="CE135" i="33"/>
  <c r="AI135" i="33"/>
  <c r="BD135" i="33"/>
  <c r="CI135" i="33"/>
  <c r="AJ135" i="33"/>
  <c r="Y135" i="33"/>
  <c r="BP135" i="33"/>
  <c r="BV135" i="33"/>
  <c r="V135" i="33"/>
  <c r="AU135" i="33"/>
  <c r="AO135" i="33"/>
  <c r="CJ135" i="33"/>
  <c r="S135" i="33"/>
  <c r="AN135" i="33"/>
  <c r="BW135" i="33"/>
  <c r="CO135" i="33"/>
  <c r="W135" i="33"/>
  <c r="CH135" i="33"/>
  <c r="CG135" i="33"/>
  <c r="BH135" i="33"/>
  <c r="CC135" i="33"/>
  <c r="BO135" i="33"/>
  <c r="Z135" i="33"/>
  <c r="CQ135" i="33"/>
  <c r="CL135" i="33"/>
  <c r="U135" i="33"/>
  <c r="CS135" i="33"/>
  <c r="AE135" i="33"/>
  <c r="BF135" i="33"/>
  <c r="BA135" i="33"/>
  <c r="BJ135" i="33"/>
  <c r="AW135" i="33"/>
  <c r="BR135" i="33"/>
  <c r="BI135" i="33"/>
  <c r="CF135" i="33"/>
  <c r="BU135" i="33"/>
  <c r="CP135" i="33"/>
  <c r="T135" i="33"/>
  <c r="AF135" i="33"/>
  <c r="CK135" i="33"/>
  <c r="BT135" i="33"/>
  <c r="BC135" i="33"/>
  <c r="BN135" i="33"/>
  <c r="BL135" i="33"/>
  <c r="BE135" i="33"/>
  <c r="BQ135" i="33"/>
  <c r="R135" i="33"/>
  <c r="CN135" i="33"/>
  <c r="CM135" i="33"/>
  <c r="AV135" i="33"/>
  <c r="BY135" i="33"/>
  <c r="BM135" i="33"/>
  <c r="AS135" i="33"/>
  <c r="AL135" i="33"/>
  <c r="CA135" i="33"/>
  <c r="AX135" i="33"/>
  <c r="CD135" i="33"/>
  <c r="BK135" i="33"/>
  <c r="AT135" i="33"/>
  <c r="AC135" i="33"/>
  <c r="BS135" i="33"/>
  <c r="AA135" i="33"/>
  <c r="Q135" i="33"/>
  <c r="O135" i="33" l="1"/>
  <c r="M135" i="33"/>
  <c r="L133" i="33"/>
  <c r="L134" i="33"/>
  <c r="L135" i="33"/>
  <c r="L136" i="33"/>
  <c r="M133" i="33" l="1"/>
  <c r="F133" i="33" l="1"/>
  <c r="E133" i="33"/>
  <c r="D133" i="33"/>
  <c r="H138" i="33" l="1"/>
  <c r="H139" i="33" l="1"/>
  <c r="K138" i="33"/>
  <c r="H140" i="33" l="1"/>
  <c r="K139" i="33"/>
  <c r="H141" i="33" l="1"/>
  <c r="K141" i="33" s="1"/>
  <c r="K140" i="33"/>
  <c r="AQ138" i="33" l="1"/>
  <c r="AQ139" i="33" s="1"/>
  <c r="CI138" i="33"/>
  <c r="CI139" i="33" s="1"/>
  <c r="BM138" i="33"/>
  <c r="BM139" i="33" s="1"/>
  <c r="CK138" i="33"/>
  <c r="CK139" i="33" s="1"/>
  <c r="BG138" i="33"/>
  <c r="BG139" i="33" s="1"/>
  <c r="AB138" i="33"/>
  <c r="AB139" i="33" s="1"/>
  <c r="CN138" i="33"/>
  <c r="CN139" i="33" s="1"/>
  <c r="BR138" i="33"/>
  <c r="BR139" i="33" s="1"/>
  <c r="BY138" i="33"/>
  <c r="BY139" i="33" s="1"/>
  <c r="CE138" i="33"/>
  <c r="CE139" i="33" s="1"/>
  <c r="CF138" i="33"/>
  <c r="CF139" i="33" s="1"/>
  <c r="W138" i="33"/>
  <c r="W139" i="33" s="1"/>
  <c r="AC138" i="33"/>
  <c r="AC139" i="33" s="1"/>
  <c r="CA138" i="33"/>
  <c r="CA139" i="33" s="1"/>
  <c r="CC138" i="33"/>
  <c r="CC139" i="33" s="1"/>
  <c r="BQ138" i="33"/>
  <c r="BQ139" i="33" s="1"/>
  <c r="Z138" i="33"/>
  <c r="Z139" i="33" s="1"/>
  <c r="Y138" i="33"/>
  <c r="Y139" i="33" s="1"/>
  <c r="AX138" i="33"/>
  <c r="AX139" i="33" s="1"/>
  <c r="CP138" i="33"/>
  <c r="CP139" i="33" s="1"/>
  <c r="CD138" i="33"/>
  <c r="CD139" i="33" s="1"/>
  <c r="AN138" i="33"/>
  <c r="AN139" i="33" s="1"/>
  <c r="BD138" i="33"/>
  <c r="BD139" i="33" s="1"/>
  <c r="AJ138" i="33"/>
  <c r="AJ139" i="33" s="1"/>
  <c r="BK138" i="33"/>
  <c r="BK139" i="33" s="1"/>
  <c r="BN138" i="33"/>
  <c r="BN139" i="33" s="1"/>
  <c r="BF138" i="33"/>
  <c r="BF139" i="33" s="1"/>
  <c r="CH138" i="33"/>
  <c r="CH139" i="33" s="1"/>
  <c r="BS138" i="33"/>
  <c r="BS139" i="33" s="1"/>
  <c r="U138" i="33"/>
  <c r="U139" i="33" s="1"/>
  <c r="X138" i="33"/>
  <c r="X139" i="33" s="1"/>
  <c r="BV138" i="33"/>
  <c r="BV139" i="33" s="1"/>
  <c r="AK138" i="33"/>
  <c r="AK139" i="33" s="1"/>
  <c r="AA138" i="33"/>
  <c r="AA139" i="33" s="1"/>
  <c r="BB138" i="33"/>
  <c r="BB139" i="33" s="1"/>
  <c r="AD138" i="33"/>
  <c r="AD139" i="33" s="1"/>
  <c r="CL138" i="33"/>
  <c r="CL139" i="33" s="1"/>
  <c r="BP138" i="33"/>
  <c r="BP139" i="33" s="1"/>
  <c r="AF138" i="33"/>
  <c r="AF139" i="33" s="1"/>
  <c r="AP138" i="33"/>
  <c r="AP139" i="33" s="1"/>
  <c r="BE138" i="33"/>
  <c r="BE139" i="33" s="1"/>
  <c r="BO138" i="33"/>
  <c r="BO139" i="33" s="1"/>
  <c r="CQ138" i="33"/>
  <c r="CQ139" i="33" s="1"/>
  <c r="AG138" i="33"/>
  <c r="AG139" i="33" s="1"/>
  <c r="CG138" i="33"/>
  <c r="CG139" i="33" s="1"/>
  <c r="AS138" i="33"/>
  <c r="AS139" i="33" s="1"/>
  <c r="AV138" i="33"/>
  <c r="AV139" i="33" s="1"/>
  <c r="AM138" i="33"/>
  <c r="AM139" i="33" s="1"/>
  <c r="R138" i="33"/>
  <c r="R139" i="33" s="1"/>
  <c r="V138" i="33"/>
  <c r="V139" i="33" s="1"/>
  <c r="BX138" i="33"/>
  <c r="BX139" i="33" s="1"/>
  <c r="CB138" i="33"/>
  <c r="CB139" i="33" s="1"/>
  <c r="BJ138" i="33"/>
  <c r="BJ139" i="33" s="1"/>
  <c r="CM138" i="33"/>
  <c r="CM139" i="33" s="1"/>
  <c r="CS138" i="33"/>
  <c r="CS139" i="33" s="1"/>
  <c r="BW138" i="33"/>
  <c r="BW139" i="33" s="1"/>
  <c r="BH138" i="33"/>
  <c r="BH139" i="33" s="1"/>
  <c r="S138" i="33"/>
  <c r="S139" i="33" s="1"/>
  <c r="BT138" i="33"/>
  <c r="BT139" i="33" s="1"/>
  <c r="AW138" i="33"/>
  <c r="AW139" i="33" s="1"/>
  <c r="AY138" i="33"/>
  <c r="AY139" i="33" s="1"/>
  <c r="BI138" i="33"/>
  <c r="BI139" i="33" s="1"/>
  <c r="AT138" i="33"/>
  <c r="AT139" i="33" s="1"/>
  <c r="BZ138" i="33"/>
  <c r="BZ139" i="33" s="1"/>
  <c r="AZ138" i="33"/>
  <c r="AZ139" i="33" s="1"/>
  <c r="CO138" i="33"/>
  <c r="CO139" i="33" s="1"/>
  <c r="AL138" i="33"/>
  <c r="AL139" i="33" s="1"/>
  <c r="AO138" i="33"/>
  <c r="AO139" i="33" s="1"/>
  <c r="AI138" i="33"/>
  <c r="AI139" i="33" s="1"/>
  <c r="BA138" i="33"/>
  <c r="BA139" i="33" s="1"/>
  <c r="BL138" i="33"/>
  <c r="BL139" i="33" s="1"/>
  <c r="AU138" i="33"/>
  <c r="AU139" i="33" s="1"/>
  <c r="AE138" i="33"/>
  <c r="AE139" i="33" s="1"/>
  <c r="BC138" i="33"/>
  <c r="BC139" i="33" s="1"/>
  <c r="BU138" i="33"/>
  <c r="BU139" i="33" s="1"/>
  <c r="CR138" i="33"/>
  <c r="CR139" i="33" s="1"/>
  <c r="CJ138" i="33"/>
  <c r="CJ139" i="33" s="1"/>
  <c r="AH138" i="33"/>
  <c r="AH139" i="33" s="1"/>
  <c r="Q138" i="33"/>
  <c r="AR138" i="33"/>
  <c r="AR139" i="33" s="1"/>
  <c r="T138" i="33"/>
  <c r="T139" i="33" s="1"/>
  <c r="O138" i="33" l="1"/>
  <c r="Q139" i="33"/>
  <c r="O139" i="33" l="1"/>
  <c r="BG140" i="33" l="1"/>
  <c r="AB140" i="33"/>
  <c r="CA140" i="33"/>
  <c r="BM140" i="33"/>
  <c r="CC140" i="33"/>
  <c r="W140" i="33"/>
  <c r="BQ140" i="33"/>
  <c r="CK140" i="33"/>
  <c r="BR140" i="33"/>
  <c r="CF140" i="33"/>
  <c r="Y140" i="33"/>
  <c r="CI140" i="33"/>
  <c r="AC140" i="33"/>
  <c r="AQ140" i="33"/>
  <c r="CE140" i="33"/>
  <c r="BY140" i="33"/>
  <c r="Z140" i="33"/>
  <c r="CN140" i="33"/>
  <c r="BV140" i="33"/>
  <c r="CJ140" i="33"/>
  <c r="AM140" i="33"/>
  <c r="CR140" i="33"/>
  <c r="CQ140" i="33"/>
  <c r="BF140" i="33"/>
  <c r="BO140" i="33"/>
  <c r="AZ140" i="33"/>
  <c r="AW140" i="33"/>
  <c r="AA140" i="33"/>
  <c r="AF140" i="33"/>
  <c r="AY140" i="33"/>
  <c r="CB140" i="33"/>
  <c r="AU140" i="33"/>
  <c r="AG140" i="33"/>
  <c r="X140" i="33"/>
  <c r="R140" i="33"/>
  <c r="AP140" i="33"/>
  <c r="CD140" i="33"/>
  <c r="BI140" i="33"/>
  <c r="BU140" i="33"/>
  <c r="BK140" i="33"/>
  <c r="AS140" i="33"/>
  <c r="AL140" i="33"/>
  <c r="AT140" i="33"/>
  <c r="AN140" i="33"/>
  <c r="AH140" i="33"/>
  <c r="BN140" i="33"/>
  <c r="AR140" i="33"/>
  <c r="CM140" i="33"/>
  <c r="AE140" i="33"/>
  <c r="BL140" i="33"/>
  <c r="AI140" i="33"/>
  <c r="BS140" i="33"/>
  <c r="AO140" i="33"/>
  <c r="BB140" i="33"/>
  <c r="BH140" i="33"/>
  <c r="BW140" i="33"/>
  <c r="CG140" i="33"/>
  <c r="AV140" i="33"/>
  <c r="CS140" i="33"/>
  <c r="AK140" i="33"/>
  <c r="AJ140" i="33"/>
  <c r="CO140" i="33"/>
  <c r="BD140" i="33"/>
  <c r="BT140" i="33"/>
  <c r="T140" i="33"/>
  <c r="AX140" i="33"/>
  <c r="BX140" i="33"/>
  <c r="V140" i="33"/>
  <c r="CP140" i="33"/>
  <c r="BJ140" i="33"/>
  <c r="AD140" i="33"/>
  <c r="BE140" i="33"/>
  <c r="BC140" i="33"/>
  <c r="CL140" i="33"/>
  <c r="CH140" i="33"/>
  <c r="U140" i="33"/>
  <c r="BA140" i="33"/>
  <c r="S140" i="33"/>
  <c r="BZ140" i="33"/>
  <c r="BP140" i="33"/>
  <c r="Q140" i="33"/>
  <c r="M140" i="33" l="1"/>
  <c r="O140" i="33"/>
  <c r="L141" i="33"/>
  <c r="L138" i="33"/>
  <c r="L139" i="33"/>
  <c r="L140" i="33"/>
  <c r="M138" i="33" l="1"/>
  <c r="F138" i="33" l="1"/>
  <c r="E138" i="33"/>
  <c r="D138" i="33"/>
  <c r="H143" i="33" l="1"/>
  <c r="H161" i="33" l="1"/>
  <c r="H144" i="33"/>
  <c r="G13" i="33"/>
  <c r="R92" i="33"/>
  <c r="K143" i="33"/>
  <c r="E161" i="33" l="1"/>
  <c r="H162" i="33"/>
  <c r="H163" i="33" s="1"/>
  <c r="H164" i="33" s="1"/>
  <c r="B150" i="33"/>
  <c r="R93" i="33"/>
  <c r="H145" i="33"/>
  <c r="K144" i="33"/>
  <c r="B151" i="33" s="1"/>
  <c r="I157" i="33" l="1"/>
  <c r="C14" i="33"/>
  <c r="I156" i="33"/>
  <c r="B14" i="33"/>
  <c r="R94" i="33"/>
  <c r="H146" i="33"/>
  <c r="K145" i="33"/>
  <c r="R95" i="33" l="1"/>
  <c r="K146" i="33"/>
  <c r="BW143" i="33" s="1"/>
  <c r="BW144" i="33" s="1"/>
  <c r="B152" i="33"/>
  <c r="S143" i="33"/>
  <c r="S144" i="33" s="1"/>
  <c r="CH143" i="33"/>
  <c r="CH144" i="33" s="1"/>
  <c r="I161" i="33"/>
  <c r="I162" i="33"/>
  <c r="BE143" i="33" l="1"/>
  <c r="BE144" i="33" s="1"/>
  <c r="BY143" i="33"/>
  <c r="BY144" i="33" s="1"/>
  <c r="AA143" i="33"/>
  <c r="AA144" i="33" s="1"/>
  <c r="BI143" i="33"/>
  <c r="BI144" i="33" s="1"/>
  <c r="BQ143" i="33"/>
  <c r="BQ144" i="33" s="1"/>
  <c r="AD143" i="33"/>
  <c r="AD144" i="33" s="1"/>
  <c r="BP143" i="33"/>
  <c r="BP144" i="33" s="1"/>
  <c r="Y143" i="33"/>
  <c r="Y144" i="33" s="1"/>
  <c r="BH143" i="33"/>
  <c r="BH144" i="33" s="1"/>
  <c r="CL143" i="33"/>
  <c r="CL144" i="33" s="1"/>
  <c r="CR143" i="33"/>
  <c r="CR144" i="33" s="1"/>
  <c r="R143" i="33"/>
  <c r="R144" i="33" s="1"/>
  <c r="U143" i="33"/>
  <c r="U144" i="33" s="1"/>
  <c r="CC143" i="33"/>
  <c r="CC144" i="33" s="1"/>
  <c r="BZ143" i="33"/>
  <c r="BZ144" i="33" s="1"/>
  <c r="AM143" i="33"/>
  <c r="AM144" i="33" s="1"/>
  <c r="CO143" i="33"/>
  <c r="CO144" i="33" s="1"/>
  <c r="AV143" i="33"/>
  <c r="AV144" i="33" s="1"/>
  <c r="CJ143" i="33"/>
  <c r="CJ144" i="33" s="1"/>
  <c r="CQ143" i="33"/>
  <c r="CQ144" i="33" s="1"/>
  <c r="BL143" i="33"/>
  <c r="BL144" i="33" s="1"/>
  <c r="Q143" i="33"/>
  <c r="Q144" i="33" s="1"/>
  <c r="BK143" i="33"/>
  <c r="BK144" i="33" s="1"/>
  <c r="AR143" i="33"/>
  <c r="AR144" i="33" s="1"/>
  <c r="BF143" i="33"/>
  <c r="BF144" i="33" s="1"/>
  <c r="CN143" i="33"/>
  <c r="CN144" i="33" s="1"/>
  <c r="BA143" i="33"/>
  <c r="BA144" i="33" s="1"/>
  <c r="AC143" i="33"/>
  <c r="AC144" i="33" s="1"/>
  <c r="BT143" i="33"/>
  <c r="BT144" i="33" s="1"/>
  <c r="CF143" i="33"/>
  <c r="CF144" i="33" s="1"/>
  <c r="AY143" i="33"/>
  <c r="AY144" i="33" s="1"/>
  <c r="CI143" i="33"/>
  <c r="CI144" i="33" s="1"/>
  <c r="AZ143" i="33"/>
  <c r="AZ144" i="33" s="1"/>
  <c r="AK143" i="33"/>
  <c r="AK144" i="33" s="1"/>
  <c r="AE143" i="33"/>
  <c r="AE144" i="33" s="1"/>
  <c r="BU143" i="33"/>
  <c r="BU144" i="33" s="1"/>
  <c r="AO143" i="33"/>
  <c r="AO144" i="33" s="1"/>
  <c r="BG143" i="33"/>
  <c r="BG144" i="33" s="1"/>
  <c r="CB143" i="33"/>
  <c r="CB144" i="33" s="1"/>
  <c r="BV143" i="33"/>
  <c r="BV144" i="33" s="1"/>
  <c r="CM143" i="33"/>
  <c r="CM144" i="33" s="1"/>
  <c r="BJ143" i="33"/>
  <c r="BJ144" i="33" s="1"/>
  <c r="CS143" i="33"/>
  <c r="CS144" i="33" s="1"/>
  <c r="CG143" i="33"/>
  <c r="CG144" i="33" s="1"/>
  <c r="BB143" i="33"/>
  <c r="BB144" i="33" s="1"/>
  <c r="BR143" i="33"/>
  <c r="BR144" i="33" s="1"/>
  <c r="BX143" i="33"/>
  <c r="BX144" i="33" s="1"/>
  <c r="AG143" i="33"/>
  <c r="AG144" i="33" s="1"/>
  <c r="AX143" i="33"/>
  <c r="AX144" i="33" s="1"/>
  <c r="AJ143" i="33"/>
  <c r="AJ144" i="33" s="1"/>
  <c r="BC143" i="33"/>
  <c r="BC144" i="33" s="1"/>
  <c r="BN143" i="33"/>
  <c r="BN144" i="33" s="1"/>
  <c r="CE143" i="33"/>
  <c r="CE144" i="33" s="1"/>
  <c r="W143" i="33"/>
  <c r="W144" i="33" s="1"/>
  <c r="CD143" i="33"/>
  <c r="CD144" i="33" s="1"/>
  <c r="AF143" i="33"/>
  <c r="AF144" i="33" s="1"/>
  <c r="CP143" i="33"/>
  <c r="CP144" i="33" s="1"/>
  <c r="I167" i="33"/>
  <c r="D14" i="33"/>
  <c r="I158" i="33"/>
  <c r="B153" i="33"/>
  <c r="DF150" i="33" s="1"/>
  <c r="DF151" i="33" s="1"/>
  <c r="CK143" i="33"/>
  <c r="CK144" i="33" s="1"/>
  <c r="AU143" i="33"/>
  <c r="AU144" i="33" s="1"/>
  <c r="AL143" i="33"/>
  <c r="AL144" i="33" s="1"/>
  <c r="BS143" i="33"/>
  <c r="BS144" i="33" s="1"/>
  <c r="CA143" i="33"/>
  <c r="CA144" i="33" s="1"/>
  <c r="AS143" i="33"/>
  <c r="AS144" i="33" s="1"/>
  <c r="AT143" i="33"/>
  <c r="AT144" i="33" s="1"/>
  <c r="Z143" i="33"/>
  <c r="Z144" i="33" s="1"/>
  <c r="AN143" i="33"/>
  <c r="AN144" i="33" s="1"/>
  <c r="BO143" i="33"/>
  <c r="BO144" i="33" s="1"/>
  <c r="AH143" i="33"/>
  <c r="AH144" i="33" s="1"/>
  <c r="X143" i="33"/>
  <c r="X144" i="33" s="1"/>
  <c r="AW143" i="33"/>
  <c r="AW144" i="33" s="1"/>
  <c r="T143" i="33"/>
  <c r="T144" i="33" s="1"/>
  <c r="AQ143" i="33"/>
  <c r="AQ144" i="33" s="1"/>
  <c r="AI143" i="33"/>
  <c r="AI144" i="33" s="1"/>
  <c r="V143" i="33"/>
  <c r="V144" i="33" s="1"/>
  <c r="BM143" i="33"/>
  <c r="BM144" i="33" s="1"/>
  <c r="AP143" i="33"/>
  <c r="AP144" i="33" s="1"/>
  <c r="AB143" i="33"/>
  <c r="AB144" i="33" s="1"/>
  <c r="I166" i="33"/>
  <c r="BD143" i="33"/>
  <c r="BD144" i="33" s="1"/>
  <c r="AF150" i="33" l="1"/>
  <c r="AF151" i="33" s="1"/>
  <c r="CI150" i="33"/>
  <c r="CI151" i="33" s="1"/>
  <c r="BN150" i="33"/>
  <c r="BN151" i="33" s="1"/>
  <c r="CN150" i="33"/>
  <c r="CN151" i="33" s="1"/>
  <c r="BU150" i="33"/>
  <c r="BU151" i="33" s="1"/>
  <c r="AE150" i="33"/>
  <c r="AE151" i="33" s="1"/>
  <c r="AL150" i="33"/>
  <c r="AL151" i="33" s="1"/>
  <c r="AN150" i="33"/>
  <c r="AN151" i="33" s="1"/>
  <c r="CV150" i="33"/>
  <c r="CV151" i="33" s="1"/>
  <c r="AH150" i="33"/>
  <c r="AH151" i="33" s="1"/>
  <c r="BK150" i="33"/>
  <c r="BK151" i="33" s="1"/>
  <c r="CP150" i="33"/>
  <c r="CP151" i="33" s="1"/>
  <c r="AT150" i="33"/>
  <c r="AT151" i="33" s="1"/>
  <c r="AQ150" i="33"/>
  <c r="AQ151" i="33" s="1"/>
  <c r="CA150" i="33"/>
  <c r="CA151" i="33" s="1"/>
  <c r="BX150" i="33"/>
  <c r="BX151" i="33" s="1"/>
  <c r="BO150" i="33"/>
  <c r="BO151" i="33" s="1"/>
  <c r="BZ150" i="33"/>
  <c r="BZ151" i="33" s="1"/>
  <c r="CW150" i="33"/>
  <c r="CW151" i="33" s="1"/>
  <c r="DE150" i="33"/>
  <c r="DE151" i="33" s="1"/>
  <c r="BI150" i="33"/>
  <c r="BI151" i="33" s="1"/>
  <c r="AW150" i="33"/>
  <c r="AW151" i="33" s="1"/>
  <c r="DC150" i="33"/>
  <c r="DC151" i="33" s="1"/>
  <c r="AK150" i="33"/>
  <c r="AK151" i="33" s="1"/>
  <c r="DG150" i="33"/>
  <c r="DG151" i="33" s="1"/>
  <c r="DA150" i="33"/>
  <c r="DA151" i="33" s="1"/>
  <c r="CK150" i="33"/>
  <c r="CK151" i="33" s="1"/>
  <c r="AM150" i="33"/>
  <c r="AM151" i="33" s="1"/>
  <c r="CL150" i="33"/>
  <c r="CL151" i="33" s="1"/>
  <c r="CU150" i="33"/>
  <c r="CU151" i="33" s="1"/>
  <c r="O143" i="33"/>
  <c r="CH150" i="33"/>
  <c r="CH151" i="33" s="1"/>
  <c r="DB150" i="33"/>
  <c r="DB151" i="33" s="1"/>
  <c r="AS150" i="33"/>
  <c r="AS151" i="33" s="1"/>
  <c r="CD150" i="33"/>
  <c r="CD151" i="33" s="1"/>
  <c r="BW150" i="33"/>
  <c r="BW151" i="33" s="1"/>
  <c r="BL150" i="33"/>
  <c r="BL151" i="33" s="1"/>
  <c r="BD150" i="33"/>
  <c r="BD151" i="33" s="1"/>
  <c r="AG150" i="33"/>
  <c r="AG151" i="33" s="1"/>
  <c r="I171" i="33"/>
  <c r="CZ150" i="33"/>
  <c r="CZ151" i="33" s="1"/>
  <c r="BQ150" i="33"/>
  <c r="BQ151" i="33" s="1"/>
  <c r="CC150" i="33"/>
  <c r="CC151" i="33" s="1"/>
  <c r="BC150" i="33"/>
  <c r="BC151" i="33" s="1"/>
  <c r="CE150" i="33"/>
  <c r="CE151" i="33" s="1"/>
  <c r="BG150" i="33"/>
  <c r="BG151" i="33" s="1"/>
  <c r="CS150" i="33"/>
  <c r="CS151" i="33" s="1"/>
  <c r="AV150" i="33"/>
  <c r="AV151" i="33" s="1"/>
  <c r="AR150" i="33"/>
  <c r="AR151" i="33" s="1"/>
  <c r="I163" i="33"/>
  <c r="E14" i="33"/>
  <c r="I159" i="33"/>
  <c r="BY150" i="33"/>
  <c r="BY151" i="33" s="1"/>
  <c r="AY150" i="33"/>
  <c r="AY151" i="33" s="1"/>
  <c r="BP150" i="33"/>
  <c r="BP151" i="33" s="1"/>
  <c r="O144" i="33"/>
  <c r="BM145" i="33" s="1"/>
  <c r="BJ150" i="33"/>
  <c r="BJ151" i="33" s="1"/>
  <c r="AJ150" i="33"/>
  <c r="AJ151" i="33" s="1"/>
  <c r="BH150" i="33"/>
  <c r="BH151" i="33" s="1"/>
  <c r="BS150" i="33"/>
  <c r="BS151" i="33" s="1"/>
  <c r="CR150" i="33"/>
  <c r="CR151" i="33" s="1"/>
  <c r="BR150" i="33"/>
  <c r="BR151" i="33" s="1"/>
  <c r="BT150" i="33"/>
  <c r="BT151" i="33" s="1"/>
  <c r="CF150" i="33"/>
  <c r="CF151" i="33" s="1"/>
  <c r="AO150" i="33"/>
  <c r="AO151" i="33" s="1"/>
  <c r="CB150" i="33"/>
  <c r="CB151" i="33" s="1"/>
  <c r="AU150" i="33"/>
  <c r="AU151" i="33" s="1"/>
  <c r="AI150" i="33"/>
  <c r="AI151" i="33" s="1"/>
  <c r="BF150" i="33"/>
  <c r="BF151" i="33" s="1"/>
  <c r="BE150" i="33"/>
  <c r="BE151" i="33" s="1"/>
  <c r="AZ150" i="33"/>
  <c r="AZ151" i="33" s="1"/>
  <c r="DD150" i="33"/>
  <c r="DD151" i="33" s="1"/>
  <c r="CJ150" i="33"/>
  <c r="CJ151" i="33" s="1"/>
  <c r="CQ150" i="33"/>
  <c r="CQ151" i="33" s="1"/>
  <c r="CY150" i="33"/>
  <c r="CY151" i="33" s="1"/>
  <c r="CX150" i="33"/>
  <c r="CX151" i="33" s="1"/>
  <c r="CM150" i="33"/>
  <c r="CM151" i="33" s="1"/>
  <c r="AX150" i="33"/>
  <c r="AX151" i="33" s="1"/>
  <c r="BA150" i="33"/>
  <c r="BA151" i="33" s="1"/>
  <c r="CG150" i="33"/>
  <c r="CG151" i="33" s="1"/>
  <c r="CT150" i="33"/>
  <c r="CT151" i="33" s="1"/>
  <c r="BV150" i="33"/>
  <c r="BV151" i="33" s="1"/>
  <c r="BB150" i="33"/>
  <c r="BB151" i="33" s="1"/>
  <c r="AP150" i="33"/>
  <c r="AP151" i="33" s="1"/>
  <c r="BM150" i="33"/>
  <c r="BM151" i="33" s="1"/>
  <c r="CO150" i="33"/>
  <c r="CO151" i="33" s="1"/>
  <c r="I172" i="33"/>
  <c r="Q145" i="33" l="1"/>
  <c r="I176" i="33"/>
  <c r="I168" i="33"/>
  <c r="BW145" i="33"/>
  <c r="BR145" i="33"/>
  <c r="AZ145" i="33"/>
  <c r="CC145" i="33"/>
  <c r="AM145" i="33"/>
  <c r="AA145" i="33"/>
  <c r="BX145" i="33"/>
  <c r="BU145" i="33"/>
  <c r="CB145" i="33"/>
  <c r="BK145" i="33"/>
  <c r="CM145" i="33"/>
  <c r="BH145" i="33"/>
  <c r="CN145" i="33"/>
  <c r="AX145" i="33"/>
  <c r="BQ145" i="33"/>
  <c r="BP145" i="33"/>
  <c r="CS145" i="33"/>
  <c r="BA145" i="33"/>
  <c r="AJ145" i="33"/>
  <c r="BV145" i="33"/>
  <c r="Y145" i="33"/>
  <c r="CR145" i="33"/>
  <c r="BT145" i="33"/>
  <c r="BB145" i="33"/>
  <c r="AE145" i="33"/>
  <c r="AC145" i="33"/>
  <c r="CJ145" i="33"/>
  <c r="AY145" i="33"/>
  <c r="CE145" i="33"/>
  <c r="CG145" i="33"/>
  <c r="BC145" i="33"/>
  <c r="R145" i="33"/>
  <c r="BL145" i="33"/>
  <c r="CF145" i="33"/>
  <c r="AO145" i="33"/>
  <c r="W145" i="33"/>
  <c r="BI145" i="33"/>
  <c r="AD145" i="33"/>
  <c r="BZ145" i="33"/>
  <c r="CD145" i="33"/>
  <c r="BJ145" i="33"/>
  <c r="AK145" i="33"/>
  <c r="AV145" i="33"/>
  <c r="BE145" i="33"/>
  <c r="AF145" i="33"/>
  <c r="BY145" i="33"/>
  <c r="CI145" i="33"/>
  <c r="BN145" i="33"/>
  <c r="CO145" i="33"/>
  <c r="AR145" i="33"/>
  <c r="CL145" i="33"/>
  <c r="CP145" i="33"/>
  <c r="CQ145" i="33"/>
  <c r="S145" i="33"/>
  <c r="BG145" i="33"/>
  <c r="CH145" i="33"/>
  <c r="AG145" i="33"/>
  <c r="U145" i="33"/>
  <c r="BF145" i="33"/>
  <c r="AP145" i="33"/>
  <c r="BD145" i="33"/>
  <c r="AW145" i="33"/>
  <c r="I164" i="33"/>
  <c r="AC150" i="33"/>
  <c r="CK145" i="33"/>
  <c r="CA145" i="33"/>
  <c r="AU145" i="33"/>
  <c r="X145" i="33"/>
  <c r="BO145" i="33"/>
  <c r="AB145" i="33"/>
  <c r="AS145" i="33"/>
  <c r="AC151" i="33"/>
  <c r="CP152" i="33" s="1"/>
  <c r="AN145" i="33"/>
  <c r="AL145" i="33"/>
  <c r="BS145" i="33"/>
  <c r="Z145" i="33"/>
  <c r="I177" i="33"/>
  <c r="AH145" i="33"/>
  <c r="AT145" i="33"/>
  <c r="AI145" i="33"/>
  <c r="T145" i="33"/>
  <c r="AQ145" i="33"/>
  <c r="V145" i="33"/>
  <c r="AT152" i="33" l="1"/>
  <c r="AE152" i="33"/>
  <c r="BV152" i="33"/>
  <c r="CT152" i="33"/>
  <c r="AM152" i="33"/>
  <c r="CM152" i="33"/>
  <c r="CF152" i="33"/>
  <c r="BR152" i="33"/>
  <c r="AK152" i="33"/>
  <c r="AZ152" i="33"/>
  <c r="BP152" i="33"/>
  <c r="CQ152" i="33"/>
  <c r="AW152" i="33"/>
  <c r="DG152" i="33"/>
  <c r="BH152" i="33"/>
  <c r="BY152" i="33"/>
  <c r="BG152" i="33"/>
  <c r="BL152" i="33"/>
  <c r="BX152" i="33"/>
  <c r="AO152" i="33"/>
  <c r="I181" i="33"/>
  <c r="DC152" i="33"/>
  <c r="CJ152" i="33"/>
  <c r="CH152" i="33"/>
  <c r="BM152" i="33"/>
  <c r="CZ152" i="33"/>
  <c r="AG152" i="33"/>
  <c r="AS152" i="33"/>
  <c r="BI152" i="33"/>
  <c r="CU152" i="33"/>
  <c r="O145" i="33"/>
  <c r="M145" i="33"/>
  <c r="L144" i="33"/>
  <c r="P93" i="33" s="1"/>
  <c r="T93" i="33" s="1"/>
  <c r="L143" i="33"/>
  <c r="L145" i="33"/>
  <c r="P94" i="33" s="1"/>
  <c r="T94" i="33" s="1"/>
  <c r="L146" i="33"/>
  <c r="P95" i="33" s="1"/>
  <c r="T95" i="33" s="1"/>
  <c r="I173" i="33"/>
  <c r="DA152" i="33"/>
  <c r="BA152" i="33"/>
  <c r="BW152" i="33"/>
  <c r="BO152" i="33"/>
  <c r="CS152" i="33"/>
  <c r="BC152" i="33"/>
  <c r="AV152" i="33"/>
  <c r="AR152" i="33"/>
  <c r="AI152" i="33"/>
  <c r="DD152" i="33"/>
  <c r="CG152" i="33"/>
  <c r="AQ152" i="33"/>
  <c r="BJ152" i="33"/>
  <c r="CR152" i="33"/>
  <c r="I169" i="33"/>
  <c r="BE152" i="33"/>
  <c r="DE152" i="33"/>
  <c r="BD152" i="33"/>
  <c r="BB152" i="33"/>
  <c r="DF152" i="33"/>
  <c r="AL152" i="33"/>
  <c r="CI152" i="33"/>
  <c r="CV152" i="33"/>
  <c r="BU152" i="33"/>
  <c r="BN152" i="33"/>
  <c r="CN152" i="33"/>
  <c r="AH152" i="33"/>
  <c r="AN152" i="33"/>
  <c r="AF152" i="33"/>
  <c r="BK152" i="33"/>
  <c r="AP152" i="33"/>
  <c r="AX152" i="33"/>
  <c r="CB152" i="33"/>
  <c r="BS152" i="33"/>
  <c r="I182" i="33"/>
  <c r="CC152" i="33"/>
  <c r="CD152" i="33"/>
  <c r="CL152" i="33"/>
  <c r="AY152" i="33"/>
  <c r="CX152" i="33"/>
  <c r="CW152" i="33"/>
  <c r="BT152" i="33"/>
  <c r="CA152" i="33"/>
  <c r="BZ152" i="33"/>
  <c r="BQ152" i="33"/>
  <c r="DB152" i="33"/>
  <c r="BF152" i="33"/>
  <c r="CE152" i="33"/>
  <c r="CK152" i="33"/>
  <c r="CY152" i="33"/>
  <c r="AJ152" i="33"/>
  <c r="AU152" i="33"/>
  <c r="CO152" i="33"/>
  <c r="F152" i="33" l="1"/>
  <c r="F14" i="33" s="1"/>
  <c r="D152" i="33"/>
  <c r="L158" i="33" s="1"/>
  <c r="D153" i="33"/>
  <c r="L159" i="33" s="1"/>
  <c r="I174" i="33"/>
  <c r="D151" i="33"/>
  <c r="L157" i="33" s="1"/>
  <c r="I178" i="33"/>
  <c r="I186" i="33"/>
  <c r="D150" i="33"/>
  <c r="AC152" i="33"/>
  <c r="M143" i="33"/>
  <c r="P92" i="33"/>
  <c r="T92" i="33" s="1"/>
  <c r="I187" i="33"/>
  <c r="M158" i="33" l="1"/>
  <c r="F143" i="33"/>
  <c r="E143" i="33"/>
  <c r="D143" i="33"/>
  <c r="I179" i="33"/>
  <c r="I192" i="33"/>
  <c r="I183" i="33"/>
  <c r="V92" i="33" a="1"/>
  <c r="F150" i="33"/>
  <c r="H14" i="33" s="1"/>
  <c r="L156" i="33"/>
  <c r="I191" i="33"/>
  <c r="I188" i="33" l="1"/>
  <c r="I196" i="33"/>
  <c r="I197" i="33"/>
  <c r="I184" i="33"/>
  <c r="V95" i="33"/>
  <c r="V92" i="33"/>
  <c r="V93" i="33"/>
  <c r="V94" i="33"/>
  <c r="X92" i="33" l="1" a="1"/>
  <c r="Z93" i="33" s="1"/>
  <c r="J151" i="33" s="1"/>
  <c r="I201" i="33"/>
  <c r="I202" i="33"/>
  <c r="I189" i="33"/>
  <c r="I193" i="33"/>
  <c r="X93" i="33" l="1"/>
  <c r="H151" i="33" s="1"/>
  <c r="X95" i="33"/>
  <c r="H153" i="33" s="1"/>
  <c r="AA93" i="33"/>
  <c r="K151" i="33" s="1"/>
  <c r="Y93" i="33"/>
  <c r="I151" i="33" s="1"/>
  <c r="Z92" i="33"/>
  <c r="J150" i="33" s="1"/>
  <c r="Y94" i="33"/>
  <c r="I152" i="33" s="1"/>
  <c r="Y95" i="33"/>
  <c r="I153" i="33" s="1"/>
  <c r="Z94" i="33"/>
  <c r="J152" i="33" s="1"/>
  <c r="AA94" i="33"/>
  <c r="K152" i="33" s="1"/>
  <c r="AA95" i="33"/>
  <c r="K153" i="33" s="1"/>
  <c r="X92" i="33"/>
  <c r="H150" i="33" s="1"/>
  <c r="X94" i="33"/>
  <c r="H152" i="33" s="1"/>
  <c r="AA92" i="33"/>
  <c r="K150" i="33" s="1"/>
  <c r="Z95" i="33"/>
  <c r="J153" i="33" s="1"/>
  <c r="Y92" i="33"/>
  <c r="I150" i="33" s="1"/>
  <c r="I198" i="33"/>
  <c r="I194" i="33"/>
  <c r="M150" i="33" l="1" a="1"/>
  <c r="M152" i="33" s="1"/>
  <c r="I203" i="33"/>
  <c r="I199" i="33"/>
  <c r="M150" i="33" l="1"/>
  <c r="M151" i="33"/>
  <c r="M153" i="33"/>
  <c r="N150" i="33"/>
  <c r="N152" i="33"/>
  <c r="N153" i="33"/>
  <c r="N151" i="33"/>
  <c r="I204" i="33"/>
  <c r="J159" i="33" l="1"/>
  <c r="J164" i="33" s="1"/>
  <c r="J156" i="33"/>
  <c r="J158" i="33"/>
  <c r="J157" i="33"/>
  <c r="K159" i="33" l="1"/>
  <c r="J163" i="33"/>
  <c r="K158" i="33"/>
  <c r="J169" i="33"/>
  <c r="K164" i="33"/>
  <c r="J162" i="33"/>
  <c r="K157" i="33"/>
  <c r="J161" i="33"/>
  <c r="K156" i="33"/>
  <c r="M156" i="33"/>
  <c r="J168" i="33" l="1"/>
  <c r="K163" i="33"/>
  <c r="J174" i="33"/>
  <c r="J166" i="33"/>
  <c r="K161" i="33"/>
  <c r="J167" i="33"/>
  <c r="K162" i="33"/>
  <c r="J172" i="33" l="1"/>
  <c r="J179" i="33"/>
  <c r="J173" i="33"/>
  <c r="Q161" i="33"/>
  <c r="Y161" i="33"/>
  <c r="Y162" i="33" s="1"/>
  <c r="AG161" i="33"/>
  <c r="AG162" i="33" s="1"/>
  <c r="AO161" i="33"/>
  <c r="AO162" i="33" s="1"/>
  <c r="AW161" i="33"/>
  <c r="AW162" i="33" s="1"/>
  <c r="BE161" i="33"/>
  <c r="BE162" i="33" s="1"/>
  <c r="BM161" i="33"/>
  <c r="BM162" i="33" s="1"/>
  <c r="BU161" i="33"/>
  <c r="BU162" i="33" s="1"/>
  <c r="CC161" i="33"/>
  <c r="CC162" i="33" s="1"/>
  <c r="CK161" i="33"/>
  <c r="CK162" i="33" s="1"/>
  <c r="CS161" i="33"/>
  <c r="CS162" i="33" s="1"/>
  <c r="X161" i="33"/>
  <c r="X162" i="33" s="1"/>
  <c r="AH161" i="33"/>
  <c r="AH162" i="33" s="1"/>
  <c r="AQ161" i="33"/>
  <c r="AQ162" i="33" s="1"/>
  <c r="AZ161" i="33"/>
  <c r="AZ162" i="33" s="1"/>
  <c r="BI161" i="33"/>
  <c r="BI162" i="33" s="1"/>
  <c r="BR161" i="33"/>
  <c r="BR162" i="33" s="1"/>
  <c r="CA161" i="33"/>
  <c r="CA162" i="33" s="1"/>
  <c r="CJ161" i="33"/>
  <c r="CJ162" i="33" s="1"/>
  <c r="Z161" i="33"/>
  <c r="Z162" i="33" s="1"/>
  <c r="AI161" i="33"/>
  <c r="AI162" i="33" s="1"/>
  <c r="AR161" i="33"/>
  <c r="AR162" i="33" s="1"/>
  <c r="BA161" i="33"/>
  <c r="BA162" i="33" s="1"/>
  <c r="BJ161" i="33"/>
  <c r="BJ162" i="33" s="1"/>
  <c r="BS161" i="33"/>
  <c r="BS162" i="33" s="1"/>
  <c r="CB161" i="33"/>
  <c r="CB162" i="33" s="1"/>
  <c r="CL161" i="33"/>
  <c r="CL162" i="33" s="1"/>
  <c r="R161" i="33"/>
  <c r="R162" i="33" s="1"/>
  <c r="AA161" i="33"/>
  <c r="AA162" i="33" s="1"/>
  <c r="AJ161" i="33"/>
  <c r="AJ162" i="33" s="1"/>
  <c r="AS161" i="33"/>
  <c r="AS162" i="33" s="1"/>
  <c r="BB161" i="33"/>
  <c r="BB162" i="33" s="1"/>
  <c r="BK161" i="33"/>
  <c r="BK162" i="33" s="1"/>
  <c r="BT161" i="33"/>
  <c r="BT162" i="33" s="1"/>
  <c r="CD161" i="33"/>
  <c r="CD162" i="33" s="1"/>
  <c r="CM161" i="33"/>
  <c r="CM162" i="33" s="1"/>
  <c r="U161" i="33"/>
  <c r="U162" i="33" s="1"/>
  <c r="AD161" i="33"/>
  <c r="AD162" i="33" s="1"/>
  <c r="AM161" i="33"/>
  <c r="AM162" i="33" s="1"/>
  <c r="AV161" i="33"/>
  <c r="AV162" i="33" s="1"/>
  <c r="BF161" i="33"/>
  <c r="BF162" i="33" s="1"/>
  <c r="BO161" i="33"/>
  <c r="BO162" i="33" s="1"/>
  <c r="BX161" i="33"/>
  <c r="BX162" i="33" s="1"/>
  <c r="CG161" i="33"/>
  <c r="CG162" i="33" s="1"/>
  <c r="CP161" i="33"/>
  <c r="CP162" i="33" s="1"/>
  <c r="T161" i="33"/>
  <c r="T162" i="33" s="1"/>
  <c r="AL161" i="33"/>
  <c r="AL162" i="33" s="1"/>
  <c r="BD161" i="33"/>
  <c r="BD162" i="33" s="1"/>
  <c r="BW161" i="33"/>
  <c r="BW162" i="33" s="1"/>
  <c r="CO161" i="33"/>
  <c r="CO162" i="33" s="1"/>
  <c r="W161" i="33"/>
  <c r="W162" i="33" s="1"/>
  <c r="AP161" i="33"/>
  <c r="AP162" i="33" s="1"/>
  <c r="BH161" i="33"/>
  <c r="BH162" i="33" s="1"/>
  <c r="BZ161" i="33"/>
  <c r="BZ162" i="33" s="1"/>
  <c r="CR161" i="33"/>
  <c r="CR162" i="33" s="1"/>
  <c r="AB161" i="33"/>
  <c r="AB162" i="33" s="1"/>
  <c r="AT161" i="33"/>
  <c r="AT162" i="33" s="1"/>
  <c r="BL161" i="33"/>
  <c r="BL162" i="33" s="1"/>
  <c r="CE161" i="33"/>
  <c r="CE162" i="33" s="1"/>
  <c r="AE161" i="33"/>
  <c r="AE162" i="33" s="1"/>
  <c r="AX161" i="33"/>
  <c r="AX162" i="33" s="1"/>
  <c r="BP161" i="33"/>
  <c r="BP162" i="33" s="1"/>
  <c r="CH161" i="33"/>
  <c r="CH162" i="33" s="1"/>
  <c r="AF161" i="33"/>
  <c r="AF162" i="33" s="1"/>
  <c r="BQ161" i="33"/>
  <c r="BQ162" i="33" s="1"/>
  <c r="AK161" i="33"/>
  <c r="AK162" i="33" s="1"/>
  <c r="BV161" i="33"/>
  <c r="BV162" i="33" s="1"/>
  <c r="AN161" i="33"/>
  <c r="AN162" i="33" s="1"/>
  <c r="BY161" i="33"/>
  <c r="BY162" i="33" s="1"/>
  <c r="S161" i="33"/>
  <c r="S162" i="33" s="1"/>
  <c r="BC161" i="33"/>
  <c r="BC162" i="33" s="1"/>
  <c r="CN161" i="33"/>
  <c r="CN162" i="33" s="1"/>
  <c r="CI161" i="33"/>
  <c r="CI162" i="33" s="1"/>
  <c r="V161" i="33"/>
  <c r="V162" i="33" s="1"/>
  <c r="CQ161" i="33"/>
  <c r="CQ162" i="33" s="1"/>
  <c r="AU161" i="33"/>
  <c r="AU162" i="33" s="1"/>
  <c r="AY161" i="33"/>
  <c r="AY162" i="33" s="1"/>
  <c r="BN161" i="33"/>
  <c r="BN162" i="33" s="1"/>
  <c r="CF161" i="33"/>
  <c r="CF162" i="33" s="1"/>
  <c r="AC161" i="33"/>
  <c r="AC162" i="33" s="1"/>
  <c r="BG161" i="33"/>
  <c r="BG162" i="33" s="1"/>
  <c r="J171" i="33"/>
  <c r="J176" i="33" l="1"/>
  <c r="J178" i="33"/>
  <c r="O161" i="33"/>
  <c r="Q162" i="33"/>
  <c r="J184" i="33"/>
  <c r="J177" i="33"/>
  <c r="J183" i="33" l="1"/>
  <c r="O162" i="33"/>
  <c r="J182" i="33"/>
  <c r="J189" i="33"/>
  <c r="J181" i="33"/>
  <c r="J188" i="33" l="1"/>
  <c r="AV163" i="33"/>
  <c r="CR163" i="33"/>
  <c r="AB163" i="33"/>
  <c r="AX163" i="33"/>
  <c r="BD163" i="33"/>
  <c r="AE163" i="33"/>
  <c r="CO163" i="33"/>
  <c r="CE163" i="33"/>
  <c r="AP163" i="33"/>
  <c r="W163" i="33"/>
  <c r="CB163" i="33"/>
  <c r="Y163" i="33"/>
  <c r="BO163" i="33"/>
  <c r="CD163" i="33"/>
  <c r="BA163" i="33"/>
  <c r="AA163" i="33"/>
  <c r="R163" i="33"/>
  <c r="BF163" i="33"/>
  <c r="BK163" i="33"/>
  <c r="BQ163" i="33"/>
  <c r="CJ163" i="33"/>
  <c r="AW163" i="33"/>
  <c r="AO163" i="33"/>
  <c r="BB163" i="33"/>
  <c r="AL163" i="33"/>
  <c r="AK163" i="33"/>
  <c r="BN163" i="33"/>
  <c r="BH163" i="33"/>
  <c r="S163" i="33"/>
  <c r="CA163" i="33"/>
  <c r="BI163" i="33"/>
  <c r="T163" i="33"/>
  <c r="AD163" i="33"/>
  <c r="CI163" i="33"/>
  <c r="AT163" i="33"/>
  <c r="CK163" i="33"/>
  <c r="CC163" i="33"/>
  <c r="CF163" i="33"/>
  <c r="BE163" i="33"/>
  <c r="AQ163" i="33"/>
  <c r="BC163" i="33"/>
  <c r="AH163" i="33"/>
  <c r="X163" i="33"/>
  <c r="CN163" i="33"/>
  <c r="BY163" i="33"/>
  <c r="AN163" i="33"/>
  <c r="BV163" i="33"/>
  <c r="BL163" i="33"/>
  <c r="BJ163" i="33"/>
  <c r="AM163" i="33"/>
  <c r="BT163" i="33"/>
  <c r="BP163" i="33"/>
  <c r="CP163" i="33"/>
  <c r="V163" i="33"/>
  <c r="BZ163" i="33"/>
  <c r="CG163" i="33"/>
  <c r="BG163" i="33"/>
  <c r="BX163" i="33"/>
  <c r="AS163" i="33"/>
  <c r="U163" i="33"/>
  <c r="CM163" i="33"/>
  <c r="BU163" i="33"/>
  <c r="AR163" i="33"/>
  <c r="AJ163" i="33"/>
  <c r="CL163" i="33"/>
  <c r="AZ163" i="33"/>
  <c r="AI163" i="33"/>
  <c r="Z163" i="33"/>
  <c r="BR163" i="33"/>
  <c r="AY163" i="33"/>
  <c r="AU163" i="33"/>
  <c r="CS163" i="33"/>
  <c r="CH163" i="33"/>
  <c r="BW163" i="33"/>
  <c r="AF163" i="33"/>
  <c r="BM163" i="33"/>
  <c r="BS163" i="33"/>
  <c r="CQ163" i="33"/>
  <c r="AC163" i="33"/>
  <c r="AG163" i="33"/>
  <c r="J186" i="33"/>
  <c r="J194" i="33"/>
  <c r="J187" i="33"/>
  <c r="Q163" i="33"/>
  <c r="J199" i="33" l="1"/>
  <c r="J191" i="33"/>
  <c r="J192" i="33"/>
  <c r="O163" i="33"/>
  <c r="M163" i="33"/>
  <c r="L164" i="33"/>
  <c r="L162" i="33"/>
  <c r="L161" i="33"/>
  <c r="L163" i="33"/>
  <c r="J193" i="33"/>
  <c r="M161" i="33" l="1"/>
  <c r="F161" i="33" s="1"/>
  <c r="J196" i="33"/>
  <c r="J198" i="33"/>
  <c r="J197" i="33"/>
  <c r="J204" i="33"/>
  <c r="J202" i="33" l="1"/>
  <c r="J203" i="33"/>
  <c r="J201" i="33"/>
  <c r="H166" i="33"/>
  <c r="H167" i="33" l="1"/>
  <c r="K166" i="33"/>
  <c r="H168" i="33" l="1"/>
  <c r="K167" i="33"/>
  <c r="H169" i="33" l="1"/>
  <c r="K169" i="33" s="1"/>
  <c r="K168" i="33"/>
  <c r="AO166" i="33" l="1"/>
  <c r="AO167" i="33" s="1"/>
  <c r="AI166" i="33"/>
  <c r="AI167" i="33" s="1"/>
  <c r="BO166" i="33"/>
  <c r="BO167" i="33" s="1"/>
  <c r="BI166" i="33"/>
  <c r="BI167" i="33" s="1"/>
  <c r="BD166" i="33"/>
  <c r="BD167" i="33" s="1"/>
  <c r="AX166" i="33"/>
  <c r="AX167" i="33" s="1"/>
  <c r="CS166" i="33"/>
  <c r="CS167" i="33" s="1"/>
  <c r="CN166" i="33"/>
  <c r="CN167" i="33" s="1"/>
  <c r="CH166" i="33"/>
  <c r="CH167" i="33" s="1"/>
  <c r="BY166" i="33"/>
  <c r="BY167" i="33" s="1"/>
  <c r="BL166" i="33"/>
  <c r="BL167" i="33" s="1"/>
  <c r="CP166" i="33"/>
  <c r="CP167" i="33" s="1"/>
  <c r="AY166" i="33"/>
  <c r="AY167" i="33" s="1"/>
  <c r="CK166" i="33"/>
  <c r="CK167" i="33" s="1"/>
  <c r="AC166" i="33"/>
  <c r="AC167" i="33" s="1"/>
  <c r="Z166" i="33"/>
  <c r="Z167" i="33" s="1"/>
  <c r="AR166" i="33"/>
  <c r="AR167" i="33" s="1"/>
  <c r="CM166" i="33"/>
  <c r="CM167" i="33" s="1"/>
  <c r="BZ166" i="33"/>
  <c r="BZ167" i="33" s="1"/>
  <c r="AK166" i="33"/>
  <c r="AK167" i="33" s="1"/>
  <c r="AV166" i="33"/>
  <c r="AV167" i="33" s="1"/>
  <c r="BU166" i="33"/>
  <c r="BU167" i="33" s="1"/>
  <c r="AS166" i="33"/>
  <c r="AS167" i="33" s="1"/>
  <c r="AM166" i="33"/>
  <c r="AM167" i="33" s="1"/>
  <c r="BS166" i="33"/>
  <c r="BS167" i="33" s="1"/>
  <c r="BV166" i="33"/>
  <c r="BV167" i="33" s="1"/>
  <c r="BQ166" i="33"/>
  <c r="BQ167" i="33" s="1"/>
  <c r="BE166" i="33"/>
  <c r="BE167" i="33" s="1"/>
  <c r="T166" i="33"/>
  <c r="T167" i="33" s="1"/>
  <c r="BP166" i="33"/>
  <c r="BP167" i="33" s="1"/>
  <c r="AB166" i="33"/>
  <c r="AB167" i="33" s="1"/>
  <c r="CL166" i="33"/>
  <c r="CL167" i="33" s="1"/>
  <c r="AZ166" i="33"/>
  <c r="AZ167" i="33" s="1"/>
  <c r="CE166" i="33"/>
  <c r="CE167" i="33" s="1"/>
  <c r="BN166" i="33"/>
  <c r="BN167" i="33" s="1"/>
  <c r="W166" i="33"/>
  <c r="W167" i="33" s="1"/>
  <c r="AF166" i="33"/>
  <c r="AF167" i="33" s="1"/>
  <c r="AT166" i="33"/>
  <c r="AT167" i="33" s="1"/>
  <c r="BG166" i="33"/>
  <c r="BG167" i="33" s="1"/>
  <c r="AL166" i="33"/>
  <c r="AL167" i="33" s="1"/>
  <c r="AE166" i="33"/>
  <c r="AE167" i="33" s="1"/>
  <c r="AP166" i="33"/>
  <c r="AP167" i="33" s="1"/>
  <c r="BF166" i="33"/>
  <c r="BF167" i="33" s="1"/>
  <c r="Q166" i="33"/>
  <c r="AW166" i="33"/>
  <c r="AW167" i="33" s="1"/>
  <c r="AQ166" i="33"/>
  <c r="AQ167" i="33" s="1"/>
  <c r="BW166" i="33"/>
  <c r="BW167" i="33" s="1"/>
  <c r="CB166" i="33"/>
  <c r="CB167" i="33" s="1"/>
  <c r="CD166" i="33"/>
  <c r="CD167" i="33" s="1"/>
  <c r="BR166" i="33"/>
  <c r="BR167" i="33" s="1"/>
  <c r="AJ166" i="33"/>
  <c r="AJ167" i="33" s="1"/>
  <c r="CC166" i="33"/>
  <c r="CC167" i="33" s="1"/>
  <c r="CG166" i="33"/>
  <c r="CG167" i="33" s="1"/>
  <c r="BJ166" i="33"/>
  <c r="BJ167" i="33" s="1"/>
  <c r="S166" i="33"/>
  <c r="S167" i="33" s="1"/>
  <c r="R166" i="33"/>
  <c r="R167" i="33" s="1"/>
  <c r="CR166" i="33"/>
  <c r="CR167" i="33" s="1"/>
  <c r="CI166" i="33"/>
  <c r="CI167" i="33" s="1"/>
  <c r="V166" i="33"/>
  <c r="V167" i="33" s="1"/>
  <c r="AA166" i="33"/>
  <c r="AA167" i="33" s="1"/>
  <c r="AN166" i="33"/>
  <c r="AN167" i="33" s="1"/>
  <c r="BH166" i="33"/>
  <c r="BH167" i="33" s="1"/>
  <c r="BK166" i="33"/>
  <c r="BK167" i="33" s="1"/>
  <c r="CF166" i="33"/>
  <c r="CF167" i="33" s="1"/>
  <c r="U166" i="33"/>
  <c r="U167" i="33" s="1"/>
  <c r="BA166" i="33"/>
  <c r="BA167" i="33" s="1"/>
  <c r="AU166" i="33"/>
  <c r="AU167" i="33" s="1"/>
  <c r="CA166" i="33"/>
  <c r="CA167" i="33" s="1"/>
  <c r="CO166" i="33"/>
  <c r="CO167" i="33" s="1"/>
  <c r="CJ166" i="33"/>
  <c r="CJ167" i="33" s="1"/>
  <c r="BX166" i="33"/>
  <c r="BX167" i="33" s="1"/>
  <c r="Y166" i="33"/>
  <c r="Y167" i="33" s="1"/>
  <c r="X166" i="33"/>
  <c r="X167" i="33" s="1"/>
  <c r="AD166" i="33"/>
  <c r="AD167" i="33" s="1"/>
  <c r="BC166" i="33"/>
  <c r="BC167" i="33" s="1"/>
  <c r="BM166" i="33"/>
  <c r="BM167" i="33" s="1"/>
  <c r="AG166" i="33"/>
  <c r="AG167" i="33" s="1"/>
  <c r="AH166" i="33"/>
  <c r="AH167" i="33" s="1"/>
  <c r="BT166" i="33"/>
  <c r="BT167" i="33" s="1"/>
  <c r="CQ166" i="33"/>
  <c r="CQ167" i="33" s="1"/>
  <c r="BB166" i="33"/>
  <c r="BB167" i="33" s="1"/>
  <c r="Q167" i="33" l="1"/>
  <c r="O166" i="33"/>
  <c r="O167" i="33" l="1"/>
  <c r="BT168" i="33" l="1"/>
  <c r="BB168" i="33"/>
  <c r="AL168" i="33"/>
  <c r="AT168" i="33"/>
  <c r="BI168" i="33"/>
  <c r="BZ168" i="33"/>
  <c r="CO168" i="33"/>
  <c r="CP168" i="33"/>
  <c r="CM168" i="33"/>
  <c r="AW168" i="33"/>
  <c r="CH168" i="33"/>
  <c r="AO168" i="33"/>
  <c r="Z168" i="33"/>
  <c r="CI168" i="33"/>
  <c r="AQ168" i="33"/>
  <c r="BM168" i="33"/>
  <c r="BR168" i="33"/>
  <c r="CF168" i="33"/>
  <c r="AC168" i="33"/>
  <c r="CG168" i="33"/>
  <c r="BN168" i="33"/>
  <c r="BP168" i="33"/>
  <c r="CB168" i="33"/>
  <c r="BQ168" i="33"/>
  <c r="BV168" i="33"/>
  <c r="S168" i="33"/>
  <c r="U168" i="33"/>
  <c r="CL168" i="33"/>
  <c r="AX168" i="33"/>
  <c r="BC168" i="33"/>
  <c r="BL168" i="33"/>
  <c r="AF168" i="33"/>
  <c r="AD168" i="33"/>
  <c r="BY168" i="33"/>
  <c r="AY168" i="33"/>
  <c r="CJ168" i="33"/>
  <c r="T168" i="33"/>
  <c r="CA168" i="33"/>
  <c r="CR168" i="33"/>
  <c r="Y168" i="33"/>
  <c r="BG168" i="33"/>
  <c r="CD168" i="33"/>
  <c r="AA168" i="33"/>
  <c r="AP168" i="33"/>
  <c r="AZ168" i="33"/>
  <c r="R168" i="33"/>
  <c r="AS168" i="33"/>
  <c r="AE168" i="33"/>
  <c r="AM168" i="33"/>
  <c r="AN168" i="33"/>
  <c r="AU168" i="33"/>
  <c r="BO168" i="33"/>
  <c r="AV168" i="33"/>
  <c r="BA168" i="33"/>
  <c r="AI168" i="33"/>
  <c r="X168" i="33"/>
  <c r="CQ168" i="33"/>
  <c r="BX168" i="33"/>
  <c r="BW168" i="33"/>
  <c r="CN168" i="33"/>
  <c r="AJ168" i="33"/>
  <c r="CS168" i="33"/>
  <c r="BK168" i="33"/>
  <c r="W168" i="33"/>
  <c r="CE168" i="33"/>
  <c r="BD168" i="33"/>
  <c r="AK168" i="33"/>
  <c r="BE168" i="33"/>
  <c r="AG168" i="33"/>
  <c r="V168" i="33"/>
  <c r="CC168" i="33"/>
  <c r="CK168" i="33"/>
  <c r="BF168" i="33"/>
  <c r="BH168" i="33"/>
  <c r="AB168" i="33"/>
  <c r="BJ168" i="33"/>
  <c r="BS168" i="33"/>
  <c r="AH168" i="33"/>
  <c r="BU168" i="33"/>
  <c r="AR168" i="33"/>
  <c r="Q168" i="33"/>
  <c r="O168" i="33" l="1"/>
  <c r="M168" i="33"/>
  <c r="L166" i="33"/>
  <c r="L169" i="33"/>
  <c r="L167" i="33"/>
  <c r="L168" i="33"/>
  <c r="M166" i="33" l="1"/>
  <c r="F166" i="33" l="1"/>
  <c r="D166" i="33"/>
  <c r="E166" i="33"/>
  <c r="H171" i="33" l="1"/>
  <c r="H172" i="33" l="1"/>
  <c r="K171" i="33"/>
  <c r="H173" i="33" l="1"/>
  <c r="K172" i="33"/>
  <c r="H174" i="33" l="1"/>
  <c r="K174" i="33" s="1"/>
  <c r="K173" i="33"/>
  <c r="BP171" i="33" l="1"/>
  <c r="BP172" i="33" s="1"/>
  <c r="BB171" i="33"/>
  <c r="BB172" i="33" s="1"/>
  <c r="AG171" i="33"/>
  <c r="AG172" i="33" s="1"/>
  <c r="CS171" i="33"/>
  <c r="CS172" i="33" s="1"/>
  <c r="AF171" i="33"/>
  <c r="AF172" i="33" s="1"/>
  <c r="AU171" i="33"/>
  <c r="AU172" i="33" s="1"/>
  <c r="AE171" i="33"/>
  <c r="AE172" i="33" s="1"/>
  <c r="CI171" i="33"/>
  <c r="CI172" i="33" s="1"/>
  <c r="AN171" i="33"/>
  <c r="AN172" i="33" s="1"/>
  <c r="V171" i="33"/>
  <c r="V172" i="33" s="1"/>
  <c r="X171" i="33"/>
  <c r="X172" i="33" s="1"/>
  <c r="CP171" i="33"/>
  <c r="CP172" i="33" s="1"/>
  <c r="CB171" i="33"/>
  <c r="CB172" i="33" s="1"/>
  <c r="CM171" i="33"/>
  <c r="CM172" i="33" s="1"/>
  <c r="CC171" i="33"/>
  <c r="CC172" i="33" s="1"/>
  <c r="BA171" i="33"/>
  <c r="BA172" i="33" s="1"/>
  <c r="BX171" i="33"/>
  <c r="BX172" i="33" s="1"/>
  <c r="BJ171" i="33"/>
  <c r="BJ172" i="33" s="1"/>
  <c r="AO171" i="33"/>
  <c r="AO172" i="33" s="1"/>
  <c r="AC171" i="33"/>
  <c r="AC172" i="33" s="1"/>
  <c r="AS171" i="33"/>
  <c r="AS172" i="33" s="1"/>
  <c r="BG171" i="33"/>
  <c r="BG172" i="33" s="1"/>
  <c r="CJ171" i="33"/>
  <c r="CJ172" i="33" s="1"/>
  <c r="BD171" i="33"/>
  <c r="BD172" i="33" s="1"/>
  <c r="CQ171" i="33"/>
  <c r="CQ172" i="33" s="1"/>
  <c r="R171" i="33"/>
  <c r="R172" i="33" s="1"/>
  <c r="AB171" i="33"/>
  <c r="AB172" i="33" s="1"/>
  <c r="BZ171" i="33"/>
  <c r="BZ172" i="33" s="1"/>
  <c r="BC171" i="33"/>
  <c r="BC172" i="33" s="1"/>
  <c r="CG171" i="33"/>
  <c r="CG172" i="33" s="1"/>
  <c r="AJ171" i="33"/>
  <c r="AJ172" i="33" s="1"/>
  <c r="BO171" i="33"/>
  <c r="BO172" i="33" s="1"/>
  <c r="BN171" i="33"/>
  <c r="BN172" i="33" s="1"/>
  <c r="AD171" i="33"/>
  <c r="AD172" i="33" s="1"/>
  <c r="AK171" i="33"/>
  <c r="AK172" i="33" s="1"/>
  <c r="AZ171" i="33"/>
  <c r="AZ172" i="33" s="1"/>
  <c r="CO171" i="33"/>
  <c r="CO172" i="33" s="1"/>
  <c r="AM171" i="33"/>
  <c r="AM172" i="33" s="1"/>
  <c r="T171" i="33"/>
  <c r="T172" i="33" s="1"/>
  <c r="CF171" i="33"/>
  <c r="CF172" i="33" s="1"/>
  <c r="BR171" i="33"/>
  <c r="BR172" i="33" s="1"/>
  <c r="AW171" i="33"/>
  <c r="AW172" i="33" s="1"/>
  <c r="AP171" i="33"/>
  <c r="AP172" i="33" s="1"/>
  <c r="BF171" i="33"/>
  <c r="BF172" i="33" s="1"/>
  <c r="BT171" i="33"/>
  <c r="BT172" i="33" s="1"/>
  <c r="Z171" i="33"/>
  <c r="Z172" i="33" s="1"/>
  <c r="CD171" i="33"/>
  <c r="CD172" i="33" s="1"/>
  <c r="BI171" i="33"/>
  <c r="BI172" i="33" s="1"/>
  <c r="AV171" i="33"/>
  <c r="AV172" i="33" s="1"/>
  <c r="CN171" i="33"/>
  <c r="CN172" i="33" s="1"/>
  <c r="BE171" i="33"/>
  <c r="BE172" i="33" s="1"/>
  <c r="BS171" i="33"/>
  <c r="BS172" i="33" s="1"/>
  <c r="BL171" i="33"/>
  <c r="BL172" i="33" s="1"/>
  <c r="BM171" i="33"/>
  <c r="BM172" i="33" s="1"/>
  <c r="BY171" i="33"/>
  <c r="BY172" i="33" s="1"/>
  <c r="AR171" i="33"/>
  <c r="AR172" i="33" s="1"/>
  <c r="CR171" i="33"/>
  <c r="CR172" i="33" s="1"/>
  <c r="AI171" i="33"/>
  <c r="AI172" i="33" s="1"/>
  <c r="Q171" i="33"/>
  <c r="AX171" i="33"/>
  <c r="AX172" i="33" s="1"/>
  <c r="BH171" i="33"/>
  <c r="BH172" i="33" s="1"/>
  <c r="AT171" i="33"/>
  <c r="AT172" i="33" s="1"/>
  <c r="Y171" i="33"/>
  <c r="Y172" i="33" s="1"/>
  <c r="CK171" i="33"/>
  <c r="CK172" i="33" s="1"/>
  <c r="S171" i="33"/>
  <c r="S172" i="33" s="1"/>
  <c r="AH171" i="33"/>
  <c r="AH172" i="33" s="1"/>
  <c r="BK171" i="33"/>
  <c r="BK172" i="33" s="1"/>
  <c r="CA171" i="33"/>
  <c r="CA172" i="33" s="1"/>
  <c r="CL171" i="33"/>
  <c r="CL172" i="33" s="1"/>
  <c r="BQ171" i="33"/>
  <c r="BQ172" i="33" s="1"/>
  <c r="BW171" i="33"/>
  <c r="BW172" i="33" s="1"/>
  <c r="AQ171" i="33"/>
  <c r="AQ172" i="33" s="1"/>
  <c r="AY171" i="33"/>
  <c r="AY172" i="33" s="1"/>
  <c r="CH171" i="33"/>
  <c r="CH172" i="33" s="1"/>
  <c r="CE171" i="33"/>
  <c r="CE172" i="33" s="1"/>
  <c r="W171" i="33"/>
  <c r="W172" i="33" s="1"/>
  <c r="BU171" i="33"/>
  <c r="BU172" i="33" s="1"/>
  <c r="AA171" i="33"/>
  <c r="AA172" i="33" s="1"/>
  <c r="AL171" i="33"/>
  <c r="AL172" i="33" s="1"/>
  <c r="U171" i="33"/>
  <c r="U172" i="33" s="1"/>
  <c r="BV171" i="33"/>
  <c r="BV172" i="33" s="1"/>
  <c r="O171" i="33" l="1"/>
  <c r="Q172" i="33"/>
  <c r="O172" i="33" l="1"/>
  <c r="CG173" i="33" l="1"/>
  <c r="AN173" i="33"/>
  <c r="BN173" i="33"/>
  <c r="AZ173" i="33"/>
  <c r="AD173" i="33"/>
  <c r="CJ173" i="33"/>
  <c r="AV173" i="33"/>
  <c r="BD173" i="33"/>
  <c r="BU173" i="33"/>
  <c r="CE173" i="33"/>
  <c r="AO173" i="33"/>
  <c r="CL173" i="33"/>
  <c r="CH173" i="33"/>
  <c r="V173" i="33"/>
  <c r="AF173" i="33"/>
  <c r="BP173" i="33"/>
  <c r="AM173" i="33"/>
  <c r="CB173" i="33"/>
  <c r="AG173" i="33"/>
  <c r="BC173" i="33"/>
  <c r="AI173" i="33"/>
  <c r="AL173" i="33"/>
  <c r="CR173" i="33"/>
  <c r="AU173" i="33"/>
  <c r="CK173" i="33"/>
  <c r="CA173" i="33"/>
  <c r="Y173" i="33"/>
  <c r="W173" i="33"/>
  <c r="CN173" i="33"/>
  <c r="BR173" i="33"/>
  <c r="AR173" i="33"/>
  <c r="BE173" i="33"/>
  <c r="AX173" i="33"/>
  <c r="BI173" i="33"/>
  <c r="BF173" i="33"/>
  <c r="BQ173" i="33"/>
  <c r="U173" i="33"/>
  <c r="BA173" i="33"/>
  <c r="CO173" i="33"/>
  <c r="BK173" i="33"/>
  <c r="X173" i="33"/>
  <c r="BT173" i="33"/>
  <c r="AH173" i="33"/>
  <c r="BB173" i="33"/>
  <c r="AY173" i="33"/>
  <c r="AQ173" i="33"/>
  <c r="CI173" i="33"/>
  <c r="BW173" i="33"/>
  <c r="CD173" i="33"/>
  <c r="BL173" i="33"/>
  <c r="BS173" i="33"/>
  <c r="AW173" i="33"/>
  <c r="AS173" i="33"/>
  <c r="AP173" i="33"/>
  <c r="BM173" i="33"/>
  <c r="BV173" i="33"/>
  <c r="CF173" i="33"/>
  <c r="AT173" i="33"/>
  <c r="BZ173" i="33"/>
  <c r="AK173" i="33"/>
  <c r="Z173" i="33"/>
  <c r="AC173" i="33"/>
  <c r="R173" i="33"/>
  <c r="CM173" i="33"/>
  <c r="BX173" i="33"/>
  <c r="BY173" i="33"/>
  <c r="S173" i="33"/>
  <c r="BO173" i="33"/>
  <c r="CS173" i="33"/>
  <c r="AB173" i="33"/>
  <c r="BG173" i="33"/>
  <c r="CP173" i="33"/>
  <c r="BJ173" i="33"/>
  <c r="BH173" i="33"/>
  <c r="T173" i="33"/>
  <c r="AJ173" i="33"/>
  <c r="CC173" i="33"/>
  <c r="AE173" i="33"/>
  <c r="AA173" i="33"/>
  <c r="CQ173" i="33"/>
  <c r="Q173" i="33"/>
  <c r="O173" i="33" l="1"/>
  <c r="M173" i="33"/>
  <c r="L172" i="33"/>
  <c r="L171" i="33"/>
  <c r="L174" i="33"/>
  <c r="L173" i="33"/>
  <c r="M171" i="33" l="1"/>
  <c r="F171" i="33" l="1"/>
  <c r="D171" i="33"/>
  <c r="E171" i="33"/>
  <c r="H176" i="33" l="1"/>
  <c r="H177" i="33" l="1"/>
  <c r="K176" i="33"/>
  <c r="H178" i="33" l="1"/>
  <c r="K177" i="33"/>
  <c r="H179" i="33" l="1"/>
  <c r="K179" i="33" s="1"/>
  <c r="K178" i="33"/>
  <c r="AR176" i="33" l="1"/>
  <c r="AR177" i="33" s="1"/>
  <c r="BX176" i="33"/>
  <c r="BX177" i="33" s="1"/>
  <c r="AK176" i="33"/>
  <c r="AK177" i="33" s="1"/>
  <c r="AS176" i="33"/>
  <c r="AS177" i="33" s="1"/>
  <c r="BG176" i="33"/>
  <c r="BG177" i="33" s="1"/>
  <c r="BB176" i="33"/>
  <c r="BB177" i="33" s="1"/>
  <c r="CE176" i="33"/>
  <c r="CE177" i="33" s="1"/>
  <c r="AL176" i="33"/>
  <c r="AL177" i="33" s="1"/>
  <c r="BW176" i="33"/>
  <c r="BW177" i="33" s="1"/>
  <c r="CN176" i="33"/>
  <c r="CN177" i="33" s="1"/>
  <c r="AC176" i="33"/>
  <c r="AC177" i="33" s="1"/>
  <c r="AF176" i="33"/>
  <c r="AF177" i="33" s="1"/>
  <c r="V176" i="33"/>
  <c r="V177" i="33" s="1"/>
  <c r="BN176" i="33"/>
  <c r="BN177" i="33" s="1"/>
  <c r="Z176" i="33"/>
  <c r="Z177" i="33" s="1"/>
  <c r="BE176" i="33"/>
  <c r="BE177" i="33" s="1"/>
  <c r="AV176" i="33"/>
  <c r="AV177" i="33" s="1"/>
  <c r="CB176" i="33"/>
  <c r="CB177" i="33" s="1"/>
  <c r="AX176" i="33"/>
  <c r="AX177" i="33" s="1"/>
  <c r="BF176" i="33"/>
  <c r="BF177" i="33" s="1"/>
  <c r="BM176" i="33"/>
  <c r="BM177" i="33" s="1"/>
  <c r="BO176" i="33"/>
  <c r="BO177" i="33" s="1"/>
  <c r="AD176" i="33"/>
  <c r="AD177" i="33" s="1"/>
  <c r="AW176" i="33"/>
  <c r="AW177" i="33" s="1"/>
  <c r="CG176" i="33"/>
  <c r="CG177" i="33" s="1"/>
  <c r="CK176" i="33"/>
  <c r="CK177" i="33" s="1"/>
  <c r="X176" i="33"/>
  <c r="X177" i="33" s="1"/>
  <c r="CJ176" i="33"/>
  <c r="CJ177" i="33" s="1"/>
  <c r="BQ176" i="33"/>
  <c r="BQ177" i="33" s="1"/>
  <c r="CM176" i="33"/>
  <c r="CM177" i="33" s="1"/>
  <c r="CI176" i="33"/>
  <c r="CI177" i="33" s="1"/>
  <c r="CD176" i="33"/>
  <c r="CD177" i="33" s="1"/>
  <c r="CP176" i="33"/>
  <c r="CP177" i="33" s="1"/>
  <c r="BL176" i="33"/>
  <c r="BL177" i="33" s="1"/>
  <c r="AA176" i="33"/>
  <c r="AA177" i="33" s="1"/>
  <c r="BV176" i="33"/>
  <c r="BV177" i="33" s="1"/>
  <c r="R176" i="33"/>
  <c r="R177" i="33" s="1"/>
  <c r="BC176" i="33"/>
  <c r="BC177" i="33" s="1"/>
  <c r="T176" i="33"/>
  <c r="T177" i="33" s="1"/>
  <c r="AZ176" i="33"/>
  <c r="AZ177" i="33" s="1"/>
  <c r="CF176" i="33"/>
  <c r="CF177" i="33" s="1"/>
  <c r="BK176" i="33"/>
  <c r="BK177" i="33" s="1"/>
  <c r="BS176" i="33"/>
  <c r="BS177" i="33" s="1"/>
  <c r="BZ176" i="33"/>
  <c r="BZ177" i="33" s="1"/>
  <c r="BU176" i="33"/>
  <c r="BU177" i="33" s="1"/>
  <c r="AQ176" i="33"/>
  <c r="AQ177" i="33" s="1"/>
  <c r="BJ176" i="33"/>
  <c r="BJ177" i="33" s="1"/>
  <c r="BI176" i="33"/>
  <c r="BI177" i="33" s="1"/>
  <c r="BA176" i="33"/>
  <c r="BA177" i="33" s="1"/>
  <c r="BD176" i="33"/>
  <c r="BD177" i="33" s="1"/>
  <c r="BY176" i="33"/>
  <c r="BY177" i="33" s="1"/>
  <c r="CC176" i="33"/>
  <c r="CC177" i="33" s="1"/>
  <c r="AB176" i="33"/>
  <c r="AB177" i="33" s="1"/>
  <c r="CS176" i="33"/>
  <c r="CS177" i="33" s="1"/>
  <c r="AU176" i="33"/>
  <c r="AU177" i="33" s="1"/>
  <c r="CR176" i="33"/>
  <c r="CR177" i="33" s="1"/>
  <c r="S176" i="33"/>
  <c r="S177" i="33" s="1"/>
  <c r="BP176" i="33"/>
  <c r="BP177" i="33" s="1"/>
  <c r="AG176" i="33"/>
  <c r="AG177" i="33" s="1"/>
  <c r="Y176" i="33"/>
  <c r="Y177" i="33" s="1"/>
  <c r="AN176" i="33"/>
  <c r="AN177" i="33" s="1"/>
  <c r="BT176" i="33"/>
  <c r="BT177" i="33" s="1"/>
  <c r="AE176" i="33"/>
  <c r="AE177" i="33" s="1"/>
  <c r="AM176" i="33"/>
  <c r="AM177" i="33" s="1"/>
  <c r="AT176" i="33"/>
  <c r="AT177" i="33" s="1"/>
  <c r="AO176" i="33"/>
  <c r="AO177" i="33" s="1"/>
  <c r="CO176" i="33"/>
  <c r="CO177" i="33" s="1"/>
  <c r="BR176" i="33"/>
  <c r="BR177" i="33" s="1"/>
  <c r="AY176" i="33"/>
  <c r="AY177" i="33" s="1"/>
  <c r="U176" i="33"/>
  <c r="U177" i="33" s="1"/>
  <c r="Q176" i="33"/>
  <c r="AH176" i="33"/>
  <c r="AH177" i="33" s="1"/>
  <c r="CH176" i="33"/>
  <c r="CH177" i="33" s="1"/>
  <c r="BH176" i="33"/>
  <c r="BH177" i="33" s="1"/>
  <c r="CL176" i="33"/>
  <c r="CL177" i="33" s="1"/>
  <c r="W176" i="33"/>
  <c r="W177" i="33" s="1"/>
  <c r="CQ176" i="33"/>
  <c r="CQ177" i="33" s="1"/>
  <c r="AP176" i="33"/>
  <c r="AP177" i="33" s="1"/>
  <c r="AJ176" i="33"/>
  <c r="AJ177" i="33" s="1"/>
  <c r="AI176" i="33"/>
  <c r="AI177" i="33" s="1"/>
  <c r="CA176" i="33"/>
  <c r="CA177" i="33" s="1"/>
  <c r="Q177" i="33" l="1"/>
  <c r="O176" i="33"/>
  <c r="O177" i="33" l="1"/>
  <c r="BG178" i="33" l="1"/>
  <c r="BI178" i="33"/>
  <c r="AP178" i="33"/>
  <c r="BF178" i="33"/>
  <c r="X178" i="33"/>
  <c r="CM178" i="33"/>
  <c r="AF178" i="33"/>
  <c r="CB178" i="33"/>
  <c r="AB178" i="33"/>
  <c r="BW178" i="33"/>
  <c r="V178" i="33"/>
  <c r="AN178" i="33"/>
  <c r="AE178" i="33"/>
  <c r="BE178" i="33"/>
  <c r="AG178" i="33"/>
  <c r="CI178" i="33"/>
  <c r="AL178" i="33"/>
  <c r="T178" i="33"/>
  <c r="CP178" i="33"/>
  <c r="CC178" i="33"/>
  <c r="BZ178" i="33"/>
  <c r="R178" i="33"/>
  <c r="AA178" i="33"/>
  <c r="BN178" i="33"/>
  <c r="CH178" i="33"/>
  <c r="AZ178" i="33"/>
  <c r="AQ178" i="33"/>
  <c r="AS178" i="33"/>
  <c r="AX178" i="33"/>
  <c r="CQ178" i="33"/>
  <c r="BH178" i="33"/>
  <c r="CN178" i="33"/>
  <c r="AR178" i="33"/>
  <c r="BQ178" i="33"/>
  <c r="BT178" i="33"/>
  <c r="W178" i="33"/>
  <c r="AH178" i="33"/>
  <c r="Y178" i="33"/>
  <c r="AU178" i="33"/>
  <c r="BL178" i="33"/>
  <c r="CR178" i="33"/>
  <c r="CJ178" i="33"/>
  <c r="BJ178" i="33"/>
  <c r="S178" i="33"/>
  <c r="CD178" i="33"/>
  <c r="BB178" i="33"/>
  <c r="CL178" i="33"/>
  <c r="AC178" i="33"/>
  <c r="BU178" i="33"/>
  <c r="AO178" i="33"/>
  <c r="BX178" i="33"/>
  <c r="CA178" i="33"/>
  <c r="Z178" i="33"/>
  <c r="AW178" i="33"/>
  <c r="CO178" i="33"/>
  <c r="BP178" i="33"/>
  <c r="AI178" i="33"/>
  <c r="BM178" i="33"/>
  <c r="BD178" i="33"/>
  <c r="BO178" i="33"/>
  <c r="BY178" i="33"/>
  <c r="U178" i="33"/>
  <c r="AM178" i="33"/>
  <c r="BS178" i="33"/>
  <c r="BC178" i="33"/>
  <c r="AD178" i="33"/>
  <c r="CS178" i="33"/>
  <c r="AV178" i="33"/>
  <c r="CF178" i="33"/>
  <c r="AK178" i="33"/>
  <c r="AT178" i="33"/>
  <c r="AJ178" i="33"/>
  <c r="BA178" i="33"/>
  <c r="BR178" i="33"/>
  <c r="BK178" i="33"/>
  <c r="AY178" i="33"/>
  <c r="CE178" i="33"/>
  <c r="CG178" i="33"/>
  <c r="BV178" i="33"/>
  <c r="CK178" i="33"/>
  <c r="Q178" i="33"/>
  <c r="M178" i="33" l="1"/>
  <c r="O178" i="33"/>
  <c r="L176" i="33"/>
  <c r="L177" i="33"/>
  <c r="L178" i="33"/>
  <c r="L179" i="33"/>
  <c r="M176" i="33" l="1"/>
  <c r="F176" i="33" l="1"/>
  <c r="D176" i="33"/>
  <c r="E176" i="33"/>
  <c r="H181" i="33" l="1"/>
  <c r="H182" i="33" l="1"/>
  <c r="K181" i="33"/>
  <c r="H183" i="33" l="1"/>
  <c r="K182" i="33"/>
  <c r="H184" i="33" l="1"/>
  <c r="K184" i="33" s="1"/>
  <c r="K183" i="33"/>
  <c r="BR181" i="33" l="1"/>
  <c r="BR182" i="33" s="1"/>
  <c r="BD181" i="33"/>
  <c r="BD182" i="33" s="1"/>
  <c r="AE181" i="33"/>
  <c r="AE182" i="33" s="1"/>
  <c r="AH181" i="33"/>
  <c r="AH182" i="33" s="1"/>
  <c r="AS181" i="33"/>
  <c r="AS182" i="33" s="1"/>
  <c r="BG181" i="33"/>
  <c r="BG182" i="33" s="1"/>
  <c r="AC181" i="33"/>
  <c r="AC182" i="33" s="1"/>
  <c r="R181" i="33"/>
  <c r="R182" i="33" s="1"/>
  <c r="AJ181" i="33"/>
  <c r="AJ182" i="33" s="1"/>
  <c r="BP181" i="33"/>
  <c r="BP182" i="33" s="1"/>
  <c r="CI181" i="33"/>
  <c r="CI182" i="33" s="1"/>
  <c r="AU181" i="33"/>
  <c r="AU182" i="33" s="1"/>
  <c r="CQ181" i="33"/>
  <c r="CQ182" i="33" s="1"/>
  <c r="BW181" i="33"/>
  <c r="BW182" i="33" s="1"/>
  <c r="AV181" i="33"/>
  <c r="AV182" i="33" s="1"/>
  <c r="AW181" i="33"/>
  <c r="AW182" i="33" s="1"/>
  <c r="AQ181" i="33"/>
  <c r="AQ182" i="33" s="1"/>
  <c r="BZ181" i="33"/>
  <c r="BZ182" i="33" s="1"/>
  <c r="BL181" i="33"/>
  <c r="BL182" i="33" s="1"/>
  <c r="AP181" i="33"/>
  <c r="AP182" i="33" s="1"/>
  <c r="AR181" i="33"/>
  <c r="AR182" i="33" s="1"/>
  <c r="BE181" i="33"/>
  <c r="BE182" i="33" s="1"/>
  <c r="BQ181" i="33"/>
  <c r="BQ182" i="33" s="1"/>
  <c r="AY181" i="33"/>
  <c r="AY182" i="33" s="1"/>
  <c r="AO181" i="33"/>
  <c r="AO182" i="33" s="1"/>
  <c r="CA181" i="33"/>
  <c r="CA182" i="33" s="1"/>
  <c r="BF181" i="33"/>
  <c r="BF182" i="33" s="1"/>
  <c r="AD181" i="33"/>
  <c r="AD182" i="33" s="1"/>
  <c r="CB181" i="33"/>
  <c r="CB182" i="33" s="1"/>
  <c r="BN181" i="33"/>
  <c r="BN182" i="33" s="1"/>
  <c r="CM181" i="33"/>
  <c r="CM182" i="33" s="1"/>
  <c r="CE181" i="33"/>
  <c r="CE182" i="33" s="1"/>
  <c r="AA181" i="33"/>
  <c r="AA182" i="33" s="1"/>
  <c r="BH181" i="33"/>
  <c r="BH182" i="33" s="1"/>
  <c r="S181" i="33"/>
  <c r="S182" i="33" s="1"/>
  <c r="BS181" i="33"/>
  <c r="BS182" i="33" s="1"/>
  <c r="BJ181" i="33"/>
  <c r="BJ182" i="33" s="1"/>
  <c r="AI181" i="33"/>
  <c r="AI182" i="33" s="1"/>
  <c r="BM181" i="33"/>
  <c r="BM182" i="33" s="1"/>
  <c r="V181" i="33"/>
  <c r="V182" i="33" s="1"/>
  <c r="CH181" i="33"/>
  <c r="CH182" i="33" s="1"/>
  <c r="BT181" i="33"/>
  <c r="BT182" i="33" s="1"/>
  <c r="AZ181" i="33"/>
  <c r="AZ182" i="33" s="1"/>
  <c r="BC181" i="33"/>
  <c r="BC182" i="33" s="1"/>
  <c r="BO181" i="33"/>
  <c r="BO182" i="33" s="1"/>
  <c r="CC181" i="33"/>
  <c r="CC182" i="33" s="1"/>
  <c r="BU181" i="33"/>
  <c r="BU182" i="33" s="1"/>
  <c r="BI181" i="33"/>
  <c r="BI182" i="33" s="1"/>
  <c r="AM181" i="33"/>
  <c r="AM182" i="33" s="1"/>
  <c r="CG181" i="33"/>
  <c r="CG182" i="33" s="1"/>
  <c r="CP181" i="33"/>
  <c r="CP182" i="33" s="1"/>
  <c r="BK181" i="33"/>
  <c r="BK182" i="33" s="1"/>
  <c r="BY181" i="33"/>
  <c r="BY182" i="33" s="1"/>
  <c r="CO181" i="33"/>
  <c r="CO182" i="33" s="1"/>
  <c r="CD181" i="33"/>
  <c r="CD182" i="33" s="1"/>
  <c r="BA181" i="33"/>
  <c r="BA182" i="33" s="1"/>
  <c r="AN181" i="33"/>
  <c r="AN182" i="33" s="1"/>
  <c r="AK181" i="33"/>
  <c r="AK182" i="33" s="1"/>
  <c r="Z181" i="33"/>
  <c r="Z182" i="33" s="1"/>
  <c r="W181" i="33"/>
  <c r="W182" i="33" s="1"/>
  <c r="CN181" i="33"/>
  <c r="CN182" i="33" s="1"/>
  <c r="AL181" i="33"/>
  <c r="AL182" i="33" s="1"/>
  <c r="X181" i="33"/>
  <c r="X182" i="33" s="1"/>
  <c r="CJ181" i="33"/>
  <c r="CJ182" i="33" s="1"/>
  <c r="BV181" i="33"/>
  <c r="BV182" i="33" s="1"/>
  <c r="BX181" i="33"/>
  <c r="BX182" i="33" s="1"/>
  <c r="CK181" i="33"/>
  <c r="CK182" i="33" s="1"/>
  <c r="AB181" i="33"/>
  <c r="AB182" i="33" s="1"/>
  <c r="AG181" i="33"/>
  <c r="AG182" i="33" s="1"/>
  <c r="Q181" i="33"/>
  <c r="CL181" i="33"/>
  <c r="CL182" i="33" s="1"/>
  <c r="AT181" i="33"/>
  <c r="AT182" i="33" s="1"/>
  <c r="AF181" i="33"/>
  <c r="AF182" i="33" s="1"/>
  <c r="CR181" i="33"/>
  <c r="CR182" i="33" s="1"/>
  <c r="CF181" i="33"/>
  <c r="CF182" i="33" s="1"/>
  <c r="AX181" i="33"/>
  <c r="AX182" i="33" s="1"/>
  <c r="BB181" i="33"/>
  <c r="BB182" i="33" s="1"/>
  <c r="Y181" i="33"/>
  <c r="Y182" i="33" s="1"/>
  <c r="U181" i="33"/>
  <c r="U182" i="33" s="1"/>
  <c r="T181" i="33"/>
  <c r="T182" i="33" s="1"/>
  <c r="CS181" i="33"/>
  <c r="CS182" i="33" s="1"/>
  <c r="O181" i="33" l="1"/>
  <c r="Q182" i="33"/>
  <c r="O182" i="33" l="1"/>
  <c r="CJ183" i="33" l="1"/>
  <c r="BW183" i="33"/>
  <c r="CB183" i="33"/>
  <c r="AV183" i="33"/>
  <c r="CF183" i="33"/>
  <c r="CI183" i="33"/>
  <c r="CE183" i="33"/>
  <c r="BG183" i="33"/>
  <c r="AR183" i="33"/>
  <c r="CO183" i="33"/>
  <c r="CK183" i="33"/>
  <c r="AE183" i="33"/>
  <c r="BN183" i="33"/>
  <c r="AK183" i="33"/>
  <c r="T183" i="33"/>
  <c r="BV183" i="33"/>
  <c r="BR183" i="33"/>
  <c r="AG183" i="33"/>
  <c r="AX183" i="33"/>
  <c r="BK183" i="33"/>
  <c r="R183" i="33"/>
  <c r="BC183" i="33"/>
  <c r="AP183" i="33"/>
  <c r="AA183" i="33"/>
  <c r="U183" i="33"/>
  <c r="BF183" i="33"/>
  <c r="BZ183" i="33"/>
  <c r="BE183" i="33"/>
  <c r="AU183" i="33"/>
  <c r="BP183" i="33"/>
  <c r="AQ183" i="33"/>
  <c r="BD183" i="33"/>
  <c r="AJ183" i="33"/>
  <c r="CL183" i="33"/>
  <c r="BB183" i="33"/>
  <c r="CQ183" i="33"/>
  <c r="AI183" i="33"/>
  <c r="Z183" i="33"/>
  <c r="AT183" i="33"/>
  <c r="AB183" i="33"/>
  <c r="CG183" i="33"/>
  <c r="BI183" i="33"/>
  <c r="AN183" i="33"/>
  <c r="BM183" i="33"/>
  <c r="AS183" i="33"/>
  <c r="CP183" i="33"/>
  <c r="V183" i="33"/>
  <c r="BT183" i="33"/>
  <c r="AM183" i="33"/>
  <c r="CD183" i="33"/>
  <c r="CM183" i="33"/>
  <c r="BO183" i="33"/>
  <c r="AC183" i="33"/>
  <c r="Y183" i="33"/>
  <c r="BJ183" i="33"/>
  <c r="BL183" i="33"/>
  <c r="CR183" i="33"/>
  <c r="CS183" i="33"/>
  <c r="BX183" i="33"/>
  <c r="AF183" i="33"/>
  <c r="BQ183" i="33"/>
  <c r="CN183" i="33"/>
  <c r="BA183" i="33"/>
  <c r="W183" i="33"/>
  <c r="AZ183" i="33"/>
  <c r="AW183" i="33"/>
  <c r="BS183" i="33"/>
  <c r="BH183" i="33"/>
  <c r="X183" i="33"/>
  <c r="CH183" i="33"/>
  <c r="AL183" i="33"/>
  <c r="BY183" i="33"/>
  <c r="AY183" i="33"/>
  <c r="S183" i="33"/>
  <c r="CA183" i="33"/>
  <c r="CC183" i="33"/>
  <c r="AD183" i="33"/>
  <c r="AH183" i="33"/>
  <c r="AO183" i="33"/>
  <c r="BU183" i="33"/>
  <c r="Q183" i="33"/>
  <c r="O183" i="33" l="1"/>
  <c r="M183" i="33"/>
  <c r="L181" i="33"/>
  <c r="L183" i="33"/>
  <c r="L184" i="33"/>
  <c r="L182" i="33"/>
  <c r="M181" i="33" l="1"/>
  <c r="F181" i="33" l="1"/>
  <c r="D181" i="33"/>
  <c r="E181" i="33"/>
  <c r="H186" i="33" l="1"/>
  <c r="H187" i="33" l="1"/>
  <c r="K186" i="33"/>
  <c r="H188" i="33" l="1"/>
  <c r="K187" i="33"/>
  <c r="H189" i="33" l="1"/>
  <c r="K189" i="33" s="1"/>
  <c r="K188" i="33"/>
  <c r="BX186" i="33" l="1"/>
  <c r="BX187" i="33" s="1"/>
  <c r="BN186" i="33"/>
  <c r="BN187" i="33" s="1"/>
  <c r="BU186" i="33"/>
  <c r="BU187" i="33" s="1"/>
  <c r="AC186" i="33"/>
  <c r="AC187" i="33" s="1"/>
  <c r="S186" i="33"/>
  <c r="S187" i="33" s="1"/>
  <c r="AI186" i="33"/>
  <c r="AI187" i="33" s="1"/>
  <c r="Z186" i="33"/>
  <c r="Z187" i="33" s="1"/>
  <c r="BZ186" i="33"/>
  <c r="BZ187" i="33" s="1"/>
  <c r="BQ186" i="33"/>
  <c r="BQ187" i="33" s="1"/>
  <c r="BS186" i="33"/>
  <c r="BS187" i="33" s="1"/>
  <c r="AG186" i="33"/>
  <c r="AG187" i="33" s="1"/>
  <c r="CO186" i="33"/>
  <c r="CO187" i="33" s="1"/>
  <c r="AK186" i="33"/>
  <c r="AK187" i="33" s="1"/>
  <c r="BV186" i="33"/>
  <c r="BV187" i="33" s="1"/>
  <c r="V186" i="33"/>
  <c r="V187" i="33" s="1"/>
  <c r="CJ186" i="33"/>
  <c r="CJ187" i="33" s="1"/>
  <c r="W186" i="33"/>
  <c r="W187" i="33" s="1"/>
  <c r="BM186" i="33"/>
  <c r="BM187" i="33" s="1"/>
  <c r="CC186" i="33"/>
  <c r="CC187" i="33" s="1"/>
  <c r="BO186" i="33"/>
  <c r="BO187" i="33" s="1"/>
  <c r="BW186" i="33"/>
  <c r="BW187" i="33" s="1"/>
  <c r="AP186" i="33"/>
  <c r="AP187" i="33" s="1"/>
  <c r="CD186" i="33"/>
  <c r="CD187" i="33" s="1"/>
  <c r="AF186" i="33"/>
  <c r="AF187" i="33" s="1"/>
  <c r="AQ186" i="33"/>
  <c r="AQ187" i="33" s="1"/>
  <c r="R186" i="33"/>
  <c r="R187" i="33" s="1"/>
  <c r="AL186" i="33"/>
  <c r="AL187" i="33" s="1"/>
  <c r="CR186" i="33"/>
  <c r="CR187" i="33" s="1"/>
  <c r="AM186" i="33"/>
  <c r="AM187" i="33" s="1"/>
  <c r="AB186" i="33"/>
  <c r="AB187" i="33" s="1"/>
  <c r="CK186" i="33"/>
  <c r="CK187" i="33" s="1"/>
  <c r="BG186" i="33"/>
  <c r="BG187" i="33" s="1"/>
  <c r="AE186" i="33"/>
  <c r="AE187" i="33" s="1"/>
  <c r="CE186" i="33"/>
  <c r="CE187" i="33" s="1"/>
  <c r="BC186" i="33"/>
  <c r="BC187" i="33" s="1"/>
  <c r="CL186" i="33"/>
  <c r="CL187" i="33" s="1"/>
  <c r="CI186" i="33"/>
  <c r="CI187" i="33" s="1"/>
  <c r="AJ186" i="33"/>
  <c r="AJ187" i="33" s="1"/>
  <c r="BB186" i="33"/>
  <c r="BB187" i="33" s="1"/>
  <c r="AZ186" i="33"/>
  <c r="AZ187" i="33" s="1"/>
  <c r="U186" i="33"/>
  <c r="U187" i="33" s="1"/>
  <c r="BJ186" i="33"/>
  <c r="BJ187" i="33" s="1"/>
  <c r="BP186" i="33"/>
  <c r="BP187" i="33" s="1"/>
  <c r="CS186" i="33"/>
  <c r="CS187" i="33" s="1"/>
  <c r="AV186" i="33"/>
  <c r="AV187" i="33" s="1"/>
  <c r="AD186" i="33"/>
  <c r="AD187" i="33" s="1"/>
  <c r="AU186" i="33"/>
  <c r="AU187" i="33" s="1"/>
  <c r="AX186" i="33"/>
  <c r="AX187" i="33" s="1"/>
  <c r="CG186" i="33"/>
  <c r="CG187" i="33" s="1"/>
  <c r="CP186" i="33"/>
  <c r="CP187" i="33" s="1"/>
  <c r="AS186" i="33"/>
  <c r="AS187" i="33" s="1"/>
  <c r="BL186" i="33"/>
  <c r="BL187" i="33" s="1"/>
  <c r="BT186" i="33"/>
  <c r="BT187" i="33" s="1"/>
  <c r="AA186" i="33"/>
  <c r="AA187" i="33" s="1"/>
  <c r="CH186" i="33"/>
  <c r="CH187" i="33" s="1"/>
  <c r="AN186" i="33"/>
  <c r="AN187" i="33" s="1"/>
  <c r="Y186" i="33"/>
  <c r="Y187" i="33" s="1"/>
  <c r="AW186" i="33"/>
  <c r="AW187" i="33" s="1"/>
  <c r="AH186" i="33"/>
  <c r="AH187" i="33" s="1"/>
  <c r="BF186" i="33"/>
  <c r="BF187" i="33" s="1"/>
  <c r="BI186" i="33"/>
  <c r="BI187" i="33" s="1"/>
  <c r="AT186" i="33"/>
  <c r="AT187" i="33" s="1"/>
  <c r="BH186" i="33"/>
  <c r="BH187" i="33" s="1"/>
  <c r="BD186" i="33"/>
  <c r="BD187" i="33" s="1"/>
  <c r="CN186" i="33"/>
  <c r="CN187" i="33" s="1"/>
  <c r="AR186" i="33"/>
  <c r="AR187" i="33" s="1"/>
  <c r="X186" i="33"/>
  <c r="X187" i="33" s="1"/>
  <c r="BA186" i="33"/>
  <c r="BA187" i="33" s="1"/>
  <c r="AO186" i="33"/>
  <c r="AO187" i="33" s="1"/>
  <c r="BK186" i="33"/>
  <c r="BK187" i="33" s="1"/>
  <c r="CM186" i="33"/>
  <c r="CM187" i="33" s="1"/>
  <c r="BE186" i="33"/>
  <c r="BE187" i="33" s="1"/>
  <c r="Q186" i="33"/>
  <c r="CQ186" i="33"/>
  <c r="CQ187" i="33" s="1"/>
  <c r="BY186" i="33"/>
  <c r="BY187" i="33" s="1"/>
  <c r="CA186" i="33"/>
  <c r="CA187" i="33" s="1"/>
  <c r="CB186" i="33"/>
  <c r="CB187" i="33" s="1"/>
  <c r="BR186" i="33"/>
  <c r="BR187" i="33" s="1"/>
  <c r="AY186" i="33"/>
  <c r="AY187" i="33" s="1"/>
  <c r="CF186" i="33"/>
  <c r="CF187" i="33" s="1"/>
  <c r="T186" i="33"/>
  <c r="T187" i="33" s="1"/>
  <c r="Q187" i="33" l="1"/>
  <c r="O186" i="33"/>
  <c r="O187" i="33" l="1"/>
  <c r="AC188" i="33" l="1"/>
  <c r="BV188" i="33"/>
  <c r="AI188" i="33"/>
  <c r="S188" i="33"/>
  <c r="CD188" i="33"/>
  <c r="BS188" i="33"/>
  <c r="BW188" i="33"/>
  <c r="BN188" i="33"/>
  <c r="V188" i="33"/>
  <c r="BZ188" i="33"/>
  <c r="BM188" i="33"/>
  <c r="CO188" i="33"/>
  <c r="BU188" i="33"/>
  <c r="Z188" i="33"/>
  <c r="AG188" i="33"/>
  <c r="W188" i="33"/>
  <c r="AP188" i="33"/>
  <c r="BO188" i="33"/>
  <c r="BX188" i="33"/>
  <c r="CC188" i="33"/>
  <c r="CJ188" i="33"/>
  <c r="BQ188" i="33"/>
  <c r="AK188" i="33"/>
  <c r="AF188" i="33"/>
  <c r="BY188" i="33"/>
  <c r="CM188" i="33"/>
  <c r="CS188" i="33"/>
  <c r="BR188" i="33"/>
  <c r="BA188" i="33"/>
  <c r="CI188" i="33"/>
  <c r="Y188" i="33"/>
  <c r="CH188" i="33"/>
  <c r="AT188" i="33"/>
  <c r="U188" i="33"/>
  <c r="CF188" i="33"/>
  <c r="CE188" i="33"/>
  <c r="BD188" i="33"/>
  <c r="CK188" i="33"/>
  <c r="AL188" i="33"/>
  <c r="BT188" i="33"/>
  <c r="BL188" i="33"/>
  <c r="CA188" i="33"/>
  <c r="R188" i="33"/>
  <c r="AS188" i="33"/>
  <c r="CN188" i="33"/>
  <c r="BP188" i="33"/>
  <c r="BH188" i="33"/>
  <c r="X188" i="33"/>
  <c r="BK188" i="33"/>
  <c r="CL188" i="33"/>
  <c r="AQ188" i="33"/>
  <c r="CQ188" i="33"/>
  <c r="AW188" i="33"/>
  <c r="BC188" i="33"/>
  <c r="AH188" i="33"/>
  <c r="AN188" i="33"/>
  <c r="AO188" i="33"/>
  <c r="AZ188" i="33"/>
  <c r="AJ188" i="33"/>
  <c r="T188" i="33"/>
  <c r="AX188" i="33"/>
  <c r="BF188" i="33"/>
  <c r="AY188" i="33"/>
  <c r="BG188" i="33"/>
  <c r="CP188" i="33"/>
  <c r="CG188" i="33"/>
  <c r="BE188" i="33"/>
  <c r="AU188" i="33"/>
  <c r="AR188" i="33"/>
  <c r="AA188" i="33"/>
  <c r="CB188" i="33"/>
  <c r="BJ188" i="33"/>
  <c r="BB188" i="33"/>
  <c r="AD188" i="33"/>
  <c r="AE188" i="33"/>
  <c r="AM188" i="33"/>
  <c r="BI188" i="33"/>
  <c r="AB188" i="33"/>
  <c r="CR188" i="33"/>
  <c r="AV188" i="33"/>
  <c r="Q188" i="33"/>
  <c r="O188" i="33" l="1"/>
  <c r="M188" i="33"/>
  <c r="L187" i="33"/>
  <c r="L189" i="33"/>
  <c r="L186" i="33"/>
  <c r="L188" i="33"/>
  <c r="M186" i="33" l="1"/>
  <c r="F186" i="33" l="1"/>
  <c r="D186" i="33"/>
  <c r="E186" i="33"/>
  <c r="H191" i="33" l="1"/>
  <c r="H192" i="33" l="1"/>
  <c r="K191" i="33"/>
  <c r="H193" i="33" l="1"/>
  <c r="K192" i="33"/>
  <c r="H194" i="33" l="1"/>
  <c r="K194" i="33" s="1"/>
  <c r="K193" i="33"/>
  <c r="BP191" i="33" l="1"/>
  <c r="BP192" i="33" s="1"/>
  <c r="BB191" i="33"/>
  <c r="BB192" i="33" s="1"/>
  <c r="AM191" i="33"/>
  <c r="AM192" i="33" s="1"/>
  <c r="Q191" i="33"/>
  <c r="CC191" i="33"/>
  <c r="CC192" i="33" s="1"/>
  <c r="S191" i="33"/>
  <c r="S192" i="33" s="1"/>
  <c r="BF191" i="33"/>
  <c r="BF192" i="33" s="1"/>
  <c r="AS191" i="33"/>
  <c r="AS192" i="33" s="1"/>
  <c r="BI191" i="33"/>
  <c r="BI192" i="33" s="1"/>
  <c r="CH191" i="33"/>
  <c r="CH192" i="33" s="1"/>
  <c r="CE191" i="33"/>
  <c r="CE192" i="33" s="1"/>
  <c r="AR191" i="33"/>
  <c r="AR192" i="33" s="1"/>
  <c r="BE191" i="33"/>
  <c r="BE192" i="33" s="1"/>
  <c r="CR191" i="33"/>
  <c r="CR192" i="33" s="1"/>
  <c r="CI191" i="33"/>
  <c r="CI192" i="33" s="1"/>
  <c r="CM191" i="33"/>
  <c r="CM192" i="33" s="1"/>
  <c r="BX191" i="33"/>
  <c r="BX192" i="33" s="1"/>
  <c r="BJ191" i="33"/>
  <c r="BJ192" i="33" s="1"/>
  <c r="AU191" i="33"/>
  <c r="AU192" i="33" s="1"/>
  <c r="Y191" i="33"/>
  <c r="Y192" i="33" s="1"/>
  <c r="CK191" i="33"/>
  <c r="CK192" i="33" s="1"/>
  <c r="AI191" i="33"/>
  <c r="AI192" i="33" s="1"/>
  <c r="CG191" i="33"/>
  <c r="CG192" i="33" s="1"/>
  <c r="CL191" i="33"/>
  <c r="CL192" i="33" s="1"/>
  <c r="CB191" i="33"/>
  <c r="CB192" i="33" s="1"/>
  <c r="BL191" i="33"/>
  <c r="BL192" i="33" s="1"/>
  <c r="AB191" i="33"/>
  <c r="AB192" i="33" s="1"/>
  <c r="BZ191" i="33"/>
  <c r="BZ192" i="33" s="1"/>
  <c r="BK191" i="33"/>
  <c r="BK192" i="33" s="1"/>
  <c r="R191" i="33"/>
  <c r="R192" i="33" s="1"/>
  <c r="CJ191" i="33"/>
  <c r="CJ192" i="33" s="1"/>
  <c r="BS191" i="33"/>
  <c r="BS192" i="33" s="1"/>
  <c r="BG191" i="33"/>
  <c r="BG192" i="33" s="1"/>
  <c r="AD191" i="33"/>
  <c r="AD192" i="33" s="1"/>
  <c r="AX191" i="33"/>
  <c r="AX192" i="33" s="1"/>
  <c r="AN191" i="33"/>
  <c r="AN192" i="33" s="1"/>
  <c r="W191" i="33"/>
  <c r="W192" i="33" s="1"/>
  <c r="AK191" i="33"/>
  <c r="AK192" i="33" s="1"/>
  <c r="T191" i="33"/>
  <c r="T192" i="33" s="1"/>
  <c r="CF191" i="33"/>
  <c r="CF192" i="33" s="1"/>
  <c r="BR191" i="33"/>
  <c r="BR192" i="33" s="1"/>
  <c r="BC191" i="33"/>
  <c r="BC192" i="33" s="1"/>
  <c r="AG191" i="33"/>
  <c r="AG192" i="33" s="1"/>
  <c r="CS191" i="33"/>
  <c r="CS192" i="33" s="1"/>
  <c r="AY191" i="33"/>
  <c r="AY192" i="33" s="1"/>
  <c r="AA191" i="33"/>
  <c r="AA192" i="33" s="1"/>
  <c r="AC191" i="33"/>
  <c r="AC192" i="33" s="1"/>
  <c r="X191" i="33"/>
  <c r="X192" i="33" s="1"/>
  <c r="BY191" i="33"/>
  <c r="BY192" i="33" s="1"/>
  <c r="CN191" i="33"/>
  <c r="CN192" i="33" s="1"/>
  <c r="AO191" i="33"/>
  <c r="AO192" i="33" s="1"/>
  <c r="AQ191" i="33"/>
  <c r="AQ192" i="33" s="1"/>
  <c r="AJ191" i="33"/>
  <c r="AJ192" i="33" s="1"/>
  <c r="AW191" i="33"/>
  <c r="AW192" i="33" s="1"/>
  <c r="CO191" i="33"/>
  <c r="CO192" i="33" s="1"/>
  <c r="CP191" i="33"/>
  <c r="CP192" i="33" s="1"/>
  <c r="U191" i="33"/>
  <c r="U192" i="33" s="1"/>
  <c r="AZ191" i="33"/>
  <c r="AZ192" i="33" s="1"/>
  <c r="BN191" i="33"/>
  <c r="BN192" i="33" s="1"/>
  <c r="AF191" i="33"/>
  <c r="AF192" i="33" s="1"/>
  <c r="BH191" i="33"/>
  <c r="BH192" i="33" s="1"/>
  <c r="AT191" i="33"/>
  <c r="AT192" i="33" s="1"/>
  <c r="AE191" i="33"/>
  <c r="AE192" i="33" s="1"/>
  <c r="CQ191" i="33"/>
  <c r="CQ192" i="33" s="1"/>
  <c r="BU191" i="33"/>
  <c r="BU192" i="33" s="1"/>
  <c r="CD191" i="33"/>
  <c r="CD192" i="33" s="1"/>
  <c r="BA191" i="33"/>
  <c r="BA192" i="33" s="1"/>
  <c r="Z191" i="33"/>
  <c r="Z192" i="33" s="1"/>
  <c r="AP191" i="33"/>
  <c r="AP192" i="33" s="1"/>
  <c r="BD191" i="33"/>
  <c r="BD192" i="33" s="1"/>
  <c r="BQ191" i="33"/>
  <c r="BQ192" i="33" s="1"/>
  <c r="BV191" i="33"/>
  <c r="BV192" i="33" s="1"/>
  <c r="BO191" i="33"/>
  <c r="BO192" i="33" s="1"/>
  <c r="V191" i="33"/>
  <c r="V192" i="33" s="1"/>
  <c r="AH191" i="33"/>
  <c r="AH192" i="33" s="1"/>
  <c r="AV191" i="33"/>
  <c r="AV192" i="33" s="1"/>
  <c r="CA191" i="33"/>
  <c r="CA192" i="33" s="1"/>
  <c r="BW191" i="33"/>
  <c r="BW192" i="33" s="1"/>
  <c r="AL191" i="33"/>
  <c r="AL192" i="33" s="1"/>
  <c r="BM191" i="33"/>
  <c r="BM192" i="33" s="1"/>
  <c r="BT191" i="33"/>
  <c r="BT192" i="33" s="1"/>
  <c r="O191" i="33" l="1"/>
  <c r="Q192" i="33"/>
  <c r="O192" i="33" l="1"/>
  <c r="AR193" i="33" l="1"/>
  <c r="AC193" i="33"/>
  <c r="BU193" i="33"/>
  <c r="BS193" i="33"/>
  <c r="AI193" i="33"/>
  <c r="AH193" i="33"/>
  <c r="CE193" i="33"/>
  <c r="BK193" i="33"/>
  <c r="V193" i="33"/>
  <c r="CH193" i="33"/>
  <c r="CK193" i="33"/>
  <c r="BP193" i="33"/>
  <c r="AT193" i="33"/>
  <c r="CM193" i="33"/>
  <c r="BN193" i="33"/>
  <c r="AF193" i="33"/>
  <c r="AE193" i="33"/>
  <c r="BV193" i="33"/>
  <c r="CC193" i="33"/>
  <c r="CJ193" i="33"/>
  <c r="CN193" i="33"/>
  <c r="BY193" i="33"/>
  <c r="CQ193" i="33"/>
  <c r="Z193" i="33"/>
  <c r="BD193" i="33"/>
  <c r="BC193" i="33"/>
  <c r="BG193" i="33"/>
  <c r="CP193" i="33"/>
  <c r="AQ193" i="33"/>
  <c r="AK193" i="33"/>
  <c r="AD193" i="33"/>
  <c r="CB193" i="33"/>
  <c r="CI193" i="33"/>
  <c r="BR193" i="33"/>
  <c r="CL193" i="33"/>
  <c r="AP193" i="33"/>
  <c r="BA193" i="33"/>
  <c r="AM193" i="33"/>
  <c r="AV193" i="33"/>
  <c r="CD193" i="33"/>
  <c r="BB193" i="33"/>
  <c r="BO193" i="33"/>
  <c r="BM193" i="33"/>
  <c r="W193" i="33"/>
  <c r="CO193" i="33"/>
  <c r="AZ193" i="33"/>
  <c r="U193" i="33"/>
  <c r="R193" i="33"/>
  <c r="AS193" i="33"/>
  <c r="AO193" i="33"/>
  <c r="CS193" i="33"/>
  <c r="CG193" i="33"/>
  <c r="CA193" i="33"/>
  <c r="BQ193" i="33"/>
  <c r="AG193" i="33"/>
  <c r="BZ193" i="33"/>
  <c r="BW193" i="33"/>
  <c r="AY193" i="33"/>
  <c r="T193" i="33"/>
  <c r="AX193" i="33"/>
  <c r="Y193" i="33"/>
  <c r="AA193" i="33"/>
  <c r="BE193" i="33"/>
  <c r="X193" i="33"/>
  <c r="BF193" i="33"/>
  <c r="AN193" i="33"/>
  <c r="AB193" i="33"/>
  <c r="CR193" i="33"/>
  <c r="BL193" i="33"/>
  <c r="S193" i="33"/>
  <c r="BX193" i="33"/>
  <c r="AL193" i="33"/>
  <c r="BT193" i="33"/>
  <c r="CF193" i="33"/>
  <c r="AW193" i="33"/>
  <c r="AU193" i="33"/>
  <c r="BH193" i="33"/>
  <c r="BJ193" i="33"/>
  <c r="AJ193" i="33"/>
  <c r="BI193" i="33"/>
  <c r="Q193" i="33"/>
  <c r="O193" i="33" l="1"/>
  <c r="M193" i="33"/>
  <c r="L192" i="33"/>
  <c r="L193" i="33"/>
  <c r="L194" i="33"/>
  <c r="L191" i="33"/>
  <c r="M191" i="33" l="1"/>
  <c r="F191" i="33" s="1"/>
  <c r="D191" i="33" l="1"/>
  <c r="E191" i="33"/>
  <c r="H196" i="33" l="1"/>
  <c r="H197" i="33" s="1"/>
  <c r="K196" i="33" l="1"/>
  <c r="H198" i="33"/>
  <c r="K197" i="33"/>
  <c r="H199" i="33" l="1"/>
  <c r="K199" i="33" s="1"/>
  <c r="K198" i="33"/>
  <c r="AQ196" i="33" l="1"/>
  <c r="AQ197" i="33" s="1"/>
  <c r="BW196" i="33"/>
  <c r="BW197" i="33" s="1"/>
  <c r="AB196" i="33"/>
  <c r="AB197" i="33" s="1"/>
  <c r="BH196" i="33"/>
  <c r="BH197" i="33" s="1"/>
  <c r="CN196" i="33"/>
  <c r="CN197" i="33" s="1"/>
  <c r="BQ196" i="33"/>
  <c r="BQ197" i="33" s="1"/>
  <c r="AG196" i="33"/>
  <c r="AG197" i="33" s="1"/>
  <c r="AP196" i="33"/>
  <c r="AP197" i="33" s="1"/>
  <c r="BE196" i="33"/>
  <c r="BE197" i="33" s="1"/>
  <c r="AR196" i="33"/>
  <c r="AR197" i="33" s="1"/>
  <c r="CH196" i="33"/>
  <c r="CH197" i="33" s="1"/>
  <c r="AE196" i="33"/>
  <c r="AE197" i="33" s="1"/>
  <c r="AD196" i="33"/>
  <c r="AD197" i="33" s="1"/>
  <c r="BO196" i="33"/>
  <c r="BO197" i="33" s="1"/>
  <c r="Q196" i="33"/>
  <c r="AU196" i="33"/>
  <c r="AU197" i="33" s="1"/>
  <c r="CA196" i="33"/>
  <c r="CA197" i="33" s="1"/>
  <c r="AF196" i="33"/>
  <c r="AF197" i="33" s="1"/>
  <c r="BL196" i="33"/>
  <c r="BL197" i="33" s="1"/>
  <c r="CR196" i="33"/>
  <c r="CR197" i="33" s="1"/>
  <c r="BY196" i="33"/>
  <c r="BY197" i="33" s="1"/>
  <c r="BJ196" i="33"/>
  <c r="BJ197" i="33" s="1"/>
  <c r="AO196" i="33"/>
  <c r="AO197" i="33" s="1"/>
  <c r="R196" i="33"/>
  <c r="R197" i="33" s="1"/>
  <c r="BF196" i="33"/>
  <c r="BF197" i="33" s="1"/>
  <c r="W196" i="33"/>
  <c r="W197" i="33" s="1"/>
  <c r="CI196" i="33"/>
  <c r="CI197" i="33" s="1"/>
  <c r="BT196" i="33"/>
  <c r="BT197" i="33" s="1"/>
  <c r="CO196" i="33"/>
  <c r="CO197" i="33" s="1"/>
  <c r="AA196" i="33"/>
  <c r="AA197" i="33" s="1"/>
  <c r="BX196" i="33"/>
  <c r="BX197" i="33" s="1"/>
  <c r="BM196" i="33"/>
  <c r="BM197" i="33" s="1"/>
  <c r="BK196" i="33"/>
  <c r="BK197" i="33" s="1"/>
  <c r="CB196" i="33"/>
  <c r="CB197" i="33" s="1"/>
  <c r="BU196" i="33"/>
  <c r="BU197" i="33" s="1"/>
  <c r="T196" i="33"/>
  <c r="T197" i="33" s="1"/>
  <c r="CF196" i="33"/>
  <c r="CF197" i="33" s="1"/>
  <c r="CC196" i="33"/>
  <c r="CC197" i="33" s="1"/>
  <c r="S196" i="33"/>
  <c r="S197" i="33" s="1"/>
  <c r="AY196" i="33"/>
  <c r="AY197" i="33" s="1"/>
  <c r="CE196" i="33"/>
  <c r="CE197" i="33" s="1"/>
  <c r="AJ196" i="33"/>
  <c r="AJ197" i="33" s="1"/>
  <c r="BP196" i="33"/>
  <c r="BP197" i="33" s="1"/>
  <c r="U196" i="33"/>
  <c r="U197" i="33" s="1"/>
  <c r="CG196" i="33"/>
  <c r="CG197" i="33" s="1"/>
  <c r="BR196" i="33"/>
  <c r="BR197" i="33" s="1"/>
  <c r="AW196" i="33"/>
  <c r="AW197" i="33" s="1"/>
  <c r="AH196" i="33"/>
  <c r="AH197" i="33" s="1"/>
  <c r="CL196" i="33"/>
  <c r="CL197" i="33" s="1"/>
  <c r="BC196" i="33"/>
  <c r="BC197" i="33" s="1"/>
  <c r="AN196" i="33"/>
  <c r="AN197" i="33" s="1"/>
  <c r="AC196" i="33"/>
  <c r="AC197" i="33" s="1"/>
  <c r="AX196" i="33"/>
  <c r="AX197" i="33" s="1"/>
  <c r="CM196" i="33"/>
  <c r="CM197" i="33" s="1"/>
  <c r="AK196" i="33"/>
  <c r="AK197" i="33" s="1"/>
  <c r="BN196" i="33"/>
  <c r="BN197" i="33" s="1"/>
  <c r="AV196" i="33"/>
  <c r="AV197" i="33" s="1"/>
  <c r="CP196" i="33"/>
  <c r="CP197" i="33" s="1"/>
  <c r="AI196" i="33"/>
  <c r="AI197" i="33" s="1"/>
  <c r="BA196" i="33"/>
  <c r="BA197" i="33" s="1"/>
  <c r="Z196" i="33"/>
  <c r="Z197" i="33" s="1"/>
  <c r="AM196" i="33"/>
  <c r="AM197" i="33" s="1"/>
  <c r="BS196" i="33"/>
  <c r="BS197" i="33" s="1"/>
  <c r="X196" i="33"/>
  <c r="X197" i="33" s="1"/>
  <c r="BD196" i="33"/>
  <c r="BD197" i="33" s="1"/>
  <c r="CJ196" i="33"/>
  <c r="CJ197" i="33" s="1"/>
  <c r="BI196" i="33"/>
  <c r="BI197" i="33" s="1"/>
  <c r="AT196" i="33"/>
  <c r="AT197" i="33" s="1"/>
  <c r="Y196" i="33"/>
  <c r="Y197" i="33" s="1"/>
  <c r="CK196" i="33"/>
  <c r="CK197" i="33" s="1"/>
  <c r="BV196" i="33"/>
  <c r="BV197" i="33" s="1"/>
  <c r="BB196" i="33"/>
  <c r="BB197" i="33" s="1"/>
  <c r="CS196" i="33"/>
  <c r="CS197" i="33" s="1"/>
  <c r="BZ196" i="33"/>
  <c r="BZ197" i="33" s="1"/>
  <c r="BG196" i="33"/>
  <c r="BG197" i="33" s="1"/>
  <c r="V196" i="33"/>
  <c r="V197" i="33" s="1"/>
  <c r="CQ196" i="33"/>
  <c r="CQ197" i="33" s="1"/>
  <c r="AS196" i="33"/>
  <c r="AS197" i="33" s="1"/>
  <c r="CD196" i="33"/>
  <c r="CD197" i="33" s="1"/>
  <c r="AZ196" i="33"/>
  <c r="AZ197" i="33" s="1"/>
  <c r="AL196" i="33"/>
  <c r="AL197" i="33" s="1"/>
  <c r="Q197" i="33" l="1"/>
  <c r="O196" i="33"/>
  <c r="O197" i="33" l="1"/>
  <c r="Q198" i="33" s="1"/>
  <c r="BN198" i="33" l="1"/>
  <c r="Z198" i="33"/>
  <c r="AE198" i="33"/>
  <c r="AA198" i="33"/>
  <c r="AN198" i="33"/>
  <c r="AH198" i="33"/>
  <c r="AD198" i="33"/>
  <c r="W198" i="33"/>
  <c r="AO198" i="33"/>
  <c r="CS198" i="33"/>
  <c r="BE198" i="33"/>
  <c r="AC198" i="33"/>
  <c r="BX198" i="33"/>
  <c r="CL198" i="33"/>
  <c r="CD198" i="33"/>
  <c r="CK198" i="33"/>
  <c r="Y198" i="33"/>
  <c r="AW198" i="33"/>
  <c r="CC198" i="33"/>
  <c r="CF198" i="33"/>
  <c r="BT198" i="33"/>
  <c r="AB198" i="33"/>
  <c r="AP198" i="33"/>
  <c r="AM198" i="33"/>
  <c r="CB198" i="33"/>
  <c r="R198" i="33"/>
  <c r="CO198" i="33"/>
  <c r="BH198" i="33"/>
  <c r="CQ198" i="33"/>
  <c r="BP198" i="33"/>
  <c r="AU198" i="33"/>
  <c r="BA198" i="33"/>
  <c r="AF198" i="33"/>
  <c r="AS198" i="33"/>
  <c r="BD198" i="33"/>
  <c r="AQ198" i="33"/>
  <c r="BR198" i="33"/>
  <c r="BM198" i="33"/>
  <c r="BW198" i="33"/>
  <c r="CE198" i="33"/>
  <c r="BG198" i="33"/>
  <c r="BC198" i="33"/>
  <c r="BK198" i="33"/>
  <c r="AG198" i="33"/>
  <c r="BQ198" i="33"/>
  <c r="CN198" i="33"/>
  <c r="CR198" i="33"/>
  <c r="AX198" i="33"/>
  <c r="CA198" i="33"/>
  <c r="BV198" i="33"/>
  <c r="V198" i="33"/>
  <c r="X198" i="33"/>
  <c r="CG198" i="33"/>
  <c r="BU198" i="33"/>
  <c r="AK198" i="33"/>
  <c r="BZ198" i="33"/>
  <c r="AR198" i="33"/>
  <c r="AV198" i="33"/>
  <c r="CI198" i="33"/>
  <c r="CJ198" i="33"/>
  <c r="U198" i="33"/>
  <c r="BL198" i="33"/>
  <c r="BB198" i="33"/>
  <c r="T198" i="33"/>
  <c r="CH198" i="33"/>
  <c r="AY198" i="33"/>
  <c r="CM198" i="33"/>
  <c r="BI198" i="33"/>
  <c r="AJ198" i="33"/>
  <c r="BF198" i="33"/>
  <c r="AI198" i="33"/>
  <c r="BS198" i="33"/>
  <c r="S198" i="33"/>
  <c r="BY198" i="33"/>
  <c r="BJ198" i="33"/>
  <c r="AT198" i="33"/>
  <c r="CP198" i="33"/>
  <c r="BO198" i="33"/>
  <c r="AZ198" i="33"/>
  <c r="AL198" i="33"/>
  <c r="L198" i="33" l="1"/>
  <c r="L199" i="33"/>
  <c r="O198" i="33"/>
  <c r="L197" i="33"/>
  <c r="L196" i="33"/>
  <c r="M198" i="33"/>
  <c r="M196" i="33" l="1"/>
  <c r="F196" i="33" l="1"/>
  <c r="E196" i="33"/>
  <c r="D196" i="33"/>
  <c r="H201" i="33" l="1"/>
  <c r="H219" i="33" l="1"/>
  <c r="R150" i="33"/>
  <c r="H202" i="33"/>
  <c r="G14" i="33"/>
  <c r="K201" i="33"/>
  <c r="B208" i="33" l="1"/>
  <c r="H203" i="33"/>
  <c r="R151" i="33"/>
  <c r="K202" i="33"/>
  <c r="B209" i="33" s="1"/>
  <c r="H220" i="33"/>
  <c r="H221" i="33" s="1"/>
  <c r="H222" i="33" s="1"/>
  <c r="E219" i="33"/>
  <c r="H204" i="33" l="1"/>
  <c r="R152" i="33"/>
  <c r="K203" i="33"/>
  <c r="I215" i="33"/>
  <c r="C15" i="33"/>
  <c r="B15" i="33"/>
  <c r="I214" i="33"/>
  <c r="I219" i="33" l="1"/>
  <c r="R153" i="33"/>
  <c r="K204" i="33"/>
  <c r="AK201" i="33" s="1"/>
  <c r="AK202" i="33" s="1"/>
  <c r="I220" i="33"/>
  <c r="B210" i="33"/>
  <c r="AV201" i="33"/>
  <c r="AV202" i="33" s="1"/>
  <c r="CO201" i="33"/>
  <c r="CO202" i="33" s="1"/>
  <c r="AC201" i="33"/>
  <c r="AC202" i="33" s="1"/>
  <c r="AA201" i="33" l="1"/>
  <c r="AA202" i="33" s="1"/>
  <c r="T201" i="33"/>
  <c r="T202" i="33" s="1"/>
  <c r="BW201" i="33"/>
  <c r="BW202" i="33" s="1"/>
  <c r="CL201" i="33"/>
  <c r="CL202" i="33" s="1"/>
  <c r="AT201" i="33"/>
  <c r="AT202" i="33" s="1"/>
  <c r="Z201" i="33"/>
  <c r="Z202" i="33" s="1"/>
  <c r="AS201" i="33"/>
  <c r="AS202" i="33" s="1"/>
  <c r="BL201" i="33"/>
  <c r="BL202" i="33" s="1"/>
  <c r="BH201" i="33"/>
  <c r="BH202" i="33" s="1"/>
  <c r="CH201" i="33"/>
  <c r="CH202" i="33" s="1"/>
  <c r="BG201" i="33"/>
  <c r="BG202" i="33" s="1"/>
  <c r="AN201" i="33"/>
  <c r="AN202" i="33" s="1"/>
  <c r="D15" i="33"/>
  <c r="I216" i="33"/>
  <c r="BK201" i="33"/>
  <c r="BK202" i="33" s="1"/>
  <c r="CE201" i="33"/>
  <c r="CE202" i="33" s="1"/>
  <c r="AP201" i="33"/>
  <c r="AP202" i="33" s="1"/>
  <c r="BI201" i="33"/>
  <c r="BI202" i="33" s="1"/>
  <c r="BR201" i="33"/>
  <c r="BR202" i="33" s="1"/>
  <c r="S201" i="33"/>
  <c r="S202" i="33" s="1"/>
  <c r="BC201" i="33"/>
  <c r="BC202" i="33" s="1"/>
  <c r="AD201" i="33"/>
  <c r="AD202" i="33" s="1"/>
  <c r="CA201" i="33"/>
  <c r="CA202" i="33" s="1"/>
  <c r="CJ201" i="33"/>
  <c r="CJ202" i="33" s="1"/>
  <c r="B211" i="33"/>
  <c r="CD208" i="33" s="1"/>
  <c r="CD209" i="33" s="1"/>
  <c r="BS201" i="33"/>
  <c r="BS202" i="33" s="1"/>
  <c r="AZ201" i="33"/>
  <c r="AZ202" i="33" s="1"/>
  <c r="CN201" i="33"/>
  <c r="CN202" i="33" s="1"/>
  <c r="AI201" i="33"/>
  <c r="AI202" i="33" s="1"/>
  <c r="CS201" i="33"/>
  <c r="CS202" i="33" s="1"/>
  <c r="AU201" i="33"/>
  <c r="AU202" i="33" s="1"/>
  <c r="AX201" i="33"/>
  <c r="AX202" i="33" s="1"/>
  <c r="BX201" i="33"/>
  <c r="BX202" i="33" s="1"/>
  <c r="Y201" i="33"/>
  <c r="Y202" i="33" s="1"/>
  <c r="CF201" i="33"/>
  <c r="CF202" i="33" s="1"/>
  <c r="R201" i="33"/>
  <c r="R202" i="33" s="1"/>
  <c r="AR201" i="33"/>
  <c r="AR202" i="33" s="1"/>
  <c r="BE201" i="33"/>
  <c r="BE202" i="33" s="1"/>
  <c r="CM201" i="33"/>
  <c r="CM202" i="33" s="1"/>
  <c r="AB201" i="33"/>
  <c r="AB202" i="33" s="1"/>
  <c r="X201" i="33"/>
  <c r="X202" i="33" s="1"/>
  <c r="W201" i="33"/>
  <c r="W202" i="33" s="1"/>
  <c r="BU201" i="33"/>
  <c r="BU202" i="33" s="1"/>
  <c r="BO201" i="33"/>
  <c r="BO202" i="33" s="1"/>
  <c r="BD201" i="33"/>
  <c r="BD202" i="33" s="1"/>
  <c r="BA201" i="33"/>
  <c r="BA202" i="33" s="1"/>
  <c r="CD201" i="33"/>
  <c r="CD202" i="33" s="1"/>
  <c r="AM201" i="33"/>
  <c r="AM202" i="33" s="1"/>
  <c r="BB201" i="33"/>
  <c r="BB202" i="33" s="1"/>
  <c r="V201" i="33"/>
  <c r="V202" i="33" s="1"/>
  <c r="CR201" i="33"/>
  <c r="CR202" i="33" s="1"/>
  <c r="I224" i="33"/>
  <c r="AW201" i="33"/>
  <c r="AW202" i="33" s="1"/>
  <c r="AG201" i="33"/>
  <c r="AG202" i="33" s="1"/>
  <c r="CC201" i="33"/>
  <c r="CC202" i="33" s="1"/>
  <c r="CK201" i="33"/>
  <c r="CK202" i="33" s="1"/>
  <c r="AF201" i="33"/>
  <c r="AF202" i="33" s="1"/>
  <c r="BN201" i="33"/>
  <c r="BN202" i="33" s="1"/>
  <c r="BJ201" i="33"/>
  <c r="BJ202" i="33" s="1"/>
  <c r="AJ201" i="33"/>
  <c r="AJ202" i="33" s="1"/>
  <c r="BY201" i="33"/>
  <c r="BY202" i="33" s="1"/>
  <c r="AQ201" i="33"/>
  <c r="AQ202" i="33" s="1"/>
  <c r="CG201" i="33"/>
  <c r="CG202" i="33" s="1"/>
  <c r="U201" i="33"/>
  <c r="U202" i="33" s="1"/>
  <c r="BT201" i="33"/>
  <c r="BT202" i="33" s="1"/>
  <c r="AE201" i="33"/>
  <c r="AE202" i="33" s="1"/>
  <c r="CI201" i="33"/>
  <c r="CI202" i="33" s="1"/>
  <c r="BZ201" i="33"/>
  <c r="BZ202" i="33" s="1"/>
  <c r="CP201" i="33"/>
  <c r="CP202" i="33" s="1"/>
  <c r="I225" i="33"/>
  <c r="AY201" i="33"/>
  <c r="AY202" i="33" s="1"/>
  <c r="CB201" i="33"/>
  <c r="CB202" i="33" s="1"/>
  <c r="BQ201" i="33"/>
  <c r="BQ202" i="33" s="1"/>
  <c r="AL201" i="33"/>
  <c r="AL202" i="33" s="1"/>
  <c r="BF201" i="33"/>
  <c r="BF202" i="33" s="1"/>
  <c r="BM201" i="33"/>
  <c r="BM202" i="33" s="1"/>
  <c r="AO201" i="33"/>
  <c r="AO202" i="33" s="1"/>
  <c r="AH201" i="33"/>
  <c r="AH202" i="33" s="1"/>
  <c r="BV201" i="33"/>
  <c r="BV202" i="33" s="1"/>
  <c r="CQ201" i="33"/>
  <c r="CQ202" i="33" s="1"/>
  <c r="Q201" i="33"/>
  <c r="BP201" i="33"/>
  <c r="BP202" i="33" s="1"/>
  <c r="CJ208" i="33" l="1"/>
  <c r="CJ209" i="33" s="1"/>
  <c r="BX208" i="33"/>
  <c r="BX209" i="33" s="1"/>
  <c r="BA208" i="33"/>
  <c r="BA209" i="33" s="1"/>
  <c r="AS208" i="33"/>
  <c r="AS209" i="33" s="1"/>
  <c r="CX208" i="33"/>
  <c r="CX209" i="33" s="1"/>
  <c r="AI208" i="33"/>
  <c r="AI209" i="33" s="1"/>
  <c r="AF208" i="33"/>
  <c r="AF209" i="33" s="1"/>
  <c r="DC208" i="33"/>
  <c r="DC209" i="33" s="1"/>
  <c r="BJ208" i="33"/>
  <c r="BJ209" i="33" s="1"/>
  <c r="CG208" i="33"/>
  <c r="CG209" i="33" s="1"/>
  <c r="I229" i="33"/>
  <c r="BV208" i="33"/>
  <c r="BV209" i="33" s="1"/>
  <c r="CK208" i="33"/>
  <c r="CK209" i="33" s="1"/>
  <c r="AW208" i="33"/>
  <c r="AW209" i="33" s="1"/>
  <c r="AN208" i="33"/>
  <c r="AN209" i="33" s="1"/>
  <c r="CF208" i="33"/>
  <c r="CF209" i="33" s="1"/>
  <c r="AO208" i="33"/>
  <c r="AO209" i="33" s="1"/>
  <c r="BY208" i="33"/>
  <c r="BY209" i="33" s="1"/>
  <c r="BQ208" i="33"/>
  <c r="BQ209" i="33" s="1"/>
  <c r="AH208" i="33"/>
  <c r="AH209" i="33" s="1"/>
  <c r="AQ208" i="33"/>
  <c r="AQ209" i="33" s="1"/>
  <c r="BO208" i="33"/>
  <c r="BO209" i="33" s="1"/>
  <c r="DG208" i="33"/>
  <c r="DG209" i="33" s="1"/>
  <c r="BT208" i="33"/>
  <c r="BT209" i="33" s="1"/>
  <c r="DE208" i="33"/>
  <c r="DE209" i="33" s="1"/>
  <c r="AK208" i="33"/>
  <c r="AK209" i="33" s="1"/>
  <c r="AR208" i="33"/>
  <c r="AR209" i="33" s="1"/>
  <c r="BG208" i="33"/>
  <c r="BG209" i="33" s="1"/>
  <c r="BN208" i="33"/>
  <c r="BN209" i="33" s="1"/>
  <c r="DD208" i="33"/>
  <c r="DD209" i="33" s="1"/>
  <c r="E15" i="33"/>
  <c r="I217" i="33"/>
  <c r="AU208" i="33"/>
  <c r="AU209" i="33" s="1"/>
  <c r="CO208" i="33"/>
  <c r="CO209" i="33" s="1"/>
  <c r="BM208" i="33"/>
  <c r="BM209" i="33" s="1"/>
  <c r="BR208" i="33"/>
  <c r="BR209" i="33" s="1"/>
  <c r="BW208" i="33"/>
  <c r="BW209" i="33" s="1"/>
  <c r="CS208" i="33"/>
  <c r="CS209" i="33" s="1"/>
  <c r="CB208" i="33"/>
  <c r="CB209" i="33" s="1"/>
  <c r="AG208" i="33"/>
  <c r="AG209" i="33" s="1"/>
  <c r="CI208" i="33"/>
  <c r="CI209" i="33" s="1"/>
  <c r="BZ208" i="33"/>
  <c r="BZ209" i="33" s="1"/>
  <c r="CN208" i="33"/>
  <c r="CN209" i="33" s="1"/>
  <c r="BD208" i="33"/>
  <c r="BD209" i="33" s="1"/>
  <c r="CC208" i="33"/>
  <c r="CC209" i="33" s="1"/>
  <c r="CR208" i="33"/>
  <c r="CR209" i="33" s="1"/>
  <c r="CV208" i="33"/>
  <c r="CV209" i="33" s="1"/>
  <c r="CQ208" i="33"/>
  <c r="CQ209" i="33" s="1"/>
  <c r="CE208" i="33"/>
  <c r="CE209" i="33" s="1"/>
  <c r="AJ208" i="33"/>
  <c r="AJ209" i="33" s="1"/>
  <c r="DF208" i="33"/>
  <c r="DF209" i="33" s="1"/>
  <c r="I221" i="33"/>
  <c r="I230" i="33"/>
  <c r="AV208" i="33"/>
  <c r="AV209" i="33" s="1"/>
  <c r="BE208" i="33"/>
  <c r="BE209" i="33" s="1"/>
  <c r="AL208" i="33"/>
  <c r="AL209" i="33" s="1"/>
  <c r="DB208" i="33"/>
  <c r="DB209" i="33" s="1"/>
  <c r="BK208" i="33"/>
  <c r="BK209" i="33" s="1"/>
  <c r="BH208" i="33"/>
  <c r="BH209" i="33" s="1"/>
  <c r="BU208" i="33"/>
  <c r="BU209" i="33" s="1"/>
  <c r="BL208" i="33"/>
  <c r="BL209" i="33" s="1"/>
  <c r="CW208" i="33"/>
  <c r="CW209" i="33" s="1"/>
  <c r="AY208" i="33"/>
  <c r="AY209" i="33" s="1"/>
  <c r="CY208" i="33"/>
  <c r="CY209" i="33" s="1"/>
  <c r="AX208" i="33"/>
  <c r="AX209" i="33" s="1"/>
  <c r="AP208" i="33"/>
  <c r="AP209" i="33" s="1"/>
  <c r="AE208" i="33"/>
  <c r="BS208" i="33"/>
  <c r="BS209" i="33" s="1"/>
  <c r="CL208" i="33"/>
  <c r="CL209" i="33" s="1"/>
  <c r="AT208" i="33"/>
  <c r="AT209" i="33" s="1"/>
  <c r="CH208" i="33"/>
  <c r="CH209" i="33" s="1"/>
  <c r="CZ208" i="33"/>
  <c r="CZ209" i="33" s="1"/>
  <c r="CT208" i="33"/>
  <c r="CT209" i="33" s="1"/>
  <c r="BF208" i="33"/>
  <c r="BF209" i="33" s="1"/>
  <c r="O201" i="33"/>
  <c r="Q202" i="33"/>
  <c r="CU208" i="33"/>
  <c r="CU209" i="33" s="1"/>
  <c r="CM208" i="33"/>
  <c r="CM209" i="33" s="1"/>
  <c r="CA208" i="33"/>
  <c r="CA209" i="33" s="1"/>
  <c r="BC208" i="33"/>
  <c r="BC209" i="33" s="1"/>
  <c r="AM208" i="33"/>
  <c r="AM209" i="33" s="1"/>
  <c r="CP208" i="33"/>
  <c r="CP209" i="33" s="1"/>
  <c r="DA208" i="33"/>
  <c r="DA209" i="33" s="1"/>
  <c r="BB208" i="33"/>
  <c r="BB209" i="33" s="1"/>
  <c r="AZ208" i="33"/>
  <c r="AZ209" i="33" s="1"/>
  <c r="BI208" i="33"/>
  <c r="BI209" i="33" s="1"/>
  <c r="BP208" i="33"/>
  <c r="BP209" i="33" s="1"/>
  <c r="I235" i="33" l="1"/>
  <c r="AC208" i="33"/>
  <c r="AE209" i="33"/>
  <c r="I222" i="33"/>
  <c r="I234" i="33"/>
  <c r="I226" i="33"/>
  <c r="O202" i="33"/>
  <c r="Q203" i="33" s="1"/>
  <c r="I227" i="33" l="1"/>
  <c r="AK203" i="33"/>
  <c r="AC203" i="33"/>
  <c r="CO203" i="33"/>
  <c r="AA203" i="33"/>
  <c r="T203" i="33"/>
  <c r="AV203" i="33"/>
  <c r="AF203" i="33"/>
  <c r="AT203" i="33"/>
  <c r="BR203" i="33"/>
  <c r="Z203" i="33"/>
  <c r="AU203" i="33"/>
  <c r="BB203" i="33"/>
  <c r="AJ203" i="33"/>
  <c r="CG203" i="33"/>
  <c r="AD203" i="33"/>
  <c r="CN203" i="33"/>
  <c r="BZ203" i="33"/>
  <c r="CB203" i="33"/>
  <c r="CR203" i="33"/>
  <c r="AH203" i="33"/>
  <c r="AO203" i="33"/>
  <c r="BM203" i="33"/>
  <c r="CJ203" i="33"/>
  <c r="BI203" i="33"/>
  <c r="AW203" i="33"/>
  <c r="BL203" i="33"/>
  <c r="X203" i="33"/>
  <c r="CK203" i="33"/>
  <c r="AP203" i="33"/>
  <c r="BO203" i="33"/>
  <c r="AZ203" i="33"/>
  <c r="V203" i="33"/>
  <c r="BY203" i="33"/>
  <c r="CH203" i="33"/>
  <c r="CS203" i="33"/>
  <c r="AB203" i="33"/>
  <c r="BU203" i="33"/>
  <c r="U203" i="33"/>
  <c r="AN203" i="33"/>
  <c r="CC203" i="33"/>
  <c r="AM203" i="33"/>
  <c r="BF203" i="33"/>
  <c r="CE203" i="33"/>
  <c r="BA203" i="33"/>
  <c r="CQ203" i="33"/>
  <c r="BQ203" i="33"/>
  <c r="CF203" i="33"/>
  <c r="CL203" i="33"/>
  <c r="BX203" i="33"/>
  <c r="CP203" i="33"/>
  <c r="BE203" i="33"/>
  <c r="CI203" i="33"/>
  <c r="BC203" i="33"/>
  <c r="AE203" i="33"/>
  <c r="BJ203" i="33"/>
  <c r="AS203" i="33"/>
  <c r="CM203" i="33"/>
  <c r="AY203" i="33"/>
  <c r="AI203" i="33"/>
  <c r="S203" i="33"/>
  <c r="W203" i="33"/>
  <c r="R203" i="33"/>
  <c r="AG203" i="33"/>
  <c r="BH203" i="33"/>
  <c r="BT203" i="33"/>
  <c r="BG203" i="33"/>
  <c r="BP203" i="33"/>
  <c r="CA203" i="33"/>
  <c r="BD203" i="33"/>
  <c r="Y203" i="33"/>
  <c r="CD203" i="33"/>
  <c r="BN203" i="33"/>
  <c r="AQ203" i="33"/>
  <c r="AL203" i="33"/>
  <c r="BK203" i="33"/>
  <c r="BW203" i="33"/>
  <c r="AR203" i="33"/>
  <c r="BV203" i="33"/>
  <c r="BS203" i="33"/>
  <c r="AX203" i="33"/>
  <c r="I231" i="33"/>
  <c r="AC209" i="33"/>
  <c r="I240" i="33"/>
  <c r="I239" i="33"/>
  <c r="L201" i="33" l="1"/>
  <c r="P150" i="33" s="1"/>
  <c r="T150" i="33" s="1"/>
  <c r="L203" i="33"/>
  <c r="P152" i="33" s="1"/>
  <c r="T152" i="33" s="1"/>
  <c r="L204" i="33"/>
  <c r="P153" i="33" s="1"/>
  <c r="T153" i="33" s="1"/>
  <c r="O203" i="33"/>
  <c r="CD210" i="33"/>
  <c r="DC210" i="33"/>
  <c r="CG210" i="33"/>
  <c r="CX210" i="33"/>
  <c r="BX210" i="33"/>
  <c r="CJ210" i="33"/>
  <c r="AF210" i="33"/>
  <c r="BJ210" i="33"/>
  <c r="AS210" i="33"/>
  <c r="AI210" i="33"/>
  <c r="BA210" i="33"/>
  <c r="BF210" i="33"/>
  <c r="CB210" i="33"/>
  <c r="CC210" i="33"/>
  <c r="CR210" i="33"/>
  <c r="AJ210" i="33"/>
  <c r="CE210" i="33"/>
  <c r="DF210" i="33"/>
  <c r="BT210" i="33"/>
  <c r="CI210" i="33"/>
  <c r="AT210" i="33"/>
  <c r="AU210" i="33"/>
  <c r="CN210" i="33"/>
  <c r="CF210" i="33"/>
  <c r="CU210" i="33"/>
  <c r="DB210" i="33"/>
  <c r="AR210" i="33"/>
  <c r="BR210" i="33"/>
  <c r="AN210" i="33"/>
  <c r="CV210" i="33"/>
  <c r="BC210" i="33"/>
  <c r="CO210" i="33"/>
  <c r="AP210" i="33"/>
  <c r="AV210" i="33"/>
  <c r="CQ210" i="33"/>
  <c r="BG210" i="33"/>
  <c r="CS210" i="33"/>
  <c r="AL210" i="33"/>
  <c r="AO210" i="33"/>
  <c r="DG210" i="33"/>
  <c r="DE210" i="33"/>
  <c r="AZ210" i="33"/>
  <c r="DD210" i="33"/>
  <c r="CW210" i="33"/>
  <c r="AQ210" i="33"/>
  <c r="BD210" i="33"/>
  <c r="BI210" i="33"/>
  <c r="BP210" i="33"/>
  <c r="BO210" i="33"/>
  <c r="CK210" i="33"/>
  <c r="BW210" i="33"/>
  <c r="CM210" i="33"/>
  <c r="CZ210" i="33"/>
  <c r="AM210" i="33"/>
  <c r="BH210" i="33"/>
  <c r="BK210" i="33"/>
  <c r="CL210" i="33"/>
  <c r="BE210" i="33"/>
  <c r="BZ210" i="33"/>
  <c r="AW210" i="33"/>
  <c r="CP210" i="33"/>
  <c r="AH210" i="33"/>
  <c r="BY210" i="33"/>
  <c r="CH210" i="33"/>
  <c r="BU210" i="33"/>
  <c r="BL210" i="33"/>
  <c r="AG210" i="33"/>
  <c r="BS210" i="33"/>
  <c r="BV210" i="33"/>
  <c r="CA210" i="33"/>
  <c r="CY210" i="33"/>
  <c r="DA210" i="33"/>
  <c r="AY210" i="33"/>
  <c r="BM210" i="33"/>
  <c r="AK210" i="33"/>
  <c r="AX210" i="33"/>
  <c r="BN210" i="33"/>
  <c r="BQ210" i="33"/>
  <c r="CT210" i="33"/>
  <c r="BB210" i="33"/>
  <c r="M203" i="33"/>
  <c r="I236" i="33"/>
  <c r="AE210" i="33"/>
  <c r="I244" i="33"/>
  <c r="L202" i="33"/>
  <c r="P151" i="33" s="1"/>
  <c r="T151" i="33" s="1"/>
  <c r="I232" i="33"/>
  <c r="I245" i="33"/>
  <c r="I249" i="33" l="1"/>
  <c r="I237" i="33"/>
  <c r="AC210" i="33"/>
  <c r="F210" i="33"/>
  <c r="D208" i="33"/>
  <c r="D210" i="33"/>
  <c r="L216" i="33" s="1"/>
  <c r="D209" i="33"/>
  <c r="L215" i="33" s="1"/>
  <c r="D211" i="33"/>
  <c r="L217" i="33" s="1"/>
  <c r="I241" i="33"/>
  <c r="M201" i="33"/>
  <c r="I250" i="33"/>
  <c r="V150" i="33" a="1"/>
  <c r="M216" i="33" l="1"/>
  <c r="F15" i="33"/>
  <c r="F208" i="33"/>
  <c r="H15" i="33" s="1"/>
  <c r="L214" i="33"/>
  <c r="F201" i="33"/>
  <c r="D201" i="33"/>
  <c r="E201" i="33"/>
  <c r="I242" i="33"/>
  <c r="I246" i="33"/>
  <c r="I255" i="33"/>
  <c r="V151" i="33"/>
  <c r="V152" i="33"/>
  <c r="V153" i="33"/>
  <c r="V150" i="33"/>
  <c r="I254" i="33"/>
  <c r="I260" i="33" l="1"/>
  <c r="I247" i="33"/>
  <c r="I259" i="33"/>
  <c r="I251" i="33"/>
  <c r="X150" i="33" a="1"/>
  <c r="I252" i="33" l="1"/>
  <c r="AA150" i="33"/>
  <c r="K208" i="33" s="1"/>
  <c r="AA151" i="33"/>
  <c r="K209" i="33" s="1"/>
  <c r="AA152" i="33"/>
  <c r="K210" i="33" s="1"/>
  <c r="AA153" i="33"/>
  <c r="K211" i="33" s="1"/>
  <c r="X150" i="33"/>
  <c r="H208" i="33" s="1"/>
  <c r="X151" i="33"/>
  <c r="H209" i="33" s="1"/>
  <c r="X152" i="33"/>
  <c r="H210" i="33" s="1"/>
  <c r="X153" i="33"/>
  <c r="H211" i="33" s="1"/>
  <c r="Z150" i="33"/>
  <c r="J208" i="33" s="1"/>
  <c r="Y153" i="33"/>
  <c r="I211" i="33" s="1"/>
  <c r="Y151" i="33"/>
  <c r="I209" i="33" s="1"/>
  <c r="Z152" i="33"/>
  <c r="J210" i="33" s="1"/>
  <c r="Z153" i="33"/>
  <c r="J211" i="33" s="1"/>
  <c r="Z151" i="33"/>
  <c r="J209" i="33" s="1"/>
  <c r="Y152" i="33"/>
  <c r="I210" i="33" s="1"/>
  <c r="Y150" i="33"/>
  <c r="I208" i="33" s="1"/>
  <c r="I256" i="33"/>
  <c r="M208" i="33" l="1" a="1"/>
  <c r="I257" i="33"/>
  <c r="I261" i="33"/>
  <c r="I262" i="33" l="1"/>
  <c r="M210" i="33"/>
  <c r="M209" i="33"/>
  <c r="M211" i="33"/>
  <c r="M208" i="33"/>
  <c r="N208" i="33" l="1"/>
  <c r="N211" i="33"/>
  <c r="N209" i="33"/>
  <c r="N210" i="33"/>
  <c r="J216" i="33" l="1"/>
  <c r="J221" i="33" s="1"/>
  <c r="J217" i="33"/>
  <c r="J222" i="33" s="1"/>
  <c r="J214" i="33"/>
  <c r="J215" i="33"/>
  <c r="K216" i="33" l="1"/>
  <c r="K217" i="33"/>
  <c r="J219" i="33"/>
  <c r="K214" i="33"/>
  <c r="M214" i="33"/>
  <c r="J226" i="33"/>
  <c r="K221" i="33"/>
  <c r="J220" i="33"/>
  <c r="K215" i="33"/>
  <c r="J227" i="33"/>
  <c r="K222" i="33"/>
  <c r="J224" i="33" l="1"/>
  <c r="K219" i="33"/>
  <c r="J232" i="33"/>
  <c r="J225" i="33"/>
  <c r="K220" i="33"/>
  <c r="J231" i="33"/>
  <c r="J229" i="33" l="1"/>
  <c r="J236" i="33"/>
  <c r="J237" i="33"/>
  <c r="J230" i="33"/>
  <c r="R219" i="33"/>
  <c r="R220" i="33" s="1"/>
  <c r="Z219" i="33"/>
  <c r="Z220" i="33" s="1"/>
  <c r="AH219" i="33"/>
  <c r="AH220" i="33" s="1"/>
  <c r="AP219" i="33"/>
  <c r="AP220" i="33" s="1"/>
  <c r="AX219" i="33"/>
  <c r="AX220" i="33" s="1"/>
  <c r="BF219" i="33"/>
  <c r="BF220" i="33" s="1"/>
  <c r="BN219" i="33"/>
  <c r="BN220" i="33" s="1"/>
  <c r="BV219" i="33"/>
  <c r="BV220" i="33" s="1"/>
  <c r="CD219" i="33"/>
  <c r="CD220" i="33" s="1"/>
  <c r="CL219" i="33"/>
  <c r="CL220" i="33" s="1"/>
  <c r="T219" i="33"/>
  <c r="T220" i="33" s="1"/>
  <c r="AB219" i="33"/>
  <c r="AB220" i="33" s="1"/>
  <c r="AJ219" i="33"/>
  <c r="AJ220" i="33" s="1"/>
  <c r="AR219" i="33"/>
  <c r="AR220" i="33" s="1"/>
  <c r="AZ219" i="33"/>
  <c r="AZ220" i="33" s="1"/>
  <c r="BH219" i="33"/>
  <c r="BH220" i="33" s="1"/>
  <c r="BP219" i="33"/>
  <c r="BP220" i="33" s="1"/>
  <c r="BX219" i="33"/>
  <c r="BX220" i="33" s="1"/>
  <c r="CF219" i="33"/>
  <c r="CF220" i="33" s="1"/>
  <c r="CN219" i="33"/>
  <c r="CN220" i="33" s="1"/>
  <c r="Q219" i="33"/>
  <c r="AC219" i="33"/>
  <c r="AC220" i="33" s="1"/>
  <c r="AM219" i="33"/>
  <c r="AM220" i="33" s="1"/>
  <c r="AW219" i="33"/>
  <c r="AW220" i="33" s="1"/>
  <c r="BI219" i="33"/>
  <c r="BI220" i="33" s="1"/>
  <c r="BS219" i="33"/>
  <c r="BS220" i="33" s="1"/>
  <c r="CC219" i="33"/>
  <c r="CC220" i="33" s="1"/>
  <c r="CO219" i="33"/>
  <c r="CO220" i="33" s="1"/>
  <c r="S219" i="33"/>
  <c r="S220" i="33" s="1"/>
  <c r="AD219" i="33"/>
  <c r="AD220" i="33" s="1"/>
  <c r="AN219" i="33"/>
  <c r="AN220" i="33" s="1"/>
  <c r="AY219" i="33"/>
  <c r="AY220" i="33" s="1"/>
  <c r="BJ219" i="33"/>
  <c r="BJ220" i="33" s="1"/>
  <c r="BT219" i="33"/>
  <c r="BT220" i="33" s="1"/>
  <c r="CE219" i="33"/>
  <c r="CE220" i="33" s="1"/>
  <c r="CP219" i="33"/>
  <c r="CP220" i="33" s="1"/>
  <c r="X219" i="33"/>
  <c r="X220" i="33" s="1"/>
  <c r="AI219" i="33"/>
  <c r="AI220" i="33" s="1"/>
  <c r="AT219" i="33"/>
  <c r="AT220" i="33" s="1"/>
  <c r="BD219" i="33"/>
  <c r="BD220" i="33" s="1"/>
  <c r="BO219" i="33"/>
  <c r="BO220" i="33" s="1"/>
  <c r="BZ219" i="33"/>
  <c r="BZ220" i="33" s="1"/>
  <c r="CJ219" i="33"/>
  <c r="CJ220" i="33" s="1"/>
  <c r="U219" i="33"/>
  <c r="U220" i="33" s="1"/>
  <c r="AK219" i="33"/>
  <c r="AK220" i="33" s="1"/>
  <c r="BB219" i="33"/>
  <c r="BB220" i="33" s="1"/>
  <c r="BR219" i="33"/>
  <c r="BR220" i="33" s="1"/>
  <c r="CI219" i="33"/>
  <c r="CI220" i="33" s="1"/>
  <c r="V219" i="33"/>
  <c r="V220" i="33" s="1"/>
  <c r="AL219" i="33"/>
  <c r="AL220" i="33" s="1"/>
  <c r="BC219" i="33"/>
  <c r="BC220" i="33" s="1"/>
  <c r="BU219" i="33"/>
  <c r="BU220" i="33" s="1"/>
  <c r="CK219" i="33"/>
  <c r="CK220" i="33" s="1"/>
  <c r="Y219" i="33"/>
  <c r="Y220" i="33" s="1"/>
  <c r="AQ219" i="33"/>
  <c r="AQ220" i="33" s="1"/>
  <c r="BG219" i="33"/>
  <c r="BG220" i="33" s="1"/>
  <c r="BY219" i="33"/>
  <c r="BY220" i="33" s="1"/>
  <c r="CQ219" i="33"/>
  <c r="CQ220" i="33" s="1"/>
  <c r="AA219" i="33"/>
  <c r="AA220" i="33" s="1"/>
  <c r="AS219" i="33"/>
  <c r="AS220" i="33" s="1"/>
  <c r="BK219" i="33"/>
  <c r="BK220" i="33" s="1"/>
  <c r="CA219" i="33"/>
  <c r="CA220" i="33" s="1"/>
  <c r="CR219" i="33"/>
  <c r="CR220" i="33" s="1"/>
  <c r="AF219" i="33"/>
  <c r="AF220" i="33" s="1"/>
  <c r="BM219" i="33"/>
  <c r="BM220" i="33" s="1"/>
  <c r="AG219" i="33"/>
  <c r="AG220" i="33" s="1"/>
  <c r="BQ219" i="33"/>
  <c r="BQ220" i="33" s="1"/>
  <c r="AV219" i="33"/>
  <c r="AV220" i="33" s="1"/>
  <c r="CG219" i="33"/>
  <c r="CG220" i="33" s="1"/>
  <c r="AE219" i="33"/>
  <c r="AE220" i="33" s="1"/>
  <c r="CH219" i="33"/>
  <c r="CH220" i="33" s="1"/>
  <c r="AO219" i="33"/>
  <c r="AO220" i="33" s="1"/>
  <c r="CM219" i="33"/>
  <c r="CM220" i="33" s="1"/>
  <c r="BA219" i="33"/>
  <c r="BA220" i="33" s="1"/>
  <c r="BL219" i="33"/>
  <c r="BL220" i="33" s="1"/>
  <c r="W219" i="33"/>
  <c r="W220" i="33" s="1"/>
  <c r="AU219" i="33"/>
  <c r="AU220" i="33" s="1"/>
  <c r="BE219" i="33"/>
  <c r="BE220" i="33" s="1"/>
  <c r="CB219" i="33"/>
  <c r="CB220" i="33" s="1"/>
  <c r="CS219" i="33"/>
  <c r="CS220" i="33" s="1"/>
  <c r="BW219" i="33"/>
  <c r="BW220" i="33" s="1"/>
  <c r="O219" i="33" l="1"/>
  <c r="Q220" i="33"/>
  <c r="J242" i="33"/>
  <c r="J241" i="33"/>
  <c r="J235" i="33"/>
  <c r="J234" i="33"/>
  <c r="O220" i="33" l="1"/>
  <c r="J246" i="33"/>
  <c r="J240" i="33"/>
  <c r="J247" i="33"/>
  <c r="J239" i="33"/>
  <c r="AO221" i="33" l="1"/>
  <c r="AC221" i="33"/>
  <c r="X221" i="33"/>
  <c r="CS221" i="33"/>
  <c r="AS221" i="33"/>
  <c r="CJ221" i="33"/>
  <c r="BG221" i="33"/>
  <c r="BU221" i="33"/>
  <c r="BZ221" i="33"/>
  <c r="CH221" i="33"/>
  <c r="BY221" i="33"/>
  <c r="CP221" i="33"/>
  <c r="BT221" i="33"/>
  <c r="V221" i="33"/>
  <c r="CN221" i="33"/>
  <c r="BO221" i="33"/>
  <c r="AU221" i="33"/>
  <c r="CF221" i="33"/>
  <c r="BX221" i="33"/>
  <c r="AM221" i="33"/>
  <c r="AN221" i="33"/>
  <c r="AZ221" i="33"/>
  <c r="AX221" i="33"/>
  <c r="AE221" i="33"/>
  <c r="BP221" i="33"/>
  <c r="BB221" i="33"/>
  <c r="CM221" i="33"/>
  <c r="AK221" i="33"/>
  <c r="BC221" i="33"/>
  <c r="AY221" i="33"/>
  <c r="BD221" i="33"/>
  <c r="AR221" i="33"/>
  <c r="S221" i="33"/>
  <c r="CI221" i="33"/>
  <c r="U221" i="33"/>
  <c r="CE221" i="33"/>
  <c r="AW221" i="33"/>
  <c r="AT221" i="33"/>
  <c r="BS221" i="33"/>
  <c r="CR221" i="33"/>
  <c r="AB221" i="33"/>
  <c r="AP221" i="33"/>
  <c r="BJ221" i="33"/>
  <c r="CG221" i="33"/>
  <c r="T221" i="33"/>
  <c r="CL221" i="33"/>
  <c r="CA221" i="33"/>
  <c r="BE221" i="33"/>
  <c r="BQ221" i="33"/>
  <c r="Z221" i="33"/>
  <c r="AI221" i="33"/>
  <c r="AA221" i="33"/>
  <c r="AF221" i="33"/>
  <c r="AL221" i="33"/>
  <c r="R221" i="33"/>
  <c r="BV221" i="33"/>
  <c r="BF221" i="33"/>
  <c r="BH221" i="33"/>
  <c r="CO221" i="33"/>
  <c r="CC221" i="33"/>
  <c r="CB221" i="33"/>
  <c r="BN221" i="33"/>
  <c r="AQ221" i="33"/>
  <c r="BR221" i="33"/>
  <c r="AJ221" i="33"/>
  <c r="BL221" i="33"/>
  <c r="BA221" i="33"/>
  <c r="BI221" i="33"/>
  <c r="BK221" i="33"/>
  <c r="AH221" i="33"/>
  <c r="BW221" i="33"/>
  <c r="CK221" i="33"/>
  <c r="CD221" i="33"/>
  <c r="W221" i="33"/>
  <c r="AV221" i="33"/>
  <c r="BM221" i="33"/>
  <c r="AG221" i="33"/>
  <c r="Y221" i="33"/>
  <c r="CQ221" i="33"/>
  <c r="AD221" i="33"/>
  <c r="J252" i="33"/>
  <c r="J245" i="33"/>
  <c r="J251" i="33"/>
  <c r="J244" i="33"/>
  <c r="Q221" i="33"/>
  <c r="J249" i="33" l="1"/>
  <c r="J256" i="33"/>
  <c r="J250" i="33"/>
  <c r="O221" i="33"/>
  <c r="M221" i="33"/>
  <c r="L220" i="33"/>
  <c r="L219" i="33"/>
  <c r="L221" i="33"/>
  <c r="L222" i="33"/>
  <c r="J257" i="33"/>
  <c r="J262" i="33" l="1"/>
  <c r="J255" i="33"/>
  <c r="J261" i="33"/>
  <c r="M219" i="33"/>
  <c r="F219" i="33" s="1"/>
  <c r="J254" i="33"/>
  <c r="J259" i="33" l="1"/>
  <c r="H224" i="33"/>
  <c r="J260" i="33"/>
  <c r="H225" i="33" l="1"/>
  <c r="K224" i="33"/>
  <c r="H226" i="33" l="1"/>
  <c r="K225" i="33"/>
  <c r="H227" i="33" l="1"/>
  <c r="K227" i="33" s="1"/>
  <c r="K226" i="33"/>
  <c r="AW224" i="33" l="1"/>
  <c r="AW225" i="33" s="1"/>
  <c r="CM224" i="33"/>
  <c r="CM225" i="33" s="1"/>
  <c r="AJ224" i="33"/>
  <c r="AJ225" i="33" s="1"/>
  <c r="BL224" i="33"/>
  <c r="BL225" i="33" s="1"/>
  <c r="BF224" i="33"/>
  <c r="BF225" i="33" s="1"/>
  <c r="CG224" i="33"/>
  <c r="CG225" i="33" s="1"/>
  <c r="BJ224" i="33"/>
  <c r="BJ225" i="33" s="1"/>
  <c r="BS224" i="33"/>
  <c r="BS225" i="33" s="1"/>
  <c r="BK224" i="33"/>
  <c r="BK225" i="33" s="1"/>
  <c r="BC224" i="33"/>
  <c r="BC225" i="33" s="1"/>
  <c r="U224" i="33"/>
  <c r="U225" i="33" s="1"/>
  <c r="AL224" i="33"/>
  <c r="AL225" i="33" s="1"/>
  <c r="AO224" i="33"/>
  <c r="AO225" i="33" s="1"/>
  <c r="BE224" i="33"/>
  <c r="BE225" i="33" s="1"/>
  <c r="T224" i="33"/>
  <c r="T225" i="33" s="1"/>
  <c r="AV224" i="33"/>
  <c r="AV225" i="33" s="1"/>
  <c r="BB224" i="33"/>
  <c r="BB225" i="33" s="1"/>
  <c r="CS224" i="33"/>
  <c r="CS225" i="33" s="1"/>
  <c r="AZ224" i="33"/>
  <c r="AZ225" i="33" s="1"/>
  <c r="BU224" i="33"/>
  <c r="BU225" i="33" s="1"/>
  <c r="CE224" i="33"/>
  <c r="CE225" i="33" s="1"/>
  <c r="S224" i="33"/>
  <c r="S225" i="33" s="1"/>
  <c r="CK224" i="33"/>
  <c r="CK225" i="33" s="1"/>
  <c r="CP224" i="33"/>
  <c r="CP225" i="33" s="1"/>
  <c r="W224" i="33"/>
  <c r="W225" i="33" s="1"/>
  <c r="BI224" i="33"/>
  <c r="BI225" i="33" s="1"/>
  <c r="V224" i="33"/>
  <c r="V225" i="33" s="1"/>
  <c r="AR224" i="33"/>
  <c r="AR225" i="33" s="1"/>
  <c r="CL224" i="33"/>
  <c r="CL225" i="33" s="1"/>
  <c r="BV224" i="33"/>
  <c r="BV225" i="33" s="1"/>
  <c r="BT224" i="33"/>
  <c r="BT225" i="33" s="1"/>
  <c r="BW224" i="33"/>
  <c r="BW225" i="33" s="1"/>
  <c r="AF224" i="33"/>
  <c r="AF225" i="33" s="1"/>
  <c r="AK224" i="33"/>
  <c r="AK225" i="33" s="1"/>
  <c r="CN224" i="33"/>
  <c r="CN225" i="33" s="1"/>
  <c r="AC224" i="33"/>
  <c r="AC225" i="33" s="1"/>
  <c r="AQ224" i="33"/>
  <c r="AQ225" i="33" s="1"/>
  <c r="BY224" i="33"/>
  <c r="BY225" i="33" s="1"/>
  <c r="AS224" i="33"/>
  <c r="AS225" i="33" s="1"/>
  <c r="Q224" i="33"/>
  <c r="BG224" i="33"/>
  <c r="BG225" i="33" s="1"/>
  <c r="AB224" i="33"/>
  <c r="AB225" i="33" s="1"/>
  <c r="BP224" i="33"/>
  <c r="BP225" i="33" s="1"/>
  <c r="CD224" i="33"/>
  <c r="CD225" i="33" s="1"/>
  <c r="CO224" i="33"/>
  <c r="CO225" i="33" s="1"/>
  <c r="AT224" i="33"/>
  <c r="AT225" i="33" s="1"/>
  <c r="AN224" i="33"/>
  <c r="AN225" i="33" s="1"/>
  <c r="BA224" i="33"/>
  <c r="BA225" i="33" s="1"/>
  <c r="BN224" i="33"/>
  <c r="BN225" i="33" s="1"/>
  <c r="CI224" i="33"/>
  <c r="CI225" i="33" s="1"/>
  <c r="BM224" i="33"/>
  <c r="BM225" i="33" s="1"/>
  <c r="CF224" i="33"/>
  <c r="CF225" i="33" s="1"/>
  <c r="Y224" i="33"/>
  <c r="Y225" i="33" s="1"/>
  <c r="BQ224" i="33"/>
  <c r="BQ225" i="33" s="1"/>
  <c r="Z224" i="33"/>
  <c r="Z225" i="33" s="1"/>
  <c r="AM224" i="33"/>
  <c r="AM225" i="33" s="1"/>
  <c r="CQ224" i="33"/>
  <c r="CQ225" i="33" s="1"/>
  <c r="CC224" i="33"/>
  <c r="CC225" i="33" s="1"/>
  <c r="AI224" i="33"/>
  <c r="AI225" i="33" s="1"/>
  <c r="CH224" i="33"/>
  <c r="CH225" i="33" s="1"/>
  <c r="AX224" i="33"/>
  <c r="AX225" i="33" s="1"/>
  <c r="CA224" i="33"/>
  <c r="CA225" i="33" s="1"/>
  <c r="AA224" i="33"/>
  <c r="AA225" i="33" s="1"/>
  <c r="BR224" i="33"/>
  <c r="BR225" i="33" s="1"/>
  <c r="BH224" i="33"/>
  <c r="BH225" i="33" s="1"/>
  <c r="AD224" i="33"/>
  <c r="AD225" i="33" s="1"/>
  <c r="X224" i="33"/>
  <c r="X225" i="33" s="1"/>
  <c r="AH224" i="33"/>
  <c r="AH225" i="33" s="1"/>
  <c r="CJ224" i="33"/>
  <c r="CJ225" i="33" s="1"/>
  <c r="CB224" i="33"/>
  <c r="CB225" i="33" s="1"/>
  <c r="CR224" i="33"/>
  <c r="CR225" i="33" s="1"/>
  <c r="AE224" i="33"/>
  <c r="AE225" i="33" s="1"/>
  <c r="AG224" i="33"/>
  <c r="AG225" i="33" s="1"/>
  <c r="BX224" i="33"/>
  <c r="BX225" i="33" s="1"/>
  <c r="AP224" i="33"/>
  <c r="AP225" i="33" s="1"/>
  <c r="BZ224" i="33"/>
  <c r="BZ225" i="33" s="1"/>
  <c r="AU224" i="33"/>
  <c r="AU225" i="33" s="1"/>
  <c r="BO224" i="33"/>
  <c r="BO225" i="33" s="1"/>
  <c r="R224" i="33"/>
  <c r="R225" i="33" s="1"/>
  <c r="BD224" i="33"/>
  <c r="BD225" i="33" s="1"/>
  <c r="AY224" i="33"/>
  <c r="AY225" i="33" s="1"/>
  <c r="Q225" i="33" l="1"/>
  <c r="O224" i="33"/>
  <c r="O225" i="33" l="1"/>
  <c r="BR226" i="33" l="1"/>
  <c r="CL226" i="33"/>
  <c r="BD226" i="33"/>
  <c r="CO226" i="33"/>
  <c r="CN226" i="33"/>
  <c r="Z226" i="33"/>
  <c r="CF226" i="33"/>
  <c r="CS226" i="33"/>
  <c r="CK226" i="33"/>
  <c r="AG226" i="33"/>
  <c r="BK226" i="33"/>
  <c r="AC226" i="33"/>
  <c r="U226" i="33"/>
  <c r="S226" i="33"/>
  <c r="AR226" i="33"/>
  <c r="X226" i="33"/>
  <c r="AB226" i="33"/>
  <c r="BE226" i="33"/>
  <c r="BM226" i="33"/>
  <c r="AK226" i="33"/>
  <c r="W226" i="33"/>
  <c r="AU226" i="33"/>
  <c r="BI226" i="33"/>
  <c r="CP226" i="33"/>
  <c r="AH226" i="33"/>
  <c r="BA226" i="33"/>
  <c r="CE226" i="33"/>
  <c r="V226" i="33"/>
  <c r="BT226" i="33"/>
  <c r="BX226" i="33"/>
  <c r="BC226" i="33"/>
  <c r="CB226" i="33"/>
  <c r="BH226" i="33"/>
  <c r="AW226" i="33"/>
  <c r="CQ226" i="33"/>
  <c r="AP226" i="33"/>
  <c r="AE226" i="33"/>
  <c r="BJ226" i="33"/>
  <c r="AJ226" i="33"/>
  <c r="AX226" i="33"/>
  <c r="BU226" i="33"/>
  <c r="AM226" i="33"/>
  <c r="AO226" i="33"/>
  <c r="AL226" i="33"/>
  <c r="BW226" i="33"/>
  <c r="AV226" i="33"/>
  <c r="BL226" i="33"/>
  <c r="BF226" i="33"/>
  <c r="BB226" i="33"/>
  <c r="CR226" i="33"/>
  <c r="CD226" i="33"/>
  <c r="BS226" i="33"/>
  <c r="CH226" i="33"/>
  <c r="AZ226" i="33"/>
  <c r="BO226" i="33"/>
  <c r="AD226" i="33"/>
  <c r="CM226" i="33"/>
  <c r="BY226" i="33"/>
  <c r="AT226" i="33"/>
  <c r="BN226" i="33"/>
  <c r="T226" i="33"/>
  <c r="CG226" i="33"/>
  <c r="BG226" i="33"/>
  <c r="CA226" i="33"/>
  <c r="CJ226" i="33"/>
  <c r="AF226" i="33"/>
  <c r="BV226" i="33"/>
  <c r="AQ226" i="33"/>
  <c r="BZ226" i="33"/>
  <c r="Y226" i="33"/>
  <c r="R226" i="33"/>
  <c r="AY226" i="33"/>
  <c r="AS226" i="33"/>
  <c r="AN226" i="33"/>
  <c r="CC226" i="33"/>
  <c r="CI226" i="33"/>
  <c r="BQ226" i="33"/>
  <c r="AI226" i="33"/>
  <c r="BP226" i="33"/>
  <c r="AA226" i="33"/>
  <c r="Q226" i="33"/>
  <c r="M226" i="33" l="1"/>
  <c r="O226" i="33"/>
  <c r="L226" i="33"/>
  <c r="L227" i="33"/>
  <c r="L224" i="33"/>
  <c r="L225" i="33"/>
  <c r="M224" i="33" l="1"/>
  <c r="F224" i="33" l="1"/>
  <c r="D224" i="33"/>
  <c r="E224" i="33"/>
  <c r="H229" i="33" l="1"/>
  <c r="H230" i="33" s="1"/>
  <c r="K229" i="33" l="1"/>
  <c r="H231" i="33"/>
  <c r="K230" i="33"/>
  <c r="H232" i="33" l="1"/>
  <c r="K232" i="33" s="1"/>
  <c r="K231" i="33"/>
  <c r="AA229" i="33" l="1"/>
  <c r="AA230" i="33" s="1"/>
  <c r="CQ229" i="33"/>
  <c r="CQ230" i="33" s="1"/>
  <c r="CB229" i="33"/>
  <c r="CB230" i="33" s="1"/>
  <c r="BP229" i="33"/>
  <c r="BP230" i="33" s="1"/>
  <c r="BZ229" i="33"/>
  <c r="BZ230" i="33" s="1"/>
  <c r="AC229" i="33"/>
  <c r="AC230" i="33" s="1"/>
  <c r="BM229" i="33"/>
  <c r="BM230" i="33" s="1"/>
  <c r="BW229" i="33"/>
  <c r="BW230" i="33" s="1"/>
  <c r="AW229" i="33"/>
  <c r="AW230" i="33" s="1"/>
  <c r="BU229" i="33"/>
  <c r="BU230" i="33" s="1"/>
  <c r="CS229" i="33"/>
  <c r="CS230" i="33" s="1"/>
  <c r="CA229" i="33"/>
  <c r="CA230" i="33" s="1"/>
  <c r="AZ229" i="33"/>
  <c r="AZ230" i="33" s="1"/>
  <c r="AM229" i="33"/>
  <c r="AM230" i="33" s="1"/>
  <c r="BH229" i="33"/>
  <c r="BH230" i="33" s="1"/>
  <c r="AR229" i="33"/>
  <c r="AR230" i="33" s="1"/>
  <c r="AJ229" i="33"/>
  <c r="AJ230" i="33" s="1"/>
  <c r="S229" i="33"/>
  <c r="S230" i="33" s="1"/>
  <c r="CJ229" i="33"/>
  <c r="CJ230" i="33" s="1"/>
  <c r="BX229" i="33"/>
  <c r="BX230" i="33" s="1"/>
  <c r="CM229" i="33"/>
  <c r="CM230" i="33" s="1"/>
  <c r="AQ229" i="33"/>
  <c r="AQ230" i="33" s="1"/>
  <c r="CH229" i="33"/>
  <c r="CH230" i="33" s="1"/>
  <c r="Y229" i="33"/>
  <c r="Y230" i="33" s="1"/>
  <c r="CC229" i="33"/>
  <c r="CC230" i="33" s="1"/>
  <c r="BY229" i="33"/>
  <c r="BY230" i="33" s="1"/>
  <c r="AF229" i="33"/>
  <c r="AF230" i="33" s="1"/>
  <c r="AK229" i="33"/>
  <c r="AK230" i="33" s="1"/>
  <c r="W229" i="33"/>
  <c r="W230" i="33" s="1"/>
  <c r="AO229" i="33"/>
  <c r="AO230" i="33" s="1"/>
  <c r="AU229" i="33"/>
  <c r="AU230" i="33" s="1"/>
  <c r="Q229" i="33"/>
  <c r="CK229" i="33"/>
  <c r="CK230" i="33" s="1"/>
  <c r="BD229" i="33"/>
  <c r="BD230" i="33" s="1"/>
  <c r="CD229" i="33"/>
  <c r="CD230" i="33" s="1"/>
  <c r="AI229" i="33"/>
  <c r="AI230" i="33" s="1"/>
  <c r="BT229" i="33"/>
  <c r="BT230" i="33" s="1"/>
  <c r="BA229" i="33"/>
  <c r="BA230" i="33" s="1"/>
  <c r="X229" i="33"/>
  <c r="X230" i="33" s="1"/>
  <c r="AS229" i="33"/>
  <c r="AS230" i="33" s="1"/>
  <c r="AB229" i="33"/>
  <c r="AB230" i="33" s="1"/>
  <c r="CR229" i="33"/>
  <c r="CR230" i="33" s="1"/>
  <c r="CF229" i="33"/>
  <c r="CF230" i="33" s="1"/>
  <c r="Z229" i="33"/>
  <c r="Z230" i="33" s="1"/>
  <c r="BF229" i="33"/>
  <c r="BF230" i="33" s="1"/>
  <c r="U229" i="33"/>
  <c r="U230" i="33" s="1"/>
  <c r="BI229" i="33"/>
  <c r="BI230" i="33" s="1"/>
  <c r="CG229" i="33"/>
  <c r="CG230" i="33" s="1"/>
  <c r="AX229" i="33"/>
  <c r="AX230" i="33" s="1"/>
  <c r="BB229" i="33"/>
  <c r="BB230" i="33" s="1"/>
  <c r="CN229" i="33"/>
  <c r="CN230" i="33" s="1"/>
  <c r="BR229" i="33"/>
  <c r="BR230" i="33" s="1"/>
  <c r="CO229" i="33"/>
  <c r="CO230" i="33" s="1"/>
  <c r="AL229" i="33"/>
  <c r="AL230" i="33" s="1"/>
  <c r="BJ229" i="33"/>
  <c r="BJ230" i="33" s="1"/>
  <c r="BL229" i="33"/>
  <c r="BL230" i="33" s="1"/>
  <c r="AE229" i="33"/>
  <c r="AE230" i="33" s="1"/>
  <c r="CI229" i="33"/>
  <c r="CI230" i="33" s="1"/>
  <c r="BN229" i="33"/>
  <c r="BN230" i="33" s="1"/>
  <c r="BV229" i="33"/>
  <c r="BV230" i="33" s="1"/>
  <c r="AN229" i="33"/>
  <c r="AN230" i="33" s="1"/>
  <c r="BK229" i="33"/>
  <c r="BK230" i="33" s="1"/>
  <c r="AT229" i="33"/>
  <c r="AT230" i="33" s="1"/>
  <c r="AG229" i="33"/>
  <c r="AG230" i="33" s="1"/>
  <c r="V229" i="33"/>
  <c r="V230" i="33" s="1"/>
  <c r="BE229" i="33"/>
  <c r="BE230" i="33" s="1"/>
  <c r="CE229" i="33"/>
  <c r="CE230" i="33" s="1"/>
  <c r="BO229" i="33"/>
  <c r="BO230" i="33" s="1"/>
  <c r="AD229" i="33"/>
  <c r="AD230" i="33" s="1"/>
  <c r="CL229" i="33"/>
  <c r="CL230" i="33" s="1"/>
  <c r="AV229" i="33"/>
  <c r="AV230" i="33" s="1"/>
  <c r="BS229" i="33"/>
  <c r="BS230" i="33" s="1"/>
  <c r="BC229" i="33"/>
  <c r="BC230" i="33" s="1"/>
  <c r="AP229" i="33"/>
  <c r="AP230" i="33" s="1"/>
  <c r="BQ229" i="33"/>
  <c r="BQ230" i="33" s="1"/>
  <c r="AH229" i="33"/>
  <c r="AH230" i="33" s="1"/>
  <c r="AY229" i="33"/>
  <c r="AY230" i="33" s="1"/>
  <c r="T229" i="33"/>
  <c r="T230" i="33" s="1"/>
  <c r="R229" i="33"/>
  <c r="R230" i="33" s="1"/>
  <c r="CP229" i="33"/>
  <c r="CP230" i="33" s="1"/>
  <c r="BG229" i="33"/>
  <c r="BG230" i="33" s="1"/>
  <c r="O229" i="33" l="1"/>
  <c r="Q230" i="33"/>
  <c r="O230" i="33" l="1"/>
  <c r="Q231" i="33" s="1"/>
  <c r="CP231" i="33" l="1"/>
  <c r="AQ231" i="33"/>
  <c r="BT231" i="33"/>
  <c r="BI231" i="33"/>
  <c r="CA231" i="33"/>
  <c r="CJ231" i="33"/>
  <c r="X231" i="33"/>
  <c r="BP231" i="33"/>
  <c r="S231" i="33"/>
  <c r="BC231" i="33"/>
  <c r="AW231" i="33"/>
  <c r="U231" i="33"/>
  <c r="CI231" i="33"/>
  <c r="AD231" i="33"/>
  <c r="CG231" i="33"/>
  <c r="AB231" i="33"/>
  <c r="BV231" i="33"/>
  <c r="CR231" i="33"/>
  <c r="AL231" i="33"/>
  <c r="Z231" i="33"/>
  <c r="AK231" i="33"/>
  <c r="BG231" i="33"/>
  <c r="AS231" i="33"/>
  <c r="AM231" i="33"/>
  <c r="W231" i="33"/>
  <c r="BH231" i="33"/>
  <c r="BQ231" i="33"/>
  <c r="CS231" i="33"/>
  <c r="CH231" i="33"/>
  <c r="AP231" i="33"/>
  <c r="BU231" i="33"/>
  <c r="V231" i="33"/>
  <c r="AA231" i="33"/>
  <c r="AZ231" i="33"/>
  <c r="BS231" i="33"/>
  <c r="AX231" i="33"/>
  <c r="BZ231" i="33"/>
  <c r="CN231" i="33"/>
  <c r="AR231" i="33"/>
  <c r="AN231" i="33"/>
  <c r="AO231" i="33"/>
  <c r="AF231" i="33"/>
  <c r="BY231" i="33"/>
  <c r="BW231" i="33"/>
  <c r="AC231" i="33"/>
  <c r="CM231" i="33"/>
  <c r="BK231" i="33"/>
  <c r="CE231" i="33"/>
  <c r="CB231" i="33"/>
  <c r="CL231" i="33"/>
  <c r="BE231" i="33"/>
  <c r="CQ231" i="33"/>
  <c r="AE231" i="33"/>
  <c r="AY231" i="33"/>
  <c r="BN231" i="33"/>
  <c r="BL231" i="33"/>
  <c r="AU231" i="33"/>
  <c r="AH231" i="33"/>
  <c r="BB231" i="33"/>
  <c r="AG231" i="33"/>
  <c r="BR231" i="33"/>
  <c r="CK231" i="33"/>
  <c r="Y231" i="33"/>
  <c r="CD231" i="33"/>
  <c r="BD231" i="33"/>
  <c r="CC231" i="33"/>
  <c r="R231" i="33"/>
  <c r="BX231" i="33"/>
  <c r="AT231" i="33"/>
  <c r="BA231" i="33"/>
  <c r="BO231" i="33"/>
  <c r="T231" i="33"/>
  <c r="CF231" i="33"/>
  <c r="BJ231" i="33"/>
  <c r="CO231" i="33"/>
  <c r="AI231" i="33"/>
  <c r="BM231" i="33"/>
  <c r="BF231" i="33"/>
  <c r="AV231" i="33"/>
  <c r="AJ231" i="33"/>
  <c r="O231" i="33" l="1"/>
  <c r="L230" i="33"/>
  <c r="L229" i="33"/>
  <c r="L232" i="33"/>
  <c r="L231" i="33"/>
  <c r="M231" i="33"/>
  <c r="M229" i="33" l="1"/>
  <c r="F229" i="33" l="1"/>
  <c r="D229" i="33"/>
  <c r="E229" i="33"/>
  <c r="H234" i="33" l="1"/>
  <c r="H235" i="33" l="1"/>
  <c r="K234" i="33"/>
  <c r="K235" i="33" l="1"/>
  <c r="H236" i="33"/>
  <c r="H237" i="33" l="1"/>
  <c r="K237" i="33" s="1"/>
  <c r="K236" i="33"/>
  <c r="U234" i="33" l="1"/>
  <c r="U235" i="33" s="1"/>
  <c r="AX234" i="33"/>
  <c r="AX235" i="33" s="1"/>
  <c r="AZ234" i="33"/>
  <c r="AZ235" i="33" s="1"/>
  <c r="AG234" i="33"/>
  <c r="AG235" i="33" s="1"/>
  <c r="CC234" i="33"/>
  <c r="CC235" i="33" s="1"/>
  <c r="BK234" i="33"/>
  <c r="BK235" i="33" s="1"/>
  <c r="BQ234" i="33"/>
  <c r="BQ235" i="33" s="1"/>
  <c r="T234" i="33"/>
  <c r="T235" i="33" s="1"/>
  <c r="AT234" i="33"/>
  <c r="AT235" i="33" s="1"/>
  <c r="BA234" i="33"/>
  <c r="BA235" i="33" s="1"/>
  <c r="AJ234" i="33"/>
  <c r="AJ235" i="33" s="1"/>
  <c r="AS234" i="33"/>
  <c r="AS235" i="33" s="1"/>
  <c r="CM234" i="33"/>
  <c r="CM235" i="33" s="1"/>
  <c r="V234" i="33"/>
  <c r="V235" i="33" s="1"/>
  <c r="AH234" i="33"/>
  <c r="AH235" i="33" s="1"/>
  <c r="CR234" i="33"/>
  <c r="CR235" i="33" s="1"/>
  <c r="Q234" i="33"/>
  <c r="Z234" i="33"/>
  <c r="Z235" i="33" s="1"/>
  <c r="CE234" i="33"/>
  <c r="CE235" i="33" s="1"/>
  <c r="CK234" i="33"/>
  <c r="CK235" i="33" s="1"/>
  <c r="AC234" i="33"/>
  <c r="AC235" i="33" s="1"/>
  <c r="AR234" i="33"/>
  <c r="AR235" i="33" s="1"/>
  <c r="AL234" i="33"/>
  <c r="AL235" i="33" s="1"/>
  <c r="CF234" i="33"/>
  <c r="CF235" i="33" s="1"/>
  <c r="BR234" i="33"/>
  <c r="BR235" i="33" s="1"/>
  <c r="CQ234" i="33"/>
  <c r="CQ235" i="33" s="1"/>
  <c r="AW234" i="33"/>
  <c r="AW235" i="33" s="1"/>
  <c r="BZ234" i="33"/>
  <c r="BZ235" i="33" s="1"/>
  <c r="CS234" i="33"/>
  <c r="CS235" i="33" s="1"/>
  <c r="CA234" i="33"/>
  <c r="CA235" i="33" s="1"/>
  <c r="BI234" i="33"/>
  <c r="BI235" i="33" s="1"/>
  <c r="W234" i="33"/>
  <c r="W235" i="33" s="1"/>
  <c r="BP234" i="33"/>
  <c r="BP235" i="33" s="1"/>
  <c r="CO234" i="33"/>
  <c r="CO235" i="33" s="1"/>
  <c r="BS234" i="33"/>
  <c r="BS235" i="33" s="1"/>
  <c r="BU234" i="33"/>
  <c r="BU235" i="33" s="1"/>
  <c r="BT234" i="33"/>
  <c r="BT235" i="33" s="1"/>
  <c r="BY234" i="33"/>
  <c r="BY235" i="33" s="1"/>
  <c r="AF234" i="33"/>
  <c r="AF235" i="33" s="1"/>
  <c r="BM234" i="33"/>
  <c r="BM235" i="33" s="1"/>
  <c r="BB234" i="33"/>
  <c r="BB235" i="33" s="1"/>
  <c r="CG234" i="33"/>
  <c r="CG235" i="33" s="1"/>
  <c r="AK234" i="33"/>
  <c r="AK235" i="33" s="1"/>
  <c r="BW234" i="33"/>
  <c r="BW235" i="33" s="1"/>
  <c r="CH234" i="33"/>
  <c r="CH235" i="33" s="1"/>
  <c r="AB234" i="33"/>
  <c r="AB235" i="33" s="1"/>
  <c r="CI234" i="33"/>
  <c r="CI235" i="33" s="1"/>
  <c r="AU234" i="33"/>
  <c r="AU235" i="33" s="1"/>
  <c r="BN234" i="33"/>
  <c r="BN235" i="33" s="1"/>
  <c r="BO234" i="33"/>
  <c r="BO235" i="33" s="1"/>
  <c r="BC234" i="33"/>
  <c r="BC235" i="33" s="1"/>
  <c r="BJ234" i="33"/>
  <c r="BJ235" i="33" s="1"/>
  <c r="S234" i="33"/>
  <c r="S235" i="33" s="1"/>
  <c r="AE234" i="33"/>
  <c r="AE235" i="33" s="1"/>
  <c r="AN234" i="33"/>
  <c r="AN235" i="33" s="1"/>
  <c r="AI234" i="33"/>
  <c r="AI235" i="33" s="1"/>
  <c r="BV234" i="33"/>
  <c r="BV235" i="33" s="1"/>
  <c r="X234" i="33"/>
  <c r="X235" i="33" s="1"/>
  <c r="CP234" i="33"/>
  <c r="CP235" i="33" s="1"/>
  <c r="AQ234" i="33"/>
  <c r="AQ235" i="33" s="1"/>
  <c r="BH234" i="33"/>
  <c r="BH235" i="33" s="1"/>
  <c r="R234" i="33"/>
  <c r="R235" i="33" s="1"/>
  <c r="CB234" i="33"/>
  <c r="CB235" i="33" s="1"/>
  <c r="AP234" i="33"/>
  <c r="AP235" i="33" s="1"/>
  <c r="Y234" i="33"/>
  <c r="Y235" i="33" s="1"/>
  <c r="BF234" i="33"/>
  <c r="BF235" i="33" s="1"/>
  <c r="CN234" i="33"/>
  <c r="CN235" i="33" s="1"/>
  <c r="AM234" i="33"/>
  <c r="AM235" i="33" s="1"/>
  <c r="CL234" i="33"/>
  <c r="CL235" i="33" s="1"/>
  <c r="BG234" i="33"/>
  <c r="BG235" i="33" s="1"/>
  <c r="BD234" i="33"/>
  <c r="BD235" i="33" s="1"/>
  <c r="AA234" i="33"/>
  <c r="AA235" i="33" s="1"/>
  <c r="BX234" i="33"/>
  <c r="BX235" i="33" s="1"/>
  <c r="CD234" i="33"/>
  <c r="CD235" i="33" s="1"/>
  <c r="BE234" i="33"/>
  <c r="BE235" i="33" s="1"/>
  <c r="AV234" i="33"/>
  <c r="AV235" i="33" s="1"/>
  <c r="CJ234" i="33"/>
  <c r="CJ235" i="33" s="1"/>
  <c r="AY234" i="33"/>
  <c r="AY235" i="33" s="1"/>
  <c r="BL234" i="33"/>
  <c r="BL235" i="33" s="1"/>
  <c r="AD234" i="33"/>
  <c r="AD235" i="33" s="1"/>
  <c r="AO234" i="33"/>
  <c r="AO235" i="33" s="1"/>
  <c r="O234" i="33" l="1"/>
  <c r="Q235" i="33"/>
  <c r="O235" i="33" s="1"/>
  <c r="CH236" i="33" s="1"/>
  <c r="AG236" i="33" l="1"/>
  <c r="CA236" i="33"/>
  <c r="CF236" i="33"/>
  <c r="V236" i="33"/>
  <c r="BE236" i="33"/>
  <c r="CB236" i="33"/>
  <c r="AO236" i="33"/>
  <c r="Z236" i="33"/>
  <c r="BX236" i="33"/>
  <c r="BK236" i="33"/>
  <c r="BJ236" i="33"/>
  <c r="CN236" i="33"/>
  <c r="BU236" i="33"/>
  <c r="BT236" i="33"/>
  <c r="CE236" i="33"/>
  <c r="CS236" i="33"/>
  <c r="T236" i="33"/>
  <c r="BL236" i="33"/>
  <c r="BD236" i="33"/>
  <c r="CK236" i="33"/>
  <c r="BS236" i="33"/>
  <c r="AV236" i="33"/>
  <c r="CQ236" i="33"/>
  <c r="AX236" i="33"/>
  <c r="AA236" i="33"/>
  <c r="BR236" i="33"/>
  <c r="BB236" i="33"/>
  <c r="BA236" i="33"/>
  <c r="Q236" i="33"/>
  <c r="BV236" i="33"/>
  <c r="CJ236" i="33"/>
  <c r="CM236" i="33"/>
  <c r="CI236" i="33"/>
  <c r="R236" i="33"/>
  <c r="AE236" i="33"/>
  <c r="AQ236" i="33"/>
  <c r="Y236" i="33"/>
  <c r="BH236" i="33"/>
  <c r="AI236" i="33"/>
  <c r="CR236" i="33"/>
  <c r="AB236" i="33"/>
  <c r="AY236" i="33"/>
  <c r="BZ236" i="33"/>
  <c r="AJ236" i="33"/>
  <c r="AR236" i="33"/>
  <c r="AP236" i="33"/>
  <c r="AL236" i="33"/>
  <c r="BW236" i="33"/>
  <c r="AH236" i="33"/>
  <c r="BY236" i="33"/>
  <c r="AK236" i="33"/>
  <c r="W236" i="33"/>
  <c r="BN236" i="33"/>
  <c r="BQ236" i="33"/>
  <c r="S236" i="33"/>
  <c r="BO236" i="33"/>
  <c r="AU236" i="33"/>
  <c r="AS236" i="33"/>
  <c r="CC236" i="33"/>
  <c r="BC236" i="33"/>
  <c r="CG236" i="33"/>
  <c r="AN236" i="33"/>
  <c r="AF236" i="33"/>
  <c r="X236" i="33"/>
  <c r="AW236" i="33"/>
  <c r="U236" i="33"/>
  <c r="CL236" i="33"/>
  <c r="AC236" i="33"/>
  <c r="BF236" i="33"/>
  <c r="CP236" i="33"/>
  <c r="BM236" i="33"/>
  <c r="BP236" i="33"/>
  <c r="BG236" i="33"/>
  <c r="AT236" i="33"/>
  <c r="AD236" i="33"/>
  <c r="AZ236" i="33"/>
  <c r="CO236" i="33"/>
  <c r="BI236" i="33"/>
  <c r="AM236" i="33"/>
  <c r="CD236" i="33"/>
  <c r="L235" i="33" l="1"/>
  <c r="O236" i="33"/>
  <c r="M236" i="33"/>
  <c r="L237" i="33"/>
  <c r="L236" i="33"/>
  <c r="L234" i="33"/>
  <c r="M234" i="33" l="1"/>
  <c r="F234" i="33" s="1"/>
  <c r="E234" i="33" l="1"/>
  <c r="D234" i="33"/>
  <c r="H239" i="33" l="1"/>
  <c r="H240" i="33" s="1"/>
  <c r="K239" i="33" l="1"/>
  <c r="H241" i="33"/>
  <c r="K240" i="33"/>
  <c r="H242" i="33" l="1"/>
  <c r="K242" i="33" s="1"/>
  <c r="K241" i="33"/>
  <c r="R239" i="33" l="1"/>
  <c r="R240" i="33" s="1"/>
  <c r="CD239" i="33"/>
  <c r="CD240" i="33" s="1"/>
  <c r="BR239" i="33"/>
  <c r="BR240" i="33" s="1"/>
  <c r="BT239" i="33"/>
  <c r="BT240" i="33" s="1"/>
  <c r="CG239" i="33"/>
  <c r="CG240" i="33" s="1"/>
  <c r="CS239" i="33"/>
  <c r="CS240" i="33" s="1"/>
  <c r="BY239" i="33"/>
  <c r="BY240" i="33" s="1"/>
  <c r="AU239" i="33"/>
  <c r="AU240" i="33" s="1"/>
  <c r="BP239" i="33"/>
  <c r="BP240" i="33" s="1"/>
  <c r="BH239" i="33"/>
  <c r="BH240" i="33" s="1"/>
  <c r="AZ239" i="33"/>
  <c r="AZ240" i="33" s="1"/>
  <c r="AE239" i="33"/>
  <c r="AE240" i="33" s="1"/>
  <c r="AV239" i="33"/>
  <c r="AV240" i="33" s="1"/>
  <c r="AK239" i="33"/>
  <c r="AK240" i="33" s="1"/>
  <c r="BV239" i="33"/>
  <c r="BV240" i="33" s="1"/>
  <c r="BG239" i="33"/>
  <c r="BG240" i="33" s="1"/>
  <c r="Z239" i="33"/>
  <c r="Z240" i="33" s="1"/>
  <c r="CL239" i="33"/>
  <c r="CL240" i="33" s="1"/>
  <c r="BZ239" i="33"/>
  <c r="BZ240" i="33" s="1"/>
  <c r="CE239" i="33"/>
  <c r="CE240" i="33" s="1"/>
  <c r="CR239" i="33"/>
  <c r="CR240" i="33" s="1"/>
  <c r="AI239" i="33"/>
  <c r="AI240" i="33" s="1"/>
  <c r="CN239" i="33"/>
  <c r="CN240" i="33" s="1"/>
  <c r="CA239" i="33"/>
  <c r="CA240" i="33" s="1"/>
  <c r="BQ239" i="33"/>
  <c r="BQ240" i="33" s="1"/>
  <c r="CQ239" i="33"/>
  <c r="CQ240" i="33" s="1"/>
  <c r="AF239" i="33"/>
  <c r="AF240" i="33" s="1"/>
  <c r="AP239" i="33"/>
  <c r="AP240" i="33" s="1"/>
  <c r="CP239" i="33"/>
  <c r="CP240" i="33" s="1"/>
  <c r="AN239" i="33"/>
  <c r="AN240" i="33" s="1"/>
  <c r="AS239" i="33"/>
  <c r="AS240" i="33" s="1"/>
  <c r="CB239" i="33"/>
  <c r="CB240" i="33" s="1"/>
  <c r="CC239" i="33"/>
  <c r="CC240" i="33" s="1"/>
  <c r="BN239" i="33"/>
  <c r="BN240" i="33" s="1"/>
  <c r="BX239" i="33"/>
  <c r="BX240" i="33" s="1"/>
  <c r="AQ239" i="33"/>
  <c r="AQ240" i="33" s="1"/>
  <c r="BI239" i="33"/>
  <c r="BI240" i="33" s="1"/>
  <c r="CI239" i="33"/>
  <c r="CI240" i="33" s="1"/>
  <c r="AY239" i="33"/>
  <c r="AY240" i="33" s="1"/>
  <c r="Q239" i="33"/>
  <c r="AH239" i="33"/>
  <c r="AH240" i="33" s="1"/>
  <c r="V239" i="33"/>
  <c r="V240" i="33" s="1"/>
  <c r="CH239" i="33"/>
  <c r="CH240" i="33" s="1"/>
  <c r="CO239" i="33"/>
  <c r="CO240" i="33" s="1"/>
  <c r="AB239" i="33"/>
  <c r="AB240" i="33" s="1"/>
  <c r="BD239" i="33"/>
  <c r="BD240" i="33" s="1"/>
  <c r="X239" i="33"/>
  <c r="X240" i="33" s="1"/>
  <c r="U239" i="33"/>
  <c r="U240" i="33" s="1"/>
  <c r="T239" i="33"/>
  <c r="T240" i="33" s="1"/>
  <c r="Y239" i="33"/>
  <c r="Y240" i="33" s="1"/>
  <c r="AD239" i="33"/>
  <c r="AD240" i="33" s="1"/>
  <c r="AA239" i="33"/>
  <c r="AA240" i="33" s="1"/>
  <c r="BU239" i="33"/>
  <c r="BU240" i="33" s="1"/>
  <c r="BC239" i="33"/>
  <c r="BC240" i="33" s="1"/>
  <c r="BM239" i="33"/>
  <c r="BM240" i="33" s="1"/>
  <c r="CJ239" i="33"/>
  <c r="CJ240" i="33" s="1"/>
  <c r="BB239" i="33"/>
  <c r="BB240" i="33" s="1"/>
  <c r="AR239" i="33"/>
  <c r="AR240" i="33" s="1"/>
  <c r="BE239" i="33"/>
  <c r="BE240" i="33" s="1"/>
  <c r="BS239" i="33"/>
  <c r="BS240" i="33" s="1"/>
  <c r="AG239" i="33"/>
  <c r="AG240" i="33" s="1"/>
  <c r="AX239" i="33"/>
  <c r="AX240" i="33" s="1"/>
  <c r="AL239" i="33"/>
  <c r="AL240" i="33" s="1"/>
  <c r="W239" i="33"/>
  <c r="W240" i="33" s="1"/>
  <c r="AM239" i="33"/>
  <c r="AM240" i="33" s="1"/>
  <c r="BA239" i="33"/>
  <c r="BA240" i="33" s="1"/>
  <c r="CM239" i="33"/>
  <c r="CM240" i="33" s="1"/>
  <c r="BO239" i="33"/>
  <c r="BO240" i="33" s="1"/>
  <c r="CF239" i="33"/>
  <c r="CF240" i="33" s="1"/>
  <c r="AC239" i="33"/>
  <c r="AC240" i="33" s="1"/>
  <c r="AO239" i="33"/>
  <c r="AO240" i="33" s="1"/>
  <c r="BF239" i="33"/>
  <c r="BF240" i="33" s="1"/>
  <c r="AT239" i="33"/>
  <c r="AT240" i="33" s="1"/>
  <c r="AJ239" i="33"/>
  <c r="AJ240" i="33" s="1"/>
  <c r="S239" i="33"/>
  <c r="S240" i="33" s="1"/>
  <c r="AW239" i="33"/>
  <c r="AW240" i="33" s="1"/>
  <c r="BL239" i="33"/>
  <c r="BL240" i="33" s="1"/>
  <c r="BK239" i="33"/>
  <c r="BK240" i="33" s="1"/>
  <c r="BJ239" i="33"/>
  <c r="BJ240" i="33" s="1"/>
  <c r="BW239" i="33"/>
  <c r="BW240" i="33" s="1"/>
  <c r="CK239" i="33"/>
  <c r="CK240" i="33" s="1"/>
  <c r="O239" i="33" l="1"/>
  <c r="Q240" i="33"/>
  <c r="O240" i="33" l="1"/>
  <c r="CN241" i="33" l="1"/>
  <c r="AH241" i="33"/>
  <c r="CB241" i="33"/>
  <c r="AK241" i="33"/>
  <c r="S241" i="33"/>
  <c r="AZ241" i="33"/>
  <c r="BU241" i="33"/>
  <c r="BA241" i="33"/>
  <c r="CD241" i="33"/>
  <c r="AV241" i="33"/>
  <c r="R241" i="33"/>
  <c r="AR241" i="33"/>
  <c r="BJ241" i="33"/>
  <c r="CI241" i="33"/>
  <c r="BF241" i="33"/>
  <c r="CP241" i="33"/>
  <c r="BE241" i="33"/>
  <c r="BO241" i="33"/>
  <c r="X241" i="33"/>
  <c r="BB241" i="33"/>
  <c r="CS241" i="33"/>
  <c r="AU241" i="33"/>
  <c r="AD241" i="33"/>
  <c r="AA241" i="33"/>
  <c r="BY241" i="33"/>
  <c r="BI241" i="33"/>
  <c r="AL241" i="33"/>
  <c r="CH241" i="33"/>
  <c r="AQ241" i="33"/>
  <c r="AX241" i="33"/>
  <c r="CG241" i="33"/>
  <c r="AS241" i="33"/>
  <c r="BX241" i="33"/>
  <c r="CE241" i="33"/>
  <c r="AN241" i="33"/>
  <c r="BD241" i="33"/>
  <c r="CF241" i="33"/>
  <c r="AB241" i="33"/>
  <c r="AC241" i="33"/>
  <c r="BW241" i="33"/>
  <c r="CA241" i="33"/>
  <c r="AG241" i="33"/>
  <c r="CM241" i="33"/>
  <c r="BR241" i="33"/>
  <c r="CR241" i="33"/>
  <c r="AT241" i="33"/>
  <c r="BG241" i="33"/>
  <c r="AO241" i="33"/>
  <c r="Y241" i="33"/>
  <c r="W241" i="33"/>
  <c r="AW241" i="33"/>
  <c r="AY241" i="33"/>
  <c r="V241" i="33"/>
  <c r="T241" i="33"/>
  <c r="CJ241" i="33"/>
  <c r="BS241" i="33"/>
  <c r="BV241" i="33"/>
  <c r="BN241" i="33"/>
  <c r="CC241" i="33"/>
  <c r="U241" i="33"/>
  <c r="CO241" i="33"/>
  <c r="BC241" i="33"/>
  <c r="CQ241" i="33"/>
  <c r="BQ241" i="33"/>
  <c r="BZ241" i="33"/>
  <c r="BH241" i="33"/>
  <c r="CK241" i="33"/>
  <c r="BK241" i="33"/>
  <c r="AP241" i="33"/>
  <c r="AF241" i="33"/>
  <c r="AI241" i="33"/>
  <c r="BT241" i="33"/>
  <c r="CL241" i="33"/>
  <c r="BL241" i="33"/>
  <c r="Z241" i="33"/>
  <c r="BM241" i="33"/>
  <c r="AM241" i="33"/>
  <c r="AE241" i="33"/>
  <c r="AJ241" i="33"/>
  <c r="BP241" i="33"/>
  <c r="Q241" i="33"/>
  <c r="O241" i="33" l="1"/>
  <c r="M241" i="33"/>
  <c r="L242" i="33"/>
  <c r="L241" i="33"/>
  <c r="L240" i="33"/>
  <c r="L239" i="33"/>
  <c r="M239" i="33" l="1"/>
  <c r="F239" i="33" s="1"/>
  <c r="E239" i="33" l="1"/>
  <c r="D239" i="33"/>
  <c r="H244" i="33" l="1"/>
  <c r="H245" i="33" s="1"/>
  <c r="K244" i="33" l="1"/>
  <c r="H246" i="33"/>
  <c r="K245" i="33"/>
  <c r="H247" i="33" l="1"/>
  <c r="K247" i="33" s="1"/>
  <c r="K246" i="33"/>
  <c r="AY244" i="33" l="1"/>
  <c r="AY245" i="33" s="1"/>
  <c r="CE244" i="33"/>
  <c r="CE245" i="33" s="1"/>
  <c r="AR244" i="33"/>
  <c r="AR245" i="33" s="1"/>
  <c r="BX244" i="33"/>
  <c r="BX245" i="33" s="1"/>
  <c r="AF244" i="33"/>
  <c r="AF245" i="33" s="1"/>
  <c r="BQ244" i="33"/>
  <c r="BQ245" i="33" s="1"/>
  <c r="BA244" i="33"/>
  <c r="BA245" i="33" s="1"/>
  <c r="AT244" i="33"/>
  <c r="AT245" i="33" s="1"/>
  <c r="AO244" i="33"/>
  <c r="AO245" i="33" s="1"/>
  <c r="BR244" i="33"/>
  <c r="BR245" i="33" s="1"/>
  <c r="CI244" i="33"/>
  <c r="CI245" i="33" s="1"/>
  <c r="AV244" i="33"/>
  <c r="AV245" i="33" s="1"/>
  <c r="CB244" i="33"/>
  <c r="CB245" i="33" s="1"/>
  <c r="AP244" i="33"/>
  <c r="AP245" i="33" s="1"/>
  <c r="BU244" i="33"/>
  <c r="BU245" i="33" s="1"/>
  <c r="BE244" i="33"/>
  <c r="BE245" i="33" s="1"/>
  <c r="AX244" i="33"/>
  <c r="AX245" i="33" s="1"/>
  <c r="BG244" i="33"/>
  <c r="BG245" i="33" s="1"/>
  <c r="AZ244" i="33"/>
  <c r="AZ245" i="33" s="1"/>
  <c r="AW244" i="33"/>
  <c r="AW245" i="33" s="1"/>
  <c r="CO244" i="33"/>
  <c r="CO245" i="33" s="1"/>
  <c r="CD244" i="33"/>
  <c r="CD245" i="33" s="1"/>
  <c r="AD244" i="33"/>
  <c r="AD245" i="33" s="1"/>
  <c r="CQ244" i="33"/>
  <c r="CQ245" i="33" s="1"/>
  <c r="CJ244" i="33"/>
  <c r="CJ245" i="33" s="1"/>
  <c r="BF244" i="33"/>
  <c r="BF245" i="33" s="1"/>
  <c r="BY244" i="33"/>
  <c r="BY245" i="33" s="1"/>
  <c r="AI244" i="33"/>
  <c r="AI245" i="33" s="1"/>
  <c r="V244" i="33"/>
  <c r="V245" i="33" s="1"/>
  <c r="CN244" i="33"/>
  <c r="CN245" i="33" s="1"/>
  <c r="AG244" i="33"/>
  <c r="AG245" i="33" s="1"/>
  <c r="BC244" i="33"/>
  <c r="BC245" i="33" s="1"/>
  <c r="CP244" i="33"/>
  <c r="CP245" i="33" s="1"/>
  <c r="BI244" i="33"/>
  <c r="BI245" i="33" s="1"/>
  <c r="U244" i="33"/>
  <c r="U245" i="33" s="1"/>
  <c r="CM244" i="33"/>
  <c r="CM245" i="33" s="1"/>
  <c r="CF244" i="33"/>
  <c r="CF245" i="33" s="1"/>
  <c r="Q244" i="33"/>
  <c r="BN244" i="33"/>
  <c r="BN245" i="33" s="1"/>
  <c r="BZ244" i="33"/>
  <c r="BZ245" i="33" s="1"/>
  <c r="BK244" i="33"/>
  <c r="BK245" i="33" s="1"/>
  <c r="BD244" i="33"/>
  <c r="BD245" i="33" s="1"/>
  <c r="BV244" i="33"/>
  <c r="BV245" i="33" s="1"/>
  <c r="T244" i="33"/>
  <c r="T245" i="33" s="1"/>
  <c r="AS244" i="33"/>
  <c r="AS245" i="33" s="1"/>
  <c r="BO244" i="33"/>
  <c r="BO245" i="33" s="1"/>
  <c r="BH244" i="33"/>
  <c r="BH245" i="33" s="1"/>
  <c r="CC244" i="33"/>
  <c r="CC245" i="33" s="1"/>
  <c r="CH244" i="33"/>
  <c r="CH245" i="33" s="1"/>
  <c r="AM244" i="33"/>
  <c r="AM245" i="33" s="1"/>
  <c r="BS244" i="33"/>
  <c r="BS245" i="33" s="1"/>
  <c r="AA244" i="33"/>
  <c r="AA245" i="33" s="1"/>
  <c r="BL244" i="33"/>
  <c r="BL245" i="33" s="1"/>
  <c r="CR244" i="33"/>
  <c r="CR245" i="33" s="1"/>
  <c r="AC244" i="33"/>
  <c r="AC245" i="33" s="1"/>
  <c r="CL244" i="33"/>
  <c r="CL245" i="33" s="1"/>
  <c r="CG244" i="33"/>
  <c r="CG245" i="33" s="1"/>
  <c r="Z244" i="33"/>
  <c r="Z245" i="33" s="1"/>
  <c r="CK244" i="33"/>
  <c r="CK245" i="33" s="1"/>
  <c r="AQ244" i="33"/>
  <c r="AQ245" i="33" s="1"/>
  <c r="BW244" i="33"/>
  <c r="BW245" i="33" s="1"/>
  <c r="AJ244" i="33"/>
  <c r="AJ245" i="33" s="1"/>
  <c r="BP244" i="33"/>
  <c r="BP245" i="33" s="1"/>
  <c r="R244" i="33"/>
  <c r="R245" i="33" s="1"/>
  <c r="AK244" i="33"/>
  <c r="AK245" i="33" s="1"/>
  <c r="CS244" i="33"/>
  <c r="CS245" i="33" s="1"/>
  <c r="X244" i="33"/>
  <c r="X245" i="33" s="1"/>
  <c r="AL244" i="33"/>
  <c r="AL245" i="33" s="1"/>
  <c r="BB244" i="33"/>
  <c r="BB245" i="33" s="1"/>
  <c r="AU244" i="33"/>
  <c r="AU245" i="33" s="1"/>
  <c r="CA244" i="33"/>
  <c r="CA245" i="33" s="1"/>
  <c r="AN244" i="33"/>
  <c r="AN245" i="33" s="1"/>
  <c r="BT244" i="33"/>
  <c r="BT245" i="33" s="1"/>
  <c r="W244" i="33"/>
  <c r="W245" i="33" s="1"/>
  <c r="BJ244" i="33"/>
  <c r="BJ245" i="33" s="1"/>
  <c r="AE244" i="33"/>
  <c r="AE245" i="33" s="1"/>
  <c r="AH244" i="33"/>
  <c r="AH245" i="33" s="1"/>
  <c r="S244" i="33"/>
  <c r="S245" i="33" s="1"/>
  <c r="AB244" i="33"/>
  <c r="AB245" i="33" s="1"/>
  <c r="BM244" i="33"/>
  <c r="BM245" i="33" s="1"/>
  <c r="Y244" i="33"/>
  <c r="Y245" i="33" s="1"/>
  <c r="Q245" i="33" l="1"/>
  <c r="O244" i="33"/>
  <c r="O245" i="33" l="1"/>
  <c r="AN246" i="33" l="1"/>
  <c r="BN246" i="33"/>
  <c r="CR246" i="33"/>
  <c r="BM246" i="33"/>
  <c r="AF246" i="33"/>
  <c r="X246" i="33"/>
  <c r="BD246" i="33"/>
  <c r="CQ246" i="33"/>
  <c r="T246" i="33"/>
  <c r="BT246" i="33"/>
  <c r="AO246" i="33"/>
  <c r="BE246" i="33"/>
  <c r="BS246" i="33"/>
  <c r="BW246" i="33"/>
  <c r="CG246" i="33"/>
  <c r="BG246" i="33"/>
  <c r="AZ246" i="33"/>
  <c r="CA246" i="33"/>
  <c r="BB246" i="33"/>
  <c r="BR246" i="33"/>
  <c r="CC246" i="33"/>
  <c r="AG246" i="33"/>
  <c r="BO246" i="33"/>
  <c r="CL246" i="33"/>
  <c r="AL246" i="33"/>
  <c r="CK246" i="33"/>
  <c r="BI246" i="33"/>
  <c r="AH246" i="33"/>
  <c r="AI246" i="33"/>
  <c r="AK246" i="33"/>
  <c r="AY246" i="33"/>
  <c r="AD246" i="33"/>
  <c r="BC246" i="33"/>
  <c r="AA246" i="33"/>
  <c r="BF246" i="33"/>
  <c r="U246" i="33"/>
  <c r="CM246" i="33"/>
  <c r="AS246" i="33"/>
  <c r="CH246" i="33"/>
  <c r="BA246" i="33"/>
  <c r="AW246" i="33"/>
  <c r="V246" i="33"/>
  <c r="BK246" i="33"/>
  <c r="S246" i="33"/>
  <c r="BL246" i="33"/>
  <c r="CI246" i="33"/>
  <c r="CB246" i="33"/>
  <c r="CP246" i="33"/>
  <c r="AU246" i="33"/>
  <c r="CF246" i="33"/>
  <c r="W246" i="33"/>
  <c r="AE246" i="33"/>
  <c r="CJ246" i="33"/>
  <c r="AJ246" i="33"/>
  <c r="CO246" i="33"/>
  <c r="Z246" i="33"/>
  <c r="AQ246" i="33"/>
  <c r="AX246" i="33"/>
  <c r="AB246" i="33"/>
  <c r="BU246" i="33"/>
  <c r="AT246" i="33"/>
  <c r="BV246" i="33"/>
  <c r="CN246" i="33"/>
  <c r="BY246" i="33"/>
  <c r="AR246" i="33"/>
  <c r="BP246" i="33"/>
  <c r="CD246" i="33"/>
  <c r="AV246" i="33"/>
  <c r="CE246" i="33"/>
  <c r="CS246" i="33"/>
  <c r="AC246" i="33"/>
  <c r="AP246" i="33"/>
  <c r="BX246" i="33"/>
  <c r="R246" i="33"/>
  <c r="AM246" i="33"/>
  <c r="BH246" i="33"/>
  <c r="BQ246" i="33"/>
  <c r="BJ246" i="33"/>
  <c r="BZ246" i="33"/>
  <c r="Y246" i="33"/>
  <c r="Q246" i="33"/>
  <c r="M246" i="33" l="1"/>
  <c r="O246" i="33"/>
  <c r="L246" i="33"/>
  <c r="L247" i="33"/>
  <c r="L244" i="33"/>
  <c r="L245" i="33"/>
  <c r="M244" i="33" l="1"/>
  <c r="F244" i="33" l="1"/>
  <c r="E244" i="33"/>
  <c r="D244" i="33"/>
  <c r="H249" i="33" l="1"/>
  <c r="H250" i="33" l="1"/>
  <c r="K249" i="33"/>
  <c r="H251" i="33" l="1"/>
  <c r="K250" i="33"/>
  <c r="H252" i="33" l="1"/>
  <c r="K252" i="33" s="1"/>
  <c r="K251" i="33"/>
  <c r="BS249" i="33" l="1"/>
  <c r="BS250" i="33" s="1"/>
  <c r="BD249" i="33"/>
  <c r="BD250" i="33" s="1"/>
  <c r="AL249" i="33"/>
  <c r="AL250" i="33" s="1"/>
  <c r="AO249" i="33"/>
  <c r="AO250" i="33" s="1"/>
  <c r="AR249" i="33"/>
  <c r="AR250" i="33" s="1"/>
  <c r="BQ249" i="33"/>
  <c r="BQ250" i="33" s="1"/>
  <c r="AQ249" i="33"/>
  <c r="AQ250" i="33" s="1"/>
  <c r="AW249" i="33"/>
  <c r="AW250" i="33" s="1"/>
  <c r="AA249" i="33"/>
  <c r="AA250" i="33" s="1"/>
  <c r="BZ249" i="33"/>
  <c r="BZ250" i="33" s="1"/>
  <c r="BN249" i="33"/>
  <c r="BN250" i="33" s="1"/>
  <c r="BY249" i="33"/>
  <c r="BY250" i="33" s="1"/>
  <c r="CS249" i="33"/>
  <c r="CS250" i="33" s="1"/>
  <c r="AE249" i="33"/>
  <c r="AE250" i="33" s="1"/>
  <c r="CB249" i="33"/>
  <c r="CB250" i="33" s="1"/>
  <c r="BU249" i="33"/>
  <c r="BU250" i="33" s="1"/>
  <c r="BX249" i="33"/>
  <c r="BX250" i="33" s="1"/>
  <c r="AK249" i="33"/>
  <c r="AK250" i="33" s="1"/>
  <c r="CP249" i="33"/>
  <c r="CP250" i="33" s="1"/>
  <c r="AI249" i="33"/>
  <c r="AI250" i="33" s="1"/>
  <c r="AM249" i="33"/>
  <c r="AM250" i="33" s="1"/>
  <c r="CJ249" i="33"/>
  <c r="CJ250" i="33" s="1"/>
  <c r="CE249" i="33"/>
  <c r="CE250" i="33" s="1"/>
  <c r="BE249" i="33"/>
  <c r="BE250" i="33" s="1"/>
  <c r="AP249" i="33"/>
  <c r="AP250" i="33" s="1"/>
  <c r="CA249" i="33"/>
  <c r="CA250" i="33" s="1"/>
  <c r="BL249" i="33"/>
  <c r="BL250" i="33" s="1"/>
  <c r="AX249" i="33"/>
  <c r="AX250" i="33" s="1"/>
  <c r="AY249" i="33"/>
  <c r="AY250" i="33" s="1"/>
  <c r="BB249" i="33"/>
  <c r="BB250" i="33" s="1"/>
  <c r="CK249" i="33"/>
  <c r="CK250" i="33" s="1"/>
  <c r="BG249" i="33"/>
  <c r="BG250" i="33" s="1"/>
  <c r="CF249" i="33"/>
  <c r="CF250" i="33" s="1"/>
  <c r="BJ249" i="33"/>
  <c r="BJ250" i="33" s="1"/>
  <c r="AG249" i="33"/>
  <c r="AG250" i="33" s="1"/>
  <c r="W249" i="33"/>
  <c r="W250" i="33" s="1"/>
  <c r="CI249" i="33"/>
  <c r="CI250" i="33" s="1"/>
  <c r="BT249" i="33"/>
  <c r="BT250" i="33" s="1"/>
  <c r="BH249" i="33"/>
  <c r="BH250" i="33" s="1"/>
  <c r="BI249" i="33"/>
  <c r="BI250" i="33" s="1"/>
  <c r="U249" i="33"/>
  <c r="U250" i="33" s="1"/>
  <c r="Q249" i="33"/>
  <c r="BP249" i="33"/>
  <c r="BP250" i="33" s="1"/>
  <c r="CQ249" i="33"/>
  <c r="CQ250" i="33" s="1"/>
  <c r="BR249" i="33"/>
  <c r="BR250" i="33" s="1"/>
  <c r="AZ249" i="33"/>
  <c r="AZ250" i="33" s="1"/>
  <c r="X249" i="33"/>
  <c r="X250" i="33" s="1"/>
  <c r="CD249" i="33"/>
  <c r="CD250" i="33" s="1"/>
  <c r="CH249" i="33"/>
  <c r="CH250" i="33" s="1"/>
  <c r="AD249" i="33"/>
  <c r="AD250" i="33" s="1"/>
  <c r="CG249" i="33"/>
  <c r="CG250" i="33" s="1"/>
  <c r="AU249" i="33"/>
  <c r="AU250" i="33" s="1"/>
  <c r="AF249" i="33"/>
  <c r="AF250" i="33" s="1"/>
  <c r="CR249" i="33"/>
  <c r="CR250" i="33" s="1"/>
  <c r="CN249" i="33"/>
  <c r="CN250" i="33" s="1"/>
  <c r="CO249" i="33"/>
  <c r="CO250" i="33" s="1"/>
  <c r="T249" i="33"/>
  <c r="T250" i="33" s="1"/>
  <c r="BV249" i="33"/>
  <c r="BV250" i="33" s="1"/>
  <c r="AT249" i="33"/>
  <c r="AT250" i="33" s="1"/>
  <c r="Y249" i="33"/>
  <c r="Y250" i="33" s="1"/>
  <c r="AS249" i="33"/>
  <c r="AS250" i="33" s="1"/>
  <c r="BC249" i="33"/>
  <c r="BC250" i="33" s="1"/>
  <c r="AN249" i="33"/>
  <c r="AN250" i="33" s="1"/>
  <c r="R249" i="33"/>
  <c r="R250" i="33" s="1"/>
  <c r="S249" i="33"/>
  <c r="S250" i="33" s="1"/>
  <c r="V249" i="33"/>
  <c r="V250" i="33" s="1"/>
  <c r="AJ249" i="33"/>
  <c r="AJ250" i="33" s="1"/>
  <c r="CL249" i="33"/>
  <c r="CL250" i="33" s="1"/>
  <c r="BM249" i="33"/>
  <c r="BM250" i="33" s="1"/>
  <c r="BF249" i="33"/>
  <c r="BF250" i="33" s="1"/>
  <c r="BO249" i="33"/>
  <c r="BO250" i="33" s="1"/>
  <c r="BK249" i="33"/>
  <c r="BK250" i="33" s="1"/>
  <c r="AV249" i="33"/>
  <c r="AV250" i="33" s="1"/>
  <c r="AB249" i="33"/>
  <c r="AB250" i="33" s="1"/>
  <c r="AC249" i="33"/>
  <c r="AC250" i="33" s="1"/>
  <c r="AH249" i="33"/>
  <c r="AH250" i="33" s="1"/>
  <c r="BA249" i="33"/>
  <c r="BA250" i="33" s="1"/>
  <c r="Z249" i="33"/>
  <c r="Z250" i="33" s="1"/>
  <c r="CC249" i="33"/>
  <c r="CC250" i="33" s="1"/>
  <c r="CM249" i="33"/>
  <c r="CM250" i="33" s="1"/>
  <c r="BW249" i="33"/>
  <c r="BW250" i="33" s="1"/>
  <c r="O249" i="33" l="1"/>
  <c r="Q250" i="33"/>
  <c r="O250" i="33" l="1"/>
  <c r="Q251" i="33" s="1"/>
  <c r="CM251" i="33" l="1"/>
  <c r="BT251" i="33"/>
  <c r="AH251" i="33"/>
  <c r="BY251" i="33"/>
  <c r="CB251" i="33"/>
  <c r="BP251" i="33"/>
  <c r="BI251" i="33"/>
  <c r="BQ251" i="33"/>
  <c r="AV251" i="33"/>
  <c r="AA251" i="33"/>
  <c r="Y251" i="33"/>
  <c r="AZ251" i="33"/>
  <c r="BJ251" i="33"/>
  <c r="CI251" i="33"/>
  <c r="CQ251" i="33"/>
  <c r="AB251" i="33"/>
  <c r="CG251" i="33"/>
  <c r="W251" i="33"/>
  <c r="V251" i="33"/>
  <c r="AG251" i="33"/>
  <c r="CS251" i="33"/>
  <c r="AC251" i="33"/>
  <c r="CR251" i="33"/>
  <c r="BC251" i="33"/>
  <c r="BH251" i="33"/>
  <c r="R251" i="33"/>
  <c r="BX251" i="33"/>
  <c r="CO251" i="33"/>
  <c r="AE251" i="33"/>
  <c r="CL251" i="33"/>
  <c r="AO251" i="33"/>
  <c r="BF251" i="33"/>
  <c r="BL251" i="33"/>
  <c r="AW251" i="33"/>
  <c r="AS251" i="33"/>
  <c r="S251" i="33"/>
  <c r="BS251" i="33"/>
  <c r="BG251" i="33"/>
  <c r="BM251" i="33"/>
  <c r="BK251" i="33"/>
  <c r="CP251" i="33"/>
  <c r="BO251" i="33"/>
  <c r="T251" i="33"/>
  <c r="AY251" i="33"/>
  <c r="BA251" i="33"/>
  <c r="CE251" i="33"/>
  <c r="CK251" i="33"/>
  <c r="CC251" i="33"/>
  <c r="BZ251" i="33"/>
  <c r="CF251" i="33"/>
  <c r="AX251" i="33"/>
  <c r="BV251" i="33"/>
  <c r="BN251" i="33"/>
  <c r="AR251" i="33"/>
  <c r="AT251" i="33"/>
  <c r="BB251" i="33"/>
  <c r="BU251" i="33"/>
  <c r="BR251" i="33"/>
  <c r="AU251" i="33"/>
  <c r="CD251" i="33"/>
  <c r="CJ251" i="33"/>
  <c r="AL251" i="33"/>
  <c r="CA251" i="33"/>
  <c r="X251" i="33"/>
  <c r="AJ251" i="33"/>
  <c r="CH251" i="33"/>
  <c r="AN251" i="33"/>
  <c r="BE251" i="33"/>
  <c r="AK251" i="33"/>
  <c r="U251" i="33"/>
  <c r="AM251" i="33"/>
  <c r="AF251" i="33"/>
  <c r="Z251" i="33"/>
  <c r="AQ251" i="33"/>
  <c r="CN251" i="33"/>
  <c r="BD251" i="33"/>
  <c r="AP251" i="33"/>
  <c r="AI251" i="33"/>
  <c r="AD251" i="33"/>
  <c r="BW251" i="33"/>
  <c r="O251" i="33" l="1"/>
  <c r="L252" i="33"/>
  <c r="L250" i="33"/>
  <c r="L251" i="33"/>
  <c r="M251" i="33"/>
  <c r="L249" i="33"/>
  <c r="M249" i="33" l="1"/>
  <c r="F249" i="33" l="1"/>
  <c r="D249" i="33"/>
  <c r="E249" i="33"/>
  <c r="H254" i="33" l="1"/>
  <c r="H255" i="33" l="1"/>
  <c r="K254" i="33"/>
  <c r="H256" i="33" l="1"/>
  <c r="K255" i="33"/>
  <c r="H257" i="33" l="1"/>
  <c r="K257" i="33" s="1"/>
  <c r="K256" i="33"/>
  <c r="BP254" i="33" l="1"/>
  <c r="BP255" i="33" s="1"/>
  <c r="BC254" i="33"/>
  <c r="BC255" i="33" s="1"/>
  <c r="AH254" i="33"/>
  <c r="AH255" i="33" s="1"/>
  <c r="AP254" i="33"/>
  <c r="AP255" i="33" s="1"/>
  <c r="BE254" i="33"/>
  <c r="BE255" i="33" s="1"/>
  <c r="BV254" i="33"/>
  <c r="BV255" i="33" s="1"/>
  <c r="CL254" i="33"/>
  <c r="CL255" i="33" s="1"/>
  <c r="BF254" i="33"/>
  <c r="BF255" i="33" s="1"/>
  <c r="CB254" i="33"/>
  <c r="CB255" i="33" s="1"/>
  <c r="CN254" i="33"/>
  <c r="CN255" i="33" s="1"/>
  <c r="AL254" i="33"/>
  <c r="AL255" i="33" s="1"/>
  <c r="Z254" i="33"/>
  <c r="Z255" i="33" s="1"/>
  <c r="AO254" i="33"/>
  <c r="AO255" i="33" s="1"/>
  <c r="AK254" i="33"/>
  <c r="AK255" i="33" s="1"/>
  <c r="BO254" i="33"/>
  <c r="BO255" i="33" s="1"/>
  <c r="CO254" i="33"/>
  <c r="CO255" i="33" s="1"/>
  <c r="BR254" i="33"/>
  <c r="BR255" i="33" s="1"/>
  <c r="BY254" i="33"/>
  <c r="BY255" i="33" s="1"/>
  <c r="BL254" i="33"/>
  <c r="BL255" i="33" s="1"/>
  <c r="AQ254" i="33"/>
  <c r="AQ255" i="33" s="1"/>
  <c r="BD254" i="33"/>
  <c r="BD255" i="33" s="1"/>
  <c r="CA254" i="33"/>
  <c r="CA255" i="33" s="1"/>
  <c r="CJ254" i="33"/>
  <c r="CJ255" i="33" s="1"/>
  <c r="CS254" i="33"/>
  <c r="CS255" i="33" s="1"/>
  <c r="BT254" i="33"/>
  <c r="BT255" i="33" s="1"/>
  <c r="CC254" i="33"/>
  <c r="CC255" i="33" s="1"/>
  <c r="Q254" i="33"/>
  <c r="AG254" i="33"/>
  <c r="AG255" i="33" s="1"/>
  <c r="CM254" i="33"/>
  <c r="CM255" i="33" s="1"/>
  <c r="BI254" i="33"/>
  <c r="BI255" i="33" s="1"/>
  <c r="CP254" i="33"/>
  <c r="CP255" i="33" s="1"/>
  <c r="BB254" i="33"/>
  <c r="BB255" i="33" s="1"/>
  <c r="AB254" i="33"/>
  <c r="AB255" i="33" s="1"/>
  <c r="AV254" i="33"/>
  <c r="AV255" i="33" s="1"/>
  <c r="T254" i="33"/>
  <c r="T255" i="33" s="1"/>
  <c r="BA254" i="33"/>
  <c r="BA255" i="33" s="1"/>
  <c r="BG254" i="33"/>
  <c r="BG255" i="33" s="1"/>
  <c r="AW254" i="33"/>
  <c r="AW255" i="33" s="1"/>
  <c r="AY254" i="33"/>
  <c r="AY255" i="33" s="1"/>
  <c r="R254" i="33"/>
  <c r="R255" i="33" s="1"/>
  <c r="CD254" i="33"/>
  <c r="CD255" i="33" s="1"/>
  <c r="BU254" i="33"/>
  <c r="BU255" i="33" s="1"/>
  <c r="AZ254" i="33"/>
  <c r="AZ255" i="33" s="1"/>
  <c r="BK254" i="33"/>
  <c r="BK255" i="33" s="1"/>
  <c r="CH254" i="33"/>
  <c r="CH255" i="33" s="1"/>
  <c r="CQ254" i="33"/>
  <c r="CQ255" i="33" s="1"/>
  <c r="Y254" i="33"/>
  <c r="Y255" i="33" s="1"/>
  <c r="BH254" i="33"/>
  <c r="BH255" i="33" s="1"/>
  <c r="BJ254" i="33"/>
  <c r="BJ255" i="33" s="1"/>
  <c r="AA254" i="33"/>
  <c r="AA255" i="33" s="1"/>
  <c r="BZ254" i="33"/>
  <c r="BZ255" i="33" s="1"/>
  <c r="BS254" i="33"/>
  <c r="BS255" i="33" s="1"/>
  <c r="X254" i="33"/>
  <c r="X255" i="33" s="1"/>
  <c r="CK254" i="33"/>
  <c r="CK255" i="33" s="1"/>
  <c r="AM254" i="33"/>
  <c r="AM255" i="33" s="1"/>
  <c r="AX254" i="33"/>
  <c r="AX255" i="33" s="1"/>
  <c r="AI254" i="33"/>
  <c r="AI255" i="33" s="1"/>
  <c r="U254" i="33"/>
  <c r="U255" i="33" s="1"/>
  <c r="AT254" i="33"/>
  <c r="AT255" i="33" s="1"/>
  <c r="CE254" i="33"/>
  <c r="CE255" i="33" s="1"/>
  <c r="AJ254" i="33"/>
  <c r="AJ255" i="33" s="1"/>
  <c r="W254" i="33"/>
  <c r="W255" i="33" s="1"/>
  <c r="CI254" i="33"/>
  <c r="CI255" i="33" s="1"/>
  <c r="BN254" i="33"/>
  <c r="BN255" i="33" s="1"/>
  <c r="CG254" i="33"/>
  <c r="CG255" i="33" s="1"/>
  <c r="V254" i="33"/>
  <c r="V255" i="33" s="1"/>
  <c r="AE254" i="33"/>
  <c r="AE255" i="33" s="1"/>
  <c r="BQ254" i="33"/>
  <c r="BQ255" i="33" s="1"/>
  <c r="S254" i="33"/>
  <c r="S255" i="33" s="1"/>
  <c r="AU254" i="33"/>
  <c r="AU255" i="33" s="1"/>
  <c r="AS254" i="33"/>
  <c r="AS255" i="33" s="1"/>
  <c r="AF254" i="33"/>
  <c r="AF255" i="33" s="1"/>
  <c r="CR254" i="33"/>
  <c r="CR255" i="33" s="1"/>
  <c r="BW254" i="33"/>
  <c r="BW255" i="33" s="1"/>
  <c r="AD254" i="33"/>
  <c r="AD255" i="33" s="1"/>
  <c r="BM254" i="33"/>
  <c r="BM255" i="33" s="1"/>
  <c r="CF254" i="33"/>
  <c r="CF255" i="33" s="1"/>
  <c r="AN254" i="33"/>
  <c r="AN255" i="33" s="1"/>
  <c r="AC254" i="33"/>
  <c r="AC255" i="33" s="1"/>
  <c r="AR254" i="33"/>
  <c r="AR255" i="33" s="1"/>
  <c r="BX254" i="33"/>
  <c r="BX255" i="33" s="1"/>
  <c r="Q255" i="33" l="1"/>
  <c r="O254" i="33"/>
  <c r="O255" i="33" l="1"/>
  <c r="Q256" i="33" s="1"/>
  <c r="AS256" i="33" l="1"/>
  <c r="AW256" i="33"/>
  <c r="CQ256" i="33"/>
  <c r="Z256" i="33"/>
  <c r="BY256" i="33"/>
  <c r="T256" i="33"/>
  <c r="AY256" i="33"/>
  <c r="CG256" i="33"/>
  <c r="BB256" i="33"/>
  <c r="AK256" i="33"/>
  <c r="AD256" i="33"/>
  <c r="BL256" i="33"/>
  <c r="BV256" i="33"/>
  <c r="BW256" i="33"/>
  <c r="CN256" i="33"/>
  <c r="BE256" i="33"/>
  <c r="BP256" i="33"/>
  <c r="AR256" i="33"/>
  <c r="BD256" i="33"/>
  <c r="AH256" i="33"/>
  <c r="U256" i="33"/>
  <c r="AI256" i="33"/>
  <c r="AF256" i="33"/>
  <c r="BQ256" i="33"/>
  <c r="AC256" i="33"/>
  <c r="AA256" i="33"/>
  <c r="CD256" i="33"/>
  <c r="BN256" i="33"/>
  <c r="BS256" i="33"/>
  <c r="CI256" i="33"/>
  <c r="BU256" i="33"/>
  <c r="AB256" i="33"/>
  <c r="AX256" i="33"/>
  <c r="CP256" i="33"/>
  <c r="BI256" i="33"/>
  <c r="BO256" i="33"/>
  <c r="BJ256" i="33"/>
  <c r="CS256" i="33"/>
  <c r="AJ256" i="33"/>
  <c r="AE256" i="33"/>
  <c r="AL256" i="33"/>
  <c r="X256" i="33"/>
  <c r="V256" i="33"/>
  <c r="BC256" i="33"/>
  <c r="CR256" i="33"/>
  <c r="W256" i="33"/>
  <c r="CO256" i="33"/>
  <c r="AT256" i="33"/>
  <c r="CM256" i="33"/>
  <c r="AM256" i="33"/>
  <c r="CA256" i="33"/>
  <c r="BF256" i="33"/>
  <c r="BZ256" i="33"/>
  <c r="BM256" i="33"/>
  <c r="CL256" i="33"/>
  <c r="CF256" i="33"/>
  <c r="Y256" i="33"/>
  <c r="AZ256" i="33"/>
  <c r="CE256" i="33"/>
  <c r="CK256" i="33"/>
  <c r="CH256" i="33"/>
  <c r="BA256" i="33"/>
  <c r="BK256" i="33"/>
  <c r="BT256" i="33"/>
  <c r="AO256" i="33"/>
  <c r="BH256" i="33"/>
  <c r="AU256" i="33"/>
  <c r="AQ256" i="33"/>
  <c r="AN256" i="33"/>
  <c r="AG256" i="33"/>
  <c r="CC256" i="33"/>
  <c r="S256" i="33"/>
  <c r="BR256" i="33"/>
  <c r="BX256" i="33"/>
  <c r="R256" i="33"/>
  <c r="AP256" i="33"/>
  <c r="BG256" i="33"/>
  <c r="CB256" i="33"/>
  <c r="CJ256" i="33"/>
  <c r="AV256" i="33"/>
  <c r="L256" i="33" l="1"/>
  <c r="O256" i="33"/>
  <c r="L257" i="33"/>
  <c r="L254" i="33"/>
  <c r="L255" i="33"/>
  <c r="M256" i="33"/>
  <c r="M254" i="33" l="1"/>
  <c r="F254" i="33" s="1"/>
  <c r="E254" i="33" l="1"/>
  <c r="D254" i="33"/>
  <c r="H259" i="33" l="1"/>
  <c r="H277" i="33" s="1"/>
  <c r="G15" i="33" l="1"/>
  <c r="K259" i="33"/>
  <c r="B266" i="33" s="1"/>
  <c r="R208" i="33"/>
  <c r="H260" i="33"/>
  <c r="R209" i="33" s="1"/>
  <c r="H278" i="33"/>
  <c r="H279" i="33" s="1"/>
  <c r="H280" i="33" s="1"/>
  <c r="E277" i="33"/>
  <c r="K260" i="33" l="1"/>
  <c r="B267" i="33" s="1"/>
  <c r="H261" i="33"/>
  <c r="H262" i="33" s="1"/>
  <c r="C16" i="33"/>
  <c r="I273" i="33"/>
  <c r="R210" i="33"/>
  <c r="K261" i="33"/>
  <c r="B16" i="33"/>
  <c r="I272" i="33"/>
  <c r="I277" i="33" l="1"/>
  <c r="B268" i="33"/>
  <c r="I278" i="33"/>
  <c r="R211" i="33"/>
  <c r="K262" i="33"/>
  <c r="CF259" i="33" s="1"/>
  <c r="CF260" i="33" s="1"/>
  <c r="CH259" i="33" l="1"/>
  <c r="CH260" i="33" s="1"/>
  <c r="BI259" i="33"/>
  <c r="BI260" i="33" s="1"/>
  <c r="AU259" i="33"/>
  <c r="AU260" i="33" s="1"/>
  <c r="CC259" i="33"/>
  <c r="CC260" i="33" s="1"/>
  <c r="Z259" i="33"/>
  <c r="Z260" i="33" s="1"/>
  <c r="AR259" i="33"/>
  <c r="AR260" i="33" s="1"/>
  <c r="BG259" i="33"/>
  <c r="BG260" i="33" s="1"/>
  <c r="T259" i="33"/>
  <c r="T260" i="33" s="1"/>
  <c r="BS259" i="33"/>
  <c r="BS260" i="33" s="1"/>
  <c r="BF259" i="33"/>
  <c r="BF260" i="33" s="1"/>
  <c r="CS259" i="33"/>
  <c r="CS260" i="33" s="1"/>
  <c r="AC259" i="33"/>
  <c r="AC260" i="33" s="1"/>
  <c r="BO259" i="33"/>
  <c r="BO260" i="33" s="1"/>
  <c r="AB259" i="33"/>
  <c r="AB260" i="33" s="1"/>
  <c r="BE259" i="33"/>
  <c r="BE260" i="33" s="1"/>
  <c r="CD259" i="33"/>
  <c r="CD260" i="33" s="1"/>
  <c r="BB259" i="33"/>
  <c r="BB260" i="33" s="1"/>
  <c r="I283" i="33"/>
  <c r="B269" i="33"/>
  <c r="AK266" i="33" s="1"/>
  <c r="AK267" i="33" s="1"/>
  <c r="AP259" i="33"/>
  <c r="AP260" i="33" s="1"/>
  <c r="AH259" i="33"/>
  <c r="AH260" i="33" s="1"/>
  <c r="AA259" i="33"/>
  <c r="AA260" i="33" s="1"/>
  <c r="BU259" i="33"/>
  <c r="BU260" i="33" s="1"/>
  <c r="AF259" i="33"/>
  <c r="AF260" i="33" s="1"/>
  <c r="AM259" i="33"/>
  <c r="AM260" i="33" s="1"/>
  <c r="BA259" i="33"/>
  <c r="BA260" i="33" s="1"/>
  <c r="AN259" i="33"/>
  <c r="AN260" i="33" s="1"/>
  <c r="AS259" i="33"/>
  <c r="AS260" i="33" s="1"/>
  <c r="BV259" i="33"/>
  <c r="BV260" i="33" s="1"/>
  <c r="BC259" i="33"/>
  <c r="BC260" i="33" s="1"/>
  <c r="CN259" i="33"/>
  <c r="CN260" i="33" s="1"/>
  <c r="W259" i="33"/>
  <c r="W260" i="33" s="1"/>
  <c r="AT259" i="33"/>
  <c r="AT260" i="33" s="1"/>
  <c r="BP259" i="33"/>
  <c r="BP260" i="33" s="1"/>
  <c r="AD259" i="33"/>
  <c r="AD260" i="33" s="1"/>
  <c r="BJ259" i="33"/>
  <c r="BJ260" i="33" s="1"/>
  <c r="BD259" i="33"/>
  <c r="BD260" i="33" s="1"/>
  <c r="AY259" i="33"/>
  <c r="AY260" i="33" s="1"/>
  <c r="BY259" i="33"/>
  <c r="BY260" i="33" s="1"/>
  <c r="BZ259" i="33"/>
  <c r="BZ260" i="33" s="1"/>
  <c r="BM259" i="33"/>
  <c r="BM260" i="33" s="1"/>
  <c r="AZ259" i="33"/>
  <c r="AZ260" i="33" s="1"/>
  <c r="AG259" i="33"/>
  <c r="AG260" i="33" s="1"/>
  <c r="BH259" i="33"/>
  <c r="BH260" i="33" s="1"/>
  <c r="Y259" i="33"/>
  <c r="Y260" i="33" s="1"/>
  <c r="CA259" i="33"/>
  <c r="CA260" i="33" s="1"/>
  <c r="BX259" i="33"/>
  <c r="BX260" i="33" s="1"/>
  <c r="CJ259" i="33"/>
  <c r="CJ260" i="33" s="1"/>
  <c r="CM259" i="33"/>
  <c r="CM260" i="33" s="1"/>
  <c r="AE259" i="33"/>
  <c r="AE260" i="33" s="1"/>
  <c r="X259" i="33"/>
  <c r="X260" i="33" s="1"/>
  <c r="AV259" i="33"/>
  <c r="AV260" i="33" s="1"/>
  <c r="BR259" i="33"/>
  <c r="BR260" i="33" s="1"/>
  <c r="CK259" i="33"/>
  <c r="CK260" i="33" s="1"/>
  <c r="CR259" i="33"/>
  <c r="CR260" i="33" s="1"/>
  <c r="CO259" i="33"/>
  <c r="CO260" i="33" s="1"/>
  <c r="V259" i="33"/>
  <c r="V260" i="33" s="1"/>
  <c r="Q259" i="33"/>
  <c r="CP259" i="33"/>
  <c r="CP260" i="33" s="1"/>
  <c r="S259" i="33"/>
  <c r="S260" i="33" s="1"/>
  <c r="CE259" i="33"/>
  <c r="CE260" i="33" s="1"/>
  <c r="BL259" i="33"/>
  <c r="BL260" i="33" s="1"/>
  <c r="CI259" i="33"/>
  <c r="CI260" i="33" s="1"/>
  <c r="CL259" i="33"/>
  <c r="CL260" i="33" s="1"/>
  <c r="U259" i="33"/>
  <c r="U260" i="33" s="1"/>
  <c r="AQ259" i="33"/>
  <c r="AQ260" i="33" s="1"/>
  <c r="R259" i="33"/>
  <c r="R260" i="33" s="1"/>
  <c r="AJ259" i="33"/>
  <c r="AJ260" i="33" s="1"/>
  <c r="CG259" i="33"/>
  <c r="CG260" i="33" s="1"/>
  <c r="AW259" i="33"/>
  <c r="AW260" i="33" s="1"/>
  <c r="BQ259" i="33"/>
  <c r="BQ260" i="33" s="1"/>
  <c r="AO259" i="33"/>
  <c r="AO260" i="33" s="1"/>
  <c r="AL259" i="33"/>
  <c r="AL260" i="33" s="1"/>
  <c r="CB259" i="33"/>
  <c r="CB260" i="33" s="1"/>
  <c r="AX259" i="33"/>
  <c r="AX260" i="33" s="1"/>
  <c r="CQ259" i="33"/>
  <c r="CQ260" i="33" s="1"/>
  <c r="BT259" i="33"/>
  <c r="BT260" i="33" s="1"/>
  <c r="BN259" i="33"/>
  <c r="BN260" i="33" s="1"/>
  <c r="I274" i="33"/>
  <c r="D16" i="33"/>
  <c r="AK259" i="33"/>
  <c r="AK260" i="33" s="1"/>
  <c r="BW259" i="33"/>
  <c r="BW260" i="33" s="1"/>
  <c r="BK259" i="33"/>
  <c r="BK260" i="33" s="1"/>
  <c r="AI259" i="33"/>
  <c r="AI260" i="33" s="1"/>
  <c r="I282" i="33"/>
  <c r="BU266" i="33" l="1"/>
  <c r="BU267" i="33" s="1"/>
  <c r="AR266" i="33"/>
  <c r="AR267" i="33" s="1"/>
  <c r="BW266" i="33"/>
  <c r="BW267" i="33" s="1"/>
  <c r="DD266" i="33"/>
  <c r="DD267" i="33" s="1"/>
  <c r="DG266" i="33"/>
  <c r="DG267" i="33" s="1"/>
  <c r="BG266" i="33"/>
  <c r="BG267" i="33" s="1"/>
  <c r="CF266" i="33"/>
  <c r="CF267" i="33" s="1"/>
  <c r="BV266" i="33"/>
  <c r="BV267" i="33" s="1"/>
  <c r="BS266" i="33"/>
  <c r="BS267" i="33" s="1"/>
  <c r="BM266" i="33"/>
  <c r="BM267" i="33" s="1"/>
  <c r="CP266" i="33"/>
  <c r="CP267" i="33" s="1"/>
  <c r="BQ266" i="33"/>
  <c r="BQ267" i="33" s="1"/>
  <c r="BT266" i="33"/>
  <c r="BT267" i="33" s="1"/>
  <c r="CW266" i="33"/>
  <c r="CW267" i="33" s="1"/>
  <c r="BC266" i="33"/>
  <c r="BC267" i="33" s="1"/>
  <c r="BJ266" i="33"/>
  <c r="BJ267" i="33" s="1"/>
  <c r="CK266" i="33"/>
  <c r="CK267" i="33" s="1"/>
  <c r="CB266" i="33"/>
  <c r="CB267" i="33" s="1"/>
  <c r="AG266" i="33"/>
  <c r="AG267" i="33" s="1"/>
  <c r="CV266" i="33"/>
  <c r="CV267" i="33" s="1"/>
  <c r="CC266" i="33"/>
  <c r="CC267" i="33" s="1"/>
  <c r="AH266" i="33"/>
  <c r="AH267" i="33" s="1"/>
  <c r="CN266" i="33"/>
  <c r="CN267" i="33" s="1"/>
  <c r="CX266" i="33"/>
  <c r="CX267" i="33" s="1"/>
  <c r="CR266" i="33"/>
  <c r="CR267" i="33" s="1"/>
  <c r="AW266" i="33"/>
  <c r="AW267" i="33" s="1"/>
  <c r="DF266" i="33"/>
  <c r="DF267" i="33" s="1"/>
  <c r="BE266" i="33"/>
  <c r="BE267" i="33" s="1"/>
  <c r="AP266" i="33"/>
  <c r="AP267" i="33" s="1"/>
  <c r="BO266" i="33"/>
  <c r="BO267" i="33" s="1"/>
  <c r="BL266" i="33"/>
  <c r="BL267" i="33" s="1"/>
  <c r="CG266" i="33"/>
  <c r="CG267" i="33" s="1"/>
  <c r="AQ266" i="33"/>
  <c r="AQ267" i="33" s="1"/>
  <c r="BZ266" i="33"/>
  <c r="BZ267" i="33" s="1"/>
  <c r="CU266" i="33"/>
  <c r="CU267" i="33" s="1"/>
  <c r="DA266" i="33"/>
  <c r="DA267" i="33" s="1"/>
  <c r="CY266" i="33"/>
  <c r="CY267" i="33" s="1"/>
  <c r="BN266" i="33"/>
  <c r="BN267" i="33" s="1"/>
  <c r="AJ266" i="33"/>
  <c r="AJ267" i="33" s="1"/>
  <c r="CS266" i="33"/>
  <c r="CS267" i="33" s="1"/>
  <c r="CA266" i="33"/>
  <c r="CA267" i="33" s="1"/>
  <c r="BB266" i="33"/>
  <c r="BB267" i="33" s="1"/>
  <c r="AL266" i="33"/>
  <c r="AL267" i="33" s="1"/>
  <c r="AY266" i="33"/>
  <c r="AY267" i="33" s="1"/>
  <c r="AV266" i="33"/>
  <c r="AV267" i="33" s="1"/>
  <c r="AO266" i="33"/>
  <c r="AO267" i="33" s="1"/>
  <c r="BR266" i="33"/>
  <c r="BR267" i="33" s="1"/>
  <c r="BX266" i="33"/>
  <c r="BX267" i="33" s="1"/>
  <c r="E16" i="33"/>
  <c r="I275" i="33"/>
  <c r="CZ266" i="33"/>
  <c r="CZ267" i="33" s="1"/>
  <c r="AX266" i="33"/>
  <c r="AX267" i="33" s="1"/>
  <c r="BY266" i="33"/>
  <c r="BY267" i="33" s="1"/>
  <c r="DC266" i="33"/>
  <c r="DC267" i="33" s="1"/>
  <c r="BK266" i="33"/>
  <c r="BK267" i="33" s="1"/>
  <c r="CE266" i="33"/>
  <c r="CE267" i="33" s="1"/>
  <c r="DB266" i="33"/>
  <c r="DB267" i="33" s="1"/>
  <c r="DE266" i="33"/>
  <c r="DE267" i="33" s="1"/>
  <c r="AZ266" i="33"/>
  <c r="AZ267" i="33" s="1"/>
  <c r="AS266" i="33"/>
  <c r="AS267" i="33" s="1"/>
  <c r="Q260" i="33"/>
  <c r="O259" i="33"/>
  <c r="I288" i="33"/>
  <c r="BA266" i="33"/>
  <c r="BA267" i="33" s="1"/>
  <c r="AF266" i="33"/>
  <c r="AF267" i="33" s="1"/>
  <c r="CJ266" i="33"/>
  <c r="CJ267" i="33" s="1"/>
  <c r="AU266" i="33"/>
  <c r="AU267" i="33" s="1"/>
  <c r="AI266" i="33"/>
  <c r="AI267" i="33" s="1"/>
  <c r="CH266" i="33"/>
  <c r="CH267" i="33" s="1"/>
  <c r="CD266" i="33"/>
  <c r="CD267" i="33" s="1"/>
  <c r="AE266" i="33"/>
  <c r="CT266" i="33"/>
  <c r="CT267" i="33" s="1"/>
  <c r="CL266" i="33"/>
  <c r="CL267" i="33" s="1"/>
  <c r="I279" i="33"/>
  <c r="I287" i="33"/>
  <c r="BI266" i="33"/>
  <c r="BI267" i="33" s="1"/>
  <c r="AM266" i="33"/>
  <c r="AM267" i="33" s="1"/>
  <c r="CO266" i="33"/>
  <c r="CO267" i="33" s="1"/>
  <c r="CM266" i="33"/>
  <c r="CM267" i="33" s="1"/>
  <c r="CI266" i="33"/>
  <c r="CI267" i="33" s="1"/>
  <c r="BD266" i="33"/>
  <c r="BD267" i="33" s="1"/>
  <c r="BH266" i="33"/>
  <c r="BH267" i="33" s="1"/>
  <c r="AT266" i="33"/>
  <c r="AT267" i="33" s="1"/>
  <c r="BP266" i="33"/>
  <c r="BP267" i="33" s="1"/>
  <c r="BF266" i="33"/>
  <c r="BF267" i="33" s="1"/>
  <c r="AN266" i="33"/>
  <c r="AN267" i="33" s="1"/>
  <c r="CQ266" i="33"/>
  <c r="CQ267" i="33" s="1"/>
  <c r="I293" i="33" l="1"/>
  <c r="O260" i="33"/>
  <c r="AC266" i="33"/>
  <c r="AE267" i="33"/>
  <c r="I292" i="33"/>
  <c r="I284" i="33"/>
  <c r="I280" i="33"/>
  <c r="CF261" i="33" l="1"/>
  <c r="AR261" i="33"/>
  <c r="BG261" i="33"/>
  <c r="CH261" i="33"/>
  <c r="Z261" i="33"/>
  <c r="T261" i="33"/>
  <c r="BO261" i="33"/>
  <c r="BI261" i="33"/>
  <c r="CS261" i="33"/>
  <c r="AC261" i="33"/>
  <c r="BF261" i="33"/>
  <c r="CC261" i="33"/>
  <c r="AU261" i="33"/>
  <c r="BS261" i="33"/>
  <c r="AX261" i="33"/>
  <c r="CL261" i="33"/>
  <c r="AW261" i="33"/>
  <c r="AM261" i="33"/>
  <c r="Y261" i="33"/>
  <c r="R261" i="33"/>
  <c r="BE261" i="33"/>
  <c r="AE261" i="33"/>
  <c r="V261" i="33"/>
  <c r="CO261" i="33"/>
  <c r="BQ261" i="33"/>
  <c r="BL261" i="33"/>
  <c r="BW261" i="33"/>
  <c r="BD261" i="33"/>
  <c r="BV261" i="33"/>
  <c r="AV261" i="33"/>
  <c r="X261" i="33"/>
  <c r="BP261" i="33"/>
  <c r="S261" i="33"/>
  <c r="AF261" i="33"/>
  <c r="CR261" i="33"/>
  <c r="CM261" i="33"/>
  <c r="CJ261" i="33"/>
  <c r="AH261" i="33"/>
  <c r="BH261" i="33"/>
  <c r="AG261" i="33"/>
  <c r="BA261" i="33"/>
  <c r="AK261" i="33"/>
  <c r="BX261" i="33"/>
  <c r="CQ261" i="33"/>
  <c r="AT261" i="33"/>
  <c r="CE261" i="33"/>
  <c r="U261" i="33"/>
  <c r="AJ261" i="33"/>
  <c r="CP261" i="33"/>
  <c r="AI261" i="33"/>
  <c r="AZ261" i="33"/>
  <c r="BM261" i="33"/>
  <c r="BZ261" i="33"/>
  <c r="CI261" i="33"/>
  <c r="AL261" i="33"/>
  <c r="AO261" i="33"/>
  <c r="CK261" i="33"/>
  <c r="BJ261" i="33"/>
  <c r="CA261" i="33"/>
  <c r="BK261" i="33"/>
  <c r="AP261" i="33"/>
  <c r="W261" i="33"/>
  <c r="AY261" i="33"/>
  <c r="BT261" i="33"/>
  <c r="BB261" i="33"/>
  <c r="AA261" i="33"/>
  <c r="AB261" i="33"/>
  <c r="CD261" i="33"/>
  <c r="AD261" i="33"/>
  <c r="CB261" i="33"/>
  <c r="BY261" i="33"/>
  <c r="AS261" i="33"/>
  <c r="BC261" i="33"/>
  <c r="CG261" i="33"/>
  <c r="AN261" i="33"/>
  <c r="AQ261" i="33"/>
  <c r="CN261" i="33"/>
  <c r="BU261" i="33"/>
  <c r="BN261" i="33"/>
  <c r="BR261" i="33"/>
  <c r="I298" i="33"/>
  <c r="I289" i="33"/>
  <c r="Q261" i="33"/>
  <c r="I297" i="33"/>
  <c r="I285" i="33"/>
  <c r="AC267" i="33"/>
  <c r="I290" i="33" l="1"/>
  <c r="I302" i="33"/>
  <c r="BG268" i="33"/>
  <c r="AR268" i="33"/>
  <c r="CK268" i="33"/>
  <c r="BL268" i="33"/>
  <c r="CB268" i="33"/>
  <c r="DA268" i="33"/>
  <c r="CU268" i="33"/>
  <c r="DG268" i="33"/>
  <c r="BT268" i="33"/>
  <c r="CR268" i="33"/>
  <c r="AO268" i="33"/>
  <c r="CP268" i="33"/>
  <c r="AL268" i="33"/>
  <c r="DF268" i="33"/>
  <c r="BB268" i="33"/>
  <c r="AW268" i="33"/>
  <c r="BU268" i="33"/>
  <c r="BC268" i="33"/>
  <c r="BJ268" i="33"/>
  <c r="AJ268" i="33"/>
  <c r="CV268" i="33"/>
  <c r="CA268" i="33"/>
  <c r="CW268" i="33"/>
  <c r="AY268" i="33"/>
  <c r="BO268" i="33"/>
  <c r="BM268" i="33"/>
  <c r="AQ268" i="33"/>
  <c r="AP268" i="33"/>
  <c r="AK268" i="33"/>
  <c r="BS268" i="33"/>
  <c r="CN268" i="33"/>
  <c r="AV268" i="33"/>
  <c r="BX268" i="33"/>
  <c r="BN268" i="33"/>
  <c r="CS268" i="33"/>
  <c r="BV268" i="33"/>
  <c r="CF268" i="33"/>
  <c r="BQ268" i="33"/>
  <c r="CG268" i="33"/>
  <c r="AG268" i="33"/>
  <c r="BZ268" i="33"/>
  <c r="BR268" i="33"/>
  <c r="DD268" i="33"/>
  <c r="CC268" i="33"/>
  <c r="CY268" i="33"/>
  <c r="BE268" i="33"/>
  <c r="BW268" i="33"/>
  <c r="CX268" i="33"/>
  <c r="AH268" i="33"/>
  <c r="BF268" i="33"/>
  <c r="BI268" i="33"/>
  <c r="DE268" i="33"/>
  <c r="CL268" i="33"/>
  <c r="AT268" i="33"/>
  <c r="AF268" i="33"/>
  <c r="CD268" i="33"/>
  <c r="CM268" i="33"/>
  <c r="AN268" i="33"/>
  <c r="DC268" i="33"/>
  <c r="BD268" i="33"/>
  <c r="AU268" i="33"/>
  <c r="BP268" i="33"/>
  <c r="CH268" i="33"/>
  <c r="AM268" i="33"/>
  <c r="CT268" i="33"/>
  <c r="AS268" i="33"/>
  <c r="CJ268" i="33"/>
  <c r="AI268" i="33"/>
  <c r="BA268" i="33"/>
  <c r="CQ268" i="33"/>
  <c r="DB268" i="33"/>
  <c r="BY268" i="33"/>
  <c r="AX268" i="33"/>
  <c r="CI268" i="33"/>
  <c r="BK268" i="33"/>
  <c r="CO268" i="33"/>
  <c r="AZ268" i="33"/>
  <c r="BH268" i="33"/>
  <c r="CZ268" i="33"/>
  <c r="CE268" i="33"/>
  <c r="I294" i="33"/>
  <c r="M261" i="33"/>
  <c r="O261" i="33"/>
  <c r="L262" i="33"/>
  <c r="P211" i="33" s="1"/>
  <c r="T211" i="33" s="1"/>
  <c r="L260" i="33"/>
  <c r="P209" i="33" s="1"/>
  <c r="T209" i="33" s="1"/>
  <c r="L259" i="33"/>
  <c r="L261" i="33"/>
  <c r="P210" i="33" s="1"/>
  <c r="T210" i="33" s="1"/>
  <c r="AE268" i="33"/>
  <c r="I303" i="33"/>
  <c r="I299" i="33" l="1"/>
  <c r="I307" i="33"/>
  <c r="M259" i="33"/>
  <c r="P208" i="33"/>
  <c r="T208" i="33" s="1"/>
  <c r="I308" i="33"/>
  <c r="F268" i="33"/>
  <c r="AC268" i="33"/>
  <c r="D266" i="33"/>
  <c r="D269" i="33"/>
  <c r="L275" i="33" s="1"/>
  <c r="D268" i="33"/>
  <c r="L274" i="33" s="1"/>
  <c r="D267" i="33"/>
  <c r="L273" i="33" s="1"/>
  <c r="I295" i="33"/>
  <c r="V208" i="33" l="1" a="1"/>
  <c r="F259" i="33"/>
  <c r="E259" i="33"/>
  <c r="D259" i="33"/>
  <c r="L272" i="33"/>
  <c r="F266" i="33"/>
  <c r="H16" i="33" s="1"/>
  <c r="I312" i="33"/>
  <c r="I313" i="33"/>
  <c r="I300" i="33"/>
  <c r="I304" i="33"/>
  <c r="F16" i="33"/>
  <c r="M274" i="33"/>
  <c r="V210" i="33" l="1"/>
  <c r="V211" i="33"/>
  <c r="V209" i="33"/>
  <c r="V208" i="33"/>
  <c r="I309" i="33"/>
  <c r="I305" i="33"/>
  <c r="I317" i="33"/>
  <c r="I318" i="33"/>
  <c r="I310" i="33" l="1"/>
  <c r="I314" i="33"/>
  <c r="X208" i="33" a="1"/>
  <c r="Y208" i="33" l="1"/>
  <c r="I266" i="33" s="1"/>
  <c r="Y209" i="33"/>
  <c r="I267" i="33" s="1"/>
  <c r="Y210" i="33"/>
  <c r="I268" i="33" s="1"/>
  <c r="Y211" i="33"/>
  <c r="I269" i="33" s="1"/>
  <c r="AA208" i="33"/>
  <c r="K266" i="33" s="1"/>
  <c r="Z210" i="33"/>
  <c r="J268" i="33" s="1"/>
  <c r="X208" i="33"/>
  <c r="H266" i="33" s="1"/>
  <c r="AA209" i="33"/>
  <c r="K267" i="33" s="1"/>
  <c r="Z211" i="33"/>
  <c r="J269" i="33" s="1"/>
  <c r="Z208" i="33"/>
  <c r="J266" i="33" s="1"/>
  <c r="AA211" i="33"/>
  <c r="K269" i="33" s="1"/>
  <c r="X209" i="33"/>
  <c r="H267" i="33" s="1"/>
  <c r="Z209" i="33"/>
  <c r="J267" i="33" s="1"/>
  <c r="AA210" i="33"/>
  <c r="K268" i="33" s="1"/>
  <c r="X211" i="33"/>
  <c r="H269" i="33" s="1"/>
  <c r="X210" i="33"/>
  <c r="H268" i="33" s="1"/>
  <c r="I319" i="33"/>
  <c r="I315" i="33"/>
  <c r="M266" i="33" l="1" a="1"/>
  <c r="I320" i="33"/>
  <c r="M267" i="33" l="1"/>
  <c r="M266" i="33"/>
  <c r="M268" i="33"/>
  <c r="M269" i="33"/>
  <c r="N267" i="33" l="1"/>
  <c r="N268" i="33"/>
  <c r="N269" i="33"/>
  <c r="N266" i="33"/>
  <c r="J272" i="33" l="1"/>
  <c r="J274" i="33"/>
  <c r="J275" i="33"/>
  <c r="J273" i="33"/>
  <c r="J277" i="33" l="1"/>
  <c r="K272" i="33"/>
  <c r="M272" i="33"/>
  <c r="J280" i="33"/>
  <c r="K275" i="33"/>
  <c r="J278" i="33"/>
  <c r="K273" i="33"/>
  <c r="J279" i="33"/>
  <c r="K274" i="33"/>
  <c r="J282" i="33" l="1"/>
  <c r="K277" i="33"/>
  <c r="J284" i="33"/>
  <c r="K279" i="33"/>
  <c r="J283" i="33"/>
  <c r="K278" i="33"/>
  <c r="J285" i="33"/>
  <c r="K280" i="33"/>
  <c r="J287" i="33" l="1"/>
  <c r="J289" i="33"/>
  <c r="J290" i="33"/>
  <c r="J288" i="33"/>
  <c r="U277" i="33"/>
  <c r="U278" i="33" s="1"/>
  <c r="AC277" i="33"/>
  <c r="AC278" i="33" s="1"/>
  <c r="AK277" i="33"/>
  <c r="AK278" i="33" s="1"/>
  <c r="AS277" i="33"/>
  <c r="AS278" i="33" s="1"/>
  <c r="BA277" i="33"/>
  <c r="BA278" i="33" s="1"/>
  <c r="BI277" i="33"/>
  <c r="BI278" i="33" s="1"/>
  <c r="BQ277" i="33"/>
  <c r="BQ278" i="33" s="1"/>
  <c r="BY277" i="33"/>
  <c r="BY278" i="33" s="1"/>
  <c r="CG277" i="33"/>
  <c r="CG278" i="33" s="1"/>
  <c r="CO277" i="33"/>
  <c r="CO278" i="33" s="1"/>
  <c r="V277" i="33"/>
  <c r="V278" i="33" s="1"/>
  <c r="AD277" i="33"/>
  <c r="AD278" i="33" s="1"/>
  <c r="AL277" i="33"/>
  <c r="AL278" i="33" s="1"/>
  <c r="AT277" i="33"/>
  <c r="AT278" i="33" s="1"/>
  <c r="BB277" i="33"/>
  <c r="BB278" i="33" s="1"/>
  <c r="BJ277" i="33"/>
  <c r="BJ278" i="33" s="1"/>
  <c r="BR277" i="33"/>
  <c r="BR278" i="33" s="1"/>
  <c r="BZ277" i="33"/>
  <c r="BZ278" i="33" s="1"/>
  <c r="CH277" i="33"/>
  <c r="CH278" i="33" s="1"/>
  <c r="CP277" i="33"/>
  <c r="CP278" i="33" s="1"/>
  <c r="Q277" i="33"/>
  <c r="Y277" i="33"/>
  <c r="Y278" i="33" s="1"/>
  <c r="AG277" i="33"/>
  <c r="AG278" i="33" s="1"/>
  <c r="AO277" i="33"/>
  <c r="AO278" i="33" s="1"/>
  <c r="AW277" i="33"/>
  <c r="AW278" i="33" s="1"/>
  <c r="BE277" i="33"/>
  <c r="BE278" i="33" s="1"/>
  <c r="BM277" i="33"/>
  <c r="BM278" i="33" s="1"/>
  <c r="BU277" i="33"/>
  <c r="BU278" i="33" s="1"/>
  <c r="CC277" i="33"/>
  <c r="CC278" i="33" s="1"/>
  <c r="CK277" i="33"/>
  <c r="CK278" i="33" s="1"/>
  <c r="CS277" i="33"/>
  <c r="CS278" i="33" s="1"/>
  <c r="W277" i="33"/>
  <c r="W278" i="33" s="1"/>
  <c r="AI277" i="33"/>
  <c r="AI278" i="33" s="1"/>
  <c r="AV277" i="33"/>
  <c r="AV278" i="33" s="1"/>
  <c r="BH277" i="33"/>
  <c r="BH278" i="33" s="1"/>
  <c r="BV277" i="33"/>
  <c r="BV278" i="33" s="1"/>
  <c r="CI277" i="33"/>
  <c r="CI278" i="33" s="1"/>
  <c r="X277" i="33"/>
  <c r="X278" i="33" s="1"/>
  <c r="AJ277" i="33"/>
  <c r="AJ278" i="33" s="1"/>
  <c r="AX277" i="33"/>
  <c r="AX278" i="33" s="1"/>
  <c r="BK277" i="33"/>
  <c r="BK278" i="33" s="1"/>
  <c r="BW277" i="33"/>
  <c r="BW278" i="33" s="1"/>
  <c r="CJ277" i="33"/>
  <c r="CJ278" i="33" s="1"/>
  <c r="AA277" i="33"/>
  <c r="AA278" i="33" s="1"/>
  <c r="AN277" i="33"/>
  <c r="AN278" i="33" s="1"/>
  <c r="AZ277" i="33"/>
  <c r="AZ278" i="33" s="1"/>
  <c r="BN277" i="33"/>
  <c r="BN278" i="33" s="1"/>
  <c r="CA277" i="33"/>
  <c r="CA278" i="33" s="1"/>
  <c r="CM277" i="33"/>
  <c r="CM278" i="33" s="1"/>
  <c r="R277" i="33"/>
  <c r="R278" i="33" s="1"/>
  <c r="AE277" i="33"/>
  <c r="AE278" i="33" s="1"/>
  <c r="AQ277" i="33"/>
  <c r="AQ278" i="33" s="1"/>
  <c r="BD277" i="33"/>
  <c r="BD278" i="33" s="1"/>
  <c r="BP277" i="33"/>
  <c r="BP278" i="33" s="1"/>
  <c r="CD277" i="33"/>
  <c r="CD278" i="33" s="1"/>
  <c r="CQ277" i="33"/>
  <c r="CQ278" i="33" s="1"/>
  <c r="S277" i="33"/>
  <c r="S278" i="33" s="1"/>
  <c r="AR277" i="33"/>
  <c r="AR278" i="33" s="1"/>
  <c r="BS277" i="33"/>
  <c r="BS278" i="33" s="1"/>
  <c r="CR277" i="33"/>
  <c r="CR278" i="33" s="1"/>
  <c r="T277" i="33"/>
  <c r="T278" i="33" s="1"/>
  <c r="AU277" i="33"/>
  <c r="AU278" i="33" s="1"/>
  <c r="BT277" i="33"/>
  <c r="BT278" i="33" s="1"/>
  <c r="Z277" i="33"/>
  <c r="Z278" i="33" s="1"/>
  <c r="AY277" i="33"/>
  <c r="AY278" i="33" s="1"/>
  <c r="BX277" i="33"/>
  <c r="BX278" i="33" s="1"/>
  <c r="AB277" i="33"/>
  <c r="AB278" i="33" s="1"/>
  <c r="BC277" i="33"/>
  <c r="BC278" i="33" s="1"/>
  <c r="CB277" i="33"/>
  <c r="CB278" i="33" s="1"/>
  <c r="AH277" i="33"/>
  <c r="AH278" i="33" s="1"/>
  <c r="CF277" i="33"/>
  <c r="CF278" i="33" s="1"/>
  <c r="AM277" i="33"/>
  <c r="AM278" i="33" s="1"/>
  <c r="CL277" i="33"/>
  <c r="CL278" i="33" s="1"/>
  <c r="AP277" i="33"/>
  <c r="AP278" i="33" s="1"/>
  <c r="CN277" i="33"/>
  <c r="CN278" i="33" s="1"/>
  <c r="BF277" i="33"/>
  <c r="BF278" i="33" s="1"/>
  <c r="BL277" i="33"/>
  <c r="BL278" i="33" s="1"/>
  <c r="BO277" i="33"/>
  <c r="BO278" i="33" s="1"/>
  <c r="CE277" i="33"/>
  <c r="CE278" i="33" s="1"/>
  <c r="AF277" i="33"/>
  <c r="AF278" i="33" s="1"/>
  <c r="BG277" i="33"/>
  <c r="BG278" i="33" s="1"/>
  <c r="Q278" i="33" l="1"/>
  <c r="O277" i="33"/>
  <c r="J295" i="33"/>
  <c r="J294" i="33"/>
  <c r="J293" i="33"/>
  <c r="J292" i="33"/>
  <c r="J300" i="33" l="1"/>
  <c r="O278" i="33"/>
  <c r="Q279" i="33" s="1"/>
  <c r="J299" i="33"/>
  <c r="J298" i="33"/>
  <c r="J297" i="33"/>
  <c r="J302" i="33" l="1"/>
  <c r="J303" i="33"/>
  <c r="J304" i="33"/>
  <c r="J305" i="33"/>
  <c r="AF279" i="33"/>
  <c r="Y279" i="33"/>
  <c r="CI279" i="33"/>
  <c r="Z279" i="33"/>
  <c r="AA279" i="33"/>
  <c r="BH279" i="33"/>
  <c r="AX279" i="33"/>
  <c r="BV279" i="33"/>
  <c r="AV279" i="33"/>
  <c r="BN279" i="33"/>
  <c r="S279" i="33"/>
  <c r="BE279" i="33"/>
  <c r="CM279" i="33"/>
  <c r="AS279" i="33"/>
  <c r="CD279" i="33"/>
  <c r="AJ279" i="33"/>
  <c r="CS279" i="33"/>
  <c r="CO279" i="33"/>
  <c r="AI279" i="33"/>
  <c r="BB279" i="33"/>
  <c r="BQ279" i="33"/>
  <c r="AK279" i="33"/>
  <c r="AC279" i="33"/>
  <c r="AH279" i="33"/>
  <c r="BS279" i="33"/>
  <c r="CQ279" i="33"/>
  <c r="X279" i="33"/>
  <c r="AE279" i="33"/>
  <c r="W279" i="33"/>
  <c r="AN279" i="33"/>
  <c r="CJ279" i="33"/>
  <c r="CE279" i="33"/>
  <c r="CA279" i="33"/>
  <c r="AT279" i="33"/>
  <c r="CC279" i="33"/>
  <c r="AO279" i="33"/>
  <c r="BU279" i="33"/>
  <c r="BM279" i="33"/>
  <c r="BY279" i="33"/>
  <c r="CP279" i="33"/>
  <c r="AG279" i="33"/>
  <c r="BK279" i="33"/>
  <c r="BL279" i="33"/>
  <c r="CN279" i="33"/>
  <c r="AP279" i="33"/>
  <c r="CB279" i="33"/>
  <c r="AB279" i="33"/>
  <c r="BX279" i="33"/>
  <c r="BP279" i="33"/>
  <c r="T279" i="33"/>
  <c r="BG279" i="33"/>
  <c r="BF279" i="33"/>
  <c r="CL279" i="33"/>
  <c r="CR279" i="33"/>
  <c r="AQ279" i="33"/>
  <c r="U279" i="33"/>
  <c r="BJ279" i="33"/>
  <c r="BI279" i="33"/>
  <c r="CF279" i="33"/>
  <c r="AD279" i="33"/>
  <c r="CH279" i="33"/>
  <c r="BT279" i="33"/>
  <c r="BZ279" i="33"/>
  <c r="AL279" i="33"/>
  <c r="BO279" i="33"/>
  <c r="AW279" i="33"/>
  <c r="AU279" i="33"/>
  <c r="AZ279" i="33"/>
  <c r="BR279" i="33"/>
  <c r="BC279" i="33"/>
  <c r="CG279" i="33"/>
  <c r="BW279" i="33"/>
  <c r="V279" i="33"/>
  <c r="BA279" i="33"/>
  <c r="AR279" i="33"/>
  <c r="BD279" i="33"/>
  <c r="R279" i="33"/>
  <c r="CK279" i="33"/>
  <c r="AM279" i="33"/>
  <c r="AY279" i="33"/>
  <c r="L278" i="33" l="1"/>
  <c r="O279" i="33"/>
  <c r="L277" i="33"/>
  <c r="J310" i="33"/>
  <c r="L279" i="33"/>
  <c r="J307" i="33"/>
  <c r="J309" i="33"/>
  <c r="L280" i="33"/>
  <c r="M279" i="33"/>
  <c r="J308" i="33"/>
  <c r="M277" i="33" l="1"/>
  <c r="F277" i="33" s="1"/>
  <c r="J314" i="33"/>
  <c r="J312" i="33"/>
  <c r="J313" i="33"/>
  <c r="J315" i="33"/>
  <c r="H282" i="33" l="1"/>
  <c r="J320" i="33"/>
  <c r="J318" i="33"/>
  <c r="J317" i="33"/>
  <c r="J319" i="33"/>
  <c r="H283" i="33" l="1"/>
  <c r="K282" i="33"/>
  <c r="H284" i="33" l="1"/>
  <c r="K283" i="33"/>
  <c r="H285" i="33" l="1"/>
  <c r="K285" i="33" s="1"/>
  <c r="K284" i="33"/>
  <c r="AB282" i="33" l="1"/>
  <c r="AB283" i="33" s="1"/>
  <c r="CG282" i="33"/>
  <c r="CG283" i="33" s="1"/>
  <c r="BA282" i="33"/>
  <c r="BA283" i="33" s="1"/>
  <c r="BH282" i="33"/>
  <c r="BH283" i="33" s="1"/>
  <c r="CR282" i="33"/>
  <c r="CR283" i="33" s="1"/>
  <c r="BG282" i="33"/>
  <c r="BG283" i="33" s="1"/>
  <c r="BS282" i="33"/>
  <c r="BS283" i="33" s="1"/>
  <c r="U282" i="33"/>
  <c r="U283" i="33" s="1"/>
  <c r="AT282" i="33"/>
  <c r="AT283" i="33" s="1"/>
  <c r="AA282" i="33"/>
  <c r="AA283" i="33" s="1"/>
  <c r="X282" i="33"/>
  <c r="X283" i="33" s="1"/>
  <c r="AP282" i="33"/>
  <c r="AP283" i="33" s="1"/>
  <c r="AN282" i="33"/>
  <c r="AN283" i="33" s="1"/>
  <c r="BB282" i="33"/>
  <c r="BB283" i="33" s="1"/>
  <c r="T282" i="33"/>
  <c r="T283" i="33" s="1"/>
  <c r="BE282" i="33"/>
  <c r="BE283" i="33" s="1"/>
  <c r="BJ282" i="33"/>
  <c r="BJ283" i="33" s="1"/>
  <c r="BL282" i="33"/>
  <c r="BL283" i="33" s="1"/>
  <c r="CM282" i="33"/>
  <c r="CM283" i="33" s="1"/>
  <c r="CD282" i="33"/>
  <c r="CD283" i="33" s="1"/>
  <c r="Y282" i="33"/>
  <c r="Y283" i="33" s="1"/>
  <c r="CC282" i="33"/>
  <c r="CC283" i="33" s="1"/>
  <c r="BT282" i="33"/>
  <c r="BT283" i="33" s="1"/>
  <c r="CK282" i="33"/>
  <c r="CK283" i="33" s="1"/>
  <c r="AS282" i="33"/>
  <c r="AS283" i="33" s="1"/>
  <c r="BK282" i="33"/>
  <c r="BK283" i="33" s="1"/>
  <c r="CQ282" i="33"/>
  <c r="CQ283" i="33" s="1"/>
  <c r="AX282" i="33"/>
  <c r="AX283" i="33" s="1"/>
  <c r="V282" i="33"/>
  <c r="V283" i="33" s="1"/>
  <c r="BR282" i="33"/>
  <c r="BR283" i="33" s="1"/>
  <c r="AU282" i="33"/>
  <c r="AU283" i="33" s="1"/>
  <c r="AL282" i="33"/>
  <c r="AL283" i="33" s="1"/>
  <c r="BQ282" i="33"/>
  <c r="BQ283" i="33" s="1"/>
  <c r="CF282" i="33"/>
  <c r="CF283" i="33" s="1"/>
  <c r="W282" i="33"/>
  <c r="W283" i="33" s="1"/>
  <c r="R282" i="33"/>
  <c r="R283" i="33" s="1"/>
  <c r="BI282" i="33"/>
  <c r="BI283" i="33" s="1"/>
  <c r="AQ282" i="33"/>
  <c r="AQ283" i="33" s="1"/>
  <c r="AZ282" i="33"/>
  <c r="AZ283" i="33" s="1"/>
  <c r="CJ282" i="33"/>
  <c r="CJ283" i="33" s="1"/>
  <c r="BM282" i="33"/>
  <c r="BM283" i="33" s="1"/>
  <c r="BZ282" i="33"/>
  <c r="BZ283" i="33" s="1"/>
  <c r="CH282" i="33"/>
  <c r="CH283" i="33" s="1"/>
  <c r="AY282" i="33"/>
  <c r="AY283" i="33" s="1"/>
  <c r="CB282" i="33"/>
  <c r="CB283" i="33" s="1"/>
  <c r="AJ282" i="33"/>
  <c r="AJ283" i="33" s="1"/>
  <c r="BC282" i="33"/>
  <c r="BC283" i="33" s="1"/>
  <c r="Z282" i="33"/>
  <c r="Z283" i="33" s="1"/>
  <c r="AC282" i="33"/>
  <c r="AC283" i="33" s="1"/>
  <c r="CO282" i="33"/>
  <c r="CO283" i="33" s="1"/>
  <c r="BW282" i="33"/>
  <c r="BW283" i="33" s="1"/>
  <c r="AV282" i="33"/>
  <c r="AV283" i="33" s="1"/>
  <c r="AG282" i="33"/>
  <c r="AG283" i="33" s="1"/>
  <c r="CA282" i="33"/>
  <c r="CA283" i="33" s="1"/>
  <c r="AD282" i="33"/>
  <c r="AD283" i="33" s="1"/>
  <c r="S282" i="33"/>
  <c r="S283" i="33" s="1"/>
  <c r="BX282" i="33"/>
  <c r="BX283" i="33" s="1"/>
  <c r="AO282" i="33"/>
  <c r="AO283" i="33" s="1"/>
  <c r="AH282" i="33"/>
  <c r="AH283" i="33" s="1"/>
  <c r="AR282" i="33"/>
  <c r="AR283" i="33" s="1"/>
  <c r="BF282" i="33"/>
  <c r="BF283" i="33" s="1"/>
  <c r="BN282" i="33"/>
  <c r="BN283" i="33" s="1"/>
  <c r="CL282" i="33"/>
  <c r="CL283" i="33" s="1"/>
  <c r="AF282" i="33"/>
  <c r="AF283" i="33" s="1"/>
  <c r="CN282" i="33"/>
  <c r="CN283" i="33" s="1"/>
  <c r="CS282" i="33"/>
  <c r="CS283" i="33" s="1"/>
  <c r="BV282" i="33"/>
  <c r="BV283" i="33" s="1"/>
  <c r="AK282" i="33"/>
  <c r="AK283" i="33" s="1"/>
  <c r="CE282" i="33"/>
  <c r="CE283" i="33" s="1"/>
  <c r="BP282" i="33"/>
  <c r="BP283" i="33" s="1"/>
  <c r="BU282" i="33"/>
  <c r="BU283" i="33" s="1"/>
  <c r="CI282" i="33"/>
  <c r="CI283" i="33" s="1"/>
  <c r="CP282" i="33"/>
  <c r="CP283" i="33" s="1"/>
  <c r="AI282" i="33"/>
  <c r="AI283" i="33" s="1"/>
  <c r="BO282" i="33"/>
  <c r="BO283" i="33" s="1"/>
  <c r="AW282" i="33"/>
  <c r="AW283" i="33" s="1"/>
  <c r="AE282" i="33"/>
  <c r="AE283" i="33" s="1"/>
  <c r="BD282" i="33"/>
  <c r="BD283" i="33" s="1"/>
  <c r="AM282" i="33"/>
  <c r="AM283" i="33" s="1"/>
  <c r="BY282" i="33"/>
  <c r="BY283" i="33" s="1"/>
  <c r="Q282" i="33"/>
  <c r="O282" i="33" l="1"/>
  <c r="Q283" i="33"/>
  <c r="O283" i="33" l="1"/>
  <c r="CR284" i="33" l="1"/>
  <c r="BG284" i="33"/>
  <c r="AT284" i="33"/>
  <c r="AB284" i="33"/>
  <c r="U284" i="33"/>
  <c r="CG284" i="33"/>
  <c r="BA284" i="33"/>
  <c r="BS284" i="33"/>
  <c r="BH284" i="33"/>
  <c r="AA284" i="33"/>
  <c r="CI284" i="33"/>
  <c r="BL284" i="33"/>
  <c r="BT284" i="33"/>
  <c r="BR284" i="33"/>
  <c r="BW284" i="33"/>
  <c r="AD284" i="33"/>
  <c r="CC284" i="33"/>
  <c r="CD284" i="33"/>
  <c r="CP284" i="33"/>
  <c r="AS284" i="33"/>
  <c r="AI284" i="33"/>
  <c r="CN284" i="33"/>
  <c r="CS284" i="33"/>
  <c r="BX284" i="33"/>
  <c r="AU284" i="33"/>
  <c r="R284" i="33"/>
  <c r="AO284" i="33"/>
  <c r="BD284" i="33"/>
  <c r="BE284" i="33"/>
  <c r="AW284" i="33"/>
  <c r="BM284" i="33"/>
  <c r="CL284" i="33"/>
  <c r="T284" i="33"/>
  <c r="BC284" i="33"/>
  <c r="AZ284" i="33"/>
  <c r="S284" i="33"/>
  <c r="AL284" i="33"/>
  <c r="AE284" i="33"/>
  <c r="BJ284" i="33"/>
  <c r="AK284" i="33"/>
  <c r="CH284" i="33"/>
  <c r="BB284" i="33"/>
  <c r="BF284" i="33"/>
  <c r="AJ284" i="33"/>
  <c r="AC284" i="33"/>
  <c r="CJ284" i="33"/>
  <c r="CO284" i="33"/>
  <c r="CA284" i="33"/>
  <c r="BO284" i="33"/>
  <c r="BZ284" i="33"/>
  <c r="AQ284" i="33"/>
  <c r="AY284" i="33"/>
  <c r="CM284" i="33"/>
  <c r="V284" i="33"/>
  <c r="AX284" i="33"/>
  <c r="AN284" i="33"/>
  <c r="AM284" i="33"/>
  <c r="CE284" i="33"/>
  <c r="X284" i="33"/>
  <c r="AV284" i="33"/>
  <c r="W284" i="33"/>
  <c r="BP284" i="33"/>
  <c r="BY284" i="33"/>
  <c r="AF284" i="33"/>
  <c r="CQ284" i="33"/>
  <c r="Z284" i="33"/>
  <c r="AG284" i="33"/>
  <c r="Y284" i="33"/>
  <c r="BU284" i="33"/>
  <c r="CB284" i="33"/>
  <c r="AR284" i="33"/>
  <c r="BQ284" i="33"/>
  <c r="BV284" i="33"/>
  <c r="CF284" i="33"/>
  <c r="CK284" i="33"/>
  <c r="BN284" i="33"/>
  <c r="AP284" i="33"/>
  <c r="BK284" i="33"/>
  <c r="BI284" i="33"/>
  <c r="AH284" i="33"/>
  <c r="Q284" i="33"/>
  <c r="O284" i="33" l="1"/>
  <c r="M284" i="33"/>
  <c r="L284" i="33"/>
  <c r="L283" i="33"/>
  <c r="L282" i="33"/>
  <c r="L285" i="33"/>
  <c r="M282" i="33" l="1"/>
  <c r="F282" i="33" l="1"/>
  <c r="D282" i="33"/>
  <c r="E282" i="33"/>
  <c r="H287" i="33" l="1"/>
  <c r="H288" i="33" s="1"/>
  <c r="K287" i="33" l="1"/>
  <c r="H289" i="33"/>
  <c r="K288" i="33"/>
  <c r="H290" i="33" l="1"/>
  <c r="K290" i="33" s="1"/>
  <c r="K289" i="33"/>
  <c r="BM287" i="33" l="1"/>
  <c r="BM288" i="33" s="1"/>
  <c r="AP287" i="33"/>
  <c r="AP288" i="33" s="1"/>
  <c r="AC287" i="33"/>
  <c r="AC288" i="33" s="1"/>
  <c r="CO287" i="33"/>
  <c r="CO288" i="33" s="1"/>
  <c r="V287" i="33"/>
  <c r="V288" i="33" s="1"/>
  <c r="AY287" i="33"/>
  <c r="AY288" i="33" s="1"/>
  <c r="CA287" i="33"/>
  <c r="CA288" i="33" s="1"/>
  <c r="CQ287" i="33"/>
  <c r="CQ288" i="33" s="1"/>
  <c r="BJ287" i="33"/>
  <c r="BJ288" i="33" s="1"/>
  <c r="AE287" i="33"/>
  <c r="AE288" i="33" s="1"/>
  <c r="AZ287" i="33"/>
  <c r="AZ288" i="33" s="1"/>
  <c r="Z287" i="33"/>
  <c r="Z288" i="33" s="1"/>
  <c r="CF287" i="33"/>
  <c r="CF288" i="33" s="1"/>
  <c r="AR287" i="33"/>
  <c r="AR288" i="33" s="1"/>
  <c r="BE287" i="33"/>
  <c r="BE288" i="33" s="1"/>
  <c r="CR287" i="33"/>
  <c r="CR288" i="33" s="1"/>
  <c r="BR287" i="33"/>
  <c r="BR288" i="33" s="1"/>
  <c r="BU287" i="33"/>
  <c r="BU288" i="33" s="1"/>
  <c r="AX287" i="33"/>
  <c r="AX288" i="33" s="1"/>
  <c r="AK287" i="33"/>
  <c r="AK288" i="33" s="1"/>
  <c r="T287" i="33"/>
  <c r="T288" i="33" s="1"/>
  <c r="AI287" i="33"/>
  <c r="AI288" i="33" s="1"/>
  <c r="BK287" i="33"/>
  <c r="BK288" i="33" s="1"/>
  <c r="CN287" i="33"/>
  <c r="CN288" i="33" s="1"/>
  <c r="W287" i="33"/>
  <c r="W288" i="33" s="1"/>
  <c r="BL287" i="33"/>
  <c r="BL288" i="33" s="1"/>
  <c r="CM287" i="33"/>
  <c r="CM288" i="33" s="1"/>
  <c r="AQ287" i="33"/>
  <c r="AQ288" i="33" s="1"/>
  <c r="AD287" i="33"/>
  <c r="AD288" i="33" s="1"/>
  <c r="Y287" i="33"/>
  <c r="Y288" i="33" s="1"/>
  <c r="BN287" i="33"/>
  <c r="BN288" i="33" s="1"/>
  <c r="AT287" i="33"/>
  <c r="AT288" i="33" s="1"/>
  <c r="CJ287" i="33"/>
  <c r="CJ288" i="33" s="1"/>
  <c r="BW287" i="33"/>
  <c r="BW288" i="33" s="1"/>
  <c r="BV287" i="33"/>
  <c r="BV288" i="33" s="1"/>
  <c r="BG287" i="33"/>
  <c r="BG288" i="33" s="1"/>
  <c r="AB287" i="33"/>
  <c r="AB288" i="33" s="1"/>
  <c r="AA287" i="33"/>
  <c r="AA288" i="33" s="1"/>
  <c r="AO287" i="33"/>
  <c r="AO288" i="33" s="1"/>
  <c r="CD287" i="33"/>
  <c r="CD288" i="33" s="1"/>
  <c r="BS287" i="33"/>
  <c r="BS288" i="33" s="1"/>
  <c r="AN287" i="33"/>
  <c r="AN288" i="33" s="1"/>
  <c r="AM287" i="33"/>
  <c r="AM288" i="33" s="1"/>
  <c r="CL287" i="33"/>
  <c r="CL288" i="33" s="1"/>
  <c r="BB287" i="33"/>
  <c r="BB288" i="33" s="1"/>
  <c r="BC287" i="33"/>
  <c r="BC288" i="33" s="1"/>
  <c r="U287" i="33"/>
  <c r="U288" i="33" s="1"/>
  <c r="AL287" i="33"/>
  <c r="AL288" i="33" s="1"/>
  <c r="BD287" i="33"/>
  <c r="BD288" i="33" s="1"/>
  <c r="Q287" i="33"/>
  <c r="CC287" i="33"/>
  <c r="CC288" i="33" s="1"/>
  <c r="BF287" i="33"/>
  <c r="BF288" i="33" s="1"/>
  <c r="AS287" i="33"/>
  <c r="AS288" i="33" s="1"/>
  <c r="AF287" i="33"/>
  <c r="AF288" i="33" s="1"/>
  <c r="AU287" i="33"/>
  <c r="AU288" i="33" s="1"/>
  <c r="BX287" i="33"/>
  <c r="BX288" i="33" s="1"/>
  <c r="AV287" i="33"/>
  <c r="AV288" i="33" s="1"/>
  <c r="CE287" i="33"/>
  <c r="CE288" i="33" s="1"/>
  <c r="CK287" i="33"/>
  <c r="CK288" i="33" s="1"/>
  <c r="BA287" i="33"/>
  <c r="BA288" i="33" s="1"/>
  <c r="BH287" i="33"/>
  <c r="BH288" i="33" s="1"/>
  <c r="BP287" i="33"/>
  <c r="BP288" i="33" s="1"/>
  <c r="CB287" i="33"/>
  <c r="CB288" i="33" s="1"/>
  <c r="BI287" i="33"/>
  <c r="BI288" i="33" s="1"/>
  <c r="BT287" i="33"/>
  <c r="BT288" i="33" s="1"/>
  <c r="CP287" i="33"/>
  <c r="CP288" i="33" s="1"/>
  <c r="AJ287" i="33"/>
  <c r="AJ288" i="33" s="1"/>
  <c r="R287" i="33"/>
  <c r="R288" i="33" s="1"/>
  <c r="BQ287" i="33"/>
  <c r="BQ288" i="33" s="1"/>
  <c r="CH287" i="33"/>
  <c r="CH288" i="33" s="1"/>
  <c r="S287" i="33"/>
  <c r="S288" i="33" s="1"/>
  <c r="AW287" i="33"/>
  <c r="AW288" i="33" s="1"/>
  <c r="BY287" i="33"/>
  <c r="BY288" i="33" s="1"/>
  <c r="X287" i="33"/>
  <c r="X288" i="33" s="1"/>
  <c r="BZ287" i="33"/>
  <c r="BZ288" i="33" s="1"/>
  <c r="AH287" i="33"/>
  <c r="AH288" i="33" s="1"/>
  <c r="CG287" i="33"/>
  <c r="CG288" i="33" s="1"/>
  <c r="BO287" i="33"/>
  <c r="BO288" i="33" s="1"/>
  <c r="CI287" i="33"/>
  <c r="CI288" i="33" s="1"/>
  <c r="AG287" i="33"/>
  <c r="AG288" i="33" s="1"/>
  <c r="CS287" i="33"/>
  <c r="CS288" i="33" s="1"/>
  <c r="O287" i="33" l="1"/>
  <c r="Q288" i="33"/>
  <c r="O288" i="33" l="1"/>
  <c r="Q289" i="33" s="1"/>
  <c r="AW289" i="33" l="1"/>
  <c r="BK289" i="33"/>
  <c r="AA289" i="33"/>
  <c r="CG289" i="33"/>
  <c r="BZ289" i="33"/>
  <c r="AZ289" i="33"/>
  <c r="AH289" i="33"/>
  <c r="CN289" i="33"/>
  <c r="BY289" i="33"/>
  <c r="BJ289" i="33"/>
  <c r="AR289" i="33"/>
  <c r="BL289" i="33"/>
  <c r="AU289" i="33"/>
  <c r="AM289" i="33"/>
  <c r="V289" i="33"/>
  <c r="AF289" i="33"/>
  <c r="BB289" i="33"/>
  <c r="W289" i="33"/>
  <c r="Z289" i="33"/>
  <c r="BX289" i="33"/>
  <c r="CD289" i="33"/>
  <c r="BE289" i="33"/>
  <c r="Y289" i="33"/>
  <c r="AS289" i="33"/>
  <c r="AJ289" i="33"/>
  <c r="AC289" i="33"/>
  <c r="BF289" i="33"/>
  <c r="AN289" i="33"/>
  <c r="S289" i="33"/>
  <c r="BT289" i="33"/>
  <c r="BM289" i="33"/>
  <c r="BO289" i="33"/>
  <c r="CF289" i="33"/>
  <c r="CO289" i="33"/>
  <c r="BD289" i="33"/>
  <c r="AY289" i="33"/>
  <c r="CI289" i="33"/>
  <c r="BU289" i="33"/>
  <c r="BS289" i="33"/>
  <c r="AK289" i="33"/>
  <c r="CE289" i="33"/>
  <c r="BN289" i="33"/>
  <c r="AX289" i="33"/>
  <c r="CS289" i="33"/>
  <c r="CR289" i="33"/>
  <c r="CA289" i="33"/>
  <c r="AI289" i="33"/>
  <c r="AD289" i="33"/>
  <c r="CK289" i="33"/>
  <c r="BI289" i="33"/>
  <c r="AQ289" i="33"/>
  <c r="BW289" i="33"/>
  <c r="BH289" i="33"/>
  <c r="AV289" i="33"/>
  <c r="CB289" i="33"/>
  <c r="CC289" i="33"/>
  <c r="AT289" i="33"/>
  <c r="AB289" i="33"/>
  <c r="CH289" i="33"/>
  <c r="R289" i="33"/>
  <c r="X289" i="33"/>
  <c r="AL289" i="33"/>
  <c r="AP289" i="33"/>
  <c r="BC289" i="33"/>
  <c r="T289" i="33"/>
  <c r="BR289" i="33"/>
  <c r="U289" i="33"/>
  <c r="BP289" i="33"/>
  <c r="AG289" i="33"/>
  <c r="CL289" i="33"/>
  <c r="BV289" i="33"/>
  <c r="BQ289" i="33"/>
  <c r="CP289" i="33"/>
  <c r="AE289" i="33"/>
  <c r="BA289" i="33"/>
  <c r="CJ289" i="33"/>
  <c r="AO289" i="33"/>
  <c r="CM289" i="33"/>
  <c r="BG289" i="33"/>
  <c r="CQ289" i="33"/>
  <c r="O289" i="33" l="1"/>
  <c r="L288" i="33"/>
  <c r="L287" i="33"/>
  <c r="L290" i="33"/>
  <c r="L289" i="33"/>
  <c r="M289" i="33"/>
  <c r="M287" i="33" l="1"/>
  <c r="F287" i="33" l="1"/>
  <c r="D287" i="33"/>
  <c r="E287" i="33"/>
  <c r="H292" i="33" l="1"/>
  <c r="K292" i="33" l="1"/>
  <c r="H293" i="33"/>
  <c r="H294" i="33" l="1"/>
  <c r="K293" i="33"/>
  <c r="H295" i="33" l="1"/>
  <c r="K295" i="33" s="1"/>
  <c r="K294" i="33"/>
  <c r="CD292" i="33" l="1"/>
  <c r="CD293" i="33" s="1"/>
  <c r="U292" i="33"/>
  <c r="U293" i="33" s="1"/>
  <c r="T292" i="33"/>
  <c r="T293" i="33" s="1"/>
  <c r="X292" i="33"/>
  <c r="X293" i="33" s="1"/>
  <c r="BN292" i="33"/>
  <c r="BN293" i="33" s="1"/>
  <c r="CA292" i="33"/>
  <c r="CA293" i="33" s="1"/>
  <c r="AR292" i="33"/>
  <c r="AR293" i="33" s="1"/>
  <c r="S292" i="33"/>
  <c r="S293" i="33" s="1"/>
  <c r="CG292" i="33"/>
  <c r="CG293" i="33" s="1"/>
  <c r="BF292" i="33"/>
  <c r="BF293" i="33" s="1"/>
  <c r="AF292" i="33"/>
  <c r="AF293" i="33" s="1"/>
  <c r="BD292" i="33"/>
  <c r="BD293" i="33" s="1"/>
  <c r="AE292" i="33"/>
  <c r="AE293" i="33" s="1"/>
  <c r="Y292" i="33"/>
  <c r="Y293" i="33" s="1"/>
  <c r="BL292" i="33"/>
  <c r="BL293" i="33" s="1"/>
  <c r="BM292" i="33"/>
  <c r="BM293" i="33" s="1"/>
  <c r="CN292" i="33"/>
  <c r="CN293" i="33" s="1"/>
  <c r="AC292" i="33"/>
  <c r="AC293" i="33" s="1"/>
  <c r="BY292" i="33"/>
  <c r="BY293" i="33" s="1"/>
  <c r="W292" i="33"/>
  <c r="W293" i="33" s="1"/>
  <c r="BU292" i="33"/>
  <c r="BU293" i="33" s="1"/>
  <c r="CO292" i="33"/>
  <c r="CO293" i="33" s="1"/>
  <c r="AJ292" i="33"/>
  <c r="AJ293" i="33" s="1"/>
  <c r="AK292" i="33"/>
  <c r="AK293" i="33" s="1"/>
  <c r="BX292" i="33"/>
  <c r="BX293" i="33" s="1"/>
  <c r="CR292" i="33"/>
  <c r="CR293" i="33" s="1"/>
  <c r="R292" i="33"/>
  <c r="R293" i="33" s="1"/>
  <c r="CJ292" i="33"/>
  <c r="CJ293" i="33" s="1"/>
  <c r="AY292" i="33"/>
  <c r="AY293" i="33" s="1"/>
  <c r="AS292" i="33"/>
  <c r="AS293" i="33" s="1"/>
  <c r="BS292" i="33"/>
  <c r="BS293" i="33" s="1"/>
  <c r="BC292" i="33"/>
  <c r="BC293" i="33" s="1"/>
  <c r="AL292" i="33"/>
  <c r="AL293" i="33" s="1"/>
  <c r="AX292" i="33"/>
  <c r="AX293" i="33" s="1"/>
  <c r="BI292" i="33"/>
  <c r="BI293" i="33" s="1"/>
  <c r="AW292" i="33"/>
  <c r="AW293" i="33" s="1"/>
  <c r="CP292" i="33"/>
  <c r="CP293" i="33" s="1"/>
  <c r="BT292" i="33"/>
  <c r="BT293" i="33" s="1"/>
  <c r="AO292" i="33"/>
  <c r="AO293" i="33" s="1"/>
  <c r="CQ292" i="33"/>
  <c r="CQ293" i="33" s="1"/>
  <c r="AD292" i="33"/>
  <c r="AD293" i="33" s="1"/>
  <c r="BW292" i="33"/>
  <c r="BW293" i="33" s="1"/>
  <c r="AP292" i="33"/>
  <c r="AP293" i="33" s="1"/>
  <c r="BR292" i="33"/>
  <c r="BR293" i="33" s="1"/>
  <c r="CS292" i="33"/>
  <c r="CS293" i="33" s="1"/>
  <c r="AT292" i="33"/>
  <c r="AT293" i="33" s="1"/>
  <c r="AA292" i="33"/>
  <c r="AA293" i="33" s="1"/>
  <c r="Z292" i="33"/>
  <c r="Z293" i="33" s="1"/>
  <c r="BQ292" i="33"/>
  <c r="BQ293" i="33" s="1"/>
  <c r="CM292" i="33"/>
  <c r="CM293" i="33" s="1"/>
  <c r="BH292" i="33"/>
  <c r="BH293" i="33" s="1"/>
  <c r="Q292" i="33"/>
  <c r="BV292" i="33"/>
  <c r="BV293" i="33" s="1"/>
  <c r="BK292" i="33"/>
  <c r="BK293" i="33" s="1"/>
  <c r="AG292" i="33"/>
  <c r="AG293" i="33" s="1"/>
  <c r="AB292" i="33"/>
  <c r="AB293" i="33" s="1"/>
  <c r="AN292" i="33"/>
  <c r="AN293" i="33" s="1"/>
  <c r="CI292" i="33"/>
  <c r="CI293" i="33" s="1"/>
  <c r="BE292" i="33"/>
  <c r="BE293" i="33" s="1"/>
  <c r="AU292" i="33"/>
  <c r="AU293" i="33" s="1"/>
  <c r="V292" i="33"/>
  <c r="V293" i="33" s="1"/>
  <c r="CL292" i="33"/>
  <c r="CL293" i="33" s="1"/>
  <c r="BO292" i="33"/>
  <c r="BO293" i="33" s="1"/>
  <c r="BP292" i="33"/>
  <c r="BP293" i="33" s="1"/>
  <c r="CB292" i="33"/>
  <c r="CB293" i="33" s="1"/>
  <c r="CE292" i="33"/>
  <c r="CE293" i="33" s="1"/>
  <c r="CK292" i="33"/>
  <c r="CK293" i="33" s="1"/>
  <c r="BG292" i="33"/>
  <c r="BG293" i="33" s="1"/>
  <c r="AZ292" i="33"/>
  <c r="AZ293" i="33" s="1"/>
  <c r="AV292" i="33"/>
  <c r="AV293" i="33" s="1"/>
  <c r="BB292" i="33"/>
  <c r="BB293" i="33" s="1"/>
  <c r="CH292" i="33"/>
  <c r="CH293" i="33" s="1"/>
  <c r="BJ292" i="33"/>
  <c r="BJ293" i="33" s="1"/>
  <c r="AH292" i="33"/>
  <c r="AH293" i="33" s="1"/>
  <c r="AQ292" i="33"/>
  <c r="AQ293" i="33" s="1"/>
  <c r="AI292" i="33"/>
  <c r="AI293" i="33" s="1"/>
  <c r="AM292" i="33"/>
  <c r="AM293" i="33" s="1"/>
  <c r="BA292" i="33"/>
  <c r="BA293" i="33" s="1"/>
  <c r="CC292" i="33"/>
  <c r="CC293" i="33" s="1"/>
  <c r="BZ292" i="33"/>
  <c r="BZ293" i="33" s="1"/>
  <c r="CF292" i="33"/>
  <c r="CF293" i="33" s="1"/>
  <c r="Q293" i="33" l="1"/>
  <c r="O293" i="33" s="1"/>
  <c r="BD294" i="33" s="1"/>
  <c r="O292" i="33"/>
  <c r="W294" i="33" l="1"/>
  <c r="AZ294" i="33"/>
  <c r="BL294" i="33"/>
  <c r="CQ294" i="33"/>
  <c r="S294" i="33"/>
  <c r="AP294" i="33"/>
  <c r="U294" i="33"/>
  <c r="BP294" i="33"/>
  <c r="BE294" i="33"/>
  <c r="CR294" i="33"/>
  <c r="AO294" i="33"/>
  <c r="T294" i="33"/>
  <c r="BV294" i="33"/>
  <c r="AT294" i="33"/>
  <c r="CP294" i="33"/>
  <c r="CM294" i="33"/>
  <c r="V294" i="33"/>
  <c r="CA294" i="33"/>
  <c r="AV294" i="33"/>
  <c r="CE294" i="33"/>
  <c r="BX294" i="33"/>
  <c r="AF294" i="33"/>
  <c r="BF294" i="33"/>
  <c r="AW294" i="33"/>
  <c r="Y294" i="33"/>
  <c r="AD294" i="33"/>
  <c r="AX294" i="33"/>
  <c r="BN294" i="33"/>
  <c r="BU294" i="33"/>
  <c r="BJ294" i="33"/>
  <c r="AI294" i="33"/>
  <c r="BW294" i="33"/>
  <c r="BB294" i="33"/>
  <c r="AK294" i="33"/>
  <c r="AG294" i="33"/>
  <c r="CH294" i="33"/>
  <c r="BH294" i="33"/>
  <c r="CG294" i="33"/>
  <c r="X294" i="33"/>
  <c r="BS294" i="33"/>
  <c r="AL294" i="33"/>
  <c r="CL294" i="33"/>
  <c r="CC294" i="33"/>
  <c r="AS294" i="33"/>
  <c r="AA294" i="33"/>
  <c r="R294" i="33"/>
  <c r="BA294" i="33"/>
  <c r="BY294" i="33"/>
  <c r="BK294" i="33"/>
  <c r="AN294" i="33"/>
  <c r="BQ294" i="33"/>
  <c r="CD294" i="33"/>
  <c r="AB294" i="33"/>
  <c r="AJ294" i="33"/>
  <c r="BI294" i="33"/>
  <c r="AM294" i="33"/>
  <c r="AE294" i="33"/>
  <c r="CK294" i="33"/>
  <c r="BZ294" i="33"/>
  <c r="AC294" i="33"/>
  <c r="BM294" i="33"/>
  <c r="AQ294" i="33"/>
  <c r="CN294" i="33"/>
  <c r="BG294" i="33"/>
  <c r="AH294" i="33"/>
  <c r="CO294" i="33"/>
  <c r="CB294" i="33"/>
  <c r="Z294" i="33"/>
  <c r="CS294" i="33"/>
  <c r="BO294" i="33"/>
  <c r="Q294" i="33"/>
  <c r="BT294" i="33"/>
  <c r="AR294" i="33"/>
  <c r="CI294" i="33"/>
  <c r="CF294" i="33"/>
  <c r="BR294" i="33"/>
  <c r="AU294" i="33"/>
  <c r="AY294" i="33"/>
  <c r="BC294" i="33"/>
  <c r="CJ294" i="33"/>
  <c r="L294" i="33" l="1"/>
  <c r="M294" i="33"/>
  <c r="L292" i="33"/>
  <c r="L293" i="33"/>
  <c r="L295" i="33"/>
  <c r="O294" i="33"/>
  <c r="M292" i="33" l="1"/>
  <c r="F292" i="33" s="1"/>
  <c r="D292" i="33" l="1"/>
  <c r="E292" i="33"/>
  <c r="H297" i="33" s="1"/>
  <c r="H298" i="33" l="1"/>
  <c r="K297" i="33"/>
  <c r="H299" i="33" l="1"/>
  <c r="K298" i="33"/>
  <c r="H300" i="33" l="1"/>
  <c r="K300" i="33" s="1"/>
  <c r="K299" i="33"/>
  <c r="AA297" i="33" l="1"/>
  <c r="AA298" i="33" s="1"/>
  <c r="S297" i="33"/>
  <c r="S298" i="33" s="1"/>
  <c r="CD297" i="33"/>
  <c r="CD298" i="33" s="1"/>
  <c r="BC297" i="33"/>
  <c r="BC298" i="33" s="1"/>
  <c r="T297" i="33"/>
  <c r="T298" i="33" s="1"/>
  <c r="BS297" i="33"/>
  <c r="BS298" i="33" s="1"/>
  <c r="BB297" i="33"/>
  <c r="BB298" i="33" s="1"/>
  <c r="AL297" i="33"/>
  <c r="AL298" i="33" s="1"/>
  <c r="CR297" i="33"/>
  <c r="CR298" i="33" s="1"/>
  <c r="CH297" i="33"/>
  <c r="CH298" i="33" s="1"/>
  <c r="CE297" i="33"/>
  <c r="CE298" i="33" s="1"/>
  <c r="BP297" i="33"/>
  <c r="BP298" i="33" s="1"/>
  <c r="CC297" i="33"/>
  <c r="CC298" i="33" s="1"/>
  <c r="BL297" i="33"/>
  <c r="BL298" i="33" s="1"/>
  <c r="BR297" i="33"/>
  <c r="BR298" i="33" s="1"/>
  <c r="AH297" i="33"/>
  <c r="AH298" i="33" s="1"/>
  <c r="AB297" i="33"/>
  <c r="AB298" i="33" s="1"/>
  <c r="CM297" i="33"/>
  <c r="CM298" i="33" s="1"/>
  <c r="BX297" i="33"/>
  <c r="BX298" i="33" s="1"/>
  <c r="CB297" i="33"/>
  <c r="CB298" i="33" s="1"/>
  <c r="CP297" i="33"/>
  <c r="CP298" i="33" s="1"/>
  <c r="U297" i="33"/>
  <c r="U298" i="33" s="1"/>
  <c r="CN297" i="33"/>
  <c r="CN298" i="33" s="1"/>
  <c r="CA297" i="33"/>
  <c r="CA298" i="33" s="1"/>
  <c r="CS297" i="33"/>
  <c r="CS298" i="33" s="1"/>
  <c r="CF297" i="33"/>
  <c r="CF298" i="33" s="1"/>
  <c r="AQ297" i="33"/>
  <c r="AQ298" i="33" s="1"/>
  <c r="X297" i="33"/>
  <c r="X298" i="33" s="1"/>
  <c r="BQ297" i="33"/>
  <c r="BQ298" i="33" s="1"/>
  <c r="BK297" i="33"/>
  <c r="BK298" i="33" s="1"/>
  <c r="CK297" i="33"/>
  <c r="CK298" i="33" s="1"/>
  <c r="BA297" i="33"/>
  <c r="BA298" i="33" s="1"/>
  <c r="AY297" i="33"/>
  <c r="AY298" i="33" s="1"/>
  <c r="Q297" i="33"/>
  <c r="BU297" i="33"/>
  <c r="BU298" i="33" s="1"/>
  <c r="AE297" i="33"/>
  <c r="AE298" i="33" s="1"/>
  <c r="CL297" i="33"/>
  <c r="CL298" i="33" s="1"/>
  <c r="BO297" i="33"/>
  <c r="BO298" i="33" s="1"/>
  <c r="BV297" i="33"/>
  <c r="BV298" i="33" s="1"/>
  <c r="BH297" i="33"/>
  <c r="BH298" i="33" s="1"/>
  <c r="BD297" i="33"/>
  <c r="BD298" i="33" s="1"/>
  <c r="AF297" i="33"/>
  <c r="AF298" i="33" s="1"/>
  <c r="AV297" i="33"/>
  <c r="AV298" i="33" s="1"/>
  <c r="AJ297" i="33"/>
  <c r="AJ298" i="33" s="1"/>
  <c r="BM297" i="33"/>
  <c r="BM298" i="33" s="1"/>
  <c r="AR297" i="33"/>
  <c r="AR298" i="33" s="1"/>
  <c r="AD297" i="33"/>
  <c r="AD298" i="33" s="1"/>
  <c r="Z297" i="33"/>
  <c r="Z298" i="33" s="1"/>
  <c r="AM297" i="33"/>
  <c r="AM298" i="33" s="1"/>
  <c r="AP297" i="33"/>
  <c r="AP298" i="33" s="1"/>
  <c r="BZ297" i="33"/>
  <c r="BZ298" i="33" s="1"/>
  <c r="AU297" i="33"/>
  <c r="AU298" i="33" s="1"/>
  <c r="CJ297" i="33"/>
  <c r="CJ298" i="33" s="1"/>
  <c r="AX297" i="33"/>
  <c r="AX298" i="33" s="1"/>
  <c r="CI297" i="33"/>
  <c r="CI298" i="33" s="1"/>
  <c r="AG297" i="33"/>
  <c r="AG298" i="33" s="1"/>
  <c r="Y297" i="33"/>
  <c r="Y298" i="33" s="1"/>
  <c r="CQ297" i="33"/>
  <c r="CQ298" i="33" s="1"/>
  <c r="BJ297" i="33"/>
  <c r="BJ298" i="33" s="1"/>
  <c r="AZ297" i="33"/>
  <c r="AZ298" i="33" s="1"/>
  <c r="BF297" i="33"/>
  <c r="BF298" i="33" s="1"/>
  <c r="BI297" i="33"/>
  <c r="BI298" i="33" s="1"/>
  <c r="AO297" i="33"/>
  <c r="AO298" i="33" s="1"/>
  <c r="AS297" i="33"/>
  <c r="AS298" i="33" s="1"/>
  <c r="AN297" i="33"/>
  <c r="AN298" i="33" s="1"/>
  <c r="W297" i="33"/>
  <c r="W298" i="33" s="1"/>
  <c r="AW297" i="33"/>
  <c r="AW298" i="33" s="1"/>
  <c r="BG297" i="33"/>
  <c r="BG298" i="33" s="1"/>
  <c r="AT297" i="33"/>
  <c r="AT298" i="33" s="1"/>
  <c r="BE297" i="33"/>
  <c r="BE298" i="33" s="1"/>
  <c r="AC297" i="33"/>
  <c r="AC298" i="33" s="1"/>
  <c r="R297" i="33"/>
  <c r="R298" i="33" s="1"/>
  <c r="BW297" i="33"/>
  <c r="BW298" i="33" s="1"/>
  <c r="BT297" i="33"/>
  <c r="BT298" i="33" s="1"/>
  <c r="BY297" i="33"/>
  <c r="BY298" i="33" s="1"/>
  <c r="CO297" i="33"/>
  <c r="CO298" i="33" s="1"/>
  <c r="CG297" i="33"/>
  <c r="CG298" i="33" s="1"/>
  <c r="BN297" i="33"/>
  <c r="BN298" i="33" s="1"/>
  <c r="AI297" i="33"/>
  <c r="AI298" i="33" s="1"/>
  <c r="V297" i="33"/>
  <c r="V298" i="33" s="1"/>
  <c r="AK297" i="33"/>
  <c r="AK298" i="33" s="1"/>
  <c r="Q298" i="33" l="1"/>
  <c r="O297" i="33"/>
  <c r="O298" i="33" l="1"/>
  <c r="U299" i="33" l="1"/>
  <c r="BC299" i="33"/>
  <c r="CE299" i="33"/>
  <c r="BL299" i="33"/>
  <c r="BX299" i="33"/>
  <c r="CM299" i="33"/>
  <c r="AL299" i="33"/>
  <c r="CD299" i="33"/>
  <c r="BP299" i="33"/>
  <c r="AA299" i="33"/>
  <c r="CP299" i="33"/>
  <c r="BB299" i="33"/>
  <c r="CB299" i="33"/>
  <c r="BS299" i="33"/>
  <c r="BR299" i="33"/>
  <c r="AH299" i="33"/>
  <c r="CR299" i="33"/>
  <c r="AB299" i="33"/>
  <c r="CA299" i="33"/>
  <c r="CN299" i="33"/>
  <c r="T299" i="33"/>
  <c r="CC299" i="33"/>
  <c r="CH299" i="33"/>
  <c r="S299" i="33"/>
  <c r="BW299" i="33"/>
  <c r="AW299" i="33"/>
  <c r="AM299" i="33"/>
  <c r="BI299" i="33"/>
  <c r="BQ299" i="33"/>
  <c r="AP299" i="33"/>
  <c r="CS299" i="33"/>
  <c r="BK299" i="33"/>
  <c r="AY299" i="33"/>
  <c r="CK299" i="33"/>
  <c r="BG299" i="33"/>
  <c r="CI299" i="33"/>
  <c r="CJ299" i="33"/>
  <c r="BT299" i="33"/>
  <c r="AI299" i="33"/>
  <c r="AE299" i="33"/>
  <c r="W299" i="33"/>
  <c r="AZ299" i="33"/>
  <c r="AK299" i="33"/>
  <c r="AD299" i="33"/>
  <c r="AJ299" i="33"/>
  <c r="BD299" i="33"/>
  <c r="BJ299" i="33"/>
  <c r="AS299" i="33"/>
  <c r="AX299" i="33"/>
  <c r="AN299" i="33"/>
  <c r="CG299" i="33"/>
  <c r="Y299" i="33"/>
  <c r="AG299" i="33"/>
  <c r="BZ299" i="33"/>
  <c r="AR299" i="33"/>
  <c r="AT299" i="33"/>
  <c r="R299" i="33"/>
  <c r="BU299" i="33"/>
  <c r="Z299" i="33"/>
  <c r="AU299" i="33"/>
  <c r="AQ299" i="33"/>
  <c r="BM299" i="33"/>
  <c r="AF299" i="33"/>
  <c r="AO299" i="33"/>
  <c r="CQ299" i="33"/>
  <c r="BE299" i="33"/>
  <c r="CF299" i="33"/>
  <c r="BA299" i="33"/>
  <c r="AV299" i="33"/>
  <c r="AC299" i="33"/>
  <c r="BO299" i="33"/>
  <c r="V299" i="33"/>
  <c r="BF299" i="33"/>
  <c r="X299" i="33"/>
  <c r="BH299" i="33"/>
  <c r="BV299" i="33"/>
  <c r="CO299" i="33"/>
  <c r="BN299" i="33"/>
  <c r="CL299" i="33"/>
  <c r="BY299" i="33"/>
  <c r="Q299" i="33"/>
  <c r="O299" i="33" l="1"/>
  <c r="M299" i="33"/>
  <c r="L300" i="33"/>
  <c r="L298" i="33"/>
  <c r="L299" i="33"/>
  <c r="L297" i="33"/>
  <c r="M297" i="33" l="1"/>
  <c r="F297" i="33" s="1"/>
  <c r="E297" i="33" l="1"/>
  <c r="D297" i="33"/>
  <c r="H302" i="33" l="1"/>
  <c r="H303" i="33" s="1"/>
  <c r="K302" i="33" l="1"/>
  <c r="H304" i="33"/>
  <c r="K303" i="33"/>
  <c r="H305" i="33" l="1"/>
  <c r="K305" i="33" s="1"/>
  <c r="K304" i="33"/>
  <c r="CP302" i="33" l="1"/>
  <c r="CP303" i="33" s="1"/>
  <c r="AY302" i="33"/>
  <c r="AY303" i="33" s="1"/>
  <c r="BC302" i="33"/>
  <c r="BC303" i="33" s="1"/>
  <c r="BR302" i="33"/>
  <c r="BR303" i="33" s="1"/>
  <c r="W302" i="33"/>
  <c r="W303" i="33" s="1"/>
  <c r="S302" i="33"/>
  <c r="S303" i="33" s="1"/>
  <c r="CE302" i="33"/>
  <c r="CE303" i="33" s="1"/>
  <c r="AG302" i="33"/>
  <c r="AG303" i="33" s="1"/>
  <c r="BU302" i="33"/>
  <c r="BU303" i="33" s="1"/>
  <c r="BN302" i="33"/>
  <c r="BN303" i="33" s="1"/>
  <c r="AV302" i="33"/>
  <c r="AV303" i="33" s="1"/>
  <c r="X302" i="33"/>
  <c r="X303" i="33" s="1"/>
  <c r="CI302" i="33"/>
  <c r="CI303" i="33" s="1"/>
  <c r="CS302" i="33"/>
  <c r="CS303" i="33" s="1"/>
  <c r="AA302" i="33"/>
  <c r="AA303" i="33" s="1"/>
  <c r="BP302" i="33"/>
  <c r="BP303" i="33" s="1"/>
  <c r="BG302" i="33"/>
  <c r="BG303" i="33" s="1"/>
  <c r="BF302" i="33"/>
  <c r="BF303" i="33" s="1"/>
  <c r="BV302" i="33"/>
  <c r="BV303" i="33" s="1"/>
  <c r="CM302" i="33"/>
  <c r="CM303" i="33" s="1"/>
  <c r="AS302" i="33"/>
  <c r="AS303" i="33" s="1"/>
  <c r="BM302" i="33"/>
  <c r="BM303" i="33" s="1"/>
  <c r="AE302" i="33"/>
  <c r="AE303" i="33" s="1"/>
  <c r="BQ302" i="33"/>
  <c r="BQ303" i="33" s="1"/>
  <c r="BK302" i="33"/>
  <c r="BK303" i="33" s="1"/>
  <c r="V302" i="33"/>
  <c r="V303" i="33" s="1"/>
  <c r="CQ302" i="33"/>
  <c r="CQ303" i="33" s="1"/>
  <c r="BH302" i="33"/>
  <c r="BH303" i="33" s="1"/>
  <c r="CF302" i="33"/>
  <c r="CF303" i="33" s="1"/>
  <c r="AO302" i="33"/>
  <c r="AO303" i="33" s="1"/>
  <c r="BY302" i="33"/>
  <c r="BY303" i="33" s="1"/>
  <c r="BZ302" i="33"/>
  <c r="BZ303" i="33" s="1"/>
  <c r="AI302" i="33"/>
  <c r="AI303" i="33" s="1"/>
  <c r="CC302" i="33"/>
  <c r="CC303" i="33" s="1"/>
  <c r="AL302" i="33"/>
  <c r="AL303" i="33" s="1"/>
  <c r="U302" i="33"/>
  <c r="U303" i="33" s="1"/>
  <c r="T302" i="33"/>
  <c r="T303" i="33" s="1"/>
  <c r="AQ302" i="33"/>
  <c r="AQ303" i="33" s="1"/>
  <c r="CK302" i="33"/>
  <c r="CK303" i="33" s="1"/>
  <c r="BX302" i="33"/>
  <c r="BX303" i="33" s="1"/>
  <c r="AC302" i="33"/>
  <c r="AC303" i="33" s="1"/>
  <c r="AP302" i="33"/>
  <c r="AP303" i="33" s="1"/>
  <c r="AB302" i="33"/>
  <c r="AB303" i="33" s="1"/>
  <c r="BJ302" i="33"/>
  <c r="BJ303" i="33" s="1"/>
  <c r="BO302" i="33"/>
  <c r="BO303" i="33" s="1"/>
  <c r="AX302" i="33"/>
  <c r="AX303" i="33" s="1"/>
  <c r="AM302" i="33"/>
  <c r="AM303" i="33" s="1"/>
  <c r="CH302" i="33"/>
  <c r="CH303" i="33" s="1"/>
  <c r="CJ302" i="33"/>
  <c r="CJ303" i="33" s="1"/>
  <c r="BE302" i="33"/>
  <c r="BE303" i="33" s="1"/>
  <c r="CN302" i="33"/>
  <c r="CN303" i="33" s="1"/>
  <c r="CA302" i="33"/>
  <c r="CA303" i="33" s="1"/>
  <c r="CO302" i="33"/>
  <c r="CO303" i="33" s="1"/>
  <c r="CR302" i="33"/>
  <c r="CR303" i="33" s="1"/>
  <c r="AD302" i="33"/>
  <c r="AD303" i="33" s="1"/>
  <c r="AF302" i="33"/>
  <c r="AF303" i="33" s="1"/>
  <c r="AW302" i="33"/>
  <c r="AW303" i="33" s="1"/>
  <c r="BT302" i="33"/>
  <c r="BT303" i="33" s="1"/>
  <c r="BS302" i="33"/>
  <c r="BS303" i="33" s="1"/>
  <c r="CG302" i="33"/>
  <c r="CG303" i="33" s="1"/>
  <c r="BL302" i="33"/>
  <c r="BL303" i="33" s="1"/>
  <c r="Y302" i="33"/>
  <c r="Y303" i="33" s="1"/>
  <c r="Z302" i="33"/>
  <c r="Z303" i="33" s="1"/>
  <c r="AU302" i="33"/>
  <c r="AU303" i="33" s="1"/>
  <c r="AZ302" i="33"/>
  <c r="AZ303" i="33" s="1"/>
  <c r="AT302" i="33"/>
  <c r="AT303" i="33" s="1"/>
  <c r="Q302" i="33"/>
  <c r="CB302" i="33"/>
  <c r="CB303" i="33" s="1"/>
  <c r="AN302" i="33"/>
  <c r="AN303" i="33" s="1"/>
  <c r="BA302" i="33"/>
  <c r="BA303" i="33" s="1"/>
  <c r="CD302" i="33"/>
  <c r="CD303" i="33" s="1"/>
  <c r="BW302" i="33"/>
  <c r="BW303" i="33" s="1"/>
  <c r="AJ302" i="33"/>
  <c r="AJ303" i="33" s="1"/>
  <c r="BD302" i="33"/>
  <c r="BD303" i="33" s="1"/>
  <c r="BI302" i="33"/>
  <c r="BI303" i="33" s="1"/>
  <c r="AH302" i="33"/>
  <c r="AH303" i="33" s="1"/>
  <c r="R302" i="33"/>
  <c r="R303" i="33" s="1"/>
  <c r="BB302" i="33"/>
  <c r="BB303" i="33" s="1"/>
  <c r="AK302" i="33"/>
  <c r="AK303" i="33" s="1"/>
  <c r="CL302" i="33"/>
  <c r="CL303" i="33" s="1"/>
  <c r="AR302" i="33"/>
  <c r="AR303" i="33" s="1"/>
  <c r="O302" i="33" l="1"/>
  <c r="Q303" i="33"/>
  <c r="O303" i="33" l="1"/>
  <c r="Q304" i="33" s="1"/>
  <c r="BP304" i="33" l="1"/>
  <c r="AS304" i="33"/>
  <c r="BM304" i="33"/>
  <c r="BY304" i="33"/>
  <c r="S304" i="33"/>
  <c r="CM304" i="33"/>
  <c r="AO304" i="33"/>
  <c r="AG304" i="33"/>
  <c r="X304" i="33"/>
  <c r="BH304" i="33"/>
  <c r="V304" i="33"/>
  <c r="CI304" i="33"/>
  <c r="BF304" i="33"/>
  <c r="CS304" i="33"/>
  <c r="BG304" i="33"/>
  <c r="CE304" i="33"/>
  <c r="AY304" i="33"/>
  <c r="W304" i="33"/>
  <c r="CQ304" i="33"/>
  <c r="AV304" i="33"/>
  <c r="BK304" i="33"/>
  <c r="AE304" i="33"/>
  <c r="BN304" i="33"/>
  <c r="AA304" i="33"/>
  <c r="BR304" i="33"/>
  <c r="CF304" i="33"/>
  <c r="BV304" i="33"/>
  <c r="BQ304" i="33"/>
  <c r="CP304" i="33"/>
  <c r="BC304" i="33"/>
  <c r="BU304" i="33"/>
  <c r="T304" i="33"/>
  <c r="AC304" i="33"/>
  <c r="AP304" i="33"/>
  <c r="CO304" i="33"/>
  <c r="CD304" i="33"/>
  <c r="BS304" i="33"/>
  <c r="AX304" i="33"/>
  <c r="AQ304" i="33"/>
  <c r="CN304" i="33"/>
  <c r="BW304" i="33"/>
  <c r="AD304" i="33"/>
  <c r="AM304" i="33"/>
  <c r="CC304" i="33"/>
  <c r="AF304" i="33"/>
  <c r="CK304" i="33"/>
  <c r="BB304" i="33"/>
  <c r="AZ304" i="33"/>
  <c r="AB304" i="33"/>
  <c r="AW304" i="33"/>
  <c r="BT304" i="33"/>
  <c r="AN304" i="33"/>
  <c r="BZ304" i="33"/>
  <c r="CR304" i="33"/>
  <c r="CA304" i="33"/>
  <c r="AI304" i="33"/>
  <c r="AJ304" i="33"/>
  <c r="CB304" i="33"/>
  <c r="Z304" i="33"/>
  <c r="AR304" i="33"/>
  <c r="R304" i="33"/>
  <c r="U304" i="33"/>
  <c r="BE304" i="33"/>
  <c r="CL304" i="33"/>
  <c r="CG304" i="33"/>
  <c r="BI304" i="33"/>
  <c r="BL304" i="33"/>
  <c r="AL304" i="33"/>
  <c r="AH304" i="33"/>
  <c r="CJ304" i="33"/>
  <c r="AK304" i="33"/>
  <c r="BD304" i="33"/>
  <c r="BO304" i="33"/>
  <c r="AU304" i="33"/>
  <c r="CH304" i="33"/>
  <c r="BA304" i="33"/>
  <c r="BX304" i="33"/>
  <c r="Y304" i="33"/>
  <c r="AT304" i="33"/>
  <c r="BJ304" i="33"/>
  <c r="L305" i="33" l="1"/>
  <c r="O304" i="33"/>
  <c r="L302" i="33"/>
  <c r="L304" i="33"/>
  <c r="L303" i="33"/>
  <c r="M304" i="33"/>
  <c r="M302" i="33" l="1"/>
  <c r="F302" i="33" s="1"/>
  <c r="E302" i="33" l="1"/>
  <c r="D302" i="33"/>
  <c r="H307" i="33" l="1"/>
  <c r="H308" i="33" s="1"/>
  <c r="K307" i="33" l="1"/>
  <c r="H309" i="33"/>
  <c r="K308" i="33"/>
  <c r="H310" i="33" l="1"/>
  <c r="K310" i="33" s="1"/>
  <c r="K309" i="33"/>
  <c r="BQ307" i="33" l="1"/>
  <c r="BQ308" i="33" s="1"/>
  <c r="BB307" i="33"/>
  <c r="BB308" i="33" s="1"/>
  <c r="AG307" i="33"/>
  <c r="AG308" i="33" s="1"/>
  <c r="CS307" i="33"/>
  <c r="CS308" i="33" s="1"/>
  <c r="AM307" i="33"/>
  <c r="AM308" i="33" s="1"/>
  <c r="BF307" i="33"/>
  <c r="BF308" i="33" s="1"/>
  <c r="T307" i="33"/>
  <c r="T308" i="33" s="1"/>
  <c r="AA307" i="33"/>
  <c r="AA308" i="33" s="1"/>
  <c r="BD307" i="33"/>
  <c r="BD308" i="33" s="1"/>
  <c r="CM307" i="33"/>
  <c r="CM308" i="33" s="1"/>
  <c r="AN307" i="33"/>
  <c r="AN308" i="33" s="1"/>
  <c r="BA307" i="33"/>
  <c r="BA308" i="33" s="1"/>
  <c r="CJ307" i="33"/>
  <c r="CJ308" i="33" s="1"/>
  <c r="BN307" i="33"/>
  <c r="BN308" i="33" s="1"/>
  <c r="Y307" i="33"/>
  <c r="Y308" i="33" s="1"/>
  <c r="Z307" i="33"/>
  <c r="Z308" i="33" s="1"/>
  <c r="CF307" i="33"/>
  <c r="CF308" i="33" s="1"/>
  <c r="BY307" i="33"/>
  <c r="BY308" i="33" s="1"/>
  <c r="BJ307" i="33"/>
  <c r="BJ308" i="33" s="1"/>
  <c r="AO307" i="33"/>
  <c r="AO308" i="33" s="1"/>
  <c r="X307" i="33"/>
  <c r="X308" i="33" s="1"/>
  <c r="AY307" i="33"/>
  <c r="AY308" i="33" s="1"/>
  <c r="BS307" i="33"/>
  <c r="BS308" i="33" s="1"/>
  <c r="AP307" i="33"/>
  <c r="AP308" i="33" s="1"/>
  <c r="AU307" i="33"/>
  <c r="AU308" i="33" s="1"/>
  <c r="AB307" i="33"/>
  <c r="AB308" i="33" s="1"/>
  <c r="AE307" i="33"/>
  <c r="AE308" i="33" s="1"/>
  <c r="BT307" i="33"/>
  <c r="BT308" i="33" s="1"/>
  <c r="CO307" i="33"/>
  <c r="CO308" i="33" s="1"/>
  <c r="AX307" i="33"/>
  <c r="AX308" i="33" s="1"/>
  <c r="CR307" i="33"/>
  <c r="CR308" i="33" s="1"/>
  <c r="CI307" i="33"/>
  <c r="CI308" i="33" s="1"/>
  <c r="BW307" i="33"/>
  <c r="BW308" i="33" s="1"/>
  <c r="CN307" i="33"/>
  <c r="CN308" i="33" s="1"/>
  <c r="Q307" i="33"/>
  <c r="AF307" i="33"/>
  <c r="AF308" i="33" s="1"/>
  <c r="BC307" i="33"/>
  <c r="BC308" i="33" s="1"/>
  <c r="BI307" i="33"/>
  <c r="BI308" i="33" s="1"/>
  <c r="CK307" i="33"/>
  <c r="CK308" i="33" s="1"/>
  <c r="CB307" i="33"/>
  <c r="CB308" i="33" s="1"/>
  <c r="CA307" i="33"/>
  <c r="CA308" i="33" s="1"/>
  <c r="U307" i="33"/>
  <c r="U308" i="33" s="1"/>
  <c r="CG307" i="33"/>
  <c r="CG308" i="33" s="1"/>
  <c r="BR307" i="33"/>
  <c r="BR308" i="33" s="1"/>
  <c r="AW307" i="33"/>
  <c r="AW308" i="33" s="1"/>
  <c r="AJ307" i="33"/>
  <c r="AJ308" i="33" s="1"/>
  <c r="BL307" i="33"/>
  <c r="BL308" i="33" s="1"/>
  <c r="CE307" i="33"/>
  <c r="CE308" i="33" s="1"/>
  <c r="BH307" i="33"/>
  <c r="BH308" i="33" s="1"/>
  <c r="BO307" i="33"/>
  <c r="BO308" i="33" s="1"/>
  <c r="BP307" i="33"/>
  <c r="BP308" i="33" s="1"/>
  <c r="AC307" i="33"/>
  <c r="AC308" i="33" s="1"/>
  <c r="BZ307" i="33"/>
  <c r="BZ308" i="33" s="1"/>
  <c r="BE307" i="33"/>
  <c r="BE308" i="33" s="1"/>
  <c r="BX307" i="33"/>
  <c r="BX308" i="33" s="1"/>
  <c r="CD307" i="33"/>
  <c r="CD308" i="33" s="1"/>
  <c r="AH307" i="33"/>
  <c r="AH308" i="33" s="1"/>
  <c r="AQ307" i="33"/>
  <c r="AQ308" i="33" s="1"/>
  <c r="AL307" i="33"/>
  <c r="AL308" i="33" s="1"/>
  <c r="AK307" i="33"/>
  <c r="AK308" i="33" s="1"/>
  <c r="V307" i="33"/>
  <c r="V308" i="33" s="1"/>
  <c r="CH307" i="33"/>
  <c r="CH308" i="33" s="1"/>
  <c r="BM307" i="33"/>
  <c r="BM308" i="33" s="1"/>
  <c r="BK307" i="33"/>
  <c r="BK308" i="33" s="1"/>
  <c r="CL307" i="33"/>
  <c r="CL308" i="33" s="1"/>
  <c r="R307" i="33"/>
  <c r="R308" i="33" s="1"/>
  <c r="W307" i="33"/>
  <c r="W308" i="33" s="1"/>
  <c r="AZ307" i="33"/>
  <c r="AZ308" i="33" s="1"/>
  <c r="AI307" i="33"/>
  <c r="AI308" i="33" s="1"/>
  <c r="AS307" i="33"/>
  <c r="AS308" i="33" s="1"/>
  <c r="AD307" i="33"/>
  <c r="AD308" i="33" s="1"/>
  <c r="CP307" i="33"/>
  <c r="CP308" i="33" s="1"/>
  <c r="BU307" i="33"/>
  <c r="BU308" i="33" s="1"/>
  <c r="S307" i="33"/>
  <c r="S308" i="33" s="1"/>
  <c r="AV307" i="33"/>
  <c r="AV308" i="33" s="1"/>
  <c r="CC307" i="33"/>
  <c r="CC308" i="33" s="1"/>
  <c r="BG307" i="33"/>
  <c r="BG308" i="33" s="1"/>
  <c r="BV307" i="33"/>
  <c r="BV308" i="33" s="1"/>
  <c r="AT307" i="33"/>
  <c r="AT308" i="33" s="1"/>
  <c r="AR307" i="33"/>
  <c r="AR308" i="33" s="1"/>
  <c r="CQ307" i="33"/>
  <c r="CQ308" i="33" s="1"/>
  <c r="Q308" i="33" l="1"/>
  <c r="O307" i="33"/>
  <c r="O308" i="33" l="1"/>
  <c r="AR309" i="33" l="1"/>
  <c r="V309" i="33"/>
  <c r="BA309" i="33"/>
  <c r="BI309" i="33"/>
  <c r="BP309" i="33"/>
  <c r="CD309" i="33"/>
  <c r="AW309" i="33"/>
  <c r="CN309" i="33"/>
  <c r="BL309" i="33"/>
  <c r="BU309" i="33"/>
  <c r="BD309" i="33"/>
  <c r="BQ309" i="33"/>
  <c r="CP309" i="33"/>
  <c r="BE309" i="33"/>
  <c r="CJ309" i="33"/>
  <c r="S309" i="33"/>
  <c r="CM309" i="33"/>
  <c r="BH309" i="33"/>
  <c r="BS309" i="33"/>
  <c r="AA309" i="33"/>
  <c r="Y309" i="33"/>
  <c r="BB309" i="33"/>
  <c r="BV309" i="33"/>
  <c r="AV309" i="33"/>
  <c r="AQ309" i="33"/>
  <c r="BW309" i="33"/>
  <c r="CR309" i="33"/>
  <c r="AX309" i="33"/>
  <c r="CI309" i="33"/>
  <c r="AU309" i="33"/>
  <c r="BF309" i="33"/>
  <c r="AL309" i="33"/>
  <c r="BG309" i="33"/>
  <c r="AT309" i="33"/>
  <c r="CQ309" i="33"/>
  <c r="CE309" i="33"/>
  <c r="CO309" i="33"/>
  <c r="CS309" i="33"/>
  <c r="BN309" i="33"/>
  <c r="CG309" i="33"/>
  <c r="Z309" i="33"/>
  <c r="X309" i="33"/>
  <c r="AB309" i="33"/>
  <c r="T309" i="33"/>
  <c r="CL309" i="33"/>
  <c r="BZ309" i="33"/>
  <c r="AD309" i="33"/>
  <c r="AK309" i="33"/>
  <c r="BY309" i="33"/>
  <c r="AH309" i="33"/>
  <c r="AE309" i="33"/>
  <c r="AI309" i="33"/>
  <c r="BX309" i="33"/>
  <c r="CH309" i="33"/>
  <c r="BC309" i="33"/>
  <c r="BT309" i="33"/>
  <c r="AN309" i="33"/>
  <c r="AP309" i="33"/>
  <c r="CC309" i="33"/>
  <c r="BM309" i="33"/>
  <c r="AC309" i="33"/>
  <c r="CB309" i="33"/>
  <c r="CK309" i="33"/>
  <c r="AY309" i="33"/>
  <c r="BR309" i="33"/>
  <c r="AZ309" i="33"/>
  <c r="R309" i="33"/>
  <c r="CA309" i="33"/>
  <c r="AF309" i="33"/>
  <c r="BJ309" i="33"/>
  <c r="BK309" i="33"/>
  <c r="AJ309" i="33"/>
  <c r="W309" i="33"/>
  <c r="BO309" i="33"/>
  <c r="AM309" i="33"/>
  <c r="AO309" i="33"/>
  <c r="AS309" i="33"/>
  <c r="AG309" i="33"/>
  <c r="U309" i="33"/>
  <c r="CF309" i="33"/>
  <c r="Q309" i="33"/>
  <c r="O309" i="33" l="1"/>
  <c r="M309" i="33"/>
  <c r="L307" i="33"/>
  <c r="L310" i="33"/>
  <c r="L308" i="33"/>
  <c r="L309" i="33"/>
  <c r="M307" i="33" l="1"/>
  <c r="F307" i="33" l="1"/>
  <c r="E307" i="33"/>
  <c r="D307" i="33"/>
  <c r="H312" i="33" l="1"/>
  <c r="H313" i="33" l="1"/>
  <c r="K312" i="33"/>
  <c r="H314" i="33" l="1"/>
  <c r="K313" i="33"/>
  <c r="H315" i="33" l="1"/>
  <c r="K315" i="33" s="1"/>
  <c r="K314" i="33"/>
  <c r="S312" i="33" l="1"/>
  <c r="S313" i="33" s="1"/>
  <c r="CF312" i="33"/>
  <c r="CF313" i="33" s="1"/>
  <c r="AZ312" i="33"/>
  <c r="AZ313" i="33" s="1"/>
  <c r="BS312" i="33"/>
  <c r="BS313" i="33" s="1"/>
  <c r="AW312" i="33"/>
  <c r="AW313" i="33" s="1"/>
  <c r="CN312" i="33"/>
  <c r="CN313" i="33" s="1"/>
  <c r="AP312" i="33"/>
  <c r="AP313" i="33" s="1"/>
  <c r="AH312" i="33"/>
  <c r="AH313" i="33" s="1"/>
  <c r="Y312" i="33"/>
  <c r="Y313" i="33" s="1"/>
  <c r="CJ312" i="33"/>
  <c r="CJ313" i="33" s="1"/>
  <c r="AF312" i="33"/>
  <c r="AF313" i="33" s="1"/>
  <c r="BH312" i="33"/>
  <c r="BH313" i="33" s="1"/>
  <c r="BD312" i="33"/>
  <c r="BD313" i="33" s="1"/>
  <c r="AM312" i="33"/>
  <c r="AM313" i="33" s="1"/>
  <c r="T312" i="33"/>
  <c r="T313" i="33" s="1"/>
  <c r="BN312" i="33"/>
  <c r="BN313" i="33" s="1"/>
  <c r="CG312" i="33"/>
  <c r="CG313" i="33" s="1"/>
  <c r="BV312" i="33"/>
  <c r="BV313" i="33" s="1"/>
  <c r="BE312" i="33"/>
  <c r="BE313" i="33" s="1"/>
  <c r="BO312" i="33"/>
  <c r="BO313" i="33" s="1"/>
  <c r="AE312" i="33"/>
  <c r="AE313" i="33" s="1"/>
  <c r="BL312" i="33"/>
  <c r="BL313" i="33" s="1"/>
  <c r="X312" i="33"/>
  <c r="X313" i="33" s="1"/>
  <c r="CR312" i="33"/>
  <c r="CR313" i="33" s="1"/>
  <c r="AS312" i="33"/>
  <c r="AS313" i="33" s="1"/>
  <c r="BM312" i="33"/>
  <c r="BM313" i="33" s="1"/>
  <c r="AT312" i="33"/>
  <c r="AT313" i="33" s="1"/>
  <c r="CM312" i="33"/>
  <c r="CM313" i="33" s="1"/>
  <c r="AG312" i="33"/>
  <c r="AG313" i="33" s="1"/>
  <c r="AL312" i="33"/>
  <c r="AL313" i="33" s="1"/>
  <c r="BY312" i="33"/>
  <c r="BY313" i="33" s="1"/>
  <c r="AI312" i="33"/>
  <c r="AI313" i="33" s="1"/>
  <c r="AJ312" i="33"/>
  <c r="AJ313" i="33" s="1"/>
  <c r="CD312" i="33"/>
  <c r="CD313" i="33" s="1"/>
  <c r="CC312" i="33"/>
  <c r="CC313" i="33" s="1"/>
  <c r="V312" i="33"/>
  <c r="V313" i="33" s="1"/>
  <c r="BQ312" i="33"/>
  <c r="BQ313" i="33" s="1"/>
  <c r="AR312" i="33"/>
  <c r="AR313" i="33" s="1"/>
  <c r="AA312" i="33"/>
  <c r="AA313" i="33" s="1"/>
  <c r="CQ312" i="33"/>
  <c r="CQ313" i="33" s="1"/>
  <c r="BJ312" i="33"/>
  <c r="BJ313" i="33" s="1"/>
  <c r="AC312" i="33"/>
  <c r="AC313" i="33" s="1"/>
  <c r="BI312" i="33"/>
  <c r="BI313" i="33" s="1"/>
  <c r="R312" i="33"/>
  <c r="R313" i="33" s="1"/>
  <c r="AQ312" i="33"/>
  <c r="AQ313" i="33" s="1"/>
  <c r="AN312" i="33"/>
  <c r="AN313" i="33" s="1"/>
  <c r="U312" i="33"/>
  <c r="U313" i="33" s="1"/>
  <c r="CO312" i="33"/>
  <c r="CO313" i="33" s="1"/>
  <c r="Z312" i="33"/>
  <c r="Z313" i="33" s="1"/>
  <c r="CK312" i="33"/>
  <c r="CK313" i="33" s="1"/>
  <c r="AV312" i="33"/>
  <c r="AV313" i="33" s="1"/>
  <c r="CP312" i="33"/>
  <c r="CP313" i="33" s="1"/>
  <c r="W312" i="33"/>
  <c r="W313" i="33" s="1"/>
  <c r="AY312" i="33"/>
  <c r="AY313" i="33" s="1"/>
  <c r="AX312" i="33"/>
  <c r="AX313" i="33" s="1"/>
  <c r="CS312" i="33"/>
  <c r="CS313" i="33" s="1"/>
  <c r="BU312" i="33"/>
  <c r="BU313" i="33" s="1"/>
  <c r="BB312" i="33"/>
  <c r="BB313" i="33" s="1"/>
  <c r="CA312" i="33"/>
  <c r="CA313" i="33" s="1"/>
  <c r="BX312" i="33"/>
  <c r="BX313" i="33" s="1"/>
  <c r="CL312" i="33"/>
  <c r="CL313" i="33" s="1"/>
  <c r="CE312" i="33"/>
  <c r="CE313" i="33" s="1"/>
  <c r="AD312" i="33"/>
  <c r="AD313" i="33" s="1"/>
  <c r="AU312" i="33"/>
  <c r="AU313" i="33" s="1"/>
  <c r="CI312" i="33"/>
  <c r="CI313" i="33" s="1"/>
  <c r="BP312" i="33"/>
  <c r="BP313" i="33" s="1"/>
  <c r="Q312" i="33"/>
  <c r="BT312" i="33"/>
  <c r="BT313" i="33" s="1"/>
  <c r="CH312" i="33"/>
  <c r="CH313" i="33" s="1"/>
  <c r="BK312" i="33"/>
  <c r="BK313" i="33" s="1"/>
  <c r="BF312" i="33"/>
  <c r="BF313" i="33" s="1"/>
  <c r="BW312" i="33"/>
  <c r="BW313" i="33" s="1"/>
  <c r="CB312" i="33"/>
  <c r="CB313" i="33" s="1"/>
  <c r="BA312" i="33"/>
  <c r="BA313" i="33" s="1"/>
  <c r="BC312" i="33"/>
  <c r="BC313" i="33" s="1"/>
  <c r="BZ312" i="33"/>
  <c r="BZ313" i="33" s="1"/>
  <c r="BG312" i="33"/>
  <c r="BG313" i="33" s="1"/>
  <c r="BR312" i="33"/>
  <c r="BR313" i="33" s="1"/>
  <c r="AB312" i="33"/>
  <c r="AB313" i="33" s="1"/>
  <c r="AO312" i="33"/>
  <c r="AO313" i="33" s="1"/>
  <c r="AK312" i="33"/>
  <c r="AK313" i="33" s="1"/>
  <c r="Q313" i="33" l="1"/>
  <c r="O312" i="33"/>
  <c r="O313" i="33" l="1"/>
  <c r="BS314" i="33" l="1"/>
  <c r="CJ314" i="33"/>
  <c r="BO314" i="33"/>
  <c r="T314" i="33"/>
  <c r="AM314" i="33"/>
  <c r="CF314" i="33"/>
  <c r="Y314" i="33"/>
  <c r="AH314" i="33"/>
  <c r="BD314" i="33"/>
  <c r="AZ314" i="33"/>
  <c r="CN314" i="33"/>
  <c r="BV314" i="33"/>
  <c r="AW314" i="33"/>
  <c r="BN314" i="33"/>
  <c r="AE314" i="33"/>
  <c r="BL314" i="33"/>
  <c r="AF314" i="33"/>
  <c r="S314" i="33"/>
  <c r="AP314" i="33"/>
  <c r="BE314" i="33"/>
  <c r="X314" i="33"/>
  <c r="CG314" i="33"/>
  <c r="BH314" i="33"/>
  <c r="CR314" i="33"/>
  <c r="CC314" i="33"/>
  <c r="BW314" i="33"/>
  <c r="BF314" i="33"/>
  <c r="AR314" i="33"/>
  <c r="AK314" i="33"/>
  <c r="CL314" i="33"/>
  <c r="BA314" i="33"/>
  <c r="AS314" i="33"/>
  <c r="CK314" i="33"/>
  <c r="AC314" i="33"/>
  <c r="AA314" i="33"/>
  <c r="AB314" i="33"/>
  <c r="BZ314" i="33"/>
  <c r="AD314" i="33"/>
  <c r="BT314" i="33"/>
  <c r="CQ314" i="33"/>
  <c r="U314" i="33"/>
  <c r="BX314" i="33"/>
  <c r="AI314" i="33"/>
  <c r="AL314" i="33"/>
  <c r="CP314" i="33"/>
  <c r="AY314" i="33"/>
  <c r="BC314" i="33"/>
  <c r="AO314" i="33"/>
  <c r="CD314" i="33"/>
  <c r="V314" i="33"/>
  <c r="BB314" i="33"/>
  <c r="AU314" i="33"/>
  <c r="AX314" i="33"/>
  <c r="AG314" i="33"/>
  <c r="CI314" i="33"/>
  <c r="W314" i="33"/>
  <c r="CS314" i="33"/>
  <c r="AT314" i="33"/>
  <c r="AQ314" i="33"/>
  <c r="BQ314" i="33"/>
  <c r="BU314" i="33"/>
  <c r="BK314" i="33"/>
  <c r="CM314" i="33"/>
  <c r="BJ314" i="33"/>
  <c r="CE314" i="33"/>
  <c r="BI314" i="33"/>
  <c r="BM314" i="33"/>
  <c r="BY314" i="33"/>
  <c r="BG314" i="33"/>
  <c r="CA314" i="33"/>
  <c r="AN314" i="33"/>
  <c r="AV314" i="33"/>
  <c r="CB314" i="33"/>
  <c r="CO314" i="33"/>
  <c r="BR314" i="33"/>
  <c r="AJ314" i="33"/>
  <c r="BP314" i="33"/>
  <c r="R314" i="33"/>
  <c r="Z314" i="33"/>
  <c r="CH314" i="33"/>
  <c r="Q314" i="33"/>
  <c r="O314" i="33" l="1"/>
  <c r="M314" i="33"/>
  <c r="L314" i="33"/>
  <c r="L315" i="33"/>
  <c r="L313" i="33"/>
  <c r="L312" i="33"/>
  <c r="M312" i="33" l="1"/>
  <c r="F312" i="33" s="1"/>
  <c r="D312" i="33" l="1"/>
  <c r="E312" i="33"/>
  <c r="H317" i="33" l="1"/>
  <c r="H318" i="33" s="1"/>
  <c r="G16" i="33" l="1"/>
  <c r="K317" i="33"/>
  <c r="B324" i="33" s="1"/>
  <c r="H335" i="33"/>
  <c r="E335" i="33" s="1"/>
  <c r="R266" i="33"/>
  <c r="R267" i="33"/>
  <c r="H319" i="33"/>
  <c r="K318" i="33"/>
  <c r="B325" i="33" s="1"/>
  <c r="H336" i="33" l="1"/>
  <c r="H337" i="33" s="1"/>
  <c r="H338" i="33" s="1"/>
  <c r="I331" i="33"/>
  <c r="C17" i="33"/>
  <c r="R268" i="33"/>
  <c r="H320" i="33"/>
  <c r="K319" i="33"/>
  <c r="B17" i="33"/>
  <c r="I330" i="33"/>
  <c r="R269" i="33" l="1"/>
  <c r="K320" i="33"/>
  <c r="CC317" i="33" s="1"/>
  <c r="CC318" i="33" s="1"/>
  <c r="I336" i="33"/>
  <c r="I335" i="33"/>
  <c r="B326" i="33"/>
  <c r="AY317" i="33"/>
  <c r="AY318" i="33" s="1"/>
  <c r="AC317" i="33"/>
  <c r="AC318" i="33" s="1"/>
  <c r="CF317" i="33"/>
  <c r="CF318" i="33" s="1"/>
  <c r="AG317" i="33"/>
  <c r="AG318" i="33" s="1"/>
  <c r="BQ317" i="33"/>
  <c r="BQ318" i="33" s="1"/>
  <c r="CM317" i="33"/>
  <c r="CM318" i="33" s="1"/>
  <c r="BU317" i="33"/>
  <c r="BU318" i="33" s="1"/>
  <c r="BK317" i="33"/>
  <c r="BK318" i="33" s="1"/>
  <c r="BR317" i="33"/>
  <c r="BR318" i="33" s="1"/>
  <c r="BH317" i="33" l="1"/>
  <c r="BH318" i="33" s="1"/>
  <c r="AF317" i="33"/>
  <c r="AF318" i="33" s="1"/>
  <c r="AX317" i="33"/>
  <c r="AX318" i="33" s="1"/>
  <c r="BP317" i="33"/>
  <c r="BP318" i="33" s="1"/>
  <c r="BL317" i="33"/>
  <c r="BL318" i="33" s="1"/>
  <c r="CS317" i="33"/>
  <c r="CS318" i="33" s="1"/>
  <c r="AO317" i="33"/>
  <c r="AO318" i="33" s="1"/>
  <c r="S317" i="33"/>
  <c r="S318" i="33" s="1"/>
  <c r="CK317" i="33"/>
  <c r="CK318" i="33" s="1"/>
  <c r="AR317" i="33"/>
  <c r="AR318" i="33" s="1"/>
  <c r="AA317" i="33"/>
  <c r="AA318" i="33" s="1"/>
  <c r="CA317" i="33"/>
  <c r="CA318" i="33" s="1"/>
  <c r="AK317" i="33"/>
  <c r="AK318" i="33" s="1"/>
  <c r="CQ317" i="33"/>
  <c r="CQ318" i="33" s="1"/>
  <c r="BD317" i="33"/>
  <c r="BD318" i="33" s="1"/>
  <c r="AP317" i="33"/>
  <c r="AP318" i="33" s="1"/>
  <c r="BF317" i="33"/>
  <c r="BF318" i="33" s="1"/>
  <c r="CH317" i="33"/>
  <c r="CH318" i="33" s="1"/>
  <c r="V317" i="33"/>
  <c r="V318" i="33" s="1"/>
  <c r="BZ317" i="33"/>
  <c r="BZ318" i="33" s="1"/>
  <c r="Z317" i="33"/>
  <c r="Z318" i="33" s="1"/>
  <c r="W317" i="33"/>
  <c r="W318" i="33" s="1"/>
  <c r="CI317" i="33"/>
  <c r="CI318" i="33" s="1"/>
  <c r="CN317" i="33"/>
  <c r="CN318" i="33" s="1"/>
  <c r="BT317" i="33"/>
  <c r="BT318" i="33" s="1"/>
  <c r="BE317" i="33"/>
  <c r="BE318" i="33" s="1"/>
  <c r="AB317" i="33"/>
  <c r="AB318" i="33" s="1"/>
  <c r="CR317" i="33"/>
  <c r="CR318" i="33" s="1"/>
  <c r="AJ317" i="33"/>
  <c r="AJ318" i="33" s="1"/>
  <c r="CO317" i="33"/>
  <c r="CO318" i="33" s="1"/>
  <c r="AE317" i="33"/>
  <c r="AE318" i="33" s="1"/>
  <c r="AL317" i="33"/>
  <c r="AL318" i="33" s="1"/>
  <c r="CL317" i="33"/>
  <c r="CL318" i="33" s="1"/>
  <c r="BG317" i="33"/>
  <c r="BG318" i="33" s="1"/>
  <c r="BI317" i="33"/>
  <c r="BI318" i="33" s="1"/>
  <c r="BM317" i="33"/>
  <c r="BM318" i="33" s="1"/>
  <c r="R317" i="33"/>
  <c r="R318" i="33" s="1"/>
  <c r="I341" i="33"/>
  <c r="I332" i="33"/>
  <c r="D17" i="33"/>
  <c r="B327" i="33"/>
  <c r="AY324" i="33" s="1"/>
  <c r="AY325" i="33" s="1"/>
  <c r="CB317" i="33"/>
  <c r="CB318" i="33" s="1"/>
  <c r="BO317" i="33"/>
  <c r="BO318" i="33" s="1"/>
  <c r="AV317" i="33"/>
  <c r="AV318" i="33" s="1"/>
  <c r="BY317" i="33"/>
  <c r="BY318" i="33" s="1"/>
  <c r="AS317" i="33"/>
  <c r="AS318" i="33" s="1"/>
  <c r="AT317" i="33"/>
  <c r="AT318" i="33" s="1"/>
  <c r="CG317" i="33"/>
  <c r="CG318" i="33" s="1"/>
  <c r="AI317" i="33"/>
  <c r="AI318" i="33" s="1"/>
  <c r="U317" i="33"/>
  <c r="U318" i="33" s="1"/>
  <c r="CP317" i="33"/>
  <c r="CP318" i="33" s="1"/>
  <c r="BS317" i="33"/>
  <c r="BS318" i="33" s="1"/>
  <c r="BA317" i="33"/>
  <c r="BA318" i="33" s="1"/>
  <c r="T317" i="33"/>
  <c r="T318" i="33" s="1"/>
  <c r="Y317" i="33"/>
  <c r="Y318" i="33" s="1"/>
  <c r="BW317" i="33"/>
  <c r="BW318" i="33" s="1"/>
  <c r="AN317" i="33"/>
  <c r="AN318" i="33" s="1"/>
  <c r="AQ317" i="33"/>
  <c r="AQ318" i="33" s="1"/>
  <c r="CD317" i="33"/>
  <c r="CD318" i="33" s="1"/>
  <c r="BN317" i="33"/>
  <c r="BN318" i="33" s="1"/>
  <c r="AZ317" i="33"/>
  <c r="AZ318" i="33" s="1"/>
  <c r="Q317" i="33"/>
  <c r="X317" i="33"/>
  <c r="X318" i="33" s="1"/>
  <c r="AM317" i="33"/>
  <c r="AM318" i="33" s="1"/>
  <c r="AW317" i="33"/>
  <c r="AW318" i="33" s="1"/>
  <c r="AD317" i="33"/>
  <c r="AD318" i="33" s="1"/>
  <c r="BB317" i="33"/>
  <c r="BB318" i="33" s="1"/>
  <c r="CE317" i="33"/>
  <c r="CE318" i="33" s="1"/>
  <c r="AH317" i="33"/>
  <c r="AH318" i="33" s="1"/>
  <c r="AU317" i="33"/>
  <c r="AU318" i="33" s="1"/>
  <c r="CJ317" i="33"/>
  <c r="CJ318" i="33" s="1"/>
  <c r="I340" i="33"/>
  <c r="BC317" i="33"/>
  <c r="BC318" i="33" s="1"/>
  <c r="BV317" i="33"/>
  <c r="BV318" i="33" s="1"/>
  <c r="BJ317" i="33"/>
  <c r="BJ318" i="33" s="1"/>
  <c r="BX317" i="33"/>
  <c r="BX318" i="33" s="1"/>
  <c r="AG324" i="33" l="1"/>
  <c r="AG325" i="33" s="1"/>
  <c r="BW324" i="33"/>
  <c r="BW325" i="33" s="1"/>
  <c r="AO324" i="33"/>
  <c r="AO325" i="33" s="1"/>
  <c r="AX324" i="33"/>
  <c r="AX325" i="33" s="1"/>
  <c r="AE324" i="33"/>
  <c r="AE325" i="33" s="1"/>
  <c r="CK324" i="33"/>
  <c r="CK325" i="33" s="1"/>
  <c r="BH324" i="33"/>
  <c r="BH325" i="33" s="1"/>
  <c r="BB324" i="33"/>
  <c r="BB325" i="33" s="1"/>
  <c r="CQ324" i="33"/>
  <c r="CQ325" i="33" s="1"/>
  <c r="AH324" i="33"/>
  <c r="AH325" i="33" s="1"/>
  <c r="AR324" i="33"/>
  <c r="AR325" i="33" s="1"/>
  <c r="CC324" i="33"/>
  <c r="CC325" i="33" s="1"/>
  <c r="BV324" i="33"/>
  <c r="BV325" i="33" s="1"/>
  <c r="BS324" i="33"/>
  <c r="BS325" i="33" s="1"/>
  <c r="CD324" i="33"/>
  <c r="CD325" i="33" s="1"/>
  <c r="CJ324" i="33"/>
  <c r="CJ325" i="33" s="1"/>
  <c r="DA324" i="33"/>
  <c r="DA325" i="33" s="1"/>
  <c r="CV324" i="33"/>
  <c r="CV325" i="33" s="1"/>
  <c r="CN324" i="33"/>
  <c r="CN325" i="33" s="1"/>
  <c r="DG324" i="33"/>
  <c r="DG325" i="33" s="1"/>
  <c r="BJ324" i="33"/>
  <c r="BJ325" i="33" s="1"/>
  <c r="BT324" i="33"/>
  <c r="BT325" i="33" s="1"/>
  <c r="CM324" i="33"/>
  <c r="CM325" i="33" s="1"/>
  <c r="CB324" i="33"/>
  <c r="CB325" i="33" s="1"/>
  <c r="AM324" i="33"/>
  <c r="AM325" i="33" s="1"/>
  <c r="DE324" i="33"/>
  <c r="DE325" i="33" s="1"/>
  <c r="CL324" i="33"/>
  <c r="CL325" i="33" s="1"/>
  <c r="AW324" i="33"/>
  <c r="AW325" i="33" s="1"/>
  <c r="CR324" i="33"/>
  <c r="CR325" i="33" s="1"/>
  <c r="AS324" i="33"/>
  <c r="AS325" i="33" s="1"/>
  <c r="CT324" i="33"/>
  <c r="CT325" i="33" s="1"/>
  <c r="AQ324" i="33"/>
  <c r="AQ325" i="33" s="1"/>
  <c r="BI324" i="33"/>
  <c r="BI325" i="33" s="1"/>
  <c r="DF324" i="33"/>
  <c r="DF325" i="33" s="1"/>
  <c r="BP324" i="33"/>
  <c r="BP325" i="33" s="1"/>
  <c r="DD324" i="33"/>
  <c r="DD325" i="33" s="1"/>
  <c r="AF324" i="33"/>
  <c r="AF325" i="33" s="1"/>
  <c r="BR324" i="33"/>
  <c r="BR325" i="33" s="1"/>
  <c r="CZ324" i="33"/>
  <c r="CZ325" i="33" s="1"/>
  <c r="AP324" i="33"/>
  <c r="AP325" i="33" s="1"/>
  <c r="CA324" i="33"/>
  <c r="CA325" i="33" s="1"/>
  <c r="AV324" i="33"/>
  <c r="AV325" i="33" s="1"/>
  <c r="CF324" i="33"/>
  <c r="CF325" i="33" s="1"/>
  <c r="CG324" i="33"/>
  <c r="CG325" i="33" s="1"/>
  <c r="BD324" i="33"/>
  <c r="BD325" i="33" s="1"/>
  <c r="AN324" i="33"/>
  <c r="AN325" i="33" s="1"/>
  <c r="BL324" i="33"/>
  <c r="BL325" i="33" s="1"/>
  <c r="BN324" i="33"/>
  <c r="BN325" i="33" s="1"/>
  <c r="BY324" i="33"/>
  <c r="BY325" i="33" s="1"/>
  <c r="AL324" i="33"/>
  <c r="AL325" i="33" s="1"/>
  <c r="BM324" i="33"/>
  <c r="BM325" i="33" s="1"/>
  <c r="CS324" i="33"/>
  <c r="CS325" i="33" s="1"/>
  <c r="I346" i="33"/>
  <c r="I337" i="33"/>
  <c r="E17" i="33"/>
  <c r="I333" i="33"/>
  <c r="BF324" i="33"/>
  <c r="BF325" i="33" s="1"/>
  <c r="DC324" i="33"/>
  <c r="DC325" i="33" s="1"/>
  <c r="BG324" i="33"/>
  <c r="BG325" i="33" s="1"/>
  <c r="CX324" i="33"/>
  <c r="CX325" i="33" s="1"/>
  <c r="BX324" i="33"/>
  <c r="BX325" i="33" s="1"/>
  <c r="BK324" i="33"/>
  <c r="BK325" i="33" s="1"/>
  <c r="AI324" i="33"/>
  <c r="AI325" i="33" s="1"/>
  <c r="CH324" i="33"/>
  <c r="CH325" i="33" s="1"/>
  <c r="AJ324" i="33"/>
  <c r="AJ325" i="33" s="1"/>
  <c r="BE324" i="33"/>
  <c r="BE325" i="33" s="1"/>
  <c r="I345" i="33"/>
  <c r="BA324" i="33"/>
  <c r="BA325" i="33" s="1"/>
  <c r="BU324" i="33"/>
  <c r="BU325" i="33" s="1"/>
  <c r="BO324" i="33"/>
  <c r="BO325" i="33" s="1"/>
  <c r="CE324" i="33"/>
  <c r="CE325" i="33" s="1"/>
  <c r="CW324" i="33"/>
  <c r="CW325" i="33" s="1"/>
  <c r="CY324" i="33"/>
  <c r="CY325" i="33" s="1"/>
  <c r="BZ324" i="33"/>
  <c r="BZ325" i="33" s="1"/>
  <c r="O317" i="33"/>
  <c r="Q318" i="33"/>
  <c r="CI324" i="33"/>
  <c r="CI325" i="33" s="1"/>
  <c r="DB324" i="33"/>
  <c r="DB325" i="33" s="1"/>
  <c r="AZ324" i="33"/>
  <c r="AZ325" i="33" s="1"/>
  <c r="AU324" i="33"/>
  <c r="AU325" i="33" s="1"/>
  <c r="CU324" i="33"/>
  <c r="CU325" i="33" s="1"/>
  <c r="CP324" i="33"/>
  <c r="CP325" i="33" s="1"/>
  <c r="BQ324" i="33"/>
  <c r="BQ325" i="33" s="1"/>
  <c r="BC324" i="33"/>
  <c r="BC325" i="33" s="1"/>
  <c r="AK324" i="33"/>
  <c r="AK325" i="33" s="1"/>
  <c r="AT324" i="33"/>
  <c r="AT325" i="33" s="1"/>
  <c r="CO324" i="33"/>
  <c r="CO325" i="33" s="1"/>
  <c r="AC325" i="33" l="1"/>
  <c r="BZ326" i="33" s="1"/>
  <c r="I342" i="33"/>
  <c r="I338" i="33"/>
  <c r="AC324" i="33"/>
  <c r="O318" i="33"/>
  <c r="I351" i="33"/>
  <c r="I350" i="33"/>
  <c r="CP326" i="33" l="1"/>
  <c r="BX326" i="33"/>
  <c r="CC319" i="33"/>
  <c r="V319" i="33"/>
  <c r="AC319" i="33"/>
  <c r="CK319" i="33"/>
  <c r="AJ319" i="33"/>
  <c r="Z319" i="33"/>
  <c r="S319" i="33"/>
  <c r="BE319" i="33"/>
  <c r="BD319" i="33"/>
  <c r="BF319" i="33"/>
  <c r="CF319" i="33"/>
  <c r="BL319" i="33"/>
  <c r="BZ319" i="33"/>
  <c r="BH319" i="33"/>
  <c r="AY319" i="33"/>
  <c r="CM319" i="33"/>
  <c r="CH319" i="33"/>
  <c r="AX319" i="33"/>
  <c r="CQ319" i="33"/>
  <c r="AR319" i="33"/>
  <c r="BU319" i="33"/>
  <c r="CO319" i="33"/>
  <c r="BR319" i="33"/>
  <c r="BP319" i="33"/>
  <c r="AA319" i="33"/>
  <c r="BT319" i="33"/>
  <c r="CS319" i="33"/>
  <c r="AG319" i="33"/>
  <c r="AP319" i="33"/>
  <c r="AB319" i="33"/>
  <c r="CI319" i="33"/>
  <c r="AE319" i="33"/>
  <c r="CR319" i="33"/>
  <c r="CN319" i="33"/>
  <c r="W319" i="33"/>
  <c r="AK319" i="33"/>
  <c r="AL319" i="33"/>
  <c r="AF319" i="33"/>
  <c r="BQ319" i="33"/>
  <c r="BK319" i="33"/>
  <c r="CA319" i="33"/>
  <c r="AO319" i="33"/>
  <c r="BC319" i="33"/>
  <c r="AW319" i="33"/>
  <c r="BS319" i="33"/>
  <c r="AM319" i="33"/>
  <c r="BY319" i="33"/>
  <c r="AZ319" i="33"/>
  <c r="U319" i="33"/>
  <c r="R319" i="33"/>
  <c r="AU319" i="33"/>
  <c r="AS319" i="33"/>
  <c r="BA319" i="33"/>
  <c r="CL319" i="33"/>
  <c r="AN319" i="33"/>
  <c r="BN319" i="33"/>
  <c r="BJ319" i="33"/>
  <c r="BM319" i="33"/>
  <c r="X319" i="33"/>
  <c r="AT319" i="33"/>
  <c r="CD319" i="33"/>
  <c r="AV319" i="33"/>
  <c r="CE319" i="33"/>
  <c r="AQ319" i="33"/>
  <c r="CP319" i="33"/>
  <c r="AI319" i="33"/>
  <c r="BW319" i="33"/>
  <c r="CJ319" i="33"/>
  <c r="CG319" i="33"/>
  <c r="BB319" i="33"/>
  <c r="Y319" i="33"/>
  <c r="AH319" i="33"/>
  <c r="T319" i="33"/>
  <c r="BX319" i="33"/>
  <c r="CB319" i="33"/>
  <c r="BO319" i="33"/>
  <c r="BI319" i="33"/>
  <c r="AD319" i="33"/>
  <c r="BG319" i="33"/>
  <c r="BV319" i="33"/>
  <c r="I356" i="33"/>
  <c r="AJ326" i="33"/>
  <c r="BK326" i="33"/>
  <c r="AK326" i="33"/>
  <c r="AY326" i="33"/>
  <c r="BV326" i="33"/>
  <c r="AN326" i="33"/>
  <c r="CQ326" i="33"/>
  <c r="AX326" i="33"/>
  <c r="DA326" i="33"/>
  <c r="DF326" i="33"/>
  <c r="AW326" i="33"/>
  <c r="BT326" i="33"/>
  <c r="CC326" i="33"/>
  <c r="CR326" i="33"/>
  <c r="AG326" i="33"/>
  <c r="CM326" i="33"/>
  <c r="BD326" i="33"/>
  <c r="BI326" i="33"/>
  <c r="AQ326" i="33"/>
  <c r="CB326" i="33"/>
  <c r="BB326" i="33"/>
  <c r="BR326" i="33"/>
  <c r="DE326" i="33"/>
  <c r="CN326" i="33"/>
  <c r="BN326" i="33"/>
  <c r="CA326" i="33"/>
  <c r="CD326" i="33"/>
  <c r="CV326" i="33"/>
  <c r="AM326" i="33"/>
  <c r="AR326" i="33"/>
  <c r="BP326" i="33"/>
  <c r="AP326" i="33"/>
  <c r="AF326" i="33"/>
  <c r="CJ326" i="33"/>
  <c r="AV326" i="33"/>
  <c r="CL326" i="33"/>
  <c r="DD326" i="33"/>
  <c r="BW326" i="33"/>
  <c r="AH326" i="33"/>
  <c r="AS326" i="33"/>
  <c r="BH326" i="33"/>
  <c r="CT326" i="33"/>
  <c r="DG326" i="33"/>
  <c r="BS326" i="33"/>
  <c r="BJ326" i="33"/>
  <c r="CG326" i="33"/>
  <c r="CZ326" i="33"/>
  <c r="CK326" i="33"/>
  <c r="AO326" i="33"/>
  <c r="CF326" i="33"/>
  <c r="BL326" i="33"/>
  <c r="BO326" i="33"/>
  <c r="BF326" i="33"/>
  <c r="CS326" i="33"/>
  <c r="BY326" i="33"/>
  <c r="BG326" i="33"/>
  <c r="BM326" i="33"/>
  <c r="I343" i="33"/>
  <c r="CE326" i="33"/>
  <c r="DB326" i="33"/>
  <c r="CI326" i="33"/>
  <c r="AZ326" i="33"/>
  <c r="CH326" i="33"/>
  <c r="CO326" i="33"/>
  <c r="I347" i="33"/>
  <c r="CY326" i="33"/>
  <c r="BE326" i="33"/>
  <c r="AI326" i="33"/>
  <c r="Q319" i="33"/>
  <c r="CW326" i="33"/>
  <c r="CX326" i="33"/>
  <c r="AU326" i="33"/>
  <c r="DC326" i="33"/>
  <c r="BQ326" i="33"/>
  <c r="BC326" i="33"/>
  <c r="I355" i="33"/>
  <c r="BA326" i="33"/>
  <c r="BU326" i="33"/>
  <c r="AL326" i="33"/>
  <c r="CU326" i="33"/>
  <c r="AE326" i="33"/>
  <c r="AT326" i="33"/>
  <c r="I348" i="33" l="1"/>
  <c r="I361" i="33"/>
  <c r="F326" i="33"/>
  <c r="AC326" i="33"/>
  <c r="D326" i="33"/>
  <c r="L332" i="33" s="1"/>
  <c r="D324" i="33"/>
  <c r="D327" i="33"/>
  <c r="L333" i="33" s="1"/>
  <c r="D325" i="33"/>
  <c r="L331" i="33" s="1"/>
  <c r="I352" i="33"/>
  <c r="I360" i="33"/>
  <c r="O319" i="33"/>
  <c r="M319" i="33"/>
  <c r="L319" i="33"/>
  <c r="P268" i="33" s="1"/>
  <c r="T268" i="33" s="1"/>
  <c r="L320" i="33"/>
  <c r="P269" i="33" s="1"/>
  <c r="T269" i="33" s="1"/>
  <c r="L318" i="33"/>
  <c r="P267" i="33" s="1"/>
  <c r="T267" i="33" s="1"/>
  <c r="L317" i="33"/>
  <c r="L330" i="33" l="1"/>
  <c r="F324" i="33"/>
  <c r="H17" i="33" s="1"/>
  <c r="I365" i="33"/>
  <c r="M317" i="33"/>
  <c r="P266" i="33"/>
  <c r="T266" i="33" s="1"/>
  <c r="I357" i="33"/>
  <c r="I366" i="33"/>
  <c r="F17" i="33"/>
  <c r="M332" i="33"/>
  <c r="I353" i="33"/>
  <c r="I362" i="33" l="1"/>
  <c r="I358" i="33"/>
  <c r="V266" i="33" a="1"/>
  <c r="I370" i="33"/>
  <c r="F317" i="33"/>
  <c r="D317" i="33"/>
  <c r="E317" i="33"/>
  <c r="I371" i="33"/>
  <c r="I375" i="33" l="1"/>
  <c r="V266" i="33"/>
  <c r="V267" i="33"/>
  <c r="V268" i="33"/>
  <c r="V269" i="33"/>
  <c r="I363" i="33"/>
  <c r="I367" i="33"/>
  <c r="I376" i="33"/>
  <c r="X266" i="33" l="1" a="1"/>
  <c r="X266" i="33" s="1"/>
  <c r="H324" i="33" s="1"/>
  <c r="I368" i="33"/>
  <c r="I372" i="33"/>
  <c r="Y266" i="33" l="1"/>
  <c r="I324" i="33" s="1"/>
  <c r="AA266" i="33"/>
  <c r="K324" i="33" s="1"/>
  <c r="Z269" i="33"/>
  <c r="J327" i="33" s="1"/>
  <c r="AA267" i="33"/>
  <c r="K325" i="33" s="1"/>
  <c r="X269" i="33"/>
  <c r="H327" i="33" s="1"/>
  <c r="Z268" i="33"/>
  <c r="J326" i="33" s="1"/>
  <c r="Z266" i="33"/>
  <c r="J324" i="33" s="1"/>
  <c r="AA269" i="33"/>
  <c r="K327" i="33" s="1"/>
  <c r="AA268" i="33"/>
  <c r="K326" i="33" s="1"/>
  <c r="Y268" i="33"/>
  <c r="I326" i="33" s="1"/>
  <c r="Z267" i="33"/>
  <c r="J325" i="33" s="1"/>
  <c r="X268" i="33"/>
  <c r="H326" i="33" s="1"/>
  <c r="Y267" i="33"/>
  <c r="I325" i="33" s="1"/>
  <c r="X267" i="33"/>
  <c r="H325" i="33" s="1"/>
  <c r="Y269" i="33"/>
  <c r="I327" i="33" s="1"/>
  <c r="I377" i="33"/>
  <c r="I373" i="33"/>
  <c r="M324" i="33" l="1" a="1"/>
  <c r="M327" i="33" s="1"/>
  <c r="I378" i="33"/>
  <c r="M326" i="33" l="1"/>
  <c r="M325" i="33"/>
  <c r="M324" i="33"/>
  <c r="N326" i="33" l="1"/>
  <c r="N325" i="33"/>
  <c r="N327" i="33"/>
  <c r="N324" i="33"/>
  <c r="J331" i="33" l="1"/>
  <c r="J336" i="33" s="1"/>
  <c r="J330" i="33"/>
  <c r="J335" i="33" s="1"/>
  <c r="J333" i="33"/>
  <c r="J332" i="33"/>
  <c r="K332" i="33" s="1"/>
  <c r="J337" i="33" l="1"/>
  <c r="K337" i="33" s="1"/>
  <c r="K330" i="33"/>
  <c r="K331" i="33"/>
  <c r="M330" i="33"/>
  <c r="J338" i="33"/>
  <c r="K338" i="33" s="1"/>
  <c r="K333" i="33"/>
  <c r="J341" i="33"/>
  <c r="K336" i="33"/>
  <c r="J342" i="33"/>
  <c r="J340" i="33"/>
  <c r="K335" i="33"/>
  <c r="J343" i="33" l="1"/>
  <c r="J346" i="33"/>
  <c r="J345" i="33"/>
  <c r="S335" i="33"/>
  <c r="S336" i="33" s="1"/>
  <c r="T335" i="33"/>
  <c r="T336" i="33" s="1"/>
  <c r="AB335" i="33"/>
  <c r="AB336" i="33" s="1"/>
  <c r="AJ335" i="33"/>
  <c r="AJ336" i="33" s="1"/>
  <c r="AR335" i="33"/>
  <c r="AR336" i="33" s="1"/>
  <c r="AZ335" i="33"/>
  <c r="AZ336" i="33" s="1"/>
  <c r="BH335" i="33"/>
  <c r="BH336" i="33" s="1"/>
  <c r="BP335" i="33"/>
  <c r="BP336" i="33" s="1"/>
  <c r="BX335" i="33"/>
  <c r="BX336" i="33" s="1"/>
  <c r="CF335" i="33"/>
  <c r="CF336" i="33" s="1"/>
  <c r="CN335" i="33"/>
  <c r="CN336" i="33" s="1"/>
  <c r="W335" i="33"/>
  <c r="W336" i="33" s="1"/>
  <c r="AE335" i="33"/>
  <c r="AE336" i="33" s="1"/>
  <c r="AM335" i="33"/>
  <c r="AM336" i="33" s="1"/>
  <c r="AU335" i="33"/>
  <c r="AU336" i="33" s="1"/>
  <c r="BC335" i="33"/>
  <c r="BC336" i="33" s="1"/>
  <c r="BK335" i="33"/>
  <c r="BK336" i="33" s="1"/>
  <c r="V335" i="33"/>
  <c r="V336" i="33" s="1"/>
  <c r="AG335" i="33"/>
  <c r="AG336" i="33" s="1"/>
  <c r="AQ335" i="33"/>
  <c r="AQ336" i="33" s="1"/>
  <c r="BB335" i="33"/>
  <c r="BB336" i="33" s="1"/>
  <c r="BM335" i="33"/>
  <c r="BM336" i="33" s="1"/>
  <c r="BV335" i="33"/>
  <c r="BV336" i="33" s="1"/>
  <c r="CE335" i="33"/>
  <c r="CE336" i="33" s="1"/>
  <c r="CO335" i="33"/>
  <c r="CO336" i="33" s="1"/>
  <c r="X335" i="33"/>
  <c r="X336" i="33" s="1"/>
  <c r="AH335" i="33"/>
  <c r="AH336" i="33" s="1"/>
  <c r="AS335" i="33"/>
  <c r="AS336" i="33" s="1"/>
  <c r="BD335" i="33"/>
  <c r="BD336" i="33" s="1"/>
  <c r="BN335" i="33"/>
  <c r="BN336" i="33" s="1"/>
  <c r="BW335" i="33"/>
  <c r="BW336" i="33" s="1"/>
  <c r="CG335" i="33"/>
  <c r="CG336" i="33" s="1"/>
  <c r="CP335" i="33"/>
  <c r="CP336" i="33" s="1"/>
  <c r="Q335" i="33"/>
  <c r="AC335" i="33"/>
  <c r="AC336" i="33" s="1"/>
  <c r="AN335" i="33"/>
  <c r="AN336" i="33" s="1"/>
  <c r="AX335" i="33"/>
  <c r="AX336" i="33" s="1"/>
  <c r="BI335" i="33"/>
  <c r="BI336" i="33" s="1"/>
  <c r="BS335" i="33"/>
  <c r="BS336" i="33" s="1"/>
  <c r="CB335" i="33"/>
  <c r="CB336" i="33" s="1"/>
  <c r="CK335" i="33"/>
  <c r="CK336" i="33" s="1"/>
  <c r="AD335" i="33"/>
  <c r="AD336" i="33" s="1"/>
  <c r="AV335" i="33"/>
  <c r="AV336" i="33" s="1"/>
  <c r="BL335" i="33"/>
  <c r="BL336" i="33" s="1"/>
  <c r="CA335" i="33"/>
  <c r="CA336" i="33" s="1"/>
  <c r="CQ335" i="33"/>
  <c r="CQ336" i="33" s="1"/>
  <c r="AF335" i="33"/>
  <c r="AF336" i="33" s="1"/>
  <c r="AW335" i="33"/>
  <c r="AW336" i="33" s="1"/>
  <c r="BO335" i="33"/>
  <c r="BO336" i="33" s="1"/>
  <c r="CC335" i="33"/>
  <c r="CC336" i="33" s="1"/>
  <c r="CR335" i="33"/>
  <c r="CR336" i="33" s="1"/>
  <c r="AI335" i="33"/>
  <c r="AI336" i="33" s="1"/>
  <c r="AY335" i="33"/>
  <c r="AY336" i="33" s="1"/>
  <c r="BQ335" i="33"/>
  <c r="BQ336" i="33" s="1"/>
  <c r="CD335" i="33"/>
  <c r="CD336" i="33" s="1"/>
  <c r="CS335" i="33"/>
  <c r="CS336" i="33" s="1"/>
  <c r="R335" i="33"/>
  <c r="R336" i="33" s="1"/>
  <c r="AK335" i="33"/>
  <c r="AK336" i="33" s="1"/>
  <c r="BA335" i="33"/>
  <c r="BA336" i="33" s="1"/>
  <c r="BR335" i="33"/>
  <c r="BR336" i="33" s="1"/>
  <c r="CH335" i="33"/>
  <c r="CH336" i="33" s="1"/>
  <c r="AO335" i="33"/>
  <c r="AO336" i="33" s="1"/>
  <c r="BU335" i="33"/>
  <c r="BU336" i="33" s="1"/>
  <c r="AP335" i="33"/>
  <c r="AP336" i="33" s="1"/>
  <c r="BY335" i="33"/>
  <c r="BY336" i="33" s="1"/>
  <c r="AT335" i="33"/>
  <c r="AT336" i="33" s="1"/>
  <c r="BZ335" i="33"/>
  <c r="BZ336" i="33" s="1"/>
  <c r="U335" i="33"/>
  <c r="U336" i="33" s="1"/>
  <c r="BE335" i="33"/>
  <c r="BE336" i="33" s="1"/>
  <c r="CI335" i="33"/>
  <c r="CI336" i="33" s="1"/>
  <c r="Z335" i="33"/>
  <c r="Z336" i="33" s="1"/>
  <c r="CL335" i="33"/>
  <c r="CL336" i="33" s="1"/>
  <c r="AA335" i="33"/>
  <c r="AA336" i="33" s="1"/>
  <c r="CM335" i="33"/>
  <c r="CM336" i="33" s="1"/>
  <c r="AL335" i="33"/>
  <c r="AL336" i="33" s="1"/>
  <c r="BG335" i="33"/>
  <c r="BG336" i="33" s="1"/>
  <c r="BJ335" i="33"/>
  <c r="BJ336" i="33" s="1"/>
  <c r="BT335" i="33"/>
  <c r="BT336" i="33" s="1"/>
  <c r="CJ335" i="33"/>
  <c r="CJ336" i="33" s="1"/>
  <c r="BF335" i="33"/>
  <c r="BF336" i="33" s="1"/>
  <c r="Y335" i="33"/>
  <c r="Y336" i="33" s="1"/>
  <c r="J348" i="33"/>
  <c r="J347" i="33"/>
  <c r="J352" i="33" l="1"/>
  <c r="J353" i="33"/>
  <c r="O335" i="33"/>
  <c r="Q336" i="33"/>
  <c r="J350" i="33"/>
  <c r="J351" i="33"/>
  <c r="J355" i="33" l="1"/>
  <c r="J358" i="33"/>
  <c r="J356" i="33"/>
  <c r="O336" i="33"/>
  <c r="J357" i="33"/>
  <c r="BY337" i="33" l="1"/>
  <c r="S337" i="33"/>
  <c r="CD337" i="33"/>
  <c r="CL337" i="33"/>
  <c r="BQ337" i="33"/>
  <c r="AS337" i="33"/>
  <c r="CH337" i="33"/>
  <c r="CQ337" i="33"/>
  <c r="BZ337" i="33"/>
  <c r="AQ337" i="33"/>
  <c r="CG337" i="33"/>
  <c r="CE337" i="33"/>
  <c r="AX337" i="33"/>
  <c r="CF337" i="33"/>
  <c r="BC337" i="33"/>
  <c r="BP337" i="33"/>
  <c r="BD337" i="33"/>
  <c r="CN337" i="33"/>
  <c r="BF337" i="33"/>
  <c r="AT337" i="33"/>
  <c r="CM337" i="33"/>
  <c r="AE337" i="33"/>
  <c r="AK337" i="33"/>
  <c r="R337" i="33"/>
  <c r="BG337" i="33"/>
  <c r="AP337" i="33"/>
  <c r="AF337" i="33"/>
  <c r="U337" i="33"/>
  <c r="CS337" i="33"/>
  <c r="AY337" i="33"/>
  <c r="V337" i="33"/>
  <c r="W337" i="33"/>
  <c r="AG337" i="33"/>
  <c r="CP337" i="33"/>
  <c r="BV337" i="33"/>
  <c r="BM337" i="33"/>
  <c r="AC337" i="33"/>
  <c r="CJ337" i="33"/>
  <c r="BT337" i="33"/>
  <c r="BB337" i="33"/>
  <c r="BK337" i="33"/>
  <c r="BH337" i="33"/>
  <c r="BJ337" i="33"/>
  <c r="AA337" i="33"/>
  <c r="AD337" i="33"/>
  <c r="BR337" i="33"/>
  <c r="AI337" i="33"/>
  <c r="X337" i="33"/>
  <c r="BO337" i="33"/>
  <c r="BL337" i="33"/>
  <c r="AW337" i="33"/>
  <c r="BS337" i="33"/>
  <c r="AN337" i="33"/>
  <c r="CB337" i="33"/>
  <c r="BI337" i="33"/>
  <c r="AV337" i="33"/>
  <c r="CA337" i="33"/>
  <c r="CK337" i="33"/>
  <c r="BW337" i="33"/>
  <c r="BN337" i="33"/>
  <c r="AL337" i="33"/>
  <c r="CR337" i="33"/>
  <c r="BA337" i="33"/>
  <c r="CC337" i="33"/>
  <c r="T337" i="33"/>
  <c r="AU337" i="33"/>
  <c r="AM337" i="33"/>
  <c r="AB337" i="33"/>
  <c r="Z337" i="33"/>
  <c r="AZ337" i="33"/>
  <c r="BE337" i="33"/>
  <c r="AJ337" i="33"/>
  <c r="CO337" i="33"/>
  <c r="AH337" i="33"/>
  <c r="Y337" i="33"/>
  <c r="CI337" i="33"/>
  <c r="BX337" i="33"/>
  <c r="BU337" i="33"/>
  <c r="AO337" i="33"/>
  <c r="AR337" i="33"/>
  <c r="J361" i="33"/>
  <c r="Q337" i="33"/>
  <c r="J363" i="33"/>
  <c r="J362" i="33"/>
  <c r="J360" i="33"/>
  <c r="J367" i="33" l="1"/>
  <c r="M337" i="33"/>
  <c r="O337" i="33"/>
  <c r="L335" i="33"/>
  <c r="L337" i="33"/>
  <c r="L336" i="33"/>
  <c r="L338" i="33"/>
  <c r="J365" i="33"/>
  <c r="J368" i="33"/>
  <c r="J366" i="33"/>
  <c r="M335" i="33" l="1"/>
  <c r="F335" i="33" s="1"/>
  <c r="J371" i="33"/>
  <c r="J373" i="33"/>
  <c r="J370" i="33"/>
  <c r="J372" i="33"/>
  <c r="H340" i="33" l="1"/>
  <c r="J377" i="33"/>
  <c r="J375" i="33"/>
  <c r="J378" i="33"/>
  <c r="J376" i="33"/>
  <c r="H341" i="33" l="1"/>
  <c r="K340" i="33"/>
  <c r="H342" i="33" l="1"/>
  <c r="K341" i="33"/>
  <c r="H343" i="33" l="1"/>
  <c r="K343" i="33" s="1"/>
  <c r="K342" i="33"/>
  <c r="BO340" i="33" l="1"/>
  <c r="BO341" i="33" s="1"/>
  <c r="BB340" i="33"/>
  <c r="BB341" i="33" s="1"/>
  <c r="AL340" i="33"/>
  <c r="AL341" i="33" s="1"/>
  <c r="AT340" i="33"/>
  <c r="AT341" i="33" s="1"/>
  <c r="AF340" i="33"/>
  <c r="AF341" i="33" s="1"/>
  <c r="BJ340" i="33"/>
  <c r="BJ341" i="33" s="1"/>
  <c r="CN340" i="33"/>
  <c r="CN341" i="33" s="1"/>
  <c r="CK340" i="33"/>
  <c r="CK341" i="33" s="1"/>
  <c r="BS340" i="33"/>
  <c r="BS341" i="33" s="1"/>
  <c r="U340" i="33"/>
  <c r="U341" i="33" s="1"/>
  <c r="BN340" i="33"/>
  <c r="BN341" i="33" s="1"/>
  <c r="X340" i="33"/>
  <c r="X341" i="33" s="1"/>
  <c r="BZ340" i="33"/>
  <c r="BZ341" i="33" s="1"/>
  <c r="AS340" i="33"/>
  <c r="AS341" i="33" s="1"/>
  <c r="BC340" i="33"/>
  <c r="BC341" i="33" s="1"/>
  <c r="BE340" i="33"/>
  <c r="BE341" i="33" s="1"/>
  <c r="BX340" i="33"/>
  <c r="BX341" i="33" s="1"/>
  <c r="BK340" i="33"/>
  <c r="BK341" i="33" s="1"/>
  <c r="AU340" i="33"/>
  <c r="AU341" i="33" s="1"/>
  <c r="BA340" i="33"/>
  <c r="BA341" i="33" s="1"/>
  <c r="AM340" i="33"/>
  <c r="AM341" i="33" s="1"/>
  <c r="CF340" i="33"/>
  <c r="CF341" i="33" s="1"/>
  <c r="AB340" i="33"/>
  <c r="AB341" i="33" s="1"/>
  <c r="T340" i="33"/>
  <c r="T341" i="33" s="1"/>
  <c r="AY340" i="33"/>
  <c r="AY341" i="33" s="1"/>
  <c r="AZ340" i="33"/>
  <c r="AZ341" i="33" s="1"/>
  <c r="Z340" i="33"/>
  <c r="Z341" i="33" s="1"/>
  <c r="BY340" i="33"/>
  <c r="BY341" i="33" s="1"/>
  <c r="BP340" i="33"/>
  <c r="BP341" i="33" s="1"/>
  <c r="AA340" i="33"/>
  <c r="AA341" i="33" s="1"/>
  <c r="BL340" i="33"/>
  <c r="BL341" i="33" s="1"/>
  <c r="CS340" i="33"/>
  <c r="CS341" i="33" s="1"/>
  <c r="AJ340" i="33"/>
  <c r="AJ341" i="33" s="1"/>
  <c r="CJ340" i="33"/>
  <c r="CJ341" i="33" s="1"/>
  <c r="AO340" i="33"/>
  <c r="AO341" i="33" s="1"/>
  <c r="CP340" i="33"/>
  <c r="CP341" i="33" s="1"/>
  <c r="CO340" i="33"/>
  <c r="CO341" i="33" s="1"/>
  <c r="CG340" i="33"/>
  <c r="CG341" i="33" s="1"/>
  <c r="Q340" i="33"/>
  <c r="CC340" i="33"/>
  <c r="CC341" i="33" s="1"/>
  <c r="BT340" i="33"/>
  <c r="BT341" i="33" s="1"/>
  <c r="BD340" i="33"/>
  <c r="BD341" i="33" s="1"/>
  <c r="BH340" i="33"/>
  <c r="BH341" i="33" s="1"/>
  <c r="BQ340" i="33"/>
  <c r="BQ341" i="33" s="1"/>
  <c r="S340" i="33"/>
  <c r="S341" i="33" s="1"/>
  <c r="AQ340" i="33"/>
  <c r="AQ341" i="33" s="1"/>
  <c r="AX340" i="33"/>
  <c r="AX341" i="33" s="1"/>
  <c r="CB340" i="33"/>
  <c r="CB341" i="33" s="1"/>
  <c r="BM340" i="33"/>
  <c r="BM341" i="33" s="1"/>
  <c r="CL340" i="33"/>
  <c r="CL341" i="33" s="1"/>
  <c r="BI340" i="33"/>
  <c r="BI341" i="33" s="1"/>
  <c r="CE340" i="33"/>
  <c r="CE341" i="33" s="1"/>
  <c r="BU340" i="33"/>
  <c r="BU341" i="33" s="1"/>
  <c r="W340" i="33"/>
  <c r="W341" i="33" s="1"/>
  <c r="AV340" i="33"/>
  <c r="AV341" i="33" s="1"/>
  <c r="AW340" i="33"/>
  <c r="AW341" i="33" s="1"/>
  <c r="R340" i="33"/>
  <c r="R341" i="33" s="1"/>
  <c r="CR340" i="33"/>
  <c r="CR341" i="33" s="1"/>
  <c r="AC340" i="33"/>
  <c r="AC341" i="33" s="1"/>
  <c r="BV340" i="33"/>
  <c r="BV341" i="33" s="1"/>
  <c r="AI340" i="33"/>
  <c r="AI341" i="33" s="1"/>
  <c r="V340" i="33"/>
  <c r="V341" i="33" s="1"/>
  <c r="CH340" i="33"/>
  <c r="CH341" i="33" s="1"/>
  <c r="BR340" i="33"/>
  <c r="BR341" i="33" s="1"/>
  <c r="BW340" i="33"/>
  <c r="BW341" i="33" s="1"/>
  <c r="CM340" i="33"/>
  <c r="CM341" i="33" s="1"/>
  <c r="AH340" i="33"/>
  <c r="AH341" i="33" s="1"/>
  <c r="CI340" i="33"/>
  <c r="CI341" i="33" s="1"/>
  <c r="AK340" i="33"/>
  <c r="AK341" i="33" s="1"/>
  <c r="CD340" i="33"/>
  <c r="CD341" i="33" s="1"/>
  <c r="AR340" i="33"/>
  <c r="AR341" i="33" s="1"/>
  <c r="AE340" i="33"/>
  <c r="AE341" i="33" s="1"/>
  <c r="CQ340" i="33"/>
  <c r="CQ341" i="33" s="1"/>
  <c r="CA340" i="33"/>
  <c r="CA341" i="33" s="1"/>
  <c r="AG340" i="33"/>
  <c r="AG341" i="33" s="1"/>
  <c r="BG340" i="33"/>
  <c r="BG341" i="33" s="1"/>
  <c r="AN340" i="33"/>
  <c r="AN341" i="33" s="1"/>
  <c r="AD340" i="33"/>
  <c r="AD341" i="33" s="1"/>
  <c r="BF340" i="33"/>
  <c r="BF341" i="33" s="1"/>
  <c r="Y340" i="33"/>
  <c r="Y341" i="33" s="1"/>
  <c r="AP340" i="33"/>
  <c r="AP341" i="33" s="1"/>
  <c r="Q341" i="33" l="1"/>
  <c r="O340" i="33"/>
  <c r="O341" i="33" l="1"/>
  <c r="Q342" i="33" s="1"/>
  <c r="AE342" i="33" l="1"/>
  <c r="CF342" i="33"/>
  <c r="CO342" i="33"/>
  <c r="AX342" i="33"/>
  <c r="X342" i="33"/>
  <c r="AU342" i="33"/>
  <c r="CA342" i="33"/>
  <c r="CC342" i="33"/>
  <c r="AS342" i="33"/>
  <c r="BP342" i="33"/>
  <c r="BL342" i="33"/>
  <c r="AG342" i="33"/>
  <c r="BN342" i="33"/>
  <c r="V342" i="33"/>
  <c r="CM342" i="33"/>
  <c r="BB342" i="33"/>
  <c r="BW342" i="33"/>
  <c r="BO342" i="33"/>
  <c r="AV342" i="33"/>
  <c r="BZ342" i="33"/>
  <c r="AC342" i="33"/>
  <c r="CI342" i="33"/>
  <c r="CB342" i="33"/>
  <c r="BR342" i="33"/>
  <c r="CP342" i="33"/>
  <c r="AJ342" i="33"/>
  <c r="BU342" i="33"/>
  <c r="AO342" i="33"/>
  <c r="AZ342" i="33"/>
  <c r="AY342" i="33"/>
  <c r="S342" i="33"/>
  <c r="CK342" i="33"/>
  <c r="BJ342" i="33"/>
  <c r="AM342" i="33"/>
  <c r="CD342" i="33"/>
  <c r="AH342" i="33"/>
  <c r="AL342" i="33"/>
  <c r="AQ342" i="33"/>
  <c r="CR342" i="33"/>
  <c r="Y342" i="33"/>
  <c r="R342" i="33"/>
  <c r="AN342" i="33"/>
  <c r="CG342" i="33"/>
  <c r="AW342" i="33"/>
  <c r="CL342" i="33"/>
  <c r="BM342" i="33"/>
  <c r="BH342" i="33"/>
  <c r="CJ342" i="33"/>
  <c r="W342" i="33"/>
  <c r="BQ342" i="33"/>
  <c r="BA342" i="33"/>
  <c r="CN342" i="33"/>
  <c r="AA342" i="33"/>
  <c r="BY342" i="33"/>
  <c r="AT342" i="33"/>
  <c r="AP342" i="33"/>
  <c r="BC342" i="33"/>
  <c r="CQ342" i="33"/>
  <c r="AB342" i="33"/>
  <c r="AK342" i="33"/>
  <c r="AF342" i="33"/>
  <c r="BG342" i="33"/>
  <c r="BI342" i="33"/>
  <c r="BE342" i="33"/>
  <c r="CE342" i="33"/>
  <c r="BD342" i="33"/>
  <c r="T342" i="33"/>
  <c r="BT342" i="33"/>
  <c r="AD342" i="33"/>
  <c r="AI342" i="33"/>
  <c r="BV342" i="33"/>
  <c r="AR342" i="33"/>
  <c r="CH342" i="33"/>
  <c r="CS342" i="33"/>
  <c r="BF342" i="33"/>
  <c r="Z342" i="33"/>
  <c r="BK342" i="33"/>
  <c r="BX342" i="33"/>
  <c r="U342" i="33"/>
  <c r="BS342" i="33"/>
  <c r="L343" i="33" l="1"/>
  <c r="O342" i="33"/>
  <c r="L342" i="33"/>
  <c r="L341" i="33"/>
  <c r="M342" i="33"/>
  <c r="L340" i="33"/>
  <c r="M340" i="33" l="1"/>
  <c r="F340" i="33" s="1"/>
  <c r="D340" i="33" l="1"/>
  <c r="E340" i="33"/>
  <c r="H345" i="33" l="1"/>
  <c r="H346" i="33" s="1"/>
  <c r="K345" i="33" l="1"/>
  <c r="H347" i="33"/>
  <c r="K346" i="33"/>
  <c r="H348" i="33" l="1"/>
  <c r="K348" i="33" s="1"/>
  <c r="K347" i="33"/>
  <c r="BZ345" i="33" l="1"/>
  <c r="BZ346" i="33" s="1"/>
  <c r="AF345" i="33"/>
  <c r="AF346" i="33" s="1"/>
  <c r="BA345" i="33"/>
  <c r="BA346" i="33" s="1"/>
  <c r="CF345" i="33"/>
  <c r="CF346" i="33" s="1"/>
  <c r="AK345" i="33"/>
  <c r="AK346" i="33" s="1"/>
  <c r="AC345" i="33"/>
  <c r="AC346" i="33" s="1"/>
  <c r="CA345" i="33"/>
  <c r="CA346" i="33" s="1"/>
  <c r="BB345" i="33"/>
  <c r="BB346" i="33" s="1"/>
  <c r="CR345" i="33"/>
  <c r="CR346" i="33" s="1"/>
  <c r="S345" i="33"/>
  <c r="S346" i="33" s="1"/>
  <c r="CM345" i="33"/>
  <c r="CM346" i="33" s="1"/>
  <c r="W345" i="33"/>
  <c r="W346" i="33" s="1"/>
  <c r="BS345" i="33"/>
  <c r="BS346" i="33" s="1"/>
  <c r="CH345" i="33"/>
  <c r="CH346" i="33" s="1"/>
  <c r="AV345" i="33"/>
  <c r="AV346" i="33" s="1"/>
  <c r="AB345" i="33"/>
  <c r="AB346" i="33" s="1"/>
  <c r="T345" i="33"/>
  <c r="T346" i="33" s="1"/>
  <c r="Y345" i="33"/>
  <c r="Y346" i="33" s="1"/>
  <c r="AI345" i="33"/>
  <c r="AI346" i="33" s="1"/>
  <c r="BK345" i="33"/>
  <c r="BK346" i="33" s="1"/>
  <c r="X345" i="33"/>
  <c r="X346" i="33" s="1"/>
  <c r="CI345" i="33"/>
  <c r="CI346" i="33" s="1"/>
  <c r="AT345" i="33"/>
  <c r="AT346" i="33" s="1"/>
  <c r="AL345" i="33"/>
  <c r="AL346" i="33" s="1"/>
  <c r="AD345" i="33"/>
  <c r="AD346" i="33" s="1"/>
  <c r="AM345" i="33"/>
  <c r="AM346" i="33" s="1"/>
  <c r="AH345" i="33"/>
  <c r="AH346" i="33" s="1"/>
  <c r="BQ345" i="33"/>
  <c r="BQ346" i="33" s="1"/>
  <c r="CP345" i="33"/>
  <c r="CP346" i="33" s="1"/>
  <c r="CN345" i="33"/>
  <c r="CN346" i="33" s="1"/>
  <c r="AE345" i="33"/>
  <c r="AE346" i="33" s="1"/>
  <c r="AS345" i="33"/>
  <c r="AS346" i="33" s="1"/>
  <c r="BD345" i="33"/>
  <c r="BD346" i="33" s="1"/>
  <c r="AJ345" i="33"/>
  <c r="AJ346" i="33" s="1"/>
  <c r="BU345" i="33"/>
  <c r="BU346" i="33" s="1"/>
  <c r="BE345" i="33"/>
  <c r="BE346" i="33" s="1"/>
  <c r="AY345" i="33"/>
  <c r="AY346" i="33" s="1"/>
  <c r="R345" i="33"/>
  <c r="R346" i="33" s="1"/>
  <c r="BV345" i="33"/>
  <c r="BV346" i="33" s="1"/>
  <c r="CQ345" i="33"/>
  <c r="CQ346" i="33" s="1"/>
  <c r="AX345" i="33"/>
  <c r="AX346" i="33" s="1"/>
  <c r="BR345" i="33"/>
  <c r="BR346" i="33" s="1"/>
  <c r="CL345" i="33"/>
  <c r="CL346" i="33" s="1"/>
  <c r="AR345" i="33"/>
  <c r="AR346" i="33" s="1"/>
  <c r="AQ345" i="33"/>
  <c r="AQ346" i="33" s="1"/>
  <c r="CK345" i="33"/>
  <c r="CK346" i="33" s="1"/>
  <c r="BM345" i="33"/>
  <c r="BM346" i="33" s="1"/>
  <c r="CD345" i="33"/>
  <c r="CD346" i="33" s="1"/>
  <c r="BG345" i="33"/>
  <c r="BG346" i="33" s="1"/>
  <c r="BI345" i="33"/>
  <c r="BI346" i="33" s="1"/>
  <c r="BJ345" i="33"/>
  <c r="BJ346" i="33" s="1"/>
  <c r="CE345" i="33"/>
  <c r="CE346" i="33" s="1"/>
  <c r="Z345" i="33"/>
  <c r="Z346" i="33" s="1"/>
  <c r="BX345" i="33"/>
  <c r="BX346" i="33" s="1"/>
  <c r="AW345" i="33"/>
  <c r="AW346" i="33" s="1"/>
  <c r="AU345" i="33"/>
  <c r="AU346" i="33" s="1"/>
  <c r="CS345" i="33"/>
  <c r="CS346" i="33" s="1"/>
  <c r="BL345" i="33"/>
  <c r="BL346" i="33" s="1"/>
  <c r="AA345" i="33"/>
  <c r="AA346" i="33" s="1"/>
  <c r="BT345" i="33"/>
  <c r="BT346" i="33" s="1"/>
  <c r="BO345" i="33"/>
  <c r="BO346" i="33" s="1"/>
  <c r="BY345" i="33"/>
  <c r="BY346" i="33" s="1"/>
  <c r="BW345" i="33"/>
  <c r="BW346" i="33" s="1"/>
  <c r="CC345" i="33"/>
  <c r="CC346" i="33" s="1"/>
  <c r="U345" i="33"/>
  <c r="U346" i="33" s="1"/>
  <c r="BH345" i="33"/>
  <c r="BH346" i="33" s="1"/>
  <c r="BC345" i="33"/>
  <c r="BC346" i="33" s="1"/>
  <c r="BP345" i="33"/>
  <c r="BP346" i="33" s="1"/>
  <c r="Q345" i="33"/>
  <c r="AZ345" i="33"/>
  <c r="AZ346" i="33" s="1"/>
  <c r="AG345" i="33"/>
  <c r="AG346" i="33" s="1"/>
  <c r="BN345" i="33"/>
  <c r="BN346" i="33" s="1"/>
  <c r="AP345" i="33"/>
  <c r="AP346" i="33" s="1"/>
  <c r="CB345" i="33"/>
  <c r="CB346" i="33" s="1"/>
  <c r="BF345" i="33"/>
  <c r="BF346" i="33" s="1"/>
  <c r="V345" i="33"/>
  <c r="V346" i="33" s="1"/>
  <c r="AO345" i="33"/>
  <c r="AO346" i="33" s="1"/>
  <c r="CJ345" i="33"/>
  <c r="CJ346" i="33" s="1"/>
  <c r="AN345" i="33"/>
  <c r="AN346" i="33" s="1"/>
  <c r="CO345" i="33"/>
  <c r="CO346" i="33" s="1"/>
  <c r="CG345" i="33"/>
  <c r="CG346" i="33" s="1"/>
  <c r="Q346" i="33" l="1"/>
  <c r="O345" i="33"/>
  <c r="O346" i="33" l="1"/>
  <c r="BA347" i="33" l="1"/>
  <c r="CA347" i="33"/>
  <c r="AF347" i="33"/>
  <c r="X347" i="33"/>
  <c r="BZ347" i="33"/>
  <c r="AL347" i="33"/>
  <c r="AT347" i="33"/>
  <c r="CI347" i="33"/>
  <c r="AC347" i="33"/>
  <c r="CR347" i="33"/>
  <c r="CH347" i="33"/>
  <c r="S347" i="33"/>
  <c r="BS347" i="33"/>
  <c r="T347" i="33"/>
  <c r="AI347" i="33"/>
  <c r="W347" i="33"/>
  <c r="AB347" i="33"/>
  <c r="AK347" i="33"/>
  <c r="BK347" i="33"/>
  <c r="AV347" i="33"/>
  <c r="CF347" i="33"/>
  <c r="Y347" i="33"/>
  <c r="BB347" i="33"/>
  <c r="CM347" i="33"/>
  <c r="AR347" i="33"/>
  <c r="U347" i="33"/>
  <c r="BJ347" i="33"/>
  <c r="BW347" i="33"/>
  <c r="CL347" i="33"/>
  <c r="AZ347" i="33"/>
  <c r="AA347" i="33"/>
  <c r="AM347" i="33"/>
  <c r="AO347" i="33"/>
  <c r="BU347" i="33"/>
  <c r="CO347" i="33"/>
  <c r="BI347" i="33"/>
  <c r="CD347" i="33"/>
  <c r="AU347" i="33"/>
  <c r="BO347" i="33"/>
  <c r="AE347" i="33"/>
  <c r="BQ347" i="33"/>
  <c r="BT347" i="33"/>
  <c r="CN347" i="33"/>
  <c r="AP347" i="33"/>
  <c r="AG347" i="33"/>
  <c r="CE347" i="33"/>
  <c r="BC347" i="33"/>
  <c r="CS347" i="33"/>
  <c r="BL347" i="33"/>
  <c r="AW347" i="33"/>
  <c r="CB347" i="33"/>
  <c r="BY347" i="33"/>
  <c r="BG347" i="33"/>
  <c r="BM347" i="33"/>
  <c r="BX347" i="33"/>
  <c r="CK347" i="33"/>
  <c r="BR347" i="33"/>
  <c r="BD347" i="33"/>
  <c r="CP347" i="33"/>
  <c r="R347" i="33"/>
  <c r="AJ347" i="33"/>
  <c r="V347" i="33"/>
  <c r="CQ347" i="33"/>
  <c r="CG347" i="33"/>
  <c r="BE347" i="33"/>
  <c r="AQ347" i="33"/>
  <c r="AD347" i="33"/>
  <c r="CJ347" i="33"/>
  <c r="BH347" i="33"/>
  <c r="AX347" i="33"/>
  <c r="CC347" i="33"/>
  <c r="BV347" i="33"/>
  <c r="BN347" i="33"/>
  <c r="AS347" i="33"/>
  <c r="Z347" i="33"/>
  <c r="AN347" i="33"/>
  <c r="AH347" i="33"/>
  <c r="BP347" i="33"/>
  <c r="BF347" i="33"/>
  <c r="AY347" i="33"/>
  <c r="Q347" i="33"/>
  <c r="O347" i="33" l="1"/>
  <c r="M347" i="33"/>
  <c r="L345" i="33"/>
  <c r="L346" i="33"/>
  <c r="L347" i="33"/>
  <c r="L348" i="33"/>
  <c r="M345" i="33" l="1"/>
  <c r="F345" i="33" l="1"/>
  <c r="D345" i="33"/>
  <c r="E345" i="33"/>
  <c r="H350" i="33" l="1"/>
  <c r="H351" i="33" l="1"/>
  <c r="K350" i="33"/>
  <c r="H352" i="33" l="1"/>
  <c r="K351" i="33"/>
  <c r="H353" i="33" l="1"/>
  <c r="K353" i="33" s="1"/>
  <c r="K352" i="33"/>
  <c r="AB350" i="33" l="1"/>
  <c r="AB351" i="33" s="1"/>
  <c r="AZ350" i="33"/>
  <c r="AZ351" i="33" s="1"/>
  <c r="BY350" i="33"/>
  <c r="BY351" i="33" s="1"/>
  <c r="Y350" i="33"/>
  <c r="Y351" i="33" s="1"/>
  <c r="S350" i="33"/>
  <c r="S351" i="33" s="1"/>
  <c r="W350" i="33"/>
  <c r="W351" i="33" s="1"/>
  <c r="BC350" i="33"/>
  <c r="BC351" i="33" s="1"/>
  <c r="CI350" i="33"/>
  <c r="CI351" i="33" s="1"/>
  <c r="CM350" i="33"/>
  <c r="CM351" i="33" s="1"/>
  <c r="AY350" i="33"/>
  <c r="AY351" i="33" s="1"/>
  <c r="CE350" i="33"/>
  <c r="CE351" i="33" s="1"/>
  <c r="BX350" i="33"/>
  <c r="BX351" i="33" s="1"/>
  <c r="BJ350" i="33"/>
  <c r="BJ351" i="33" s="1"/>
  <c r="CK350" i="33"/>
  <c r="CK351" i="33" s="1"/>
  <c r="CB350" i="33"/>
  <c r="CB351" i="33" s="1"/>
  <c r="BG350" i="33"/>
  <c r="BG351" i="33" s="1"/>
  <c r="BP350" i="33"/>
  <c r="BP351" i="33" s="1"/>
  <c r="CO350" i="33"/>
  <c r="CO351" i="33" s="1"/>
  <c r="AH350" i="33"/>
  <c r="AH351" i="33" s="1"/>
  <c r="BH350" i="33"/>
  <c r="BH351" i="33" s="1"/>
  <c r="AE350" i="33"/>
  <c r="AE351" i="33" s="1"/>
  <c r="CJ350" i="33"/>
  <c r="CJ351" i="33" s="1"/>
  <c r="BK350" i="33"/>
  <c r="BK351" i="33" s="1"/>
  <c r="CQ350" i="33"/>
  <c r="CQ351" i="33" s="1"/>
  <c r="BA350" i="33"/>
  <c r="BA351" i="33" s="1"/>
  <c r="CD350" i="33"/>
  <c r="CD351" i="33" s="1"/>
  <c r="Q350" i="33"/>
  <c r="CR350" i="33"/>
  <c r="CR351" i="33" s="1"/>
  <c r="BQ350" i="33"/>
  <c r="BQ351" i="33" s="1"/>
  <c r="BV350" i="33"/>
  <c r="BV351" i="33" s="1"/>
  <c r="CG350" i="33"/>
  <c r="CG351" i="33" s="1"/>
  <c r="BM350" i="33"/>
  <c r="BM351" i="33" s="1"/>
  <c r="AI350" i="33"/>
  <c r="AI351" i="33" s="1"/>
  <c r="R350" i="33"/>
  <c r="R351" i="33" s="1"/>
  <c r="CN350" i="33"/>
  <c r="CN351" i="33" s="1"/>
  <c r="AJ350" i="33"/>
  <c r="AJ351" i="33" s="1"/>
  <c r="BT350" i="33"/>
  <c r="BT351" i="33" s="1"/>
  <c r="AQ350" i="33"/>
  <c r="AQ351" i="33" s="1"/>
  <c r="AR350" i="33"/>
  <c r="AR351" i="33" s="1"/>
  <c r="T350" i="33"/>
  <c r="T351" i="33" s="1"/>
  <c r="BI350" i="33"/>
  <c r="BI351" i="33" s="1"/>
  <c r="AX350" i="33"/>
  <c r="AX351" i="33" s="1"/>
  <c r="AS350" i="33"/>
  <c r="AS351" i="33" s="1"/>
  <c r="BN350" i="33"/>
  <c r="BN351" i="33" s="1"/>
  <c r="X350" i="33"/>
  <c r="X351" i="33" s="1"/>
  <c r="AV350" i="33"/>
  <c r="AV351" i="33" s="1"/>
  <c r="AM350" i="33"/>
  <c r="AM351" i="33" s="1"/>
  <c r="AK350" i="33"/>
  <c r="AK351" i="33" s="1"/>
  <c r="AO350" i="33"/>
  <c r="AO351" i="33" s="1"/>
  <c r="AP350" i="33"/>
  <c r="AP351" i="33" s="1"/>
  <c r="CS350" i="33"/>
  <c r="CS351" i="33" s="1"/>
  <c r="AU350" i="33"/>
  <c r="AU351" i="33" s="1"/>
  <c r="BL350" i="33"/>
  <c r="BL351" i="33" s="1"/>
  <c r="BZ350" i="33"/>
  <c r="BZ351" i="33" s="1"/>
  <c r="CF350" i="33"/>
  <c r="CF351" i="33" s="1"/>
  <c r="AC350" i="33"/>
  <c r="AC351" i="33" s="1"/>
  <c r="AT350" i="33"/>
  <c r="AT351" i="33" s="1"/>
  <c r="BS350" i="33"/>
  <c r="BS351" i="33" s="1"/>
  <c r="AL350" i="33"/>
  <c r="AL351" i="33" s="1"/>
  <c r="BF350" i="33"/>
  <c r="BF351" i="33" s="1"/>
  <c r="AW350" i="33"/>
  <c r="AW351" i="33" s="1"/>
  <c r="CH350" i="33"/>
  <c r="CH351" i="33" s="1"/>
  <c r="CA350" i="33"/>
  <c r="CA351" i="33" s="1"/>
  <c r="U350" i="33"/>
  <c r="U351" i="33" s="1"/>
  <c r="V350" i="33"/>
  <c r="V351" i="33" s="1"/>
  <c r="BO350" i="33"/>
  <c r="BO351" i="33" s="1"/>
  <c r="AF350" i="33"/>
  <c r="AF351" i="33" s="1"/>
  <c r="AN350" i="33"/>
  <c r="AN351" i="33" s="1"/>
  <c r="AD350" i="33"/>
  <c r="AD351" i="33" s="1"/>
  <c r="BU350" i="33"/>
  <c r="BU351" i="33" s="1"/>
  <c r="BW350" i="33"/>
  <c r="BW351" i="33" s="1"/>
  <c r="BE350" i="33"/>
  <c r="BE351" i="33" s="1"/>
  <c r="BB350" i="33"/>
  <c r="BB351" i="33" s="1"/>
  <c r="BD350" i="33"/>
  <c r="BD351" i="33" s="1"/>
  <c r="Z350" i="33"/>
  <c r="Z351" i="33" s="1"/>
  <c r="CP350" i="33"/>
  <c r="CP351" i="33" s="1"/>
  <c r="BR350" i="33"/>
  <c r="BR351" i="33" s="1"/>
  <c r="CC350" i="33"/>
  <c r="CC351" i="33" s="1"/>
  <c r="AA350" i="33"/>
  <c r="AA351" i="33" s="1"/>
  <c r="CL350" i="33"/>
  <c r="CL351" i="33" s="1"/>
  <c r="AG350" i="33"/>
  <c r="AG351" i="33" s="1"/>
  <c r="Q351" i="33" l="1"/>
  <c r="O350" i="33"/>
  <c r="O351" i="33" l="1"/>
  <c r="Q352" i="33" s="1"/>
  <c r="Y352" i="33" l="1"/>
  <c r="CJ352" i="33"/>
  <c r="BH352" i="33"/>
  <c r="S352" i="33"/>
  <c r="W352" i="33"/>
  <c r="BX352" i="33"/>
  <c r="BJ352" i="33"/>
  <c r="CE352" i="33"/>
  <c r="AB352" i="33"/>
  <c r="AH352" i="33"/>
  <c r="CI352" i="33"/>
  <c r="AZ352" i="33"/>
  <c r="BG352" i="33"/>
  <c r="BC352" i="33"/>
  <c r="CM352" i="33"/>
  <c r="CQ352" i="33"/>
  <c r="CO352" i="33"/>
  <c r="AE352" i="33"/>
  <c r="CB352" i="33"/>
  <c r="BK352" i="33"/>
  <c r="CK352" i="33"/>
  <c r="BY352" i="33"/>
  <c r="AY352" i="33"/>
  <c r="BP352" i="33"/>
  <c r="AS352" i="33"/>
  <c r="BE352" i="33"/>
  <c r="BS352" i="33"/>
  <c r="BU352" i="33"/>
  <c r="AF352" i="33"/>
  <c r="AR352" i="33"/>
  <c r="AL352" i="33"/>
  <c r="BA352" i="33"/>
  <c r="AX352" i="33"/>
  <c r="BB352" i="33"/>
  <c r="AP352" i="33"/>
  <c r="CP352" i="33"/>
  <c r="AW352" i="33"/>
  <c r="T352" i="33"/>
  <c r="AQ352" i="33"/>
  <c r="BF352" i="33"/>
  <c r="CF352" i="33"/>
  <c r="X352" i="33"/>
  <c r="BV352" i="33"/>
  <c r="CA352" i="33"/>
  <c r="BN352" i="33"/>
  <c r="CL352" i="33"/>
  <c r="BO352" i="33"/>
  <c r="U352" i="33"/>
  <c r="R352" i="33"/>
  <c r="CH352" i="33"/>
  <c r="CN352" i="33"/>
  <c r="BR352" i="33"/>
  <c r="BD352" i="33"/>
  <c r="AC352" i="33"/>
  <c r="BZ352" i="33"/>
  <c r="AD352" i="33"/>
  <c r="AG352" i="33"/>
  <c r="AO352" i="33"/>
  <c r="BW352" i="33"/>
  <c r="BL352" i="33"/>
  <c r="AI352" i="33"/>
  <c r="CR352" i="33"/>
  <c r="AU352" i="33"/>
  <c r="BQ352" i="33"/>
  <c r="BT352" i="33"/>
  <c r="Z352" i="33"/>
  <c r="CS352" i="33"/>
  <c r="AM352" i="33"/>
  <c r="AJ352" i="33"/>
  <c r="V352" i="33"/>
  <c r="AK352" i="33"/>
  <c r="BI352" i="33"/>
  <c r="AV352" i="33"/>
  <c r="AN352" i="33"/>
  <c r="AT352" i="33"/>
  <c r="BM352" i="33"/>
  <c r="AA352" i="33"/>
  <c r="CG352" i="33"/>
  <c r="CC352" i="33"/>
  <c r="CD352" i="33"/>
  <c r="O352" i="33" l="1"/>
  <c r="L352" i="33"/>
  <c r="L351" i="33"/>
  <c r="L353" i="33"/>
  <c r="M352" i="33"/>
  <c r="L350" i="33"/>
  <c r="M350" i="33" l="1"/>
  <c r="F350" i="33" s="1"/>
  <c r="E350" i="33" l="1"/>
  <c r="D350" i="33"/>
  <c r="H355" i="33" l="1"/>
  <c r="H356" i="33" s="1"/>
  <c r="K355" i="33" l="1"/>
  <c r="H357" i="33"/>
  <c r="K356" i="33"/>
  <c r="H358" i="33" l="1"/>
  <c r="K358" i="33" s="1"/>
  <c r="K357" i="33"/>
  <c r="AD355" i="33" l="1"/>
  <c r="AD356" i="33" s="1"/>
  <c r="BU355" i="33"/>
  <c r="BU356" i="33" s="1"/>
  <c r="CO355" i="33"/>
  <c r="CO356" i="33" s="1"/>
  <c r="BN355" i="33"/>
  <c r="BN356" i="33" s="1"/>
  <c r="AE355" i="33"/>
  <c r="AE356" i="33" s="1"/>
  <c r="BX355" i="33"/>
  <c r="BX356" i="33" s="1"/>
  <c r="AX355" i="33"/>
  <c r="AX356" i="33" s="1"/>
  <c r="CF355" i="33"/>
  <c r="CF356" i="33" s="1"/>
  <c r="AB355" i="33"/>
  <c r="AB356" i="33" s="1"/>
  <c r="BV355" i="33"/>
  <c r="BV356" i="33" s="1"/>
  <c r="CG355" i="33"/>
  <c r="CG356" i="33" s="1"/>
  <c r="BR355" i="33"/>
  <c r="BR356" i="33" s="1"/>
  <c r="AR355" i="33"/>
  <c r="AR356" i="33" s="1"/>
  <c r="S355" i="33"/>
  <c r="S356" i="33" s="1"/>
  <c r="BW355" i="33"/>
  <c r="BW356" i="33" s="1"/>
  <c r="AC355" i="33"/>
  <c r="AC356" i="33" s="1"/>
  <c r="CH355" i="33"/>
  <c r="CH356" i="33" s="1"/>
  <c r="BZ355" i="33"/>
  <c r="BZ356" i="33" s="1"/>
  <c r="AY355" i="33"/>
  <c r="AY356" i="33" s="1"/>
  <c r="AS355" i="33"/>
  <c r="AS356" i="33" s="1"/>
  <c r="AO355" i="33"/>
  <c r="AO356" i="33" s="1"/>
  <c r="CP355" i="33"/>
  <c r="CP356" i="33" s="1"/>
  <c r="CK355" i="33"/>
  <c r="CK356" i="33" s="1"/>
  <c r="AQ355" i="33"/>
  <c r="AQ356" i="33" s="1"/>
  <c r="BF355" i="33"/>
  <c r="BF356" i="33" s="1"/>
  <c r="AI355" i="33"/>
  <c r="AI356" i="33" s="1"/>
  <c r="AU355" i="33"/>
  <c r="AU356" i="33" s="1"/>
  <c r="BA355" i="33"/>
  <c r="BA356" i="33" s="1"/>
  <c r="AA355" i="33"/>
  <c r="AA356" i="33" s="1"/>
  <c r="AV355" i="33"/>
  <c r="AV356" i="33" s="1"/>
  <c r="Z355" i="33"/>
  <c r="Z356" i="33" s="1"/>
  <c r="CC355" i="33"/>
  <c r="CC356" i="33" s="1"/>
  <c r="BQ355" i="33"/>
  <c r="BQ356" i="33" s="1"/>
  <c r="AZ355" i="33"/>
  <c r="AZ356" i="33" s="1"/>
  <c r="BE355" i="33"/>
  <c r="BE356" i="33" s="1"/>
  <c r="AP355" i="33"/>
  <c r="AP356" i="33" s="1"/>
  <c r="BM355" i="33"/>
  <c r="BM356" i="33" s="1"/>
  <c r="W355" i="33"/>
  <c r="W356" i="33" s="1"/>
  <c r="CR355" i="33"/>
  <c r="CR356" i="33" s="1"/>
  <c r="AL355" i="33"/>
  <c r="AL356" i="33" s="1"/>
  <c r="BC355" i="33"/>
  <c r="BC356" i="33" s="1"/>
  <c r="AF355" i="33"/>
  <c r="AF356" i="33" s="1"/>
  <c r="CL355" i="33"/>
  <c r="CL356" i="33" s="1"/>
  <c r="AJ355" i="33"/>
  <c r="AJ356" i="33" s="1"/>
  <c r="BB355" i="33"/>
  <c r="BB356" i="33" s="1"/>
  <c r="CB355" i="33"/>
  <c r="CB356" i="33" s="1"/>
  <c r="BT355" i="33"/>
  <c r="BT356" i="33" s="1"/>
  <c r="AM355" i="33"/>
  <c r="AM356" i="33" s="1"/>
  <c r="CJ355" i="33"/>
  <c r="CJ356" i="33" s="1"/>
  <c r="CS355" i="33"/>
  <c r="CS356" i="33" s="1"/>
  <c r="CD355" i="33"/>
  <c r="CD356" i="33" s="1"/>
  <c r="BP355" i="33"/>
  <c r="BP356" i="33" s="1"/>
  <c r="BI355" i="33"/>
  <c r="BI356" i="33" s="1"/>
  <c r="AN355" i="33"/>
  <c r="AN356" i="33" s="1"/>
  <c r="AW355" i="33"/>
  <c r="AW356" i="33" s="1"/>
  <c r="AH355" i="33"/>
  <c r="AH356" i="33" s="1"/>
  <c r="CQ355" i="33"/>
  <c r="CQ356" i="33" s="1"/>
  <c r="BY355" i="33"/>
  <c r="BY356" i="33" s="1"/>
  <c r="CN355" i="33"/>
  <c r="CN356" i="33" s="1"/>
  <c r="T355" i="33"/>
  <c r="T356" i="33" s="1"/>
  <c r="BH355" i="33"/>
  <c r="BH356" i="33" s="1"/>
  <c r="R355" i="33"/>
  <c r="R356" i="33" s="1"/>
  <c r="CI355" i="33"/>
  <c r="CI356" i="33" s="1"/>
  <c r="AT355" i="33"/>
  <c r="AT356" i="33" s="1"/>
  <c r="BO355" i="33"/>
  <c r="BO356" i="33" s="1"/>
  <c r="X355" i="33"/>
  <c r="X356" i="33" s="1"/>
  <c r="Y355" i="33"/>
  <c r="Y356" i="33" s="1"/>
  <c r="BK355" i="33"/>
  <c r="BK356" i="33" s="1"/>
  <c r="BJ355" i="33"/>
  <c r="BJ356" i="33" s="1"/>
  <c r="AG355" i="33"/>
  <c r="AG356" i="33" s="1"/>
  <c r="Q355" i="33"/>
  <c r="BL355" i="33"/>
  <c r="BL356" i="33" s="1"/>
  <c r="AK355" i="33"/>
  <c r="AK356" i="33" s="1"/>
  <c r="BS355" i="33"/>
  <c r="BS356" i="33" s="1"/>
  <c r="BD355" i="33"/>
  <c r="BD356" i="33" s="1"/>
  <c r="CA355" i="33"/>
  <c r="CA356" i="33" s="1"/>
  <c r="BG355" i="33"/>
  <c r="BG356" i="33" s="1"/>
  <c r="CM355" i="33"/>
  <c r="CM356" i="33" s="1"/>
  <c r="V355" i="33"/>
  <c r="V356" i="33" s="1"/>
  <c r="CE355" i="33"/>
  <c r="CE356" i="33" s="1"/>
  <c r="U355" i="33"/>
  <c r="U356" i="33" s="1"/>
  <c r="O355" i="33" l="1"/>
  <c r="Q356" i="33"/>
  <c r="O356" i="33" l="1"/>
  <c r="Q357" i="33" s="1"/>
  <c r="AO357" i="33" l="1"/>
  <c r="BN357" i="33"/>
  <c r="BU357" i="33"/>
  <c r="AR357" i="33"/>
  <c r="AE357" i="33"/>
  <c r="S357" i="33"/>
  <c r="AC357" i="33"/>
  <c r="BR357" i="33"/>
  <c r="AX357" i="33"/>
  <c r="BZ357" i="33"/>
  <c r="AD357" i="33"/>
  <c r="BW357" i="33"/>
  <c r="AS357" i="33"/>
  <c r="CH357" i="33"/>
  <c r="CG357" i="33"/>
  <c r="CO357" i="33"/>
  <c r="BX357" i="33"/>
  <c r="BV357" i="33"/>
  <c r="CF357" i="33"/>
  <c r="CP357" i="33"/>
  <c r="AY357" i="33"/>
  <c r="AB357" i="33"/>
  <c r="BM357" i="33"/>
  <c r="BS357" i="33"/>
  <c r="V357" i="33"/>
  <c r="CJ357" i="33"/>
  <c r="BH357" i="33"/>
  <c r="CQ357" i="33"/>
  <c r="Z357" i="33"/>
  <c r="CB357" i="33"/>
  <c r="W357" i="33"/>
  <c r="AP357" i="33"/>
  <c r="BA357" i="33"/>
  <c r="AJ357" i="33"/>
  <c r="BI357" i="33"/>
  <c r="AV357" i="33"/>
  <c r="T357" i="33"/>
  <c r="Y357" i="33"/>
  <c r="AF357" i="33"/>
  <c r="BD357" i="33"/>
  <c r="U357" i="33"/>
  <c r="AZ357" i="33"/>
  <c r="AM357" i="33"/>
  <c r="AG357" i="33"/>
  <c r="CA357" i="33"/>
  <c r="BT357" i="33"/>
  <c r="BJ357" i="33"/>
  <c r="CC357" i="33"/>
  <c r="AN357" i="33"/>
  <c r="BK357" i="33"/>
  <c r="X357" i="33"/>
  <c r="BP357" i="33"/>
  <c r="BQ357" i="33"/>
  <c r="AA357" i="33"/>
  <c r="BC357" i="33"/>
  <c r="CE357" i="33"/>
  <c r="BY357" i="33"/>
  <c r="BL357" i="33"/>
  <c r="AH357" i="33"/>
  <c r="CI357" i="33"/>
  <c r="BE357" i="33"/>
  <c r="AW357" i="33"/>
  <c r="AU357" i="33"/>
  <c r="AL357" i="33"/>
  <c r="R357" i="33"/>
  <c r="BG357" i="33"/>
  <c r="BO357" i="33"/>
  <c r="CR357" i="33"/>
  <c r="AI357" i="33"/>
  <c r="CS357" i="33"/>
  <c r="CM357" i="33"/>
  <c r="AT357" i="33"/>
  <c r="CK357" i="33"/>
  <c r="CN357" i="33"/>
  <c r="CL357" i="33"/>
  <c r="CD357" i="33"/>
  <c r="AQ357" i="33"/>
  <c r="BF357" i="33"/>
  <c r="BB357" i="33"/>
  <c r="AK357" i="33"/>
  <c r="L356" i="33" l="1"/>
  <c r="O357" i="33"/>
  <c r="L358" i="33"/>
  <c r="L355" i="33"/>
  <c r="M357" i="33"/>
  <c r="L357" i="33"/>
  <c r="M355" i="33" l="1"/>
  <c r="F355" i="33" l="1"/>
  <c r="E355" i="33"/>
  <c r="D355" i="33"/>
  <c r="H360" i="33" l="1"/>
  <c r="H361" i="33" l="1"/>
  <c r="K360" i="33"/>
  <c r="H362" i="33" l="1"/>
  <c r="K361" i="33"/>
  <c r="H363" i="33" l="1"/>
  <c r="K363" i="33" s="1"/>
  <c r="K362" i="33"/>
  <c r="BW360" i="33" l="1"/>
  <c r="BW361" i="33" s="1"/>
  <c r="BQ360" i="33"/>
  <c r="BQ361" i="33" s="1"/>
  <c r="BJ360" i="33"/>
  <c r="BJ361" i="33" s="1"/>
  <c r="W360" i="33"/>
  <c r="W361" i="33" s="1"/>
  <c r="T360" i="33"/>
  <c r="T361" i="33" s="1"/>
  <c r="AZ360" i="33"/>
  <c r="AZ361" i="33" s="1"/>
  <c r="CJ360" i="33"/>
  <c r="CJ361" i="33" s="1"/>
  <c r="CN360" i="33"/>
  <c r="CN361" i="33" s="1"/>
  <c r="X360" i="33"/>
  <c r="X361" i="33" s="1"/>
  <c r="BD360" i="33"/>
  <c r="BD361" i="33" s="1"/>
  <c r="CF360" i="33"/>
  <c r="CF361" i="33" s="1"/>
  <c r="CO360" i="33"/>
  <c r="CO361" i="33" s="1"/>
  <c r="BU360" i="33"/>
  <c r="BU361" i="33" s="1"/>
  <c r="CI360" i="33"/>
  <c r="CI361" i="33" s="1"/>
  <c r="V360" i="33"/>
  <c r="V361" i="33" s="1"/>
  <c r="BH360" i="33"/>
  <c r="BH361" i="33" s="1"/>
  <c r="BG360" i="33"/>
  <c r="BG361" i="33" s="1"/>
  <c r="CG360" i="33"/>
  <c r="CG361" i="33" s="1"/>
  <c r="AS360" i="33"/>
  <c r="AS361" i="33" s="1"/>
  <c r="BR360" i="33"/>
  <c r="BR361" i="33" s="1"/>
  <c r="AF360" i="33"/>
  <c r="AF361" i="33" s="1"/>
  <c r="AQ360" i="33"/>
  <c r="AQ361" i="33" s="1"/>
  <c r="BL360" i="33"/>
  <c r="BL361" i="33" s="1"/>
  <c r="CR360" i="33"/>
  <c r="CR361" i="33" s="1"/>
  <c r="Y360" i="33"/>
  <c r="Y361" i="33" s="1"/>
  <c r="Q360" i="33"/>
  <c r="CM360" i="33"/>
  <c r="CM361" i="33" s="1"/>
  <c r="R360" i="33"/>
  <c r="R361" i="33" s="1"/>
  <c r="CH360" i="33"/>
  <c r="CH361" i="33" s="1"/>
  <c r="BZ360" i="33"/>
  <c r="BZ361" i="33" s="1"/>
  <c r="CE360" i="33"/>
  <c r="CE361" i="33" s="1"/>
  <c r="BK360" i="33"/>
  <c r="BK361" i="33" s="1"/>
  <c r="AJ360" i="33"/>
  <c r="AJ361" i="33" s="1"/>
  <c r="AI360" i="33"/>
  <c r="AI361" i="33" s="1"/>
  <c r="Z360" i="33"/>
  <c r="Z361" i="33" s="1"/>
  <c r="BT360" i="33"/>
  <c r="BT361" i="33" s="1"/>
  <c r="CD360" i="33"/>
  <c r="CD361" i="33" s="1"/>
  <c r="BX360" i="33"/>
  <c r="BX361" i="33" s="1"/>
  <c r="BI360" i="33"/>
  <c r="BI361" i="33" s="1"/>
  <c r="AL360" i="33"/>
  <c r="AL361" i="33" s="1"/>
  <c r="AV360" i="33"/>
  <c r="AV361" i="33" s="1"/>
  <c r="BO360" i="33"/>
  <c r="BO361" i="33" s="1"/>
  <c r="BM360" i="33"/>
  <c r="BM361" i="33" s="1"/>
  <c r="AG360" i="33"/>
  <c r="AG361" i="33" s="1"/>
  <c r="U360" i="33"/>
  <c r="U361" i="33" s="1"/>
  <c r="AP360" i="33"/>
  <c r="AP361" i="33" s="1"/>
  <c r="CL360" i="33"/>
  <c r="CL361" i="33" s="1"/>
  <c r="AO360" i="33"/>
  <c r="AO361" i="33" s="1"/>
  <c r="BS360" i="33"/>
  <c r="BS361" i="33" s="1"/>
  <c r="AR360" i="33"/>
  <c r="AR361" i="33" s="1"/>
  <c r="BC360" i="33"/>
  <c r="BC361" i="33" s="1"/>
  <c r="CK360" i="33"/>
  <c r="CK361" i="33" s="1"/>
  <c r="BN360" i="33"/>
  <c r="BN361" i="33" s="1"/>
  <c r="AK360" i="33"/>
  <c r="AK361" i="33" s="1"/>
  <c r="CP360" i="33"/>
  <c r="CP361" i="33" s="1"/>
  <c r="BP360" i="33"/>
  <c r="BP361" i="33" s="1"/>
  <c r="BE360" i="33"/>
  <c r="BE361" i="33" s="1"/>
  <c r="AN360" i="33"/>
  <c r="AN361" i="33" s="1"/>
  <c r="BB360" i="33"/>
  <c r="BB361" i="33" s="1"/>
  <c r="AD360" i="33"/>
  <c r="AD361" i="33" s="1"/>
  <c r="AT360" i="33"/>
  <c r="AT361" i="33" s="1"/>
  <c r="CQ360" i="33"/>
  <c r="CQ361" i="33" s="1"/>
  <c r="BA360" i="33"/>
  <c r="BA361" i="33" s="1"/>
  <c r="BV360" i="33"/>
  <c r="BV361" i="33" s="1"/>
  <c r="AX360" i="33"/>
  <c r="AX361" i="33" s="1"/>
  <c r="BY360" i="33"/>
  <c r="BY361" i="33" s="1"/>
  <c r="AH360" i="33"/>
  <c r="AH361" i="33" s="1"/>
  <c r="BF360" i="33"/>
  <c r="BF361" i="33" s="1"/>
  <c r="AA360" i="33"/>
  <c r="AA361" i="33" s="1"/>
  <c r="AW360" i="33"/>
  <c r="AW361" i="33" s="1"/>
  <c r="AM360" i="33"/>
  <c r="AM361" i="33" s="1"/>
  <c r="AU360" i="33"/>
  <c r="AU361" i="33" s="1"/>
  <c r="CS360" i="33"/>
  <c r="CS361" i="33" s="1"/>
  <c r="CB360" i="33"/>
  <c r="CB361" i="33" s="1"/>
  <c r="S360" i="33"/>
  <c r="S361" i="33" s="1"/>
  <c r="AC360" i="33"/>
  <c r="AC361" i="33" s="1"/>
  <c r="CC360" i="33"/>
  <c r="CC361" i="33" s="1"/>
  <c r="CA360" i="33"/>
  <c r="CA361" i="33" s="1"/>
  <c r="AB360" i="33"/>
  <c r="AB361" i="33" s="1"/>
  <c r="AY360" i="33"/>
  <c r="AY361" i="33" s="1"/>
  <c r="AE360" i="33"/>
  <c r="AE361" i="33" s="1"/>
  <c r="O360" i="33" l="1"/>
  <c r="Q361" i="33"/>
  <c r="O361" i="33" l="1"/>
  <c r="W362" i="33" l="1"/>
  <c r="BG362" i="33"/>
  <c r="BR362" i="33"/>
  <c r="T362" i="33"/>
  <c r="BW362" i="33"/>
  <c r="AS362" i="33"/>
  <c r="CJ362" i="33"/>
  <c r="CF362" i="33"/>
  <c r="AZ362" i="33"/>
  <c r="BJ362" i="33"/>
  <c r="BH362" i="33"/>
  <c r="BD362" i="33"/>
  <c r="AF362" i="33"/>
  <c r="CI362" i="33"/>
  <c r="V362" i="33"/>
  <c r="CO362" i="33"/>
  <c r="BU362" i="33"/>
  <c r="CR362" i="33"/>
  <c r="AQ362" i="33"/>
  <c r="CG362" i="33"/>
  <c r="CN362" i="33"/>
  <c r="X362" i="33"/>
  <c r="BQ362" i="33"/>
  <c r="BL362" i="33"/>
  <c r="AH362" i="33"/>
  <c r="AY362" i="33"/>
  <c r="BM362" i="33"/>
  <c r="CA362" i="33"/>
  <c r="S362" i="33"/>
  <c r="CH362" i="33"/>
  <c r="BT362" i="33"/>
  <c r="AT362" i="33"/>
  <c r="BS362" i="33"/>
  <c r="BN362" i="33"/>
  <c r="AL362" i="33"/>
  <c r="AB362" i="33"/>
  <c r="CP362" i="33"/>
  <c r="CD362" i="33"/>
  <c r="BI362" i="33"/>
  <c r="Z362" i="33"/>
  <c r="AU362" i="33"/>
  <c r="CB362" i="33"/>
  <c r="AW362" i="33"/>
  <c r="BC362" i="33"/>
  <c r="CC362" i="33"/>
  <c r="BB362" i="33"/>
  <c r="Y362" i="33"/>
  <c r="AA362" i="33"/>
  <c r="AI362" i="33"/>
  <c r="BP362" i="33"/>
  <c r="AK362" i="33"/>
  <c r="AC362" i="33"/>
  <c r="AO362" i="33"/>
  <c r="AP362" i="33"/>
  <c r="BF362" i="33"/>
  <c r="AM362" i="33"/>
  <c r="U362" i="33"/>
  <c r="AJ362" i="33"/>
  <c r="R362" i="33"/>
  <c r="CK362" i="33"/>
  <c r="CM362" i="33"/>
  <c r="AG362" i="33"/>
  <c r="BY362" i="33"/>
  <c r="BV362" i="33"/>
  <c r="BO362" i="33"/>
  <c r="CQ362" i="33"/>
  <c r="AR362" i="33"/>
  <c r="AN362" i="33"/>
  <c r="CS362" i="33"/>
  <c r="AE362" i="33"/>
  <c r="AX362" i="33"/>
  <c r="BE362" i="33"/>
  <c r="AV362" i="33"/>
  <c r="BX362" i="33"/>
  <c r="AD362" i="33"/>
  <c r="BK362" i="33"/>
  <c r="BA362" i="33"/>
  <c r="CE362" i="33"/>
  <c r="CL362" i="33"/>
  <c r="BZ362" i="33"/>
  <c r="Q362" i="33"/>
  <c r="O362" i="33" l="1"/>
  <c r="M362" i="33"/>
  <c r="L361" i="33"/>
  <c r="L360" i="33"/>
  <c r="L363" i="33"/>
  <c r="L362" i="33"/>
  <c r="M360" i="33" l="1"/>
  <c r="F360" i="33" l="1"/>
  <c r="E360" i="33"/>
  <c r="D360" i="33"/>
  <c r="H365" i="33" l="1"/>
  <c r="H366" i="33" l="1"/>
  <c r="K365" i="33"/>
  <c r="H367" i="33" l="1"/>
  <c r="K366" i="33"/>
  <c r="H368" i="33" l="1"/>
  <c r="K368" i="33" s="1"/>
  <c r="K367" i="33"/>
  <c r="BS365" i="33" l="1"/>
  <c r="BS366" i="33" s="1"/>
  <c r="BD365" i="33"/>
  <c r="BD366" i="33" s="1"/>
  <c r="AJ365" i="33"/>
  <c r="AJ366" i="33" s="1"/>
  <c r="U365" i="33"/>
  <c r="U366" i="33" s="1"/>
  <c r="AW365" i="33"/>
  <c r="AW366" i="33" s="1"/>
  <c r="BW365" i="33"/>
  <c r="BW366" i="33" s="1"/>
  <c r="CE365" i="33"/>
  <c r="CE366" i="33" s="1"/>
  <c r="CO365" i="33"/>
  <c r="CO366" i="33" s="1"/>
  <c r="AD365" i="33"/>
  <c r="AD366" i="33" s="1"/>
  <c r="X365" i="33"/>
  <c r="X366" i="33" s="1"/>
  <c r="BU365" i="33"/>
  <c r="BU366" i="33" s="1"/>
  <c r="R365" i="33"/>
  <c r="R366" i="33" s="1"/>
  <c r="CR365" i="33"/>
  <c r="CR366" i="33" s="1"/>
  <c r="BM365" i="33"/>
  <c r="BM366" i="33" s="1"/>
  <c r="AN365" i="33"/>
  <c r="AN366" i="33" s="1"/>
  <c r="V365" i="33"/>
  <c r="V366" i="33" s="1"/>
  <c r="S365" i="33"/>
  <c r="S366" i="33" s="1"/>
  <c r="CA365" i="33"/>
  <c r="CA366" i="33" s="1"/>
  <c r="BL365" i="33"/>
  <c r="BL366" i="33" s="1"/>
  <c r="AR365" i="33"/>
  <c r="AR366" i="33" s="1"/>
  <c r="AH365" i="33"/>
  <c r="AH366" i="33" s="1"/>
  <c r="BI365" i="33"/>
  <c r="BI366" i="33" s="1"/>
  <c r="CK365" i="33"/>
  <c r="CK366" i="33" s="1"/>
  <c r="BB365" i="33"/>
  <c r="BB366" i="33" s="1"/>
  <c r="AO365" i="33"/>
  <c r="AO366" i="33" s="1"/>
  <c r="BZ365" i="33"/>
  <c r="BZ366" i="33" s="1"/>
  <c r="AP365" i="33"/>
  <c r="AP366" i="33" s="1"/>
  <c r="AE365" i="33"/>
  <c r="AE366" i="33" s="1"/>
  <c r="CB365" i="33"/>
  <c r="CB366" i="33" s="1"/>
  <c r="BG365" i="33"/>
  <c r="BG366" i="33" s="1"/>
  <c r="CM365" i="33"/>
  <c r="CM366" i="33" s="1"/>
  <c r="CJ365" i="33"/>
  <c r="CJ366" i="33" s="1"/>
  <c r="AY365" i="33"/>
  <c r="AY366" i="33" s="1"/>
  <c r="AF365" i="33"/>
  <c r="AF366" i="33" s="1"/>
  <c r="AK365" i="33"/>
  <c r="AK366" i="33" s="1"/>
  <c r="BA365" i="33"/>
  <c r="BA366" i="33" s="1"/>
  <c r="CF365" i="33"/>
  <c r="CF366" i="33" s="1"/>
  <c r="AG365" i="33"/>
  <c r="AG366" i="33" s="1"/>
  <c r="W365" i="33"/>
  <c r="W366" i="33" s="1"/>
  <c r="CI365" i="33"/>
  <c r="CI366" i="33" s="1"/>
  <c r="BT365" i="33"/>
  <c r="BT366" i="33" s="1"/>
  <c r="AZ365" i="33"/>
  <c r="AZ366" i="33" s="1"/>
  <c r="AT365" i="33"/>
  <c r="AT366" i="33" s="1"/>
  <c r="BV365" i="33"/>
  <c r="BV366" i="33" s="1"/>
  <c r="Z365" i="33"/>
  <c r="Z366" i="33" s="1"/>
  <c r="CC365" i="33"/>
  <c r="CC366" i="33" s="1"/>
  <c r="BN365" i="33"/>
  <c r="BN366" i="33" s="1"/>
  <c r="AQ365" i="33"/>
  <c r="AQ366" i="33" s="1"/>
  <c r="Q365" i="33"/>
  <c r="CQ365" i="33"/>
  <c r="CQ366" i="33" s="1"/>
  <c r="BH365" i="33"/>
  <c r="BH366" i="33" s="1"/>
  <c r="CH365" i="33"/>
  <c r="CH366" i="33" s="1"/>
  <c r="CP365" i="33"/>
  <c r="CP366" i="33" s="1"/>
  <c r="BP365" i="33"/>
  <c r="BP366" i="33" s="1"/>
  <c r="BE365" i="33"/>
  <c r="BE366" i="33" s="1"/>
  <c r="AU365" i="33"/>
  <c r="AU366" i="33" s="1"/>
  <c r="CG365" i="33"/>
  <c r="CG366" i="33" s="1"/>
  <c r="BQ365" i="33"/>
  <c r="BQ366" i="33" s="1"/>
  <c r="T365" i="33"/>
  <c r="T366" i="33" s="1"/>
  <c r="BY365" i="33"/>
  <c r="BY366" i="33" s="1"/>
  <c r="BK365" i="33"/>
  <c r="BK366" i="33" s="1"/>
  <c r="AV365" i="33"/>
  <c r="AV366" i="33" s="1"/>
  <c r="AB365" i="33"/>
  <c r="AB366" i="33" s="1"/>
  <c r="CN365" i="33"/>
  <c r="CN366" i="33" s="1"/>
  <c r="AI365" i="33"/>
  <c r="AI366" i="33" s="1"/>
  <c r="BJ365" i="33"/>
  <c r="BJ366" i="33" s="1"/>
  <c r="CL365" i="33"/>
  <c r="CL366" i="33" s="1"/>
  <c r="BF365" i="33"/>
  <c r="BF366" i="33" s="1"/>
  <c r="BR365" i="33"/>
  <c r="BR366" i="33" s="1"/>
  <c r="CS365" i="33"/>
  <c r="CS366" i="33" s="1"/>
  <c r="AC365" i="33"/>
  <c r="AC366" i="33" s="1"/>
  <c r="AA365" i="33"/>
  <c r="AA366" i="33" s="1"/>
  <c r="AL365" i="33"/>
  <c r="AL366" i="33" s="1"/>
  <c r="AM365" i="33"/>
  <c r="AM366" i="33" s="1"/>
  <c r="Y365" i="33"/>
  <c r="Y366" i="33" s="1"/>
  <c r="AS365" i="33"/>
  <c r="AS366" i="33" s="1"/>
  <c r="BX365" i="33"/>
  <c r="BX366" i="33" s="1"/>
  <c r="CD365" i="33"/>
  <c r="CD366" i="33" s="1"/>
  <c r="BC365" i="33"/>
  <c r="BC366" i="33" s="1"/>
  <c r="AX365" i="33"/>
  <c r="AX366" i="33" s="1"/>
  <c r="BO365" i="33"/>
  <c r="BO366" i="33" s="1"/>
  <c r="O365" i="33" l="1"/>
  <c r="Q366" i="33"/>
  <c r="O366" i="33" l="1"/>
  <c r="CN367" i="33" l="1"/>
  <c r="AH367" i="33"/>
  <c r="R367" i="33"/>
  <c r="BW367" i="33"/>
  <c r="AT367" i="33"/>
  <c r="CJ367" i="33"/>
  <c r="AW367" i="33"/>
  <c r="CA367" i="33"/>
  <c r="AN367" i="33"/>
  <c r="AI367" i="33"/>
  <c r="AD367" i="33"/>
  <c r="BG367" i="33"/>
  <c r="CH367" i="33"/>
  <c r="BL367" i="33"/>
  <c r="AX367" i="33"/>
  <c r="BU367" i="33"/>
  <c r="Z367" i="33"/>
  <c r="CM367" i="33"/>
  <c r="BI367" i="33"/>
  <c r="AY367" i="33"/>
  <c r="T367" i="33"/>
  <c r="BR367" i="33"/>
  <c r="AO367" i="33"/>
  <c r="BH367" i="33"/>
  <c r="W367" i="33"/>
  <c r="CO367" i="33"/>
  <c r="BF367" i="33"/>
  <c r="U367" i="33"/>
  <c r="CP367" i="33"/>
  <c r="AK367" i="33"/>
  <c r="BC367" i="33"/>
  <c r="AM367" i="33"/>
  <c r="X367" i="33"/>
  <c r="AV367" i="33"/>
  <c r="CG367" i="33"/>
  <c r="BS367" i="33"/>
  <c r="CS367" i="33"/>
  <c r="Y367" i="33"/>
  <c r="CI367" i="33"/>
  <c r="BA367" i="33"/>
  <c r="AZ367" i="33"/>
  <c r="AE367" i="33"/>
  <c r="AC367" i="33"/>
  <c r="BK367" i="33"/>
  <c r="CF367" i="33"/>
  <c r="S367" i="33"/>
  <c r="BE367" i="33"/>
  <c r="BY367" i="33"/>
  <c r="AU367" i="33"/>
  <c r="CB367" i="33"/>
  <c r="AP367" i="33"/>
  <c r="BN367" i="33"/>
  <c r="BJ367" i="33"/>
  <c r="BD367" i="33"/>
  <c r="V367" i="33"/>
  <c r="CE367" i="33"/>
  <c r="BX367" i="33"/>
  <c r="BV367" i="33"/>
  <c r="BP367" i="33"/>
  <c r="BT367" i="33"/>
  <c r="CL367" i="33"/>
  <c r="BB367" i="33"/>
  <c r="BM367" i="33"/>
  <c r="AF367" i="33"/>
  <c r="CC367" i="33"/>
  <c r="BZ367" i="33"/>
  <c r="CK367" i="33"/>
  <c r="AS367" i="33"/>
  <c r="BQ367" i="33"/>
  <c r="AB367" i="33"/>
  <c r="CQ367" i="33"/>
  <c r="AG367" i="33"/>
  <c r="AJ367" i="33"/>
  <c r="CR367" i="33"/>
  <c r="CD367" i="33"/>
  <c r="AA367" i="33"/>
  <c r="BO367" i="33"/>
  <c r="AR367" i="33"/>
  <c r="AQ367" i="33"/>
  <c r="AL367" i="33"/>
  <c r="Q367" i="33"/>
  <c r="M367" i="33" l="1"/>
  <c r="O367" i="33"/>
  <c r="L367" i="33"/>
  <c r="L366" i="33"/>
  <c r="L368" i="33"/>
  <c r="L365" i="33"/>
  <c r="M365" i="33" l="1"/>
  <c r="F365" i="33" s="1"/>
  <c r="D365" i="33" l="1"/>
  <c r="E365" i="33"/>
  <c r="H370" i="33" l="1"/>
  <c r="H371" i="33" s="1"/>
  <c r="K370" i="33" l="1"/>
  <c r="H372" i="33"/>
  <c r="K371" i="33"/>
  <c r="H373" i="33" l="1"/>
  <c r="K373" i="33" s="1"/>
  <c r="K372" i="33"/>
  <c r="AX370" i="33" l="1"/>
  <c r="AX371" i="33" s="1"/>
  <c r="BV370" i="33"/>
  <c r="BV371" i="33" s="1"/>
  <c r="AC370" i="33"/>
  <c r="AC371" i="33" s="1"/>
  <c r="BK370" i="33"/>
  <c r="BK371" i="33" s="1"/>
  <c r="BE370" i="33"/>
  <c r="BE371" i="33" s="1"/>
  <c r="CK370" i="33"/>
  <c r="CK371" i="33" s="1"/>
  <c r="BF370" i="33"/>
  <c r="BF371" i="33" s="1"/>
  <c r="AZ370" i="33"/>
  <c r="AZ371" i="33" s="1"/>
  <c r="CP370" i="33"/>
  <c r="CP371" i="33" s="1"/>
  <c r="AB370" i="33"/>
  <c r="AB371" i="33" s="1"/>
  <c r="U370" i="33"/>
  <c r="U371" i="33" s="1"/>
  <c r="CC370" i="33"/>
  <c r="CC371" i="33" s="1"/>
  <c r="BS370" i="33"/>
  <c r="BS371" i="33" s="1"/>
  <c r="BT370" i="33"/>
  <c r="BT371" i="33" s="1"/>
  <c r="BH370" i="33"/>
  <c r="BH371" i="33" s="1"/>
  <c r="CH370" i="33"/>
  <c r="CH371" i="33" s="1"/>
  <c r="AW370" i="33"/>
  <c r="AW371" i="33" s="1"/>
  <c r="CG370" i="33"/>
  <c r="CG371" i="33" s="1"/>
  <c r="BX370" i="33"/>
  <c r="BX371" i="33" s="1"/>
  <c r="CE370" i="33"/>
  <c r="CE371" i="33" s="1"/>
  <c r="CF370" i="33"/>
  <c r="CF371" i="33" s="1"/>
  <c r="Q370" i="33"/>
  <c r="Q371" i="33" s="1"/>
  <c r="BI370" i="33"/>
  <c r="BI371" i="33" s="1"/>
  <c r="CO370" i="33"/>
  <c r="CO371" i="33" s="1"/>
  <c r="BA370" i="33"/>
  <c r="BA371" i="33" s="1"/>
  <c r="BB370" i="33"/>
  <c r="BB371" i="33" s="1"/>
  <c r="BZ370" i="33"/>
  <c r="BZ371" i="33" s="1"/>
  <c r="CQ370" i="33"/>
  <c r="CQ371" i="33" s="1"/>
  <c r="CM370" i="33"/>
  <c r="CM371" i="33" s="1"/>
  <c r="BN370" i="33"/>
  <c r="BN371" i="33" s="1"/>
  <c r="BR370" i="33"/>
  <c r="BR371" i="33" s="1"/>
  <c r="R370" i="33"/>
  <c r="R371" i="33" s="1"/>
  <c r="AG370" i="33"/>
  <c r="AG371" i="33" s="1"/>
  <c r="CR370" i="33"/>
  <c r="CR371" i="33" s="1"/>
  <c r="CI370" i="33"/>
  <c r="CI371" i="33" s="1"/>
  <c r="AE370" i="33"/>
  <c r="AE371" i="33" s="1"/>
  <c r="T370" i="33"/>
  <c r="T371" i="33" s="1"/>
  <c r="CJ370" i="33"/>
  <c r="CJ371" i="33" s="1"/>
  <c r="BU370" i="33"/>
  <c r="BU371" i="33" s="1"/>
  <c r="V370" i="33"/>
  <c r="V371" i="33" s="1"/>
  <c r="AS370" i="33"/>
  <c r="AS371" i="33" s="1"/>
  <c r="BC370" i="33"/>
  <c r="BC371" i="33" s="1"/>
  <c r="BJ370" i="33"/>
  <c r="BJ371" i="33" s="1"/>
  <c r="CS370" i="33"/>
  <c r="CS371" i="33" s="1"/>
  <c r="BD370" i="33"/>
  <c r="BD371" i="33" s="1"/>
  <c r="BQ370" i="33"/>
  <c r="BQ371" i="33" s="1"/>
  <c r="AH370" i="33"/>
  <c r="AH371" i="33" s="1"/>
  <c r="AV370" i="33"/>
  <c r="AV371" i="33" s="1"/>
  <c r="AF370" i="33"/>
  <c r="AF371" i="33" s="1"/>
  <c r="AN370" i="33"/>
  <c r="AN371" i="33" s="1"/>
  <c r="BW370" i="33"/>
  <c r="BW371" i="33" s="1"/>
  <c r="AY370" i="33"/>
  <c r="AY371" i="33" s="1"/>
  <c r="AU370" i="33"/>
  <c r="AU371" i="33" s="1"/>
  <c r="CA370" i="33"/>
  <c r="CA371" i="33" s="1"/>
  <c r="S370" i="33"/>
  <c r="S371" i="33" s="1"/>
  <c r="BO370" i="33"/>
  <c r="BO371" i="33" s="1"/>
  <c r="AK370" i="33"/>
  <c r="AK371" i="33" s="1"/>
  <c r="CB370" i="33"/>
  <c r="CB371" i="33" s="1"/>
  <c r="AO370" i="33"/>
  <c r="AO371" i="33" s="1"/>
  <c r="AM370" i="33"/>
  <c r="AM371" i="33" s="1"/>
  <c r="CN370" i="33"/>
  <c r="CN371" i="33" s="1"/>
  <c r="BY370" i="33"/>
  <c r="BY371" i="33" s="1"/>
  <c r="BG370" i="33"/>
  <c r="BG371" i="33" s="1"/>
  <c r="AI370" i="33"/>
  <c r="AI371" i="33" s="1"/>
  <c r="AQ370" i="33"/>
  <c r="AQ371" i="33" s="1"/>
  <c r="BM370" i="33"/>
  <c r="BM371" i="33" s="1"/>
  <c r="AA370" i="33"/>
  <c r="AA371" i="33" s="1"/>
  <c r="X370" i="33"/>
  <c r="X371" i="33" s="1"/>
  <c r="Z370" i="33"/>
  <c r="Z371" i="33" s="1"/>
  <c r="CD370" i="33"/>
  <c r="CD371" i="33" s="1"/>
  <c r="AL370" i="33"/>
  <c r="AL371" i="33" s="1"/>
  <c r="AD370" i="33"/>
  <c r="AD371" i="33" s="1"/>
  <c r="AR370" i="33"/>
  <c r="AR371" i="33" s="1"/>
  <c r="AT370" i="33"/>
  <c r="AT371" i="33" s="1"/>
  <c r="W370" i="33"/>
  <c r="W371" i="33" s="1"/>
  <c r="CL370" i="33"/>
  <c r="CL371" i="33" s="1"/>
  <c r="BP370" i="33"/>
  <c r="BP371" i="33" s="1"/>
  <c r="BL370" i="33"/>
  <c r="BL371" i="33" s="1"/>
  <c r="Y370" i="33"/>
  <c r="Y371" i="33" s="1"/>
  <c r="AJ370" i="33"/>
  <c r="AJ371" i="33" s="1"/>
  <c r="AP370" i="33"/>
  <c r="AP371" i="33" s="1"/>
  <c r="O371" i="33" l="1"/>
  <c r="BZ372" i="33" s="1"/>
  <c r="O370" i="33"/>
  <c r="AU372" i="33" l="1"/>
  <c r="CF372" i="33"/>
  <c r="CG372" i="33"/>
  <c r="BX372" i="33"/>
  <c r="CO372" i="33"/>
  <c r="AW372" i="33"/>
  <c r="U372" i="33"/>
  <c r="CP372" i="33"/>
  <c r="AX372" i="33"/>
  <c r="BS372" i="33"/>
  <c r="BK372" i="33"/>
  <c r="CC372" i="33"/>
  <c r="AB372" i="33"/>
  <c r="CK372" i="33"/>
  <c r="CE372" i="33"/>
  <c r="AZ372" i="33"/>
  <c r="BT372" i="33"/>
  <c r="BE372" i="33"/>
  <c r="BI372" i="33"/>
  <c r="AC372" i="33"/>
  <c r="CH372" i="33"/>
  <c r="BV372" i="33"/>
  <c r="BH372" i="33"/>
  <c r="BF372" i="33"/>
  <c r="AM372" i="33"/>
  <c r="CJ372" i="33"/>
  <c r="V372" i="33"/>
  <c r="BQ372" i="33"/>
  <c r="BN372" i="33"/>
  <c r="AG372" i="33"/>
  <c r="AI372" i="33"/>
  <c r="BU372" i="33"/>
  <c r="AD372" i="33"/>
  <c r="AS372" i="33"/>
  <c r="BM372" i="33"/>
  <c r="Q372" i="33"/>
  <c r="AL372" i="33"/>
  <c r="AR372" i="33"/>
  <c r="CN372" i="33"/>
  <c r="AY372" i="33"/>
  <c r="AP372" i="33"/>
  <c r="BR372" i="33"/>
  <c r="R372" i="33"/>
  <c r="BP372" i="33"/>
  <c r="AV372" i="33"/>
  <c r="BO372" i="33"/>
  <c r="BC372" i="33"/>
  <c r="CA372" i="33"/>
  <c r="AO372" i="33"/>
  <c r="AJ372" i="33"/>
  <c r="AN372" i="33"/>
  <c r="T372" i="33"/>
  <c r="CD372" i="33"/>
  <c r="CB372" i="33"/>
  <c r="S372" i="33"/>
  <c r="AT372" i="33"/>
  <c r="AK372" i="33"/>
  <c r="W372" i="33"/>
  <c r="AA372" i="33"/>
  <c r="BA372" i="33"/>
  <c r="CL372" i="33"/>
  <c r="CM372" i="33"/>
  <c r="Y372" i="33"/>
  <c r="Z372" i="33"/>
  <c r="CQ372" i="33"/>
  <c r="CR372" i="33"/>
  <c r="BB372" i="33"/>
  <c r="BY372" i="33"/>
  <c r="AH372" i="33"/>
  <c r="AF372" i="33"/>
  <c r="BJ372" i="33"/>
  <c r="CS372" i="33"/>
  <c r="BD372" i="33"/>
  <c r="X372" i="33"/>
  <c r="BL372" i="33"/>
  <c r="CI372" i="33"/>
  <c r="BG372" i="33"/>
  <c r="BW372" i="33"/>
  <c r="AQ372" i="33"/>
  <c r="AE372" i="33"/>
  <c r="M372" i="33" l="1"/>
  <c r="O372" i="33"/>
  <c r="L373" i="33"/>
  <c r="L371" i="33"/>
  <c r="L372" i="33"/>
  <c r="L370" i="33"/>
  <c r="M370" i="33" l="1"/>
  <c r="F370" i="33" s="1"/>
  <c r="D370" i="33" l="1"/>
  <c r="E370" i="33"/>
  <c r="H375" i="33" s="1"/>
  <c r="G17" i="33" l="1"/>
  <c r="H376" i="33"/>
  <c r="R324" i="33"/>
  <c r="H393" i="33"/>
  <c r="K375" i="33"/>
  <c r="B382" i="33" l="1"/>
  <c r="R325" i="33"/>
  <c r="H377" i="33"/>
  <c r="K376" i="33"/>
  <c r="B383" i="33" s="1"/>
  <c r="E393" i="33"/>
  <c r="H394" i="33"/>
  <c r="H395" i="33" s="1"/>
  <c r="H396" i="33" s="1"/>
  <c r="C18" i="33" l="1"/>
  <c r="I389" i="33"/>
  <c r="R326" i="33"/>
  <c r="H378" i="33"/>
  <c r="K377" i="33"/>
  <c r="B18" i="33"/>
  <c r="I388" i="33"/>
  <c r="R327" i="33" l="1"/>
  <c r="K378" i="33"/>
  <c r="R375" i="33" s="1"/>
  <c r="R376" i="33" s="1"/>
  <c r="BT375" i="33"/>
  <c r="BT376" i="33" s="1"/>
  <c r="I393" i="33"/>
  <c r="I394" i="33"/>
  <c r="B384" i="33"/>
  <c r="BJ375" i="33" l="1"/>
  <c r="BJ376" i="33" s="1"/>
  <c r="AJ375" i="33"/>
  <c r="AJ376" i="33" s="1"/>
  <c r="BS375" i="33"/>
  <c r="BS376" i="33" s="1"/>
  <c r="CO375" i="33"/>
  <c r="CO376" i="33" s="1"/>
  <c r="AY375" i="33"/>
  <c r="AY376" i="33" s="1"/>
  <c r="AV375" i="33"/>
  <c r="AV376" i="33" s="1"/>
  <c r="BN375" i="33"/>
  <c r="BN376" i="33" s="1"/>
  <c r="CI375" i="33"/>
  <c r="CI376" i="33" s="1"/>
  <c r="AO375" i="33"/>
  <c r="AO376" i="33" s="1"/>
  <c r="AX375" i="33"/>
  <c r="AX376" i="33" s="1"/>
  <c r="BC375" i="33"/>
  <c r="BC376" i="33" s="1"/>
  <c r="AI375" i="33"/>
  <c r="AI376" i="33" s="1"/>
  <c r="AZ375" i="33"/>
  <c r="AZ376" i="33" s="1"/>
  <c r="AD375" i="33"/>
  <c r="AD376" i="33" s="1"/>
  <c r="CE375" i="33"/>
  <c r="CE376" i="33" s="1"/>
  <c r="AK375" i="33"/>
  <c r="AK376" i="33" s="1"/>
  <c r="AB375" i="33"/>
  <c r="AB376" i="33" s="1"/>
  <c r="AW375" i="33"/>
  <c r="AW376" i="33" s="1"/>
  <c r="AM375" i="33"/>
  <c r="AM376" i="33" s="1"/>
  <c r="CC375" i="33"/>
  <c r="CC376" i="33" s="1"/>
  <c r="CP375" i="33"/>
  <c r="CP376" i="33" s="1"/>
  <c r="X375" i="33"/>
  <c r="X376" i="33" s="1"/>
  <c r="BX375" i="33"/>
  <c r="BX376" i="33" s="1"/>
  <c r="CK375" i="33"/>
  <c r="CK376" i="33" s="1"/>
  <c r="BQ375" i="33"/>
  <c r="BQ376" i="33" s="1"/>
  <c r="BD375" i="33"/>
  <c r="BD376" i="33" s="1"/>
  <c r="I398" i="33"/>
  <c r="CH375" i="33"/>
  <c r="CH376" i="33" s="1"/>
  <c r="CD375" i="33"/>
  <c r="CD376" i="33" s="1"/>
  <c r="V375" i="33"/>
  <c r="V376" i="33" s="1"/>
  <c r="Y375" i="33"/>
  <c r="Y376" i="33" s="1"/>
  <c r="BZ375" i="33"/>
  <c r="BZ376" i="33" s="1"/>
  <c r="CJ375" i="33"/>
  <c r="CJ376" i="33" s="1"/>
  <c r="AS375" i="33"/>
  <c r="AS376" i="33" s="1"/>
  <c r="BO375" i="33"/>
  <c r="BO376" i="33" s="1"/>
  <c r="D18" i="33"/>
  <c r="I390" i="33"/>
  <c r="B385" i="33"/>
  <c r="BO382" i="33" s="1"/>
  <c r="BO383" i="33" s="1"/>
  <c r="Z375" i="33"/>
  <c r="Z376" i="33" s="1"/>
  <c r="Q375" i="33"/>
  <c r="T375" i="33"/>
  <c r="T376" i="33" s="1"/>
  <c r="BW375" i="33"/>
  <c r="BW376" i="33" s="1"/>
  <c r="S375" i="33"/>
  <c r="S376" i="33" s="1"/>
  <c r="AG375" i="33"/>
  <c r="AG376" i="33" s="1"/>
  <c r="BB375" i="33"/>
  <c r="BB376" i="33" s="1"/>
  <c r="AN375" i="33"/>
  <c r="AN376" i="33" s="1"/>
  <c r="BG375" i="33"/>
  <c r="BG376" i="33" s="1"/>
  <c r="BY375" i="33"/>
  <c r="BY376" i="33" s="1"/>
  <c r="AL375" i="33"/>
  <c r="AL376" i="33" s="1"/>
  <c r="CG375" i="33"/>
  <c r="CG376" i="33" s="1"/>
  <c r="CR375" i="33"/>
  <c r="CR376" i="33" s="1"/>
  <c r="BK375" i="33"/>
  <c r="BK376" i="33" s="1"/>
  <c r="CM375" i="33"/>
  <c r="CM376" i="33" s="1"/>
  <c r="CL375" i="33"/>
  <c r="CL376" i="33" s="1"/>
  <c r="BF375" i="33"/>
  <c r="BF376" i="33" s="1"/>
  <c r="CN375" i="33"/>
  <c r="CN376" i="33" s="1"/>
  <c r="AF375" i="33"/>
  <c r="AF376" i="33" s="1"/>
  <c r="U375" i="33"/>
  <c r="U376" i="33" s="1"/>
  <c r="BA375" i="33"/>
  <c r="BA376" i="33" s="1"/>
  <c r="BV375" i="33"/>
  <c r="BV376" i="33" s="1"/>
  <c r="BR375" i="33"/>
  <c r="BR376" i="33" s="1"/>
  <c r="BP375" i="33"/>
  <c r="BP376" i="33" s="1"/>
  <c r="BM375" i="33"/>
  <c r="BM376" i="33" s="1"/>
  <c r="BE375" i="33"/>
  <c r="BE376" i="33" s="1"/>
  <c r="AR375" i="33"/>
  <c r="AR376" i="33" s="1"/>
  <c r="AT375" i="33"/>
  <c r="AT376" i="33" s="1"/>
  <c r="I399" i="33"/>
  <c r="CB375" i="33"/>
  <c r="CB376" i="33" s="1"/>
  <c r="AA375" i="33"/>
  <c r="AA376" i="33" s="1"/>
  <c r="W375" i="33"/>
  <c r="W376" i="33" s="1"/>
  <c r="CQ375" i="33"/>
  <c r="CQ376" i="33" s="1"/>
  <c r="BL375" i="33"/>
  <c r="BL376" i="33" s="1"/>
  <c r="AE375" i="33"/>
  <c r="AE376" i="33" s="1"/>
  <c r="AU375" i="33"/>
  <c r="AU376" i="33" s="1"/>
  <c r="AQ375" i="33"/>
  <c r="AQ376" i="33" s="1"/>
  <c r="CF375" i="33"/>
  <c r="CF376" i="33" s="1"/>
  <c r="CA375" i="33"/>
  <c r="CA376" i="33" s="1"/>
  <c r="BI375" i="33"/>
  <c r="BI376" i="33" s="1"/>
  <c r="BU375" i="33"/>
  <c r="BU376" i="33" s="1"/>
  <c r="BH375" i="33"/>
  <c r="BH376" i="33" s="1"/>
  <c r="AP375" i="33"/>
  <c r="AP376" i="33" s="1"/>
  <c r="CS375" i="33"/>
  <c r="CS376" i="33" s="1"/>
  <c r="AC375" i="33"/>
  <c r="AC376" i="33" s="1"/>
  <c r="AH375" i="33"/>
  <c r="AH376" i="33" s="1"/>
  <c r="AM382" i="33" l="1"/>
  <c r="AM383" i="33" s="1"/>
  <c r="CJ382" i="33"/>
  <c r="CJ383" i="33" s="1"/>
  <c r="BF382" i="33"/>
  <c r="BF383" i="33" s="1"/>
  <c r="CV382" i="33"/>
  <c r="CV383" i="33" s="1"/>
  <c r="AU382" i="33"/>
  <c r="AU383" i="33" s="1"/>
  <c r="BE382" i="33"/>
  <c r="BE383" i="33" s="1"/>
  <c r="BG382" i="33"/>
  <c r="BG383" i="33" s="1"/>
  <c r="BH382" i="33"/>
  <c r="BH383" i="33" s="1"/>
  <c r="BY382" i="33"/>
  <c r="BY383" i="33" s="1"/>
  <c r="BQ382" i="33"/>
  <c r="BQ383" i="33" s="1"/>
  <c r="BT382" i="33"/>
  <c r="BT383" i="33" s="1"/>
  <c r="BZ382" i="33"/>
  <c r="BZ383" i="33" s="1"/>
  <c r="DA382" i="33"/>
  <c r="DA383" i="33" s="1"/>
  <c r="BV382" i="33"/>
  <c r="BV383" i="33" s="1"/>
  <c r="CN382" i="33"/>
  <c r="CN383" i="33" s="1"/>
  <c r="AV382" i="33"/>
  <c r="AV383" i="33" s="1"/>
  <c r="BN382" i="33"/>
  <c r="BN383" i="33" s="1"/>
  <c r="BU382" i="33"/>
  <c r="BU383" i="33" s="1"/>
  <c r="CH382" i="33"/>
  <c r="CH383" i="33" s="1"/>
  <c r="AH382" i="33"/>
  <c r="AH383" i="33" s="1"/>
  <c r="DC382" i="33"/>
  <c r="DC383" i="33" s="1"/>
  <c r="AY382" i="33"/>
  <c r="AY383" i="33" s="1"/>
  <c r="BI382" i="33"/>
  <c r="BI383" i="33" s="1"/>
  <c r="CM382" i="33"/>
  <c r="CM383" i="33" s="1"/>
  <c r="AZ382" i="33"/>
  <c r="AZ383" i="33" s="1"/>
  <c r="AL382" i="33"/>
  <c r="AL383" i="33" s="1"/>
  <c r="BD382" i="33"/>
  <c r="BD383" i="33" s="1"/>
  <c r="CK382" i="33"/>
  <c r="CK383" i="33" s="1"/>
  <c r="BL382" i="33"/>
  <c r="BL383" i="33" s="1"/>
  <c r="I404" i="33"/>
  <c r="AG382" i="33"/>
  <c r="AG383" i="33" s="1"/>
  <c r="BC382" i="33"/>
  <c r="BC383" i="33" s="1"/>
  <c r="CG382" i="33"/>
  <c r="CG383" i="33" s="1"/>
  <c r="DG382" i="33"/>
  <c r="DG383" i="33" s="1"/>
  <c r="CI382" i="33"/>
  <c r="CI383" i="33" s="1"/>
  <c r="CB382" i="33"/>
  <c r="CB383" i="33" s="1"/>
  <c r="CZ382" i="33"/>
  <c r="CZ383" i="33" s="1"/>
  <c r="BB382" i="33"/>
  <c r="BB383" i="33" s="1"/>
  <c r="CT382" i="33"/>
  <c r="CT383" i="33" s="1"/>
  <c r="BR382" i="33"/>
  <c r="BR383" i="33" s="1"/>
  <c r="I395" i="33"/>
  <c r="O375" i="33"/>
  <c r="Q376" i="33"/>
  <c r="AP382" i="33"/>
  <c r="AP383" i="33" s="1"/>
  <c r="AK382" i="33"/>
  <c r="AK383" i="33" s="1"/>
  <c r="AS382" i="33"/>
  <c r="AS383" i="33" s="1"/>
  <c r="BW382" i="33"/>
  <c r="BW383" i="33" s="1"/>
  <c r="DB382" i="33"/>
  <c r="DB383" i="33" s="1"/>
  <c r="AR382" i="33"/>
  <c r="AR383" i="33" s="1"/>
  <c r="CP382" i="33"/>
  <c r="CP383" i="33" s="1"/>
  <c r="CE382" i="33"/>
  <c r="CE383" i="33" s="1"/>
  <c r="CY382" i="33"/>
  <c r="CY383" i="33" s="1"/>
  <c r="CX382" i="33"/>
  <c r="CX383" i="33" s="1"/>
  <c r="AW382" i="33"/>
  <c r="AW383" i="33" s="1"/>
  <c r="DE382" i="33"/>
  <c r="DE383" i="33" s="1"/>
  <c r="BK382" i="33"/>
  <c r="BK383" i="33" s="1"/>
  <c r="AJ382" i="33"/>
  <c r="AJ383" i="33" s="1"/>
  <c r="E18" i="33"/>
  <c r="I391" i="33"/>
  <c r="CD382" i="33"/>
  <c r="CD383" i="33" s="1"/>
  <c r="AT382" i="33"/>
  <c r="AT383" i="33" s="1"/>
  <c r="AF382" i="33"/>
  <c r="AF383" i="33" s="1"/>
  <c r="DD382" i="33"/>
  <c r="DD383" i="33" s="1"/>
  <c r="I403" i="33"/>
  <c r="CA382" i="33"/>
  <c r="CA383" i="33" s="1"/>
  <c r="CR382" i="33"/>
  <c r="CR383" i="33" s="1"/>
  <c r="BS382" i="33"/>
  <c r="BS383" i="33" s="1"/>
  <c r="CL382" i="33"/>
  <c r="CL383" i="33" s="1"/>
  <c r="DF382" i="33"/>
  <c r="DF383" i="33" s="1"/>
  <c r="AO382" i="33"/>
  <c r="AO383" i="33" s="1"/>
  <c r="CQ382" i="33"/>
  <c r="CQ383" i="33" s="1"/>
  <c r="BJ382" i="33"/>
  <c r="BJ383" i="33" s="1"/>
  <c r="AI382" i="33"/>
  <c r="AI383" i="33" s="1"/>
  <c r="AQ382" i="33"/>
  <c r="AQ383" i="33" s="1"/>
  <c r="AN382" i="33"/>
  <c r="AN383" i="33" s="1"/>
  <c r="BP382" i="33"/>
  <c r="BP383" i="33" s="1"/>
  <c r="CW382" i="33"/>
  <c r="CW383" i="33" s="1"/>
  <c r="AE382" i="33"/>
  <c r="CC382" i="33"/>
  <c r="CC383" i="33" s="1"/>
  <c r="BX382" i="33"/>
  <c r="BX383" i="33" s="1"/>
  <c r="CO382" i="33"/>
  <c r="CO383" i="33" s="1"/>
  <c r="BM382" i="33"/>
  <c r="BM383" i="33" s="1"/>
  <c r="CU382" i="33"/>
  <c r="CU383" i="33" s="1"/>
  <c r="CF382" i="33"/>
  <c r="CF383" i="33" s="1"/>
  <c r="AX382" i="33"/>
  <c r="AX383" i="33" s="1"/>
  <c r="CS382" i="33"/>
  <c r="CS383" i="33" s="1"/>
  <c r="BA382" i="33"/>
  <c r="BA383" i="33" s="1"/>
  <c r="I400" i="33" l="1"/>
  <c r="I396" i="33"/>
  <c r="AC382" i="33"/>
  <c r="AE383" i="33"/>
  <c r="I409" i="33"/>
  <c r="O376" i="33"/>
  <c r="Q377" i="33" s="1"/>
  <c r="I408" i="33"/>
  <c r="R377" i="33" l="1"/>
  <c r="AB377" i="33"/>
  <c r="CI377" i="33"/>
  <c r="BT377" i="33"/>
  <c r="BC377" i="33"/>
  <c r="AM377" i="33"/>
  <c r="AI377" i="33"/>
  <c r="CO377" i="33"/>
  <c r="AJ377" i="33"/>
  <c r="AX377" i="33"/>
  <c r="AV377" i="33"/>
  <c r="CE377" i="33"/>
  <c r="AY377" i="33"/>
  <c r="AZ377" i="33"/>
  <c r="BS377" i="33"/>
  <c r="AW377" i="33"/>
  <c r="BJ377" i="33"/>
  <c r="BN377" i="33"/>
  <c r="AD377" i="33"/>
  <c r="AO377" i="33"/>
  <c r="AK377" i="33"/>
  <c r="BK377" i="33"/>
  <c r="BR377" i="33"/>
  <c r="AU377" i="33"/>
  <c r="CD377" i="33"/>
  <c r="AG377" i="33"/>
  <c r="BH377" i="33"/>
  <c r="BD377" i="33"/>
  <c r="AH377" i="33"/>
  <c r="BZ377" i="33"/>
  <c r="AE377" i="33"/>
  <c r="T377" i="33"/>
  <c r="CA377" i="33"/>
  <c r="CN377" i="33"/>
  <c r="CC377" i="33"/>
  <c r="CQ377" i="33"/>
  <c r="AT377" i="33"/>
  <c r="BI377" i="33"/>
  <c r="CS377" i="33"/>
  <c r="CR377" i="33"/>
  <c r="AA377" i="33"/>
  <c r="BL377" i="33"/>
  <c r="CL377" i="33"/>
  <c r="BO377" i="33"/>
  <c r="CK377" i="33"/>
  <c r="CH377" i="33"/>
  <c r="CF377" i="33"/>
  <c r="BQ377" i="33"/>
  <c r="BG377" i="33"/>
  <c r="BX377" i="33"/>
  <c r="Y377" i="33"/>
  <c r="CG377" i="33"/>
  <c r="BW377" i="33"/>
  <c r="CB377" i="33"/>
  <c r="BV377" i="33"/>
  <c r="BE377" i="33"/>
  <c r="CM377" i="33"/>
  <c r="W377" i="33"/>
  <c r="AF377" i="33"/>
  <c r="CJ377" i="33"/>
  <c r="Z377" i="33"/>
  <c r="V377" i="33"/>
  <c r="AL377" i="33"/>
  <c r="AP377" i="33"/>
  <c r="BA377" i="33"/>
  <c r="BP377" i="33"/>
  <c r="BB377" i="33"/>
  <c r="U377" i="33"/>
  <c r="AC377" i="33"/>
  <c r="CP377" i="33"/>
  <c r="BF377" i="33"/>
  <c r="AN377" i="33"/>
  <c r="BY377" i="33"/>
  <c r="AQ377" i="33"/>
  <c r="X377" i="33"/>
  <c r="BM377" i="33"/>
  <c r="AS377" i="33"/>
  <c r="BU377" i="33"/>
  <c r="S377" i="33"/>
  <c r="AR377" i="33"/>
  <c r="I414" i="33"/>
  <c r="I401" i="33"/>
  <c r="I405" i="33"/>
  <c r="AC383" i="33"/>
  <c r="AE384" i="33" s="1"/>
  <c r="I413" i="33"/>
  <c r="L376" i="33" l="1"/>
  <c r="P325" i="33" s="1"/>
  <c r="T325" i="33" s="1"/>
  <c r="L378" i="33"/>
  <c r="P327" i="33" s="1"/>
  <c r="T327" i="33" s="1"/>
  <c r="L377" i="33"/>
  <c r="P326" i="33" s="1"/>
  <c r="T326" i="33" s="1"/>
  <c r="I410" i="33"/>
  <c r="I406" i="33"/>
  <c r="O377" i="33"/>
  <c r="I419" i="33"/>
  <c r="L375" i="33"/>
  <c r="I418" i="33"/>
  <c r="BO384" i="33"/>
  <c r="BG384" i="33"/>
  <c r="BQ384" i="33"/>
  <c r="DA384" i="33"/>
  <c r="AV384" i="33"/>
  <c r="BZ384" i="33"/>
  <c r="BT384" i="33"/>
  <c r="BV384" i="33"/>
  <c r="BH384" i="33"/>
  <c r="BF384" i="33"/>
  <c r="DC384" i="33"/>
  <c r="AM384" i="33"/>
  <c r="AH384" i="33"/>
  <c r="BU384" i="33"/>
  <c r="BE384" i="33"/>
  <c r="AU384" i="33"/>
  <c r="CH384" i="33"/>
  <c r="CN384" i="33"/>
  <c r="BN384" i="33"/>
  <c r="CV384" i="33"/>
  <c r="BY384" i="33"/>
  <c r="AY384" i="33"/>
  <c r="CJ384" i="33"/>
  <c r="CA384" i="33"/>
  <c r="CO384" i="33"/>
  <c r="CS384" i="33"/>
  <c r="CK384" i="33"/>
  <c r="AK384" i="33"/>
  <c r="AT384" i="33"/>
  <c r="AZ384" i="33"/>
  <c r="BM384" i="33"/>
  <c r="BA384" i="33"/>
  <c r="CE384" i="33"/>
  <c r="AF384" i="33"/>
  <c r="CF384" i="33"/>
  <c r="AW384" i="33"/>
  <c r="DB384" i="33"/>
  <c r="CZ384" i="33"/>
  <c r="AL384" i="33"/>
  <c r="AR384" i="33"/>
  <c r="CB384" i="33"/>
  <c r="AX384" i="33"/>
  <c r="CU384" i="33"/>
  <c r="DE384" i="33"/>
  <c r="AQ384" i="33"/>
  <c r="CI384" i="33"/>
  <c r="BX384" i="33"/>
  <c r="CM384" i="33"/>
  <c r="CP384" i="33"/>
  <c r="BK384" i="33"/>
  <c r="DF384" i="33"/>
  <c r="DG384" i="33"/>
  <c r="AO384" i="33"/>
  <c r="CD384" i="33"/>
  <c r="CW384" i="33"/>
  <c r="BL384" i="33"/>
  <c r="CG384" i="33"/>
  <c r="BW384" i="33"/>
  <c r="CY384" i="33"/>
  <c r="BB384" i="33"/>
  <c r="BJ384" i="33"/>
  <c r="CT384" i="33"/>
  <c r="BD384" i="33"/>
  <c r="AI384" i="33"/>
  <c r="BC384" i="33"/>
  <c r="BS384" i="33"/>
  <c r="CR384" i="33"/>
  <c r="AJ384" i="33"/>
  <c r="BI384" i="33"/>
  <c r="BP384" i="33"/>
  <c r="BR384" i="33"/>
  <c r="CL384" i="33"/>
  <c r="CX384" i="33"/>
  <c r="CQ384" i="33"/>
  <c r="CC384" i="33"/>
  <c r="AP384" i="33"/>
  <c r="AN384" i="33"/>
  <c r="AS384" i="33"/>
  <c r="AG384" i="33"/>
  <c r="DD384" i="33"/>
  <c r="M377" i="33"/>
  <c r="D384" i="33" l="1"/>
  <c r="L390" i="33" s="1"/>
  <c r="AC384" i="33"/>
  <c r="P324" i="33"/>
  <c r="T324" i="33" s="1"/>
  <c r="M375" i="33"/>
  <c r="D385" i="33"/>
  <c r="L391" i="33" s="1"/>
  <c r="I424" i="33"/>
  <c r="D383" i="33"/>
  <c r="L389" i="33" s="1"/>
  <c r="I423" i="33"/>
  <c r="D382" i="33"/>
  <c r="F384" i="33"/>
  <c r="I411" i="33"/>
  <c r="I415" i="33"/>
  <c r="L388" i="33" l="1"/>
  <c r="F382" i="33"/>
  <c r="H18" i="33" s="1"/>
  <c r="I429" i="33"/>
  <c r="V324" i="33" a="1"/>
  <c r="I428" i="33"/>
  <c r="I420" i="33"/>
  <c r="I416" i="33"/>
  <c r="M390" i="33"/>
  <c r="F18" i="33"/>
  <c r="F375" i="33"/>
  <c r="D375" i="33"/>
  <c r="E375" i="33"/>
  <c r="V324" i="33" l="1"/>
  <c r="V325" i="33"/>
  <c r="V327" i="33"/>
  <c r="V326" i="33"/>
  <c r="I421" i="33"/>
  <c r="I434" i="33"/>
  <c r="I433" i="33"/>
  <c r="I425" i="33"/>
  <c r="X324" i="33" l="1" a="1"/>
  <c r="AA327" i="33" s="1"/>
  <c r="K385" i="33" s="1"/>
  <c r="I430" i="33"/>
  <c r="I426" i="33"/>
  <c r="Z325" i="33" l="1"/>
  <c r="J383" i="33" s="1"/>
  <c r="Z326" i="33"/>
  <c r="J384" i="33" s="1"/>
  <c r="Z327" i="33"/>
  <c r="J385" i="33" s="1"/>
  <c r="Z324" i="33"/>
  <c r="J382" i="33" s="1"/>
  <c r="AA325" i="33"/>
  <c r="K383" i="33" s="1"/>
  <c r="AA326" i="33"/>
  <c r="K384" i="33" s="1"/>
  <c r="AA324" i="33"/>
  <c r="K382" i="33" s="1"/>
  <c r="Y327" i="33"/>
  <c r="I385" i="33" s="1"/>
  <c r="Y326" i="33"/>
  <c r="I384" i="33" s="1"/>
  <c r="Y325" i="33"/>
  <c r="I383" i="33" s="1"/>
  <c r="Y324" i="33"/>
  <c r="I382" i="33" s="1"/>
  <c r="X327" i="33"/>
  <c r="H385" i="33" s="1"/>
  <c r="X326" i="33"/>
  <c r="H384" i="33" s="1"/>
  <c r="X325" i="33"/>
  <c r="H383" i="33" s="1"/>
  <c r="X324" i="33"/>
  <c r="H382" i="33" s="1"/>
  <c r="M382" i="33" a="1"/>
  <c r="I431" i="33"/>
  <c r="I435" i="33"/>
  <c r="M382" i="33" l="1"/>
  <c r="M383" i="33"/>
  <c r="M384" i="33"/>
  <c r="M385" i="33"/>
  <c r="I436" i="33"/>
  <c r="N385" i="33" l="1"/>
  <c r="N384" i="33"/>
  <c r="N383" i="33"/>
  <c r="N382" i="33"/>
  <c r="J388" i="33" l="1"/>
  <c r="J389" i="33"/>
  <c r="J391" i="33"/>
  <c r="J390" i="33"/>
  <c r="J393" i="33" l="1"/>
  <c r="K388" i="33"/>
  <c r="M388" i="33"/>
  <c r="J396" i="33"/>
  <c r="K391" i="33"/>
  <c r="J395" i="33"/>
  <c r="K390" i="33"/>
  <c r="J394" i="33"/>
  <c r="K389" i="33"/>
  <c r="J398" i="33" l="1"/>
  <c r="K393" i="33"/>
  <c r="J399" i="33"/>
  <c r="K394" i="33"/>
  <c r="J400" i="33"/>
  <c r="K395" i="33"/>
  <c r="J401" i="33"/>
  <c r="K396" i="33"/>
  <c r="J403" i="33" l="1"/>
  <c r="J406" i="33"/>
  <c r="J404" i="33"/>
  <c r="J405" i="33"/>
  <c r="X393" i="33"/>
  <c r="X394" i="33" s="1"/>
  <c r="AF393" i="33"/>
  <c r="AF394" i="33" s="1"/>
  <c r="AN393" i="33"/>
  <c r="AN394" i="33" s="1"/>
  <c r="AV393" i="33"/>
  <c r="AV394" i="33" s="1"/>
  <c r="BD393" i="33"/>
  <c r="BD394" i="33" s="1"/>
  <c r="BL393" i="33"/>
  <c r="BL394" i="33" s="1"/>
  <c r="BT393" i="33"/>
  <c r="BT394" i="33" s="1"/>
  <c r="CB393" i="33"/>
  <c r="CB394" i="33" s="1"/>
  <c r="CJ393" i="33"/>
  <c r="CJ394" i="33" s="1"/>
  <c r="CR393" i="33"/>
  <c r="CR394" i="33" s="1"/>
  <c r="Q393" i="33"/>
  <c r="Y393" i="33"/>
  <c r="Y394" i="33" s="1"/>
  <c r="AG393" i="33"/>
  <c r="AG394" i="33" s="1"/>
  <c r="AO393" i="33"/>
  <c r="AO394" i="33" s="1"/>
  <c r="AW393" i="33"/>
  <c r="AW394" i="33" s="1"/>
  <c r="BE393" i="33"/>
  <c r="BE394" i="33" s="1"/>
  <c r="BM393" i="33"/>
  <c r="BM394" i="33" s="1"/>
  <c r="BU393" i="33"/>
  <c r="BU394" i="33" s="1"/>
  <c r="CC393" i="33"/>
  <c r="CC394" i="33" s="1"/>
  <c r="CK393" i="33"/>
  <c r="CK394" i="33" s="1"/>
  <c r="CS393" i="33"/>
  <c r="CS394" i="33" s="1"/>
  <c r="R393" i="33"/>
  <c r="R394" i="33" s="1"/>
  <c r="Z393" i="33"/>
  <c r="Z394" i="33" s="1"/>
  <c r="AH393" i="33"/>
  <c r="AH394" i="33" s="1"/>
  <c r="AP393" i="33"/>
  <c r="AP394" i="33" s="1"/>
  <c r="AX393" i="33"/>
  <c r="AX394" i="33" s="1"/>
  <c r="BF393" i="33"/>
  <c r="BF394" i="33" s="1"/>
  <c r="BN393" i="33"/>
  <c r="BN394" i="33" s="1"/>
  <c r="BV393" i="33"/>
  <c r="BV394" i="33" s="1"/>
  <c r="CD393" i="33"/>
  <c r="CD394" i="33" s="1"/>
  <c r="CL393" i="33"/>
  <c r="CL394" i="33" s="1"/>
  <c r="S393" i="33"/>
  <c r="S394" i="33" s="1"/>
  <c r="AA393" i="33"/>
  <c r="AA394" i="33" s="1"/>
  <c r="AI393" i="33"/>
  <c r="AI394" i="33" s="1"/>
  <c r="AQ393" i="33"/>
  <c r="AQ394" i="33" s="1"/>
  <c r="AY393" i="33"/>
  <c r="AY394" i="33" s="1"/>
  <c r="BG393" i="33"/>
  <c r="BG394" i="33" s="1"/>
  <c r="BO393" i="33"/>
  <c r="BO394" i="33" s="1"/>
  <c r="BW393" i="33"/>
  <c r="BW394" i="33" s="1"/>
  <c r="CE393" i="33"/>
  <c r="CE394" i="33" s="1"/>
  <c r="CM393" i="33"/>
  <c r="CM394" i="33" s="1"/>
  <c r="U393" i="33"/>
  <c r="U394" i="33" s="1"/>
  <c r="AK393" i="33"/>
  <c r="AK394" i="33" s="1"/>
  <c r="BA393" i="33"/>
  <c r="BA394" i="33" s="1"/>
  <c r="BQ393" i="33"/>
  <c r="BQ394" i="33" s="1"/>
  <c r="CG393" i="33"/>
  <c r="CG394" i="33" s="1"/>
  <c r="V393" i="33"/>
  <c r="V394" i="33" s="1"/>
  <c r="AL393" i="33"/>
  <c r="AL394" i="33" s="1"/>
  <c r="BB393" i="33"/>
  <c r="BB394" i="33" s="1"/>
  <c r="BR393" i="33"/>
  <c r="BR394" i="33" s="1"/>
  <c r="CH393" i="33"/>
  <c r="CH394" i="33" s="1"/>
  <c r="W393" i="33"/>
  <c r="W394" i="33" s="1"/>
  <c r="AM393" i="33"/>
  <c r="AM394" i="33" s="1"/>
  <c r="BC393" i="33"/>
  <c r="BC394" i="33" s="1"/>
  <c r="BS393" i="33"/>
  <c r="BS394" i="33" s="1"/>
  <c r="CI393" i="33"/>
  <c r="CI394" i="33" s="1"/>
  <c r="AB393" i="33"/>
  <c r="AB394" i="33" s="1"/>
  <c r="AR393" i="33"/>
  <c r="AR394" i="33" s="1"/>
  <c r="BH393" i="33"/>
  <c r="BH394" i="33" s="1"/>
  <c r="BX393" i="33"/>
  <c r="BX394" i="33" s="1"/>
  <c r="CN393" i="33"/>
  <c r="CN394" i="33" s="1"/>
  <c r="AT393" i="33"/>
  <c r="AT394" i="33" s="1"/>
  <c r="BZ393" i="33"/>
  <c r="BZ394" i="33" s="1"/>
  <c r="AU393" i="33"/>
  <c r="AU394" i="33" s="1"/>
  <c r="CA393" i="33"/>
  <c r="CA394" i="33" s="1"/>
  <c r="T393" i="33"/>
  <c r="T394" i="33" s="1"/>
  <c r="AZ393" i="33"/>
  <c r="AZ394" i="33" s="1"/>
  <c r="CF393" i="33"/>
  <c r="CF394" i="33" s="1"/>
  <c r="AD393" i="33"/>
  <c r="AD394" i="33" s="1"/>
  <c r="BJ393" i="33"/>
  <c r="BJ394" i="33" s="1"/>
  <c r="CP393" i="33"/>
  <c r="CP394" i="33" s="1"/>
  <c r="AE393" i="33"/>
  <c r="AE394" i="33" s="1"/>
  <c r="CQ393" i="33"/>
  <c r="CQ394" i="33" s="1"/>
  <c r="AJ393" i="33"/>
  <c r="AJ394" i="33" s="1"/>
  <c r="AS393" i="33"/>
  <c r="AS394" i="33" s="1"/>
  <c r="BP393" i="33"/>
  <c r="BP394" i="33" s="1"/>
  <c r="AC393" i="33"/>
  <c r="AC394" i="33" s="1"/>
  <c r="BK393" i="33"/>
  <c r="BK394" i="33" s="1"/>
  <c r="BY393" i="33"/>
  <c r="BY394" i="33" s="1"/>
  <c r="CO393" i="33"/>
  <c r="CO394" i="33" s="1"/>
  <c r="BI393" i="33"/>
  <c r="BI394" i="33" s="1"/>
  <c r="J409" i="33" l="1"/>
  <c r="O393" i="33"/>
  <c r="Q394" i="33"/>
  <c r="J411" i="33"/>
  <c r="J410" i="33"/>
  <c r="J408" i="33"/>
  <c r="J416" i="33" l="1"/>
  <c r="J414" i="33"/>
  <c r="J413" i="33"/>
  <c r="J415" i="33"/>
  <c r="O394" i="33"/>
  <c r="J420" i="33" l="1"/>
  <c r="AE395" i="33"/>
  <c r="R395" i="33"/>
  <c r="BF395" i="33"/>
  <c r="CE395" i="33"/>
  <c r="AO395" i="33"/>
  <c r="BV395" i="33"/>
  <c r="BY395" i="33"/>
  <c r="AV395" i="33"/>
  <c r="CC395" i="33"/>
  <c r="AH395" i="33"/>
  <c r="BA395" i="33"/>
  <c r="AI395" i="33"/>
  <c r="BW395" i="33"/>
  <c r="BB395" i="33"/>
  <c r="BS395" i="33"/>
  <c r="BN395" i="33"/>
  <c r="AW395" i="33"/>
  <c r="CM395" i="33"/>
  <c r="BZ395" i="33"/>
  <c r="AC395" i="33"/>
  <c r="BT395" i="33"/>
  <c r="AZ395" i="33"/>
  <c r="CL395" i="33"/>
  <c r="Y395" i="33"/>
  <c r="BJ395" i="33"/>
  <c r="AA395" i="33"/>
  <c r="AD395" i="33"/>
  <c r="BC395" i="33"/>
  <c r="AN395" i="33"/>
  <c r="AJ395" i="33"/>
  <c r="BO395" i="33"/>
  <c r="BQ395" i="33"/>
  <c r="AQ395" i="33"/>
  <c r="S395" i="33"/>
  <c r="BG395" i="33"/>
  <c r="AL395" i="33"/>
  <c r="CP395" i="33"/>
  <c r="CB395" i="33"/>
  <c r="BL395" i="33"/>
  <c r="CS395" i="33"/>
  <c r="V395" i="33"/>
  <c r="AS395" i="33"/>
  <c r="AX395" i="33"/>
  <c r="AG395" i="33"/>
  <c r="BU395" i="33"/>
  <c r="Z395" i="33"/>
  <c r="BD395" i="33"/>
  <c r="BH395" i="33"/>
  <c r="CR395" i="33"/>
  <c r="AP395" i="33"/>
  <c r="AU395" i="33"/>
  <c r="CO395" i="33"/>
  <c r="BR395" i="33"/>
  <c r="X395" i="33"/>
  <c r="CK395" i="33"/>
  <c r="U395" i="33"/>
  <c r="BK395" i="33"/>
  <c r="CN395" i="33"/>
  <c r="CF395" i="33"/>
  <c r="CH395" i="33"/>
  <c r="T395" i="33"/>
  <c r="AF395" i="33"/>
  <c r="BI395" i="33"/>
  <c r="BM395" i="33"/>
  <c r="CG395" i="33"/>
  <c r="AM395" i="33"/>
  <c r="W395" i="33"/>
  <c r="AK395" i="33"/>
  <c r="AT395" i="33"/>
  <c r="AR395" i="33"/>
  <c r="CI395" i="33"/>
  <c r="CQ395" i="33"/>
  <c r="CJ395" i="33"/>
  <c r="CD395" i="33"/>
  <c r="AY395" i="33"/>
  <c r="BP395" i="33"/>
  <c r="CA395" i="33"/>
  <c r="BE395" i="33"/>
  <c r="BX395" i="33"/>
  <c r="AB395" i="33"/>
  <c r="J418" i="33"/>
  <c r="J419" i="33"/>
  <c r="Q395" i="33"/>
  <c r="J421" i="33"/>
  <c r="J426" i="33" l="1"/>
  <c r="J423" i="33"/>
  <c r="M395" i="33"/>
  <c r="O395" i="33"/>
  <c r="L396" i="33"/>
  <c r="L394" i="33"/>
  <c r="L393" i="33"/>
  <c r="L395" i="33"/>
  <c r="J424" i="33"/>
  <c r="J425" i="33"/>
  <c r="M393" i="33" l="1"/>
  <c r="F393" i="33" s="1"/>
  <c r="H398" i="33" s="1"/>
  <c r="J430" i="33"/>
  <c r="J429" i="33"/>
  <c r="J428" i="33"/>
  <c r="J431" i="33"/>
  <c r="H399" i="33" l="1"/>
  <c r="K398" i="33"/>
  <c r="J433" i="33"/>
  <c r="J434" i="33"/>
  <c r="J435" i="33"/>
  <c r="J436" i="33"/>
  <c r="H400" i="33" l="1"/>
  <c r="K399" i="33"/>
  <c r="H401" i="33" l="1"/>
  <c r="K401" i="33" s="1"/>
  <c r="K400" i="33"/>
  <c r="AA398" i="33" l="1"/>
  <c r="AA399" i="33" s="1"/>
  <c r="BG398" i="33"/>
  <c r="BG399" i="33" s="1"/>
  <c r="CM398" i="33"/>
  <c r="CM399" i="33" s="1"/>
  <c r="AR398" i="33"/>
  <c r="AR399" i="33" s="1"/>
  <c r="BX398" i="33"/>
  <c r="BX399" i="33" s="1"/>
  <c r="AK398" i="33"/>
  <c r="AK399" i="33" s="1"/>
  <c r="V398" i="33"/>
  <c r="V399" i="33" s="1"/>
  <c r="CH398" i="33"/>
  <c r="CH399" i="33" s="1"/>
  <c r="AX398" i="33"/>
  <c r="AX399" i="33" s="1"/>
  <c r="AH398" i="33"/>
  <c r="AH399" i="33" s="1"/>
  <c r="AG398" i="33"/>
  <c r="AG399" i="33" s="1"/>
  <c r="AY398" i="33"/>
  <c r="AY399" i="33" s="1"/>
  <c r="BR398" i="33"/>
  <c r="BR399" i="33" s="1"/>
  <c r="W398" i="33"/>
  <c r="W399" i="33" s="1"/>
  <c r="BT398" i="33"/>
  <c r="BT399" i="33" s="1"/>
  <c r="R398" i="33"/>
  <c r="R399" i="33" s="1"/>
  <c r="AE398" i="33"/>
  <c r="AE399" i="33" s="1"/>
  <c r="BK398" i="33"/>
  <c r="BK399" i="33" s="1"/>
  <c r="CQ398" i="33"/>
  <c r="CQ399" i="33" s="1"/>
  <c r="AV398" i="33"/>
  <c r="AV399" i="33" s="1"/>
  <c r="CB398" i="33"/>
  <c r="CB399" i="33" s="1"/>
  <c r="AS398" i="33"/>
  <c r="AS399" i="33" s="1"/>
  <c r="AD398" i="33"/>
  <c r="AD399" i="33" s="1"/>
  <c r="CP398" i="33"/>
  <c r="CP399" i="33" s="1"/>
  <c r="CD398" i="33"/>
  <c r="CD399" i="33" s="1"/>
  <c r="BM398" i="33"/>
  <c r="BM399" i="33" s="1"/>
  <c r="BS398" i="33"/>
  <c r="BS399" i="33" s="1"/>
  <c r="BD398" i="33"/>
  <c r="BD399" i="33" s="1"/>
  <c r="BI398" i="33"/>
  <c r="BI399" i="33" s="1"/>
  <c r="AP398" i="33"/>
  <c r="AP399" i="33" s="1"/>
  <c r="AW398" i="33"/>
  <c r="AW399" i="33" s="1"/>
  <c r="BY398" i="33"/>
  <c r="BY399" i="33" s="1"/>
  <c r="BN398" i="33"/>
  <c r="BN399" i="33" s="1"/>
  <c r="CE398" i="33"/>
  <c r="CE399" i="33" s="1"/>
  <c r="U398" i="33"/>
  <c r="U399" i="33" s="1"/>
  <c r="Q398" i="33"/>
  <c r="CI398" i="33"/>
  <c r="CI399" i="33" s="1"/>
  <c r="BZ398" i="33"/>
  <c r="BZ399" i="33" s="1"/>
  <c r="AI398" i="33"/>
  <c r="AI399" i="33" s="1"/>
  <c r="BO398" i="33"/>
  <c r="BO399" i="33" s="1"/>
  <c r="T398" i="33"/>
  <c r="T399" i="33" s="1"/>
  <c r="AZ398" i="33"/>
  <c r="AZ399" i="33" s="1"/>
  <c r="CF398" i="33"/>
  <c r="CF399" i="33" s="1"/>
  <c r="BA398" i="33"/>
  <c r="BA399" i="33" s="1"/>
  <c r="AL398" i="33"/>
  <c r="AL399" i="33" s="1"/>
  <c r="Z398" i="33"/>
  <c r="Z399" i="33" s="1"/>
  <c r="Y398" i="33"/>
  <c r="Y399" i="33" s="1"/>
  <c r="AO398" i="33"/>
  <c r="AO399" i="33" s="1"/>
  <c r="AM398" i="33"/>
  <c r="AM399" i="33" s="1"/>
  <c r="X398" i="33"/>
  <c r="X399" i="33" s="1"/>
  <c r="CJ398" i="33"/>
  <c r="CJ399" i="33" s="1"/>
  <c r="AT398" i="33"/>
  <c r="AT399" i="33" s="1"/>
  <c r="BE398" i="33"/>
  <c r="BE399" i="33" s="1"/>
  <c r="CR398" i="33"/>
  <c r="CR399" i="33" s="1"/>
  <c r="BV398" i="33"/>
  <c r="BV399" i="33" s="1"/>
  <c r="AJ398" i="33"/>
  <c r="AJ399" i="33" s="1"/>
  <c r="CG398" i="33"/>
  <c r="CG399" i="33" s="1"/>
  <c r="CS398" i="33"/>
  <c r="CS399" i="33" s="1"/>
  <c r="AN398" i="33"/>
  <c r="AN399" i="33" s="1"/>
  <c r="CO398" i="33"/>
  <c r="CO399" i="33" s="1"/>
  <c r="AQ398" i="33"/>
  <c r="AQ399" i="33" s="1"/>
  <c r="BW398" i="33"/>
  <c r="BW399" i="33" s="1"/>
  <c r="AB398" i="33"/>
  <c r="AB399" i="33" s="1"/>
  <c r="BH398" i="33"/>
  <c r="BH399" i="33" s="1"/>
  <c r="CN398" i="33"/>
  <c r="CN399" i="33" s="1"/>
  <c r="BQ398" i="33"/>
  <c r="BQ399" i="33" s="1"/>
  <c r="BB398" i="33"/>
  <c r="BB399" i="33" s="1"/>
  <c r="BF398" i="33"/>
  <c r="BF399" i="33" s="1"/>
  <c r="CK398" i="33"/>
  <c r="CK399" i="33" s="1"/>
  <c r="BU398" i="33"/>
  <c r="BU399" i="33" s="1"/>
  <c r="AU398" i="33"/>
  <c r="AU399" i="33" s="1"/>
  <c r="CA398" i="33"/>
  <c r="CA399" i="33" s="1"/>
  <c r="AF398" i="33"/>
  <c r="AF399" i="33" s="1"/>
  <c r="BL398" i="33"/>
  <c r="BL399" i="33" s="1"/>
  <c r="BJ398" i="33"/>
  <c r="BJ399" i="33" s="1"/>
  <c r="S398" i="33"/>
  <c r="S399" i="33" s="1"/>
  <c r="BP398" i="33"/>
  <c r="BP399" i="33" s="1"/>
  <c r="CL398" i="33"/>
  <c r="CL399" i="33" s="1"/>
  <c r="BC398" i="33"/>
  <c r="BC399" i="33" s="1"/>
  <c r="AC398" i="33"/>
  <c r="AC399" i="33" s="1"/>
  <c r="CC398" i="33"/>
  <c r="CC399" i="33" s="1"/>
  <c r="O398" i="33" l="1"/>
  <c r="Q399" i="33"/>
  <c r="O399" i="33" l="1"/>
  <c r="BH400" i="33" l="1"/>
  <c r="BI400" i="33"/>
  <c r="AY400" i="33"/>
  <c r="AK400" i="33"/>
  <c r="CF400" i="33"/>
  <c r="CH400" i="33"/>
  <c r="BR400" i="33"/>
  <c r="BM400" i="33"/>
  <c r="AW400" i="33"/>
  <c r="AF400" i="33"/>
  <c r="AX400" i="33"/>
  <c r="AH400" i="33"/>
  <c r="BA400" i="33"/>
  <c r="CQ400" i="33"/>
  <c r="BG400" i="33"/>
  <c r="AU400" i="33"/>
  <c r="AG400" i="33"/>
  <c r="AC400" i="33"/>
  <c r="T400" i="33"/>
  <c r="AI400" i="33"/>
  <c r="CM400" i="33"/>
  <c r="AO400" i="33"/>
  <c r="BD400" i="33"/>
  <c r="CA400" i="33"/>
  <c r="BX400" i="33"/>
  <c r="BW400" i="33"/>
  <c r="CI400" i="33"/>
  <c r="AE400" i="33"/>
  <c r="BY400" i="33"/>
  <c r="BF400" i="33"/>
  <c r="AR400" i="33"/>
  <c r="BE400" i="33"/>
  <c r="U400" i="33"/>
  <c r="AB400" i="33"/>
  <c r="CO400" i="33"/>
  <c r="BK400" i="33"/>
  <c r="BU400" i="33"/>
  <c r="CN400" i="33"/>
  <c r="AA400" i="33"/>
  <c r="CG400" i="33"/>
  <c r="CP400" i="33"/>
  <c r="BQ400" i="33"/>
  <c r="BT400" i="33"/>
  <c r="CR400" i="33"/>
  <c r="BP400" i="33"/>
  <c r="AL400" i="33"/>
  <c r="V400" i="33"/>
  <c r="AZ400" i="33"/>
  <c r="CD400" i="33"/>
  <c r="AV400" i="33"/>
  <c r="BO400" i="33"/>
  <c r="CC400" i="33"/>
  <c r="BC400" i="33"/>
  <c r="AT400" i="33"/>
  <c r="AJ400" i="33"/>
  <c r="CB400" i="33"/>
  <c r="BS400" i="33"/>
  <c r="AD400" i="33"/>
  <c r="BL400" i="33"/>
  <c r="BZ400" i="33"/>
  <c r="CL400" i="33"/>
  <c r="AM400" i="33"/>
  <c r="AS400" i="33"/>
  <c r="W400" i="33"/>
  <c r="CK400" i="33"/>
  <c r="AQ400" i="33"/>
  <c r="CE400" i="33"/>
  <c r="Y400" i="33"/>
  <c r="S400" i="33"/>
  <c r="AP400" i="33"/>
  <c r="BJ400" i="33"/>
  <c r="CS400" i="33"/>
  <c r="Z400" i="33"/>
  <c r="BB400" i="33"/>
  <c r="X400" i="33"/>
  <c r="BN400" i="33"/>
  <c r="AN400" i="33"/>
  <c r="R400" i="33"/>
  <c r="CJ400" i="33"/>
  <c r="BV400" i="33"/>
  <c r="Q400" i="33"/>
  <c r="O400" i="33" l="1"/>
  <c r="M400" i="33"/>
  <c r="L398" i="33"/>
  <c r="L400" i="33"/>
  <c r="L399" i="33"/>
  <c r="L401" i="33"/>
  <c r="M398" i="33" l="1"/>
  <c r="F398" i="33" l="1"/>
  <c r="D398" i="33"/>
  <c r="E398" i="33"/>
  <c r="H403" i="33" l="1"/>
  <c r="H404" i="33" l="1"/>
  <c r="K403" i="33"/>
  <c r="H405" i="33" l="1"/>
  <c r="K404" i="33"/>
  <c r="H406" i="33" l="1"/>
  <c r="K406" i="33" s="1"/>
  <c r="K405" i="33"/>
  <c r="AV403" i="33" l="1"/>
  <c r="AV404" i="33" s="1"/>
  <c r="BU403" i="33"/>
  <c r="BU404" i="33" s="1"/>
  <c r="BT403" i="33"/>
  <c r="BT404" i="33" s="1"/>
  <c r="BC403" i="33"/>
  <c r="BC404" i="33" s="1"/>
  <c r="BL403" i="33"/>
  <c r="BL404" i="33" s="1"/>
  <c r="CC403" i="33"/>
  <c r="CC404" i="33" s="1"/>
  <c r="AY403" i="33"/>
  <c r="AY404" i="33" s="1"/>
  <c r="AB403" i="33"/>
  <c r="AB404" i="33" s="1"/>
  <c r="AA403" i="33"/>
  <c r="AA404" i="33" s="1"/>
  <c r="CE403" i="33"/>
  <c r="CE404" i="33" s="1"/>
  <c r="AR403" i="33"/>
  <c r="AR404" i="33" s="1"/>
  <c r="CG403" i="33"/>
  <c r="CG404" i="33" s="1"/>
  <c r="AO403" i="33"/>
  <c r="AO404" i="33" s="1"/>
  <c r="BB403" i="33"/>
  <c r="BB404" i="33" s="1"/>
  <c r="Q403" i="33"/>
  <c r="Q404" i="33" s="1"/>
  <c r="T403" i="33"/>
  <c r="T404" i="33" s="1"/>
  <c r="AM403" i="33"/>
  <c r="AM404" i="33" s="1"/>
  <c r="CL403" i="33"/>
  <c r="CL404" i="33" s="1"/>
  <c r="BR403" i="33"/>
  <c r="BR404" i="33" s="1"/>
  <c r="CF403" i="33"/>
  <c r="CF404" i="33" s="1"/>
  <c r="CN403" i="33"/>
  <c r="CN404" i="33" s="1"/>
  <c r="AC403" i="33"/>
  <c r="AC404" i="33" s="1"/>
  <c r="BQ403" i="33"/>
  <c r="BQ404" i="33" s="1"/>
  <c r="BY403" i="33"/>
  <c r="BY404" i="33" s="1"/>
  <c r="U403" i="33"/>
  <c r="U404" i="33" s="1"/>
  <c r="CO403" i="33"/>
  <c r="CO404" i="33" s="1"/>
  <c r="BE403" i="33"/>
  <c r="BE404" i="33" s="1"/>
  <c r="BZ403" i="33"/>
  <c r="BZ404" i="33" s="1"/>
  <c r="Y403" i="33"/>
  <c r="Y404" i="33" s="1"/>
  <c r="BJ403" i="33"/>
  <c r="BJ404" i="33" s="1"/>
  <c r="CB403" i="33"/>
  <c r="CB404" i="33" s="1"/>
  <c r="AG403" i="33"/>
  <c r="AG404" i="33" s="1"/>
  <c r="AZ403" i="33"/>
  <c r="AZ404" i="33" s="1"/>
  <c r="BS403" i="33"/>
  <c r="BS404" i="33" s="1"/>
  <c r="CJ403" i="33"/>
  <c r="CJ404" i="33" s="1"/>
  <c r="AS403" i="33"/>
  <c r="AS404" i="33" s="1"/>
  <c r="Z403" i="33"/>
  <c r="Z404" i="33" s="1"/>
  <c r="CS403" i="33"/>
  <c r="CS404" i="33" s="1"/>
  <c r="AL403" i="33"/>
  <c r="AL404" i="33" s="1"/>
  <c r="CM403" i="33"/>
  <c r="CM404" i="33" s="1"/>
  <c r="BX403" i="33"/>
  <c r="BX404" i="33" s="1"/>
  <c r="AF403" i="33"/>
  <c r="AF404" i="33" s="1"/>
  <c r="CR403" i="33"/>
  <c r="CR404" i="33" s="1"/>
  <c r="AK403" i="33"/>
  <c r="AK404" i="33" s="1"/>
  <c r="R403" i="33"/>
  <c r="R404" i="33" s="1"/>
  <c r="BH403" i="33"/>
  <c r="BH404" i="33" s="1"/>
  <c r="CA403" i="33"/>
  <c r="CA404" i="33" s="1"/>
  <c r="AH403" i="33"/>
  <c r="AH404" i="33" s="1"/>
  <c r="W403" i="33"/>
  <c r="W404" i="33" s="1"/>
  <c r="CD403" i="33"/>
  <c r="CD404" i="33" s="1"/>
  <c r="AT403" i="33"/>
  <c r="AT404" i="33" s="1"/>
  <c r="CQ403" i="33"/>
  <c r="CQ404" i="33" s="1"/>
  <c r="BO403" i="33"/>
  <c r="BO404" i="33" s="1"/>
  <c r="AN403" i="33"/>
  <c r="AN404" i="33" s="1"/>
  <c r="V403" i="33"/>
  <c r="V404" i="33" s="1"/>
  <c r="BG403" i="33"/>
  <c r="BG404" i="33" s="1"/>
  <c r="AD403" i="33"/>
  <c r="AD404" i="33" s="1"/>
  <c r="BW403" i="33"/>
  <c r="BW404" i="33" s="1"/>
  <c r="BP403" i="33"/>
  <c r="BP404" i="33" s="1"/>
  <c r="CI403" i="33"/>
  <c r="CI404" i="33" s="1"/>
  <c r="BN403" i="33"/>
  <c r="BN404" i="33" s="1"/>
  <c r="BI403" i="33"/>
  <c r="BI404" i="33" s="1"/>
  <c r="BF403" i="33"/>
  <c r="BF404" i="33" s="1"/>
  <c r="BM403" i="33"/>
  <c r="BM404" i="33" s="1"/>
  <c r="BD403" i="33"/>
  <c r="BD404" i="33" s="1"/>
  <c r="CH403" i="33"/>
  <c r="CH404" i="33" s="1"/>
  <c r="CK403" i="33"/>
  <c r="CK404" i="33" s="1"/>
  <c r="AI403" i="33"/>
  <c r="AI404" i="33" s="1"/>
  <c r="CP403" i="33"/>
  <c r="CP404" i="33" s="1"/>
  <c r="AX403" i="33"/>
  <c r="AX404" i="33" s="1"/>
  <c r="BA403" i="33"/>
  <c r="BA404" i="33" s="1"/>
  <c r="AP403" i="33"/>
  <c r="AP404" i="33" s="1"/>
  <c r="AW403" i="33"/>
  <c r="AW404" i="33" s="1"/>
  <c r="AE403" i="33"/>
  <c r="AE404" i="33" s="1"/>
  <c r="S403" i="33"/>
  <c r="S404" i="33" s="1"/>
  <c r="BK403" i="33"/>
  <c r="BK404" i="33" s="1"/>
  <c r="BV403" i="33"/>
  <c r="BV404" i="33" s="1"/>
  <c r="AU403" i="33"/>
  <c r="AU404" i="33" s="1"/>
  <c r="AJ403" i="33"/>
  <c r="AJ404" i="33" s="1"/>
  <c r="X403" i="33"/>
  <c r="X404" i="33" s="1"/>
  <c r="AQ403" i="33"/>
  <c r="AQ404" i="33" s="1"/>
  <c r="O403" i="33" l="1"/>
  <c r="O404" i="33"/>
  <c r="AW405" i="33" s="1"/>
  <c r="Z405" i="33" l="1"/>
  <c r="BD405" i="33"/>
  <c r="AS405" i="33"/>
  <c r="R405" i="33"/>
  <c r="BH405" i="33"/>
  <c r="AG405" i="33"/>
  <c r="BM405" i="33"/>
  <c r="AQ405" i="33"/>
  <c r="AP405" i="33"/>
  <c r="BN405" i="33"/>
  <c r="CP405" i="33"/>
  <c r="CJ405" i="33"/>
  <c r="AU405" i="33"/>
  <c r="BJ405" i="33"/>
  <c r="BU405" i="33"/>
  <c r="AM405" i="33"/>
  <c r="AC405" i="33"/>
  <c r="CC405" i="33"/>
  <c r="T405" i="33"/>
  <c r="BL405" i="33"/>
  <c r="CN405" i="33"/>
  <c r="BQ405" i="33"/>
  <c r="BT405" i="33"/>
  <c r="CL405" i="33"/>
  <c r="AA405" i="33"/>
  <c r="CE405" i="33"/>
  <c r="AR405" i="33"/>
  <c r="AV405" i="33"/>
  <c r="CG405" i="33"/>
  <c r="BC405" i="33"/>
  <c r="CF405" i="33"/>
  <c r="BB405" i="33"/>
  <c r="AB405" i="33"/>
  <c r="CO405" i="33"/>
  <c r="AO405" i="33"/>
  <c r="U405" i="33"/>
  <c r="BR405" i="33"/>
  <c r="AY405" i="33"/>
  <c r="BY405" i="33"/>
  <c r="X405" i="33"/>
  <c r="BF405" i="33"/>
  <c r="CB405" i="33"/>
  <c r="W405" i="33"/>
  <c r="AF405" i="33"/>
  <c r="AK405" i="33"/>
  <c r="BO405" i="33"/>
  <c r="AN405" i="33"/>
  <c r="CQ405" i="33"/>
  <c r="BW405" i="33"/>
  <c r="AT405" i="33"/>
  <c r="CI405" i="33"/>
  <c r="CH405" i="33"/>
  <c r="CK405" i="33"/>
  <c r="AL405" i="33"/>
  <c r="BK405" i="33"/>
  <c r="BP405" i="33"/>
  <c r="BA405" i="33"/>
  <c r="BZ405" i="33"/>
  <c r="BG405" i="33"/>
  <c r="CA405" i="33"/>
  <c r="AE405" i="33"/>
  <c r="AJ405" i="33"/>
  <c r="CS405" i="33"/>
  <c r="S405" i="33"/>
  <c r="AD405" i="33"/>
  <c r="BI405" i="33"/>
  <c r="AZ405" i="33"/>
  <c r="BS405" i="33"/>
  <c r="AI405" i="33"/>
  <c r="BV405" i="33"/>
  <c r="CM405" i="33"/>
  <c r="CD405" i="33"/>
  <c r="Q405" i="33"/>
  <c r="AX405" i="33"/>
  <c r="BE405" i="33"/>
  <c r="AH405" i="33"/>
  <c r="Y405" i="33"/>
  <c r="BX405" i="33"/>
  <c r="V405" i="33"/>
  <c r="CR405" i="33"/>
  <c r="O405" i="33" l="1"/>
  <c r="M405" i="33"/>
  <c r="L405" i="33"/>
  <c r="L403" i="33"/>
  <c r="L406" i="33"/>
  <c r="L404" i="33"/>
  <c r="M403" i="33" l="1"/>
  <c r="F403" i="33" l="1"/>
  <c r="D403" i="33"/>
  <c r="E403" i="33"/>
  <c r="H408" i="33" l="1"/>
  <c r="H409" i="33" l="1"/>
  <c r="K408" i="33"/>
  <c r="H410" i="33" l="1"/>
  <c r="K409" i="33"/>
  <c r="H411" i="33" l="1"/>
  <c r="K411" i="33" s="1"/>
  <c r="K410" i="33"/>
  <c r="AQ408" i="33" l="1"/>
  <c r="AQ409" i="33" s="1"/>
  <c r="BW408" i="33"/>
  <c r="BW409" i="33" s="1"/>
  <c r="AB408" i="33"/>
  <c r="AB409" i="33" s="1"/>
  <c r="BH408" i="33"/>
  <c r="BH409" i="33" s="1"/>
  <c r="CN408" i="33"/>
  <c r="CN409" i="33" s="1"/>
  <c r="BR408" i="33"/>
  <c r="BR409" i="33" s="1"/>
  <c r="AW408" i="33"/>
  <c r="AW409" i="33" s="1"/>
  <c r="AP408" i="33"/>
  <c r="AP409" i="33" s="1"/>
  <c r="CO408" i="33"/>
  <c r="CO409" i="33" s="1"/>
  <c r="U408" i="33"/>
  <c r="U409" i="33" s="1"/>
  <c r="AT408" i="33"/>
  <c r="AT409" i="33" s="1"/>
  <c r="AI408" i="33"/>
  <c r="AI409" i="33" s="1"/>
  <c r="CF408" i="33"/>
  <c r="CF409" i="33" s="1"/>
  <c r="BI408" i="33"/>
  <c r="BI409" i="33" s="1"/>
  <c r="BD408" i="33"/>
  <c r="BD409" i="33" s="1"/>
  <c r="Z408" i="33"/>
  <c r="Z409" i="33" s="1"/>
  <c r="AU408" i="33"/>
  <c r="AU409" i="33" s="1"/>
  <c r="CA408" i="33"/>
  <c r="CA409" i="33" s="1"/>
  <c r="AF408" i="33"/>
  <c r="AF409" i="33" s="1"/>
  <c r="BL408" i="33"/>
  <c r="BL409" i="33" s="1"/>
  <c r="CR408" i="33"/>
  <c r="CR409" i="33" s="1"/>
  <c r="BZ408" i="33"/>
  <c r="BZ409" i="33" s="1"/>
  <c r="BE408" i="33"/>
  <c r="BE409" i="33" s="1"/>
  <c r="BF408" i="33"/>
  <c r="BF409" i="33" s="1"/>
  <c r="R408" i="33"/>
  <c r="R409" i="33" s="1"/>
  <c r="BA408" i="33"/>
  <c r="BA409" i="33" s="1"/>
  <c r="CG408" i="33"/>
  <c r="CG409" i="33" s="1"/>
  <c r="BC408" i="33"/>
  <c r="BC409" i="33" s="1"/>
  <c r="BT408" i="33"/>
  <c r="BT409" i="33" s="1"/>
  <c r="CP408" i="33"/>
  <c r="CP409" i="33" s="1"/>
  <c r="CL408" i="33"/>
  <c r="CL409" i="33" s="1"/>
  <c r="CB408" i="33"/>
  <c r="CB409" i="33" s="1"/>
  <c r="AS408" i="33"/>
  <c r="AS409" i="33" s="1"/>
  <c r="AZ408" i="33"/>
  <c r="AZ409" i="33" s="1"/>
  <c r="AG408" i="33"/>
  <c r="AG409" i="33" s="1"/>
  <c r="AM408" i="33"/>
  <c r="AM409" i="33" s="1"/>
  <c r="BJ408" i="33"/>
  <c r="BJ409" i="33" s="1"/>
  <c r="BQ408" i="33"/>
  <c r="BQ409" i="33" s="1"/>
  <c r="S408" i="33"/>
  <c r="S409" i="33" s="1"/>
  <c r="AY408" i="33"/>
  <c r="AY409" i="33" s="1"/>
  <c r="CE408" i="33"/>
  <c r="CE409" i="33" s="1"/>
  <c r="AJ408" i="33"/>
  <c r="AJ409" i="33" s="1"/>
  <c r="BP408" i="33"/>
  <c r="BP409" i="33" s="1"/>
  <c r="V408" i="33"/>
  <c r="V409" i="33" s="1"/>
  <c r="CH408" i="33"/>
  <c r="CH409" i="33" s="1"/>
  <c r="BM408" i="33"/>
  <c r="BM409" i="33" s="1"/>
  <c r="BV408" i="33"/>
  <c r="BV409" i="33" s="1"/>
  <c r="AH408" i="33"/>
  <c r="AH409" i="33" s="1"/>
  <c r="W408" i="33"/>
  <c r="W409" i="33" s="1"/>
  <c r="CI408" i="33"/>
  <c r="CI409" i="33" s="1"/>
  <c r="AN408" i="33"/>
  <c r="AN409" i="33" s="1"/>
  <c r="AD408" i="33"/>
  <c r="AD409" i="33" s="1"/>
  <c r="BU408" i="33"/>
  <c r="BU409" i="33" s="1"/>
  <c r="AX408" i="33"/>
  <c r="AX409" i="33" s="1"/>
  <c r="CK408" i="33"/>
  <c r="CK409" i="33" s="1"/>
  <c r="BO408" i="33"/>
  <c r="BO409" i="33" s="1"/>
  <c r="BB408" i="33"/>
  <c r="BB409" i="33" s="1"/>
  <c r="AK408" i="33"/>
  <c r="AK409" i="33" s="1"/>
  <c r="X408" i="33"/>
  <c r="X409" i="33" s="1"/>
  <c r="AO408" i="33"/>
  <c r="AO409" i="33" s="1"/>
  <c r="AA408" i="33"/>
  <c r="AA409" i="33" s="1"/>
  <c r="BG408" i="33"/>
  <c r="BG409" i="33" s="1"/>
  <c r="CM408" i="33"/>
  <c r="CM409" i="33" s="1"/>
  <c r="AR408" i="33"/>
  <c r="AR409" i="33" s="1"/>
  <c r="BX408" i="33"/>
  <c r="BX409" i="33" s="1"/>
  <c r="AL408" i="33"/>
  <c r="AL409" i="33" s="1"/>
  <c r="Q408" i="33"/>
  <c r="CC408" i="33"/>
  <c r="CC409" i="33" s="1"/>
  <c r="AC408" i="33"/>
  <c r="AC409" i="33" s="1"/>
  <c r="BN408" i="33"/>
  <c r="BN409" i="33" s="1"/>
  <c r="AE408" i="33"/>
  <c r="AE409" i="33" s="1"/>
  <c r="BK408" i="33"/>
  <c r="BK409" i="33" s="1"/>
  <c r="CQ408" i="33"/>
  <c r="CQ409" i="33" s="1"/>
  <c r="AV408" i="33"/>
  <c r="AV409" i="33" s="1"/>
  <c r="Y408" i="33"/>
  <c r="Y409" i="33" s="1"/>
  <c r="CD408" i="33"/>
  <c r="CD409" i="33" s="1"/>
  <c r="T408" i="33"/>
  <c r="T409" i="33" s="1"/>
  <c r="CS408" i="33"/>
  <c r="CS409" i="33" s="1"/>
  <c r="BS408" i="33"/>
  <c r="BS409" i="33" s="1"/>
  <c r="CJ408" i="33"/>
  <c r="CJ409" i="33" s="1"/>
  <c r="BY408" i="33"/>
  <c r="BY409" i="33" s="1"/>
  <c r="O408" i="33" l="1"/>
  <c r="Q409" i="33"/>
  <c r="O409" i="33" l="1"/>
  <c r="Q410" i="33" s="1"/>
  <c r="AR410" i="33" l="1"/>
  <c r="BI410" i="33"/>
  <c r="BT410" i="33"/>
  <c r="AW410" i="33"/>
  <c r="Y410" i="33"/>
  <c r="AF410" i="33"/>
  <c r="BE410" i="33"/>
  <c r="AV410" i="33"/>
  <c r="U410" i="33"/>
  <c r="CQ410" i="33"/>
  <c r="CO410" i="33"/>
  <c r="BX410" i="33"/>
  <c r="BB410" i="33"/>
  <c r="CN410" i="33"/>
  <c r="CD410" i="33"/>
  <c r="W410" i="33"/>
  <c r="BK410" i="33"/>
  <c r="AO410" i="33"/>
  <c r="AX410" i="33"/>
  <c r="BF410" i="33"/>
  <c r="AS410" i="33"/>
  <c r="BL410" i="33"/>
  <c r="AE410" i="33"/>
  <c r="R410" i="33"/>
  <c r="BH410" i="33"/>
  <c r="CA410" i="33"/>
  <c r="CB410" i="33"/>
  <c r="BR410" i="33"/>
  <c r="CR410" i="33"/>
  <c r="BN410" i="33"/>
  <c r="AT410" i="33"/>
  <c r="BG410" i="33"/>
  <c r="AL410" i="33"/>
  <c r="BW410" i="33"/>
  <c r="AQ410" i="33"/>
  <c r="AC410" i="33"/>
  <c r="CJ410" i="33"/>
  <c r="Z410" i="33"/>
  <c r="AA410" i="33"/>
  <c r="AN410" i="33"/>
  <c r="CM410" i="33"/>
  <c r="BU410" i="33"/>
  <c r="BP410" i="33"/>
  <c r="CL410" i="33"/>
  <c r="AP410" i="33"/>
  <c r="BC410" i="33"/>
  <c r="BZ410" i="33"/>
  <c r="CG410" i="33"/>
  <c r="AI410" i="33"/>
  <c r="BS410" i="33"/>
  <c r="T410" i="33"/>
  <c r="CF410" i="33"/>
  <c r="BM410" i="33"/>
  <c r="AB410" i="33"/>
  <c r="BQ410" i="33"/>
  <c r="AK410" i="33"/>
  <c r="BO410" i="33"/>
  <c r="CC410" i="33"/>
  <c r="CI410" i="33"/>
  <c r="BD410" i="33"/>
  <c r="AD410" i="33"/>
  <c r="AJ410" i="33"/>
  <c r="AY410" i="33"/>
  <c r="V410" i="33"/>
  <c r="CH410" i="33"/>
  <c r="BA410" i="33"/>
  <c r="BJ410" i="33"/>
  <c r="S410" i="33"/>
  <c r="AU410" i="33"/>
  <c r="BV410" i="33"/>
  <c r="X410" i="33"/>
  <c r="AH410" i="33"/>
  <c r="CE410" i="33"/>
  <c r="AM410" i="33"/>
  <c r="AZ410" i="33"/>
  <c r="CP410" i="33"/>
  <c r="AG410" i="33"/>
  <c r="CS410" i="33"/>
  <c r="CK410" i="33"/>
  <c r="BY410" i="33"/>
  <c r="L410" i="33" l="1"/>
  <c r="O410" i="33"/>
  <c r="L409" i="33"/>
  <c r="L411" i="33"/>
  <c r="L408" i="33"/>
  <c r="M410" i="33"/>
  <c r="M408" i="33" l="1"/>
  <c r="F408" i="33" l="1"/>
  <c r="D408" i="33"/>
  <c r="E408" i="33"/>
  <c r="H413" i="33" l="1"/>
  <c r="H414" i="33" l="1"/>
  <c r="K413" i="33"/>
  <c r="H415" i="33" l="1"/>
  <c r="K414" i="33"/>
  <c r="H416" i="33" l="1"/>
  <c r="K416" i="33" s="1"/>
  <c r="K415" i="33"/>
  <c r="CA413" i="33" l="1"/>
  <c r="CA414" i="33" s="1"/>
  <c r="AH413" i="33"/>
  <c r="AH414" i="33" s="1"/>
  <c r="BX413" i="33"/>
  <c r="BX414" i="33" s="1"/>
  <c r="AE413" i="33"/>
  <c r="AE414" i="33" s="1"/>
  <c r="AK413" i="33"/>
  <c r="AK414" i="33" s="1"/>
  <c r="BT413" i="33"/>
  <c r="BT414" i="33" s="1"/>
  <c r="CH413" i="33"/>
  <c r="CH414" i="33" s="1"/>
  <c r="BD413" i="33"/>
  <c r="BD414" i="33" s="1"/>
  <c r="AW413" i="33"/>
  <c r="AW414" i="33" s="1"/>
  <c r="BS413" i="33"/>
  <c r="BS414" i="33" s="1"/>
  <c r="AD413" i="33"/>
  <c r="AD414" i="33" s="1"/>
  <c r="AQ413" i="33"/>
  <c r="AQ414" i="33" s="1"/>
  <c r="CB413" i="33"/>
  <c r="CB414" i="33" s="1"/>
  <c r="CP413" i="33"/>
  <c r="CP414" i="33" s="1"/>
  <c r="CI413" i="33"/>
  <c r="CI414" i="33" s="1"/>
  <c r="AG413" i="33"/>
  <c r="AG414" i="33" s="1"/>
  <c r="AT413" i="33"/>
  <c r="AT414" i="33" s="1"/>
  <c r="U413" i="33"/>
  <c r="U414" i="33" s="1"/>
  <c r="AP413" i="33"/>
  <c r="AP414" i="33" s="1"/>
  <c r="BA413" i="33"/>
  <c r="BA414" i="33" s="1"/>
  <c r="BG413" i="33"/>
  <c r="BG414" i="33" s="1"/>
  <c r="CQ413" i="33"/>
  <c r="CQ414" i="33" s="1"/>
  <c r="BE413" i="33"/>
  <c r="BE414" i="33" s="1"/>
  <c r="CS413" i="33"/>
  <c r="CS414" i="33" s="1"/>
  <c r="BL413" i="33"/>
  <c r="BL414" i="33" s="1"/>
  <c r="AX413" i="33"/>
  <c r="AX414" i="33" s="1"/>
  <c r="CE413" i="33"/>
  <c r="CE414" i="33" s="1"/>
  <c r="BB413" i="33"/>
  <c r="BB414" i="33" s="1"/>
  <c r="BM413" i="33"/>
  <c r="BM414" i="33" s="1"/>
  <c r="BF413" i="33"/>
  <c r="BF414" i="33" s="1"/>
  <c r="AF413" i="33"/>
  <c r="AF414" i="33" s="1"/>
  <c r="BI413" i="33"/>
  <c r="BI414" i="33" s="1"/>
  <c r="BR413" i="33"/>
  <c r="BR414" i="33" s="1"/>
  <c r="AB413" i="33"/>
  <c r="AB414" i="33" s="1"/>
  <c r="S413" i="33"/>
  <c r="S414" i="33" s="1"/>
  <c r="Y413" i="33"/>
  <c r="Y414" i="33" s="1"/>
  <c r="CO413" i="33"/>
  <c r="CO414" i="33" s="1"/>
  <c r="Z413" i="33"/>
  <c r="Z414" i="33" s="1"/>
  <c r="X413" i="33"/>
  <c r="X414" i="33" s="1"/>
  <c r="AS413" i="33"/>
  <c r="AS414" i="33" s="1"/>
  <c r="BJ413" i="33"/>
  <c r="BJ414" i="33" s="1"/>
  <c r="CM413" i="33"/>
  <c r="CM414" i="33" s="1"/>
  <c r="BO413" i="33"/>
  <c r="BO414" i="33" s="1"/>
  <c r="Q413" i="33"/>
  <c r="AZ413" i="33"/>
  <c r="AZ414" i="33" s="1"/>
  <c r="BK413" i="33"/>
  <c r="BK414" i="33" s="1"/>
  <c r="AR413" i="33"/>
  <c r="AR414" i="33" s="1"/>
  <c r="AI413" i="33"/>
  <c r="AI414" i="33" s="1"/>
  <c r="BV413" i="33"/>
  <c r="BV414" i="33" s="1"/>
  <c r="CJ413" i="33"/>
  <c r="CJ414" i="33" s="1"/>
  <c r="CD413" i="33"/>
  <c r="CD414" i="33" s="1"/>
  <c r="AU413" i="33"/>
  <c r="AU414" i="33" s="1"/>
  <c r="BU413" i="33"/>
  <c r="BU414" i="33" s="1"/>
  <c r="CL413" i="33"/>
  <c r="CL414" i="33" s="1"/>
  <c r="AN413" i="33"/>
  <c r="AN414" i="33" s="1"/>
  <c r="BY413" i="33"/>
  <c r="BY414" i="33" s="1"/>
  <c r="BZ413" i="33"/>
  <c r="BZ414" i="33" s="1"/>
  <c r="CK413" i="33"/>
  <c r="CK414" i="33" s="1"/>
  <c r="BP413" i="33"/>
  <c r="BP414" i="33" s="1"/>
  <c r="BN413" i="33"/>
  <c r="BN414" i="33" s="1"/>
  <c r="AM413" i="33"/>
  <c r="AM414" i="33" s="1"/>
  <c r="BW413" i="33"/>
  <c r="BW414" i="33" s="1"/>
  <c r="BQ413" i="33"/>
  <c r="BQ414" i="33" s="1"/>
  <c r="CR413" i="33"/>
  <c r="CR414" i="33" s="1"/>
  <c r="T413" i="33"/>
  <c r="T414" i="33" s="1"/>
  <c r="BC413" i="33"/>
  <c r="BC414" i="33" s="1"/>
  <c r="CC413" i="33"/>
  <c r="CC414" i="33" s="1"/>
  <c r="AJ413" i="33"/>
  <c r="AJ414" i="33" s="1"/>
  <c r="AV413" i="33"/>
  <c r="AV414" i="33" s="1"/>
  <c r="CF413" i="33"/>
  <c r="CF414" i="33" s="1"/>
  <c r="BH413" i="33"/>
  <c r="BH414" i="33" s="1"/>
  <c r="AO413" i="33"/>
  <c r="AO414" i="33" s="1"/>
  <c r="AL413" i="33"/>
  <c r="AL414" i="33" s="1"/>
  <c r="CG413" i="33"/>
  <c r="CG414" i="33" s="1"/>
  <c r="AC413" i="33"/>
  <c r="AC414" i="33" s="1"/>
  <c r="CN413" i="33"/>
  <c r="CN414" i="33" s="1"/>
  <c r="R413" i="33"/>
  <c r="R414" i="33" s="1"/>
  <c r="AA413" i="33"/>
  <c r="AA414" i="33" s="1"/>
  <c r="W413" i="33"/>
  <c r="W414" i="33" s="1"/>
  <c r="AY413" i="33"/>
  <c r="AY414" i="33" s="1"/>
  <c r="V413" i="33"/>
  <c r="V414" i="33" s="1"/>
  <c r="O413" i="33" l="1"/>
  <c r="Q414" i="33"/>
  <c r="O414" i="33" l="1"/>
  <c r="BG415" i="33" l="1"/>
  <c r="BT415" i="33"/>
  <c r="AK415" i="33"/>
  <c r="AD415" i="33"/>
  <c r="AT415" i="33"/>
  <c r="AH415" i="33"/>
  <c r="CH415" i="33"/>
  <c r="BA415" i="33"/>
  <c r="AE415" i="33"/>
  <c r="BD415" i="33"/>
  <c r="CB415" i="33"/>
  <c r="CQ415" i="33"/>
  <c r="AG415" i="33"/>
  <c r="AP415" i="33"/>
  <c r="BS415" i="33"/>
  <c r="CP415" i="33"/>
  <c r="AW415" i="33"/>
  <c r="U415" i="33"/>
  <c r="BX415" i="33"/>
  <c r="AQ415" i="33"/>
  <c r="CA415" i="33"/>
  <c r="CI415" i="33"/>
  <c r="AZ415" i="33"/>
  <c r="BE415" i="33"/>
  <c r="CS415" i="33"/>
  <c r="AL415" i="33"/>
  <c r="BI415" i="33"/>
  <c r="CN415" i="33"/>
  <c r="X415" i="33"/>
  <c r="BK415" i="33"/>
  <c r="T415" i="33"/>
  <c r="AF415" i="33"/>
  <c r="BV415" i="33"/>
  <c r="BF415" i="33"/>
  <c r="AX415" i="33"/>
  <c r="Y415" i="33"/>
  <c r="BB415" i="33"/>
  <c r="V415" i="33"/>
  <c r="CC415" i="33"/>
  <c r="AA415" i="33"/>
  <c r="CD415" i="33"/>
  <c r="AI415" i="33"/>
  <c r="BW415" i="33"/>
  <c r="AB415" i="33"/>
  <c r="S415" i="33"/>
  <c r="W415" i="33"/>
  <c r="R415" i="33"/>
  <c r="AV415" i="33"/>
  <c r="BZ415" i="33"/>
  <c r="AM415" i="33"/>
  <c r="Z415" i="33"/>
  <c r="CG415" i="33"/>
  <c r="CO415" i="33"/>
  <c r="BR415" i="33"/>
  <c r="BM415" i="33"/>
  <c r="BU415" i="33"/>
  <c r="AJ415" i="33"/>
  <c r="AU415" i="33"/>
  <c r="CK415" i="33"/>
  <c r="BH415" i="33"/>
  <c r="AC415" i="33"/>
  <c r="BY415" i="33"/>
  <c r="CF415" i="33"/>
  <c r="BO415" i="33"/>
  <c r="AN415" i="33"/>
  <c r="CE415" i="33"/>
  <c r="BL415" i="33"/>
  <c r="AR415" i="33"/>
  <c r="BC415" i="33"/>
  <c r="BN415" i="33"/>
  <c r="AO415" i="33"/>
  <c r="BJ415" i="33"/>
  <c r="CR415" i="33"/>
  <c r="CJ415" i="33"/>
  <c r="BQ415" i="33"/>
  <c r="CM415" i="33"/>
  <c r="BP415" i="33"/>
  <c r="AY415" i="33"/>
  <c r="AS415" i="33"/>
  <c r="CL415" i="33"/>
  <c r="Q415" i="33"/>
  <c r="O415" i="33" l="1"/>
  <c r="M415" i="33"/>
  <c r="L416" i="33"/>
  <c r="L413" i="33"/>
  <c r="L415" i="33"/>
  <c r="L414" i="33"/>
  <c r="M413" i="33" l="1"/>
  <c r="F413" i="33" l="1"/>
  <c r="E413" i="33"/>
  <c r="D413" i="33"/>
  <c r="H418" i="33" l="1"/>
  <c r="H419" i="33" l="1"/>
  <c r="K418" i="33"/>
  <c r="H420" i="33" l="1"/>
  <c r="K419" i="33"/>
  <c r="H421" i="33" l="1"/>
  <c r="K421" i="33" s="1"/>
  <c r="K420" i="33"/>
  <c r="BR418" i="33" l="1"/>
  <c r="BR419" i="33" s="1"/>
  <c r="BF418" i="33"/>
  <c r="BF419" i="33" s="1"/>
  <c r="AZ418" i="33"/>
  <c r="AZ419" i="33" s="1"/>
  <c r="CR418" i="33"/>
  <c r="CR419" i="33" s="1"/>
  <c r="Z418" i="33"/>
  <c r="Z419" i="33" s="1"/>
  <c r="AT418" i="33"/>
  <c r="AT419" i="33" s="1"/>
  <c r="CC418" i="33"/>
  <c r="CC419" i="33" s="1"/>
  <c r="X418" i="33"/>
  <c r="X419" i="33" s="1"/>
  <c r="CA418" i="33"/>
  <c r="CA419" i="33" s="1"/>
  <c r="CF418" i="33"/>
  <c r="CF419" i="33" s="1"/>
  <c r="CI418" i="33"/>
  <c r="CI419" i="33" s="1"/>
  <c r="BD418" i="33"/>
  <c r="BD419" i="33" s="1"/>
  <c r="T418" i="33"/>
  <c r="T419" i="33" s="1"/>
  <c r="Q418" i="33"/>
  <c r="Q419" i="33" s="1"/>
  <c r="AF418" i="33"/>
  <c r="AF419" i="33" s="1"/>
  <c r="CN418" i="33"/>
  <c r="CN419" i="33" s="1"/>
  <c r="CD418" i="33"/>
  <c r="CD419" i="33" s="1"/>
  <c r="AB418" i="33"/>
  <c r="AB419" i="33" s="1"/>
  <c r="BL418" i="33"/>
  <c r="BL419" i="33" s="1"/>
  <c r="BS418" i="33"/>
  <c r="BS419" i="33" s="1"/>
  <c r="CJ418" i="33"/>
  <c r="CJ419" i="33" s="1"/>
  <c r="BH418" i="33"/>
  <c r="BH419" i="33" s="1"/>
  <c r="BA418" i="33"/>
  <c r="BA419" i="33" s="1"/>
  <c r="CS418" i="33"/>
  <c r="CS419" i="33" s="1"/>
  <c r="U418" i="33"/>
  <c r="U419" i="33" s="1"/>
  <c r="AH418" i="33"/>
  <c r="AH419" i="33" s="1"/>
  <c r="AI418" i="33"/>
  <c r="AI419" i="33" s="1"/>
  <c r="Y418" i="33"/>
  <c r="Y419" i="33" s="1"/>
  <c r="AU418" i="33"/>
  <c r="AU419" i="33" s="1"/>
  <c r="CG418" i="33"/>
  <c r="CG419" i="33" s="1"/>
  <c r="AA418" i="33"/>
  <c r="AA419" i="33" s="1"/>
  <c r="BU418" i="33"/>
  <c r="BU419" i="33" s="1"/>
  <c r="AJ418" i="33"/>
  <c r="AJ419" i="33" s="1"/>
  <c r="V418" i="33"/>
  <c r="V419" i="33" s="1"/>
  <c r="AK418" i="33"/>
  <c r="AK419" i="33" s="1"/>
  <c r="AG418" i="33"/>
  <c r="AG419" i="33" s="1"/>
  <c r="AS418" i="33"/>
  <c r="AS419" i="33" s="1"/>
  <c r="AL418" i="33"/>
  <c r="AL419" i="33" s="1"/>
  <c r="AW418" i="33"/>
  <c r="AW419" i="33" s="1"/>
  <c r="CH418" i="33"/>
  <c r="CH419" i="33" s="1"/>
  <c r="AV418" i="33"/>
  <c r="AV419" i="33" s="1"/>
  <c r="AE418" i="33"/>
  <c r="AE419" i="33" s="1"/>
  <c r="AQ418" i="33"/>
  <c r="AQ419" i="33" s="1"/>
  <c r="AC418" i="33"/>
  <c r="AC419" i="33" s="1"/>
  <c r="BK418" i="33"/>
  <c r="BK419" i="33" s="1"/>
  <c r="BT418" i="33"/>
  <c r="BT419" i="33" s="1"/>
  <c r="BO418" i="33"/>
  <c r="BO419" i="33" s="1"/>
  <c r="CO418" i="33"/>
  <c r="CO419" i="33" s="1"/>
  <c r="BC418" i="33"/>
  <c r="BC419" i="33" s="1"/>
  <c r="BZ418" i="33"/>
  <c r="BZ419" i="33" s="1"/>
  <c r="AD418" i="33"/>
  <c r="AD419" i="33" s="1"/>
  <c r="BN418" i="33"/>
  <c r="BN419" i="33" s="1"/>
  <c r="CQ418" i="33"/>
  <c r="CQ419" i="33" s="1"/>
  <c r="BQ418" i="33"/>
  <c r="BQ419" i="33" s="1"/>
  <c r="CL418" i="33"/>
  <c r="CL419" i="33" s="1"/>
  <c r="BP418" i="33"/>
  <c r="BP419" i="33" s="1"/>
  <c r="BB418" i="33"/>
  <c r="BB419" i="33" s="1"/>
  <c r="AN418" i="33"/>
  <c r="AN419" i="33" s="1"/>
  <c r="BV418" i="33"/>
  <c r="BV419" i="33" s="1"/>
  <c r="AR418" i="33"/>
  <c r="AR419" i="33" s="1"/>
  <c r="BI418" i="33"/>
  <c r="BI419" i="33" s="1"/>
  <c r="BG418" i="33"/>
  <c r="BG419" i="33" s="1"/>
  <c r="CB418" i="33"/>
  <c r="CB419" i="33" s="1"/>
  <c r="CE418" i="33"/>
  <c r="CE419" i="33" s="1"/>
  <c r="BE418" i="33"/>
  <c r="BE419" i="33" s="1"/>
  <c r="CK418" i="33"/>
  <c r="CK419" i="33" s="1"/>
  <c r="AM418" i="33"/>
  <c r="AM419" i="33" s="1"/>
  <c r="BJ418" i="33"/>
  <c r="BJ419" i="33" s="1"/>
  <c r="W418" i="33"/>
  <c r="W419" i="33" s="1"/>
  <c r="AX418" i="33"/>
  <c r="AX419" i="33" s="1"/>
  <c r="BW418" i="33"/>
  <c r="BW419" i="33" s="1"/>
  <c r="BX418" i="33"/>
  <c r="BX419" i="33" s="1"/>
  <c r="CP418" i="33"/>
  <c r="CP419" i="33" s="1"/>
  <c r="BM418" i="33"/>
  <c r="BM419" i="33" s="1"/>
  <c r="BY418" i="33"/>
  <c r="BY419" i="33" s="1"/>
  <c r="AO418" i="33"/>
  <c r="AO419" i="33" s="1"/>
  <c r="R418" i="33"/>
  <c r="R419" i="33" s="1"/>
  <c r="AY418" i="33"/>
  <c r="AY419" i="33" s="1"/>
  <c r="CM418" i="33"/>
  <c r="CM419" i="33" s="1"/>
  <c r="S418" i="33"/>
  <c r="S419" i="33" s="1"/>
  <c r="AP418" i="33"/>
  <c r="AP419" i="33" s="1"/>
  <c r="O418" i="33" l="1"/>
  <c r="O419" i="33"/>
  <c r="AK420" i="33" s="1"/>
  <c r="W420" i="33" l="1"/>
  <c r="AO420" i="33"/>
  <c r="R420" i="33"/>
  <c r="AC420" i="33"/>
  <c r="AX420" i="33"/>
  <c r="AR420" i="33"/>
  <c r="BV420" i="33"/>
  <c r="BY420" i="33"/>
  <c r="BP420" i="33"/>
  <c r="CH420" i="33"/>
  <c r="BC420" i="33"/>
  <c r="BG420" i="33"/>
  <c r="CO420" i="33"/>
  <c r="CM420" i="33"/>
  <c r="BJ420" i="33"/>
  <c r="AY420" i="33"/>
  <c r="CP420" i="33"/>
  <c r="AJ420" i="33"/>
  <c r="AW420" i="33"/>
  <c r="Q420" i="33"/>
  <c r="BO420" i="33"/>
  <c r="AQ420" i="33"/>
  <c r="BZ420" i="33"/>
  <c r="CE420" i="33"/>
  <c r="BX420" i="33"/>
  <c r="AV420" i="33"/>
  <c r="BE420" i="33"/>
  <c r="BK420" i="33"/>
  <c r="AL420" i="33"/>
  <c r="CL420" i="33"/>
  <c r="CK420" i="33"/>
  <c r="AP420" i="33"/>
  <c r="BT420" i="33"/>
  <c r="AE420" i="33"/>
  <c r="CB420" i="33"/>
  <c r="AG420" i="33"/>
  <c r="AF420" i="33"/>
  <c r="BA420" i="33"/>
  <c r="BS420" i="33"/>
  <c r="BR420" i="33"/>
  <c r="CA420" i="33"/>
  <c r="BH420" i="33"/>
  <c r="CF420" i="33"/>
  <c r="U420" i="33"/>
  <c r="AI420" i="33"/>
  <c r="CR420" i="33"/>
  <c r="T420" i="33"/>
  <c r="CG420" i="33"/>
  <c r="BD420" i="33"/>
  <c r="CD420" i="33"/>
  <c r="AT420" i="33"/>
  <c r="AB420" i="33"/>
  <c r="Z420" i="33"/>
  <c r="CS420" i="33"/>
  <c r="CJ420" i="33"/>
  <c r="CN420" i="33"/>
  <c r="X420" i="33"/>
  <c r="BL420" i="33"/>
  <c r="CI420" i="33"/>
  <c r="CC420" i="33"/>
  <c r="Y420" i="33"/>
  <c r="AZ420" i="33"/>
  <c r="AU420" i="33"/>
  <c r="BF420" i="33"/>
  <c r="AA420" i="33"/>
  <c r="AH420" i="33"/>
  <c r="V420" i="33"/>
  <c r="AS420" i="33"/>
  <c r="BB420" i="33"/>
  <c r="AN420" i="33"/>
  <c r="S420" i="33"/>
  <c r="AM420" i="33"/>
  <c r="CQ420" i="33"/>
  <c r="BI420" i="33"/>
  <c r="AD420" i="33"/>
  <c r="BQ420" i="33"/>
  <c r="BM420" i="33"/>
  <c r="BW420" i="33"/>
  <c r="BU420" i="33"/>
  <c r="BN420" i="33"/>
  <c r="M420" i="33" l="1"/>
  <c r="O420" i="33"/>
  <c r="L418" i="33"/>
  <c r="L420" i="33"/>
  <c r="L419" i="33"/>
  <c r="L421" i="33"/>
  <c r="M418" i="33" l="1"/>
  <c r="F418" i="33" l="1"/>
  <c r="D418" i="33"/>
  <c r="E418" i="33"/>
  <c r="H423" i="33" l="1"/>
  <c r="H424" i="33" l="1"/>
  <c r="K423" i="33"/>
  <c r="H425" i="33" l="1"/>
  <c r="K424" i="33"/>
  <c r="H426" i="33" l="1"/>
  <c r="K426" i="33" s="1"/>
  <c r="K425" i="33"/>
  <c r="BO423" i="33" l="1"/>
  <c r="BO424" i="33" s="1"/>
  <c r="BF423" i="33"/>
  <c r="BF424" i="33" s="1"/>
  <c r="AX423" i="33"/>
  <c r="AX424" i="33" s="1"/>
  <c r="AP423" i="33"/>
  <c r="AP424" i="33" s="1"/>
  <c r="AH423" i="33"/>
  <c r="AH424" i="33" s="1"/>
  <c r="AT423" i="33"/>
  <c r="AT424" i="33" s="1"/>
  <c r="AV423" i="33"/>
  <c r="AV424" i="33" s="1"/>
  <c r="T423" i="33"/>
  <c r="T424" i="33" s="1"/>
  <c r="AM423" i="33"/>
  <c r="AM424" i="33" s="1"/>
  <c r="BB423" i="33"/>
  <c r="BB424" i="33" s="1"/>
  <c r="BM423" i="33"/>
  <c r="BM424" i="33" s="1"/>
  <c r="AN423" i="33"/>
  <c r="AN424" i="33" s="1"/>
  <c r="CK423" i="33"/>
  <c r="CK424" i="33" s="1"/>
  <c r="BT423" i="33"/>
  <c r="BT424" i="33" s="1"/>
  <c r="AG423" i="33"/>
  <c r="AG424" i="33" s="1"/>
  <c r="CN423" i="33"/>
  <c r="CN424" i="33" s="1"/>
  <c r="BW423" i="33"/>
  <c r="BW424" i="33" s="1"/>
  <c r="BP423" i="33"/>
  <c r="BP424" i="33" s="1"/>
  <c r="BH423" i="33"/>
  <c r="BH424" i="33" s="1"/>
  <c r="AZ423" i="33"/>
  <c r="AZ424" i="33" s="1"/>
  <c r="AR423" i="33"/>
  <c r="AR424" i="33" s="1"/>
  <c r="BL423" i="33"/>
  <c r="BL424" i="33" s="1"/>
  <c r="BN423" i="33"/>
  <c r="BN424" i="33" s="1"/>
  <c r="BD423" i="33"/>
  <c r="BD424" i="33" s="1"/>
  <c r="BX423" i="33"/>
  <c r="BX424" i="33" s="1"/>
  <c r="CC423" i="33"/>
  <c r="CC424" i="33" s="1"/>
  <c r="AA423" i="33"/>
  <c r="AA424" i="33" s="1"/>
  <c r="CH423" i="33"/>
  <c r="CH424" i="33" s="1"/>
  <c r="BR423" i="33"/>
  <c r="BR424" i="33" s="1"/>
  <c r="AC423" i="33"/>
  <c r="AC424" i="33" s="1"/>
  <c r="U423" i="33"/>
  <c r="U424" i="33" s="1"/>
  <c r="CJ423" i="33"/>
  <c r="CJ424" i="33" s="1"/>
  <c r="CP423" i="33"/>
  <c r="CP424" i="33" s="1"/>
  <c r="AF423" i="33"/>
  <c r="AF424" i="33" s="1"/>
  <c r="BU423" i="33"/>
  <c r="BU424" i="33" s="1"/>
  <c r="BG423" i="33"/>
  <c r="BG424" i="33" s="1"/>
  <c r="Y423" i="33"/>
  <c r="Y424" i="33" s="1"/>
  <c r="BK423" i="33"/>
  <c r="BK424" i="33" s="1"/>
  <c r="S423" i="33"/>
  <c r="S424" i="33" s="1"/>
  <c r="CE423" i="33"/>
  <c r="CE424" i="33" s="1"/>
  <c r="BY423" i="33"/>
  <c r="BY424" i="33" s="1"/>
  <c r="BQ423" i="33"/>
  <c r="BQ424" i="33" s="1"/>
  <c r="BI423" i="33"/>
  <c r="BI424" i="33" s="1"/>
  <c r="BA423" i="33"/>
  <c r="BA424" i="33" s="1"/>
  <c r="CD423" i="33"/>
  <c r="CD424" i="33" s="1"/>
  <c r="CG423" i="33"/>
  <c r="CG424" i="33" s="1"/>
  <c r="CO423" i="33"/>
  <c r="CO424" i="33" s="1"/>
  <c r="BV423" i="33"/>
  <c r="BV424" i="33" s="1"/>
  <c r="AJ423" i="33"/>
  <c r="AJ424" i="33" s="1"/>
  <c r="CM423" i="33"/>
  <c r="CM424" i="33" s="1"/>
  <c r="BZ423" i="33"/>
  <c r="BZ424" i="33" s="1"/>
  <c r="BJ423" i="33"/>
  <c r="BJ424" i="33" s="1"/>
  <c r="R423" i="33"/>
  <c r="R424" i="33" s="1"/>
  <c r="Q423" i="33"/>
  <c r="BC423" i="33"/>
  <c r="BC424" i="33" s="1"/>
  <c r="AY423" i="33"/>
  <c r="AY424" i="33" s="1"/>
  <c r="CS423" i="33"/>
  <c r="CS424" i="33" s="1"/>
  <c r="Z423" i="33"/>
  <c r="Z424" i="33" s="1"/>
  <c r="AO423" i="33"/>
  <c r="AO424" i="33" s="1"/>
  <c r="AB423" i="33"/>
  <c r="AB424" i="33" s="1"/>
  <c r="AS423" i="33"/>
  <c r="AS424" i="33" s="1"/>
  <c r="AI423" i="33"/>
  <c r="AI424" i="33" s="1"/>
  <c r="V423" i="33"/>
  <c r="V424" i="33" s="1"/>
  <c r="CQ423" i="33"/>
  <c r="CQ424" i="33" s="1"/>
  <c r="CI423" i="33"/>
  <c r="CI424" i="33" s="1"/>
  <c r="CA423" i="33"/>
  <c r="CA424" i="33" s="1"/>
  <c r="BS423" i="33"/>
  <c r="BS424" i="33" s="1"/>
  <c r="AU423" i="33"/>
  <c r="AU424" i="33" s="1"/>
  <c r="AK423" i="33"/>
  <c r="AK424" i="33" s="1"/>
  <c r="BE423" i="33"/>
  <c r="BE424" i="33" s="1"/>
  <c r="CL423" i="33"/>
  <c r="CL424" i="33" s="1"/>
  <c r="AQ423" i="33"/>
  <c r="AQ424" i="33" s="1"/>
  <c r="AE423" i="33"/>
  <c r="AE424" i="33" s="1"/>
  <c r="W423" i="33"/>
  <c r="W424" i="33" s="1"/>
  <c r="CR423" i="33"/>
  <c r="CR424" i="33" s="1"/>
  <c r="CB423" i="33"/>
  <c r="CB424" i="33" s="1"/>
  <c r="AL423" i="33"/>
  <c r="AL424" i="33" s="1"/>
  <c r="X423" i="33"/>
  <c r="X424" i="33" s="1"/>
  <c r="CF423" i="33"/>
  <c r="CF424" i="33" s="1"/>
  <c r="AW423" i="33"/>
  <c r="AW424" i="33" s="1"/>
  <c r="AD423" i="33"/>
  <c r="AD424" i="33" s="1"/>
  <c r="Q424" i="33" l="1"/>
  <c r="O423" i="33"/>
  <c r="O424" i="33" l="1"/>
  <c r="AW425" i="33" l="1"/>
  <c r="AC425" i="33"/>
  <c r="CD425" i="33"/>
  <c r="CF425" i="33"/>
  <c r="CH425" i="33"/>
  <c r="AA425" i="33"/>
  <c r="BN425" i="33"/>
  <c r="W425" i="33"/>
  <c r="BB425" i="33"/>
  <c r="AE425" i="33"/>
  <c r="AM425" i="33"/>
  <c r="V425" i="33"/>
  <c r="BS425" i="33"/>
  <c r="CM425" i="33"/>
  <c r="AL425" i="33"/>
  <c r="BK425" i="33"/>
  <c r="BQ425" i="33"/>
  <c r="AK425" i="33"/>
  <c r="CE425" i="33"/>
  <c r="S425" i="33"/>
  <c r="CQ425" i="33"/>
  <c r="CN425" i="33"/>
  <c r="AV425" i="33"/>
  <c r="CJ425" i="33"/>
  <c r="BC425" i="33"/>
  <c r="BP425" i="33"/>
  <c r="BV425" i="33"/>
  <c r="BL425" i="33"/>
  <c r="Y425" i="33"/>
  <c r="CO425" i="33"/>
  <c r="AN425" i="33"/>
  <c r="BH425" i="33"/>
  <c r="BE425" i="33"/>
  <c r="CA425" i="33"/>
  <c r="BF425" i="33"/>
  <c r="CI425" i="33"/>
  <c r="BO425" i="33"/>
  <c r="CS425" i="33"/>
  <c r="AR425" i="33"/>
  <c r="CB425" i="33"/>
  <c r="U425" i="33"/>
  <c r="AO425" i="33"/>
  <c r="CL425" i="33"/>
  <c r="AU425" i="33"/>
  <c r="AF425" i="33"/>
  <c r="AS425" i="33"/>
  <c r="BI425" i="33"/>
  <c r="CC425" i="33"/>
  <c r="R425" i="33"/>
  <c r="BA425" i="33"/>
  <c r="AP425" i="33"/>
  <c r="BW425" i="33"/>
  <c r="T425" i="33"/>
  <c r="BT425" i="33"/>
  <c r="BR425" i="33"/>
  <c r="AG425" i="33"/>
  <c r="CR425" i="33"/>
  <c r="BM425" i="33"/>
  <c r="CG425" i="33"/>
  <c r="Z425" i="33"/>
  <c r="AY425" i="33"/>
  <c r="AT425" i="33"/>
  <c r="AX425" i="33"/>
  <c r="BD425" i="33"/>
  <c r="CK425" i="33"/>
  <c r="AQ425" i="33"/>
  <c r="BY425" i="33"/>
  <c r="AH425" i="33"/>
  <c r="BG425" i="33"/>
  <c r="CP425" i="33"/>
  <c r="BJ425" i="33"/>
  <c r="AZ425" i="33"/>
  <c r="AI425" i="33"/>
  <c r="AJ425" i="33"/>
  <c r="AB425" i="33"/>
  <c r="X425" i="33"/>
  <c r="BZ425" i="33"/>
  <c r="BX425" i="33"/>
  <c r="BU425" i="33"/>
  <c r="AD425" i="33"/>
  <c r="Q425" i="33"/>
  <c r="M425" i="33" l="1"/>
  <c r="O425" i="33"/>
  <c r="L425" i="33"/>
  <c r="L426" i="33"/>
  <c r="L423" i="33"/>
  <c r="L424" i="33"/>
  <c r="M423" i="33" l="1"/>
  <c r="F423" i="33" l="1"/>
  <c r="D423" i="33"/>
  <c r="E423" i="33"/>
  <c r="H428" i="33" l="1"/>
  <c r="H429" i="33" l="1"/>
  <c r="K428" i="33"/>
  <c r="H430" i="33" l="1"/>
  <c r="K429" i="33"/>
  <c r="H431" i="33" l="1"/>
  <c r="K431" i="33" s="1"/>
  <c r="K430" i="33"/>
  <c r="BI428" i="33" l="1"/>
  <c r="BI429" i="33" s="1"/>
  <c r="AD428" i="33"/>
  <c r="AD429" i="33" s="1"/>
  <c r="CC428" i="33"/>
  <c r="CC429" i="33" s="1"/>
  <c r="AU428" i="33"/>
  <c r="AU429" i="33" s="1"/>
  <c r="AE428" i="33"/>
  <c r="AE429" i="33" s="1"/>
  <c r="AG428" i="33"/>
  <c r="AG429" i="33" s="1"/>
  <c r="CG428" i="33"/>
  <c r="CG429" i="33" s="1"/>
  <c r="BT428" i="33"/>
  <c r="BT429" i="33" s="1"/>
  <c r="BP428" i="33"/>
  <c r="BP429" i="33" s="1"/>
  <c r="AB428" i="33"/>
  <c r="AB429" i="33" s="1"/>
  <c r="BB428" i="33"/>
  <c r="BB429" i="33" s="1"/>
  <c r="BC428" i="33"/>
  <c r="BC429" i="33" s="1"/>
  <c r="BY428" i="33"/>
  <c r="BY429" i="33" s="1"/>
  <c r="Q428" i="33"/>
  <c r="Q429" i="33" s="1"/>
  <c r="CL428" i="33"/>
  <c r="CL429" i="33" s="1"/>
  <c r="AO428" i="33"/>
  <c r="AO429" i="33" s="1"/>
  <c r="AR428" i="33"/>
  <c r="AR429" i="33" s="1"/>
  <c r="AV428" i="33"/>
  <c r="AV429" i="33" s="1"/>
  <c r="AL428" i="33"/>
  <c r="AL429" i="33" s="1"/>
  <c r="BN428" i="33"/>
  <c r="BN429" i="33" s="1"/>
  <c r="AP428" i="33"/>
  <c r="AP429" i="33" s="1"/>
  <c r="CP428" i="33"/>
  <c r="CP429" i="33" s="1"/>
  <c r="BL428" i="33"/>
  <c r="BL429" i="33" s="1"/>
  <c r="CQ428" i="33"/>
  <c r="CQ429" i="33" s="1"/>
  <c r="BG428" i="33"/>
  <c r="BG429" i="33" s="1"/>
  <c r="BD428" i="33"/>
  <c r="BD429" i="33" s="1"/>
  <c r="AK428" i="33"/>
  <c r="AK429" i="33" s="1"/>
  <c r="BA428" i="33"/>
  <c r="BA429" i="33" s="1"/>
  <c r="BU428" i="33"/>
  <c r="BU429" i="33" s="1"/>
  <c r="AM428" i="33"/>
  <c r="AM429" i="33" s="1"/>
  <c r="AA428" i="33"/>
  <c r="AA429" i="33" s="1"/>
  <c r="BS428" i="33"/>
  <c r="BS429" i="33" s="1"/>
  <c r="BO428" i="33"/>
  <c r="BO429" i="33" s="1"/>
  <c r="CI428" i="33"/>
  <c r="CI429" i="33" s="1"/>
  <c r="CO428" i="33"/>
  <c r="CO429" i="33" s="1"/>
  <c r="AS428" i="33"/>
  <c r="AS429" i="33" s="1"/>
  <c r="CK428" i="33"/>
  <c r="CK429" i="33" s="1"/>
  <c r="BQ428" i="33"/>
  <c r="BQ429" i="33" s="1"/>
  <c r="CH428" i="33"/>
  <c r="CH429" i="33" s="1"/>
  <c r="BV428" i="33"/>
  <c r="BV429" i="33" s="1"/>
  <c r="AW428" i="33"/>
  <c r="AW429" i="33" s="1"/>
  <c r="CJ428" i="33"/>
  <c r="CJ429" i="33" s="1"/>
  <c r="BH428" i="33"/>
  <c r="BH429" i="33" s="1"/>
  <c r="AJ428" i="33"/>
  <c r="AJ429" i="33" s="1"/>
  <c r="AC428" i="33"/>
  <c r="AC429" i="33" s="1"/>
  <c r="BX428" i="33"/>
  <c r="BX429" i="33" s="1"/>
  <c r="AQ428" i="33"/>
  <c r="AQ429" i="33" s="1"/>
  <c r="BZ428" i="33"/>
  <c r="BZ429" i="33" s="1"/>
  <c r="S428" i="33"/>
  <c r="S429" i="33" s="1"/>
  <c r="V428" i="33"/>
  <c r="V429" i="33" s="1"/>
  <c r="AH428" i="33"/>
  <c r="AH429" i="33" s="1"/>
  <c r="BJ428" i="33"/>
  <c r="BJ429" i="33" s="1"/>
  <c r="CD428" i="33"/>
  <c r="CD429" i="33" s="1"/>
  <c r="BE428" i="33"/>
  <c r="BE429" i="33" s="1"/>
  <c r="W428" i="33"/>
  <c r="W429" i="33" s="1"/>
  <c r="CB428" i="33"/>
  <c r="CB429" i="33" s="1"/>
  <c r="BK428" i="33"/>
  <c r="BK429" i="33" s="1"/>
  <c r="CM428" i="33"/>
  <c r="CM429" i="33" s="1"/>
  <c r="T428" i="33"/>
  <c r="T429" i="33" s="1"/>
  <c r="BM428" i="33"/>
  <c r="BM429" i="33" s="1"/>
  <c r="AN428" i="33"/>
  <c r="AN429" i="33" s="1"/>
  <c r="CA428" i="33"/>
  <c r="CA429" i="33" s="1"/>
  <c r="AT428" i="33"/>
  <c r="AT429" i="33" s="1"/>
  <c r="R428" i="33"/>
  <c r="R429" i="33" s="1"/>
  <c r="CN428" i="33"/>
  <c r="CN429" i="33" s="1"/>
  <c r="BF428" i="33"/>
  <c r="BF429" i="33" s="1"/>
  <c r="CR428" i="33"/>
  <c r="CR429" i="33" s="1"/>
  <c r="CE428" i="33"/>
  <c r="CE429" i="33" s="1"/>
  <c r="AF428" i="33"/>
  <c r="AF429" i="33" s="1"/>
  <c r="CF428" i="33"/>
  <c r="CF429" i="33" s="1"/>
  <c r="AZ428" i="33"/>
  <c r="AZ429" i="33" s="1"/>
  <c r="AX428" i="33"/>
  <c r="AX429" i="33" s="1"/>
  <c r="AI428" i="33"/>
  <c r="AI429" i="33" s="1"/>
  <c r="AY428" i="33"/>
  <c r="AY429" i="33" s="1"/>
  <c r="Y428" i="33"/>
  <c r="Y429" i="33" s="1"/>
  <c r="BR428" i="33"/>
  <c r="BR429" i="33" s="1"/>
  <c r="CS428" i="33"/>
  <c r="CS429" i="33" s="1"/>
  <c r="X428" i="33"/>
  <c r="X429" i="33" s="1"/>
  <c r="Z428" i="33"/>
  <c r="Z429" i="33" s="1"/>
  <c r="BW428" i="33"/>
  <c r="BW429" i="33" s="1"/>
  <c r="U428" i="33"/>
  <c r="U429" i="33" s="1"/>
  <c r="O428" i="33" l="1"/>
  <c r="O429" i="33"/>
  <c r="BL430" i="33" s="1"/>
  <c r="BD430" i="33" l="1"/>
  <c r="AT430" i="33"/>
  <c r="BO430" i="33"/>
  <c r="AW430" i="33"/>
  <c r="BR430" i="33"/>
  <c r="BW430" i="33"/>
  <c r="AH430" i="33"/>
  <c r="V430" i="33"/>
  <c r="CI430" i="33"/>
  <c r="AK430" i="33"/>
  <c r="BG430" i="33"/>
  <c r="Y430" i="33"/>
  <c r="AY430" i="33"/>
  <c r="CJ430" i="33"/>
  <c r="U430" i="33"/>
  <c r="AN430" i="33"/>
  <c r="R430" i="33"/>
  <c r="BE430" i="33"/>
  <c r="AQ430" i="33"/>
  <c r="CQ430" i="33"/>
  <c r="BF430" i="33"/>
  <c r="CF430" i="33"/>
  <c r="BU430" i="33"/>
  <c r="AZ430" i="33"/>
  <c r="CS430" i="33"/>
  <c r="AF430" i="33"/>
  <c r="CA430" i="33"/>
  <c r="W430" i="33"/>
  <c r="CE430" i="33"/>
  <c r="BJ430" i="33"/>
  <c r="BM430" i="33"/>
  <c r="BS430" i="33"/>
  <c r="AJ430" i="33"/>
  <c r="Q430" i="33"/>
  <c r="CO430" i="33"/>
  <c r="S430" i="33"/>
  <c r="AP430" i="33"/>
  <c r="AB430" i="33"/>
  <c r="AU430" i="33"/>
  <c r="AV430" i="33"/>
  <c r="BT430" i="33"/>
  <c r="AR430" i="33"/>
  <c r="AD430" i="33"/>
  <c r="CL430" i="33"/>
  <c r="CG430" i="33"/>
  <c r="CP430" i="33"/>
  <c r="BP430" i="33"/>
  <c r="BB430" i="33"/>
  <c r="AE430" i="33"/>
  <c r="BN430" i="33"/>
  <c r="BY430" i="33"/>
  <c r="BC430" i="33"/>
  <c r="AL430" i="33"/>
  <c r="AG430" i="33"/>
  <c r="AO430" i="33"/>
  <c r="CC430" i="33"/>
  <c r="BI430" i="33"/>
  <c r="BK430" i="33"/>
  <c r="AC430" i="33"/>
  <c r="BQ430" i="33"/>
  <c r="AX430" i="33"/>
  <c r="AA430" i="33"/>
  <c r="BV430" i="33"/>
  <c r="X430" i="33"/>
  <c r="CN430" i="33"/>
  <c r="CR430" i="33"/>
  <c r="CK430" i="33"/>
  <c r="AM430" i="33"/>
  <c r="CB430" i="33"/>
  <c r="Z430" i="33"/>
  <c r="T430" i="33"/>
  <c r="BH430" i="33"/>
  <c r="CD430" i="33"/>
  <c r="BX430" i="33"/>
  <c r="CM430" i="33"/>
  <c r="CH430" i="33"/>
  <c r="BZ430" i="33"/>
  <c r="AS430" i="33"/>
  <c r="AI430" i="33"/>
  <c r="BA430" i="33"/>
  <c r="O430" i="33" l="1"/>
  <c r="M430" i="33"/>
  <c r="L429" i="33"/>
  <c r="L428" i="33"/>
  <c r="L431" i="33"/>
  <c r="L430" i="33"/>
  <c r="M428" i="33" l="1"/>
  <c r="F428" i="33" l="1"/>
  <c r="D428" i="33"/>
  <c r="E428" i="33"/>
  <c r="H433" i="33" l="1"/>
  <c r="R382" i="33" l="1"/>
  <c r="H434" i="33"/>
  <c r="H451" i="33"/>
  <c r="G18" i="33"/>
  <c r="K433" i="33"/>
  <c r="B440" i="33" l="1"/>
  <c r="E451" i="33"/>
  <c r="H452" i="33"/>
  <c r="H453" i="33" s="1"/>
  <c r="H454" i="33" s="1"/>
  <c r="R383" i="33"/>
  <c r="H435" i="33"/>
  <c r="K434" i="33"/>
  <c r="B441" i="33" s="1"/>
  <c r="I446" i="33" l="1"/>
  <c r="B19" i="33"/>
  <c r="C19" i="33"/>
  <c r="I447" i="33"/>
  <c r="H436" i="33"/>
  <c r="R384" i="33"/>
  <c r="K435" i="33"/>
  <c r="I452" i="33" l="1"/>
  <c r="I451" i="33"/>
  <c r="B442" i="33"/>
  <c r="R385" i="33"/>
  <c r="K436" i="33"/>
  <c r="CD433" i="33" s="1"/>
  <c r="CD434" i="33" s="1"/>
  <c r="AC433" i="33"/>
  <c r="AC434" i="33" s="1"/>
  <c r="AW433" i="33" l="1"/>
  <c r="AW434" i="33" s="1"/>
  <c r="CI433" i="33"/>
  <c r="CI434" i="33" s="1"/>
  <c r="AP433" i="33"/>
  <c r="AP434" i="33" s="1"/>
  <c r="CK433" i="33"/>
  <c r="CK434" i="33" s="1"/>
  <c r="CA433" i="33"/>
  <c r="CA434" i="33" s="1"/>
  <c r="AG433" i="33"/>
  <c r="AG434" i="33" s="1"/>
  <c r="AK433" i="33"/>
  <c r="AK434" i="33" s="1"/>
  <c r="CJ433" i="33"/>
  <c r="CJ434" i="33" s="1"/>
  <c r="U433" i="33"/>
  <c r="U434" i="33" s="1"/>
  <c r="BS433" i="33"/>
  <c r="BS434" i="33" s="1"/>
  <c r="CO433" i="33"/>
  <c r="CO434" i="33" s="1"/>
  <c r="AV433" i="33"/>
  <c r="AV434" i="33" s="1"/>
  <c r="BU433" i="33"/>
  <c r="BU434" i="33" s="1"/>
  <c r="AR433" i="33"/>
  <c r="AR434" i="33" s="1"/>
  <c r="BF433" i="33"/>
  <c r="BF434" i="33" s="1"/>
  <c r="CL433" i="33"/>
  <c r="CL434" i="33" s="1"/>
  <c r="CF433" i="33"/>
  <c r="CF434" i="33" s="1"/>
  <c r="Y433" i="33"/>
  <c r="Y434" i="33" s="1"/>
  <c r="BO433" i="33"/>
  <c r="BO434" i="33" s="1"/>
  <c r="BA433" i="33"/>
  <c r="BA434" i="33" s="1"/>
  <c r="I457" i="33"/>
  <c r="AF433" i="33"/>
  <c r="AF434" i="33" s="1"/>
  <c r="AD433" i="33"/>
  <c r="AD434" i="33" s="1"/>
  <c r="CQ433" i="33"/>
  <c r="CQ434" i="33" s="1"/>
  <c r="CR433" i="33"/>
  <c r="CR434" i="33" s="1"/>
  <c r="CG433" i="33"/>
  <c r="CG434" i="33" s="1"/>
  <c r="AE433" i="33"/>
  <c r="AE434" i="33" s="1"/>
  <c r="B443" i="33"/>
  <c r="BH440" i="33" s="1"/>
  <c r="BH441" i="33" s="1"/>
  <c r="BM433" i="33"/>
  <c r="BM434" i="33" s="1"/>
  <c r="BD433" i="33"/>
  <c r="BD434" i="33" s="1"/>
  <c r="V433" i="33"/>
  <c r="V434" i="33" s="1"/>
  <c r="BH433" i="33"/>
  <c r="BH434" i="33" s="1"/>
  <c r="BY433" i="33"/>
  <c r="BY434" i="33" s="1"/>
  <c r="BV433" i="33"/>
  <c r="BV434" i="33" s="1"/>
  <c r="CB433" i="33"/>
  <c r="CB434" i="33" s="1"/>
  <c r="AT433" i="33"/>
  <c r="AT434" i="33" s="1"/>
  <c r="CP433" i="33"/>
  <c r="CP434" i="33" s="1"/>
  <c r="X433" i="33"/>
  <c r="X434" i="33" s="1"/>
  <c r="AS433" i="33"/>
  <c r="AS434" i="33" s="1"/>
  <c r="AN433" i="33"/>
  <c r="AN434" i="33" s="1"/>
  <c r="BI433" i="33"/>
  <c r="BI434" i="33" s="1"/>
  <c r="BQ433" i="33"/>
  <c r="BQ434" i="33" s="1"/>
  <c r="CS433" i="33"/>
  <c r="CS434" i="33" s="1"/>
  <c r="BR433" i="33"/>
  <c r="BR434" i="33" s="1"/>
  <c r="AX433" i="33"/>
  <c r="AX434" i="33" s="1"/>
  <c r="CE433" i="33"/>
  <c r="CE434" i="33" s="1"/>
  <c r="AO433" i="33"/>
  <c r="AO434" i="33" s="1"/>
  <c r="AA433" i="33"/>
  <c r="AA434" i="33" s="1"/>
  <c r="BJ433" i="33"/>
  <c r="BJ434" i="33" s="1"/>
  <c r="BB433" i="33"/>
  <c r="BB434" i="33" s="1"/>
  <c r="T433" i="33"/>
  <c r="T434" i="33" s="1"/>
  <c r="AQ433" i="33"/>
  <c r="AQ434" i="33" s="1"/>
  <c r="AI433" i="33"/>
  <c r="AI434" i="33" s="1"/>
  <c r="S433" i="33"/>
  <c r="S434" i="33" s="1"/>
  <c r="BP433" i="33"/>
  <c r="BP434" i="33" s="1"/>
  <c r="AH433" i="33"/>
  <c r="AH434" i="33" s="1"/>
  <c r="BL433" i="33"/>
  <c r="BL434" i="33" s="1"/>
  <c r="R433" i="33"/>
  <c r="R434" i="33" s="1"/>
  <c r="AZ433" i="33"/>
  <c r="AZ434" i="33" s="1"/>
  <c r="BZ433" i="33"/>
  <c r="BZ434" i="33" s="1"/>
  <c r="BN433" i="33"/>
  <c r="BN434" i="33" s="1"/>
  <c r="Z433" i="33"/>
  <c r="Z434" i="33" s="1"/>
  <c r="AJ433" i="33"/>
  <c r="AJ434" i="33" s="1"/>
  <c r="BG433" i="33"/>
  <c r="BG434" i="33" s="1"/>
  <c r="CH433" i="33"/>
  <c r="CH434" i="33" s="1"/>
  <c r="CN433" i="33"/>
  <c r="CN434" i="33" s="1"/>
  <c r="BT433" i="33"/>
  <c r="BT434" i="33" s="1"/>
  <c r="AL433" i="33"/>
  <c r="AL434" i="33" s="1"/>
  <c r="AB433" i="33"/>
  <c r="AB434" i="33" s="1"/>
  <c r="D19" i="33"/>
  <c r="I448" i="33"/>
  <c r="I456" i="33"/>
  <c r="AM433" i="33"/>
  <c r="AM434" i="33" s="1"/>
  <c r="BW433" i="33"/>
  <c r="BW434" i="33" s="1"/>
  <c r="CM433" i="33"/>
  <c r="CM434" i="33" s="1"/>
  <c r="W433" i="33"/>
  <c r="W434" i="33" s="1"/>
  <c r="Q433" i="33"/>
  <c r="BE433" i="33"/>
  <c r="BE434" i="33" s="1"/>
  <c r="AU433" i="33"/>
  <c r="AU434" i="33" s="1"/>
  <c r="BX433" i="33"/>
  <c r="BX434" i="33" s="1"/>
  <c r="CC433" i="33"/>
  <c r="CC434" i="33" s="1"/>
  <c r="BK433" i="33"/>
  <c r="BK434" i="33" s="1"/>
  <c r="BC433" i="33"/>
  <c r="BC434" i="33" s="1"/>
  <c r="AY433" i="33"/>
  <c r="AY434" i="33" s="1"/>
  <c r="BC440" i="33" l="1"/>
  <c r="BC441" i="33" s="1"/>
  <c r="AG440" i="33"/>
  <c r="AG441" i="33" s="1"/>
  <c r="BI440" i="33"/>
  <c r="BI441" i="33" s="1"/>
  <c r="BD440" i="33"/>
  <c r="BD441" i="33" s="1"/>
  <c r="CA440" i="33"/>
  <c r="CA441" i="33" s="1"/>
  <c r="AN440" i="33"/>
  <c r="AN441" i="33" s="1"/>
  <c r="AM440" i="33"/>
  <c r="AM441" i="33" s="1"/>
  <c r="CI440" i="33"/>
  <c r="CI441" i="33" s="1"/>
  <c r="BM440" i="33"/>
  <c r="BM441" i="33" s="1"/>
  <c r="CD440" i="33"/>
  <c r="CD441" i="33" s="1"/>
  <c r="CO440" i="33"/>
  <c r="CO441" i="33" s="1"/>
  <c r="AR440" i="33"/>
  <c r="AR441" i="33" s="1"/>
  <c r="BZ440" i="33"/>
  <c r="BZ441" i="33" s="1"/>
  <c r="BV440" i="33"/>
  <c r="BV441" i="33" s="1"/>
  <c r="CB440" i="33"/>
  <c r="CB441" i="33" s="1"/>
  <c r="CV440" i="33"/>
  <c r="CV441" i="33" s="1"/>
  <c r="AV440" i="33"/>
  <c r="AV441" i="33" s="1"/>
  <c r="AY440" i="33"/>
  <c r="AY441" i="33" s="1"/>
  <c r="BP440" i="33"/>
  <c r="BP441" i="33" s="1"/>
  <c r="AF440" i="33"/>
  <c r="AF441" i="33" s="1"/>
  <c r="BB440" i="33"/>
  <c r="BB441" i="33" s="1"/>
  <c r="BF440" i="33"/>
  <c r="BF441" i="33" s="1"/>
  <c r="AQ440" i="33"/>
  <c r="AQ441" i="33" s="1"/>
  <c r="AZ440" i="33"/>
  <c r="AZ441" i="33" s="1"/>
  <c r="CG440" i="33"/>
  <c r="CG441" i="33" s="1"/>
  <c r="CM440" i="33"/>
  <c r="CM441" i="33" s="1"/>
  <c r="AH440" i="33"/>
  <c r="AH441" i="33" s="1"/>
  <c r="AK440" i="33"/>
  <c r="AK441" i="33" s="1"/>
  <c r="BT440" i="33"/>
  <c r="BT441" i="33" s="1"/>
  <c r="AW440" i="33"/>
  <c r="AW441" i="33" s="1"/>
  <c r="BY440" i="33"/>
  <c r="BY441" i="33" s="1"/>
  <c r="CE440" i="33"/>
  <c r="CE441" i="33" s="1"/>
  <c r="CP440" i="33"/>
  <c r="CP441" i="33" s="1"/>
  <c r="CU440" i="33"/>
  <c r="CU441" i="33" s="1"/>
  <c r="CZ440" i="33"/>
  <c r="CZ441" i="33" s="1"/>
  <c r="DB440" i="33"/>
  <c r="DB441" i="33" s="1"/>
  <c r="AL440" i="33"/>
  <c r="AL441" i="33" s="1"/>
  <c r="DD440" i="33"/>
  <c r="DD441" i="33" s="1"/>
  <c r="CH440" i="33"/>
  <c r="CH441" i="33" s="1"/>
  <c r="CQ440" i="33"/>
  <c r="CQ441" i="33" s="1"/>
  <c r="BO440" i="33"/>
  <c r="BO441" i="33" s="1"/>
  <c r="DG440" i="33"/>
  <c r="DG441" i="33" s="1"/>
  <c r="DC440" i="33"/>
  <c r="DC441" i="33" s="1"/>
  <c r="CC440" i="33"/>
  <c r="CC441" i="33" s="1"/>
  <c r="DA440" i="33"/>
  <c r="DA441" i="33" s="1"/>
  <c r="AP440" i="33"/>
  <c r="AP441" i="33" s="1"/>
  <c r="CR440" i="33"/>
  <c r="CR441" i="33" s="1"/>
  <c r="CW440" i="33"/>
  <c r="CW441" i="33" s="1"/>
  <c r="CF440" i="33"/>
  <c r="CF441" i="33" s="1"/>
  <c r="BL440" i="33"/>
  <c r="BL441" i="33" s="1"/>
  <c r="BJ440" i="33"/>
  <c r="BJ441" i="33" s="1"/>
  <c r="AT440" i="33"/>
  <c r="AT441" i="33" s="1"/>
  <c r="BW440" i="33"/>
  <c r="BW441" i="33" s="1"/>
  <c r="BX440" i="33"/>
  <c r="BX441" i="33" s="1"/>
  <c r="DF440" i="33"/>
  <c r="DF441" i="33" s="1"/>
  <c r="AI440" i="33"/>
  <c r="AI441" i="33" s="1"/>
  <c r="AJ440" i="33"/>
  <c r="AJ441" i="33" s="1"/>
  <c r="AU440" i="33"/>
  <c r="AU441" i="33" s="1"/>
  <c r="BE440" i="33"/>
  <c r="BE441" i="33" s="1"/>
  <c r="BG440" i="33"/>
  <c r="BG441" i="33" s="1"/>
  <c r="AX440" i="33"/>
  <c r="AX441" i="33" s="1"/>
  <c r="BA440" i="33"/>
  <c r="BA441" i="33" s="1"/>
  <c r="BU440" i="33"/>
  <c r="BU441" i="33" s="1"/>
  <c r="CY440" i="33"/>
  <c r="CY441" i="33" s="1"/>
  <c r="CS440" i="33"/>
  <c r="CS441" i="33" s="1"/>
  <c r="CK440" i="33"/>
  <c r="CK441" i="33" s="1"/>
  <c r="BK440" i="33"/>
  <c r="BK441" i="33" s="1"/>
  <c r="AS440" i="33"/>
  <c r="AS441" i="33" s="1"/>
  <c r="BN440" i="33"/>
  <c r="BN441" i="33" s="1"/>
  <c r="CJ440" i="33"/>
  <c r="CJ441" i="33" s="1"/>
  <c r="CN440" i="33"/>
  <c r="CN441" i="33" s="1"/>
  <c r="CX440" i="33"/>
  <c r="CX441" i="33" s="1"/>
  <c r="DE440" i="33"/>
  <c r="DE441" i="33" s="1"/>
  <c r="BS440" i="33"/>
  <c r="BS441" i="33" s="1"/>
  <c r="AO440" i="33"/>
  <c r="AO441" i="33" s="1"/>
  <c r="CL440" i="33"/>
  <c r="CL441" i="33" s="1"/>
  <c r="AE440" i="33"/>
  <c r="AE441" i="33" s="1"/>
  <c r="CT440" i="33"/>
  <c r="CT441" i="33" s="1"/>
  <c r="BR440" i="33"/>
  <c r="BR441" i="33" s="1"/>
  <c r="BQ440" i="33"/>
  <c r="BQ441" i="33" s="1"/>
  <c r="I449" i="33"/>
  <c r="E19" i="33"/>
  <c r="I462" i="33"/>
  <c r="O433" i="33"/>
  <c r="Q434" i="33"/>
  <c r="I461" i="33"/>
  <c r="I453" i="33"/>
  <c r="AC440" i="33" l="1"/>
  <c r="I458" i="33"/>
  <c r="I454" i="33"/>
  <c r="I466" i="33"/>
  <c r="AC441" i="33"/>
  <c r="O434" i="33"/>
  <c r="Q435" i="33" s="1"/>
  <c r="I467" i="33"/>
  <c r="I459" i="33" l="1"/>
  <c r="CP442" i="33"/>
  <c r="AT442" i="33"/>
  <c r="AZ442" i="33"/>
  <c r="BP442" i="33"/>
  <c r="BN442" i="33"/>
  <c r="AP442" i="33"/>
  <c r="AI442" i="33"/>
  <c r="DA442" i="33"/>
  <c r="CW442" i="33"/>
  <c r="CN442" i="33"/>
  <c r="CX442" i="33"/>
  <c r="BR442" i="33"/>
  <c r="AY442" i="33"/>
  <c r="CK442" i="33"/>
  <c r="AM442" i="33"/>
  <c r="DB442" i="33"/>
  <c r="CH442" i="33"/>
  <c r="BS442" i="33"/>
  <c r="BT442" i="33"/>
  <c r="CJ442" i="33"/>
  <c r="CS442" i="33"/>
  <c r="CZ442" i="33"/>
  <c r="AQ442" i="33"/>
  <c r="DF442" i="33"/>
  <c r="CR442" i="33"/>
  <c r="CB442" i="33"/>
  <c r="BM442" i="33"/>
  <c r="AJ442" i="33"/>
  <c r="BG442" i="33"/>
  <c r="CQ442" i="33"/>
  <c r="BB442" i="33"/>
  <c r="DE442" i="33"/>
  <c r="BQ442" i="33"/>
  <c r="CE442" i="33"/>
  <c r="CO442" i="33"/>
  <c r="AS442" i="33"/>
  <c r="AG442" i="33"/>
  <c r="BA442" i="33"/>
  <c r="BZ442" i="33"/>
  <c r="AX442" i="33"/>
  <c r="AW442" i="33"/>
  <c r="AF442" i="33"/>
  <c r="BH442" i="33"/>
  <c r="CD442" i="33"/>
  <c r="DD442" i="33"/>
  <c r="BD442" i="33"/>
  <c r="BE442" i="33"/>
  <c r="CL442" i="33"/>
  <c r="AH442" i="33"/>
  <c r="CM442" i="33"/>
  <c r="BJ442" i="33"/>
  <c r="CY442" i="33"/>
  <c r="BY442" i="33"/>
  <c r="AR442" i="33"/>
  <c r="DC442" i="33"/>
  <c r="AU442" i="33"/>
  <c r="DG442" i="33"/>
  <c r="BW442" i="33"/>
  <c r="BC442" i="33"/>
  <c r="CI442" i="33"/>
  <c r="CC442" i="33"/>
  <c r="BI442" i="33"/>
  <c r="BF442" i="33"/>
  <c r="BX442" i="33"/>
  <c r="AO442" i="33"/>
  <c r="BO442" i="33"/>
  <c r="CG442" i="33"/>
  <c r="CF442" i="33"/>
  <c r="AN442" i="33"/>
  <c r="CU442" i="33"/>
  <c r="CA442" i="33"/>
  <c r="BV442" i="33"/>
  <c r="BL442" i="33"/>
  <c r="BK442" i="33"/>
  <c r="AL442" i="33"/>
  <c r="AV442" i="33"/>
  <c r="AK442" i="33"/>
  <c r="CT442" i="33"/>
  <c r="BU442" i="33"/>
  <c r="CV442" i="33"/>
  <c r="I472" i="33"/>
  <c r="AE442" i="33"/>
  <c r="I471" i="33"/>
  <c r="CD435" i="33"/>
  <c r="CA435" i="33"/>
  <c r="BU435" i="33"/>
  <c r="CL435" i="33"/>
  <c r="Y435" i="33"/>
  <c r="AK435" i="33"/>
  <c r="AR435" i="33"/>
  <c r="BA435" i="33"/>
  <c r="AW435" i="33"/>
  <c r="CI435" i="33"/>
  <c r="AV435" i="33"/>
  <c r="AG435" i="33"/>
  <c r="CJ435" i="33"/>
  <c r="BO435" i="33"/>
  <c r="AC435" i="33"/>
  <c r="BS435" i="33"/>
  <c r="U435" i="33"/>
  <c r="AP435" i="33"/>
  <c r="CO435" i="33"/>
  <c r="BF435" i="33"/>
  <c r="CF435" i="33"/>
  <c r="CK435" i="33"/>
  <c r="CP435" i="33"/>
  <c r="BZ435" i="33"/>
  <c r="CM435" i="33"/>
  <c r="BM435" i="33"/>
  <c r="AQ435" i="33"/>
  <c r="BE435" i="33"/>
  <c r="CQ435" i="33"/>
  <c r="CH435" i="33"/>
  <c r="BK435" i="33"/>
  <c r="AH435" i="33"/>
  <c r="AO435" i="33"/>
  <c r="BC435" i="33"/>
  <c r="AT435" i="33"/>
  <c r="W435" i="33"/>
  <c r="BJ435" i="33"/>
  <c r="AN435" i="33"/>
  <c r="CR435" i="33"/>
  <c r="X435" i="33"/>
  <c r="AF435" i="33"/>
  <c r="AX435" i="33"/>
  <c r="AJ435" i="33"/>
  <c r="AE435" i="33"/>
  <c r="BR435" i="33"/>
  <c r="BD435" i="33"/>
  <c r="AZ435" i="33"/>
  <c r="BL435" i="33"/>
  <c r="BP435" i="33"/>
  <c r="AA435" i="33"/>
  <c r="CS435" i="33"/>
  <c r="Z435" i="33"/>
  <c r="R435" i="33"/>
  <c r="BW435" i="33"/>
  <c r="BY435" i="33"/>
  <c r="AD435" i="33"/>
  <c r="BV435" i="33"/>
  <c r="AB435" i="33"/>
  <c r="AM435" i="33"/>
  <c r="V435" i="33"/>
  <c r="CB435" i="33"/>
  <c r="CN435" i="33"/>
  <c r="CE435" i="33"/>
  <c r="BT435" i="33"/>
  <c r="BI435" i="33"/>
  <c r="AU435" i="33"/>
  <c r="BH435" i="33"/>
  <c r="BN435" i="33"/>
  <c r="T435" i="33"/>
  <c r="AI435" i="33"/>
  <c r="CG435" i="33"/>
  <c r="CC435" i="33"/>
  <c r="BB435" i="33"/>
  <c r="BX435" i="33"/>
  <c r="AY435" i="33"/>
  <c r="S435" i="33"/>
  <c r="AL435" i="33"/>
  <c r="BQ435" i="33"/>
  <c r="AS435" i="33"/>
  <c r="BG435" i="33"/>
  <c r="I463" i="33"/>
  <c r="L433" i="33" l="1"/>
  <c r="P382" i="33" s="1"/>
  <c r="T382" i="33" s="1"/>
  <c r="L435" i="33"/>
  <c r="P384" i="33" s="1"/>
  <c r="T384" i="33" s="1"/>
  <c r="O435" i="33"/>
  <c r="I464" i="33"/>
  <c r="L436" i="33"/>
  <c r="P385" i="33" s="1"/>
  <c r="T385" i="33" s="1"/>
  <c r="I468" i="33"/>
  <c r="I476" i="33"/>
  <c r="L434" i="33"/>
  <c r="P383" i="33" s="1"/>
  <c r="T383" i="33" s="1"/>
  <c r="M435" i="33"/>
  <c r="F442" i="33"/>
  <c r="AC442" i="33"/>
  <c r="D442" i="33"/>
  <c r="L448" i="33" s="1"/>
  <c r="D441" i="33"/>
  <c r="L447" i="33" s="1"/>
  <c r="D440" i="33"/>
  <c r="D443" i="33"/>
  <c r="L449" i="33" s="1"/>
  <c r="I477" i="33"/>
  <c r="F19" i="33" l="1"/>
  <c r="M448" i="33"/>
  <c r="I473" i="33"/>
  <c r="I469" i="33"/>
  <c r="I482" i="33"/>
  <c r="M433" i="33"/>
  <c r="L446" i="33"/>
  <c r="F440" i="33"/>
  <c r="H19" i="33" s="1"/>
  <c r="I481" i="33"/>
  <c r="V382" i="33" a="1"/>
  <c r="I487" i="33" l="1"/>
  <c r="F433" i="33"/>
  <c r="D433" i="33"/>
  <c r="E433" i="33"/>
  <c r="V383" i="33"/>
  <c r="V384" i="33"/>
  <c r="V385" i="33"/>
  <c r="V382" i="33"/>
  <c r="I474" i="33"/>
  <c r="I486" i="33"/>
  <c r="I478" i="33"/>
  <c r="X382" i="33" l="1" a="1"/>
  <c r="Y385" i="33" s="1"/>
  <c r="I443" i="33" s="1"/>
  <c r="I491" i="33"/>
  <c r="I483" i="33"/>
  <c r="I479" i="33"/>
  <c r="I492" i="33"/>
  <c r="AA382" i="33" l="1"/>
  <c r="K440" i="33" s="1"/>
  <c r="Y384" i="33"/>
  <c r="I442" i="33" s="1"/>
  <c r="Z384" i="33"/>
  <c r="J442" i="33" s="1"/>
  <c r="Y383" i="33"/>
  <c r="I441" i="33" s="1"/>
  <c r="Z382" i="33"/>
  <c r="J440" i="33" s="1"/>
  <c r="Y382" i="33"/>
  <c r="I440" i="33" s="1"/>
  <c r="AA385" i="33"/>
  <c r="K443" i="33" s="1"/>
  <c r="X385" i="33"/>
  <c r="H443" i="33" s="1"/>
  <c r="AA383" i="33"/>
  <c r="K441" i="33" s="1"/>
  <c r="X384" i="33"/>
  <c r="H442" i="33" s="1"/>
  <c r="Z385" i="33"/>
  <c r="J443" i="33" s="1"/>
  <c r="X383" i="33"/>
  <c r="H441" i="33" s="1"/>
  <c r="Z383" i="33"/>
  <c r="J441" i="33" s="1"/>
  <c r="X382" i="33"/>
  <c r="H440" i="33" s="1"/>
  <c r="AA384" i="33"/>
  <c r="K442" i="33" s="1"/>
  <c r="I488" i="33"/>
  <c r="I484" i="33"/>
  <c r="M440" i="33" l="1" a="1"/>
  <c r="M440" i="33" s="1"/>
  <c r="I489" i="33"/>
  <c r="I493" i="33"/>
  <c r="M443" i="33" l="1"/>
  <c r="M442" i="33"/>
  <c r="M441" i="33"/>
  <c r="I494" i="33"/>
  <c r="N440" i="33" l="1"/>
  <c r="N441" i="33"/>
  <c r="N443" i="33"/>
  <c r="N442" i="33"/>
  <c r="J446" i="33" s="1"/>
  <c r="J451" i="33" s="1"/>
  <c r="J448" i="33" l="1"/>
  <c r="J449" i="33"/>
  <c r="J454" i="33" s="1"/>
  <c r="J447" i="33"/>
  <c r="J452" i="33" s="1"/>
  <c r="K446" i="33"/>
  <c r="J456" i="33"/>
  <c r="K451" i="33"/>
  <c r="J453" i="33"/>
  <c r="K448" i="33"/>
  <c r="K447" i="33" l="1"/>
  <c r="K449" i="33"/>
  <c r="M446" i="33"/>
  <c r="J459" i="33"/>
  <c r="K454" i="33"/>
  <c r="J461" i="33"/>
  <c r="J457" i="33"/>
  <c r="K452" i="33"/>
  <c r="J458" i="33"/>
  <c r="K453" i="33"/>
  <c r="BL451" i="33" l="1"/>
  <c r="BL452" i="33" s="1"/>
  <c r="BI451" i="33"/>
  <c r="BI452" i="33" s="1"/>
  <c r="AL451" i="33"/>
  <c r="AL452" i="33" s="1"/>
  <c r="R451" i="33"/>
  <c r="R452" i="33" s="1"/>
  <c r="CE451" i="33"/>
  <c r="CE452" i="33" s="1"/>
  <c r="BO451" i="33"/>
  <c r="BO452" i="33" s="1"/>
  <c r="CA451" i="33"/>
  <c r="CA452" i="33" s="1"/>
  <c r="AS451" i="33"/>
  <c r="AS452" i="33" s="1"/>
  <c r="CD451" i="33"/>
  <c r="CD452" i="33" s="1"/>
  <c r="CP451" i="33"/>
  <c r="CP452" i="33" s="1"/>
  <c r="W451" i="33"/>
  <c r="W452" i="33" s="1"/>
  <c r="AO451" i="33"/>
  <c r="AO452" i="33" s="1"/>
  <c r="BG451" i="33"/>
  <c r="BG452" i="33" s="1"/>
  <c r="AC451" i="33"/>
  <c r="AC452" i="33" s="1"/>
  <c r="AG451" i="33"/>
  <c r="AG452" i="33" s="1"/>
  <c r="AA451" i="33"/>
  <c r="AA452" i="33" s="1"/>
  <c r="BJ451" i="33"/>
  <c r="BJ452" i="33" s="1"/>
  <c r="CK451" i="33"/>
  <c r="CK452" i="33" s="1"/>
  <c r="Y451" i="33"/>
  <c r="Y452" i="33" s="1"/>
  <c r="AV451" i="33"/>
  <c r="AV452" i="33" s="1"/>
  <c r="BK451" i="33"/>
  <c r="BK452" i="33" s="1"/>
  <c r="AI451" i="33"/>
  <c r="AI452" i="33" s="1"/>
  <c r="BB451" i="33"/>
  <c r="BB452" i="33" s="1"/>
  <c r="CF451" i="33"/>
  <c r="CF452" i="33" s="1"/>
  <c r="AT451" i="33"/>
  <c r="AT452" i="33" s="1"/>
  <c r="BX451" i="33"/>
  <c r="BX452" i="33" s="1"/>
  <c r="BF451" i="33"/>
  <c r="BF452" i="33" s="1"/>
  <c r="CC451" i="33"/>
  <c r="CC452" i="33" s="1"/>
  <c r="Q451" i="33"/>
  <c r="AN451" i="33"/>
  <c r="AN452" i="33" s="1"/>
  <c r="BC451" i="33"/>
  <c r="BC452" i="33" s="1"/>
  <c r="J462" i="33"/>
  <c r="BA451" i="33"/>
  <c r="BA452" i="33" s="1"/>
  <c r="BV451" i="33"/>
  <c r="BV452" i="33" s="1"/>
  <c r="BS451" i="33"/>
  <c r="BS452" i="33" s="1"/>
  <c r="AK451" i="33"/>
  <c r="AK452" i="33" s="1"/>
  <c r="CN451" i="33"/>
  <c r="CN452" i="33" s="1"/>
  <c r="CM451" i="33"/>
  <c r="CM452" i="33" s="1"/>
  <c r="BP451" i="33"/>
  <c r="BP452" i="33" s="1"/>
  <c r="BH451" i="33"/>
  <c r="BH452" i="33" s="1"/>
  <c r="BU451" i="33"/>
  <c r="BU452" i="33" s="1"/>
  <c r="AF451" i="33"/>
  <c r="AF452" i="33" s="1"/>
  <c r="AY451" i="33"/>
  <c r="AY452" i="33" s="1"/>
  <c r="BW451" i="33"/>
  <c r="BW452" i="33" s="1"/>
  <c r="AZ451" i="33"/>
  <c r="AZ452" i="33" s="1"/>
  <c r="CO451" i="33"/>
  <c r="CO452" i="33" s="1"/>
  <c r="AR451" i="33"/>
  <c r="AR452" i="33" s="1"/>
  <c r="AP451" i="33"/>
  <c r="AP452" i="33" s="1"/>
  <c r="BM451" i="33"/>
  <c r="BM452" i="33" s="1"/>
  <c r="CJ451" i="33"/>
  <c r="CJ452" i="33" s="1"/>
  <c r="X451" i="33"/>
  <c r="X452" i="33" s="1"/>
  <c r="AM451" i="33"/>
  <c r="AM452" i="33" s="1"/>
  <c r="J466" i="33"/>
  <c r="BZ451" i="33"/>
  <c r="BZ452" i="33" s="1"/>
  <c r="BD451" i="33"/>
  <c r="BD452" i="33" s="1"/>
  <c r="CH451" i="33"/>
  <c r="CH452" i="33" s="1"/>
  <c r="BN451" i="33"/>
  <c r="BN452" i="33" s="1"/>
  <c r="V451" i="33"/>
  <c r="V452" i="33" s="1"/>
  <c r="AD451" i="33"/>
  <c r="AD452" i="33" s="1"/>
  <c r="AX451" i="33"/>
  <c r="AX452" i="33" s="1"/>
  <c r="CR451" i="33"/>
  <c r="CR452" i="33" s="1"/>
  <c r="AU451" i="33"/>
  <c r="AU452" i="33" s="1"/>
  <c r="CG451" i="33"/>
  <c r="CG452" i="33" s="1"/>
  <c r="AQ451" i="33"/>
  <c r="AQ452" i="33" s="1"/>
  <c r="AJ451" i="33"/>
  <c r="AJ452" i="33" s="1"/>
  <c r="BY451" i="33"/>
  <c r="BY452" i="33" s="1"/>
  <c r="AB451" i="33"/>
  <c r="AB452" i="33" s="1"/>
  <c r="AH451" i="33"/>
  <c r="AH452" i="33" s="1"/>
  <c r="BE451" i="33"/>
  <c r="BE452" i="33" s="1"/>
  <c r="CB451" i="33"/>
  <c r="CB452" i="33" s="1"/>
  <c r="CQ451" i="33"/>
  <c r="CQ452" i="33" s="1"/>
  <c r="AE451" i="33"/>
  <c r="AE452" i="33" s="1"/>
  <c r="BQ451" i="33"/>
  <c r="BQ452" i="33" s="1"/>
  <c r="CS451" i="33"/>
  <c r="CS452" i="33" s="1"/>
  <c r="J463" i="33"/>
  <c r="S451" i="33"/>
  <c r="S452" i="33" s="1"/>
  <c r="U451" i="33"/>
  <c r="U452" i="33" s="1"/>
  <c r="BR451" i="33"/>
  <c r="BR452" i="33" s="1"/>
  <c r="T451" i="33"/>
  <c r="T452" i="33" s="1"/>
  <c r="CL451" i="33"/>
  <c r="CL452" i="33" s="1"/>
  <c r="Z451" i="33"/>
  <c r="Z452" i="33" s="1"/>
  <c r="AW451" i="33"/>
  <c r="AW452" i="33" s="1"/>
  <c r="BT451" i="33"/>
  <c r="BT452" i="33" s="1"/>
  <c r="CI451" i="33"/>
  <c r="CI452" i="33" s="1"/>
  <c r="J464" i="33"/>
  <c r="J469" i="33" l="1"/>
  <c r="J468" i="33"/>
  <c r="O451" i="33"/>
  <c r="Q452" i="33"/>
  <c r="J467" i="33"/>
  <c r="J471" i="33"/>
  <c r="J476" i="33" l="1"/>
  <c r="J474" i="33"/>
  <c r="J473" i="33"/>
  <c r="J472" i="33"/>
  <c r="O452" i="33"/>
  <c r="Q453" i="33" s="1"/>
  <c r="J479" i="33" l="1"/>
  <c r="J478" i="33"/>
  <c r="J477" i="33"/>
  <c r="BI453" i="33"/>
  <c r="CP453" i="33"/>
  <c r="W453" i="33"/>
  <c r="CE453" i="33"/>
  <c r="BL453" i="33"/>
  <c r="R453" i="33"/>
  <c r="CA453" i="33"/>
  <c r="AS453" i="33"/>
  <c r="AL453" i="33"/>
  <c r="CD453" i="33"/>
  <c r="BO453" i="33"/>
  <c r="AO453" i="33"/>
  <c r="AN453" i="33"/>
  <c r="BM453" i="33"/>
  <c r="BW453" i="33"/>
  <c r="CS453" i="33"/>
  <c r="AR453" i="33"/>
  <c r="BS453" i="33"/>
  <c r="T453" i="33"/>
  <c r="AK453" i="33"/>
  <c r="CI453" i="33"/>
  <c r="AZ453" i="33"/>
  <c r="CF453" i="33"/>
  <c r="BA453" i="33"/>
  <c r="AP453" i="33"/>
  <c r="BF453" i="33"/>
  <c r="V453" i="33"/>
  <c r="CN453" i="33"/>
  <c r="CO453" i="33"/>
  <c r="AY453" i="33"/>
  <c r="BR453" i="33"/>
  <c r="AM453" i="33"/>
  <c r="AJ453" i="33"/>
  <c r="BG453" i="33"/>
  <c r="AA453" i="33"/>
  <c r="BN453" i="33"/>
  <c r="CR453" i="33"/>
  <c r="AD453" i="33"/>
  <c r="AE453" i="33"/>
  <c r="CH453" i="33"/>
  <c r="AI453" i="33"/>
  <c r="BU453" i="33"/>
  <c r="AX453" i="33"/>
  <c r="BP453" i="33"/>
  <c r="BT453" i="33"/>
  <c r="BY453" i="33"/>
  <c r="AC453" i="33"/>
  <c r="AU453" i="33"/>
  <c r="BD453" i="33"/>
  <c r="AF453" i="33"/>
  <c r="BC453" i="33"/>
  <c r="CL453" i="33"/>
  <c r="U453" i="33"/>
  <c r="CM453" i="33"/>
  <c r="BB453" i="33"/>
  <c r="AG453" i="33"/>
  <c r="AH453" i="33"/>
  <c r="BE453" i="33"/>
  <c r="BZ453" i="33"/>
  <c r="BH453" i="33"/>
  <c r="BV453" i="33"/>
  <c r="AV453" i="33"/>
  <c r="CQ453" i="33"/>
  <c r="AW453" i="33"/>
  <c r="S453" i="33"/>
  <c r="CC453" i="33"/>
  <c r="Y453" i="33"/>
  <c r="AT453" i="33"/>
  <c r="X453" i="33"/>
  <c r="Z453" i="33"/>
  <c r="BJ453" i="33"/>
  <c r="BK453" i="33"/>
  <c r="BQ453" i="33"/>
  <c r="BX453" i="33"/>
  <c r="CB453" i="33"/>
  <c r="AB453" i="33"/>
  <c r="CK453" i="33"/>
  <c r="CJ453" i="33"/>
  <c r="AQ453" i="33"/>
  <c r="CG453" i="33"/>
  <c r="J481" i="33"/>
  <c r="L451" i="33" l="1"/>
  <c r="L453" i="33"/>
  <c r="L452" i="33"/>
  <c r="L454" i="33"/>
  <c r="M453" i="33"/>
  <c r="J486" i="33"/>
  <c r="O453" i="33"/>
  <c r="J482" i="33"/>
  <c r="J483" i="33"/>
  <c r="J484" i="33"/>
  <c r="M451" i="33" l="1"/>
  <c r="F451" i="33" s="1"/>
  <c r="H456" i="33" s="1"/>
  <c r="J487" i="33"/>
  <c r="J491" i="33"/>
  <c r="J489" i="33"/>
  <c r="J488" i="33"/>
  <c r="J494" i="33" l="1"/>
  <c r="H457" i="33"/>
  <c r="K456" i="33"/>
  <c r="J492" i="33"/>
  <c r="J493" i="33"/>
  <c r="H458" i="33" l="1"/>
  <c r="K457" i="33"/>
  <c r="H459" i="33" l="1"/>
  <c r="K459" i="33" s="1"/>
  <c r="K458" i="33"/>
  <c r="BX456" i="33" l="1"/>
  <c r="BX457" i="33" s="1"/>
  <c r="CS456" i="33"/>
  <c r="CS457" i="33" s="1"/>
  <c r="AT456" i="33"/>
  <c r="AT457" i="33" s="1"/>
  <c r="CK456" i="33"/>
  <c r="CK457" i="33" s="1"/>
  <c r="X456" i="33"/>
  <c r="X457" i="33" s="1"/>
  <c r="AJ456" i="33"/>
  <c r="AJ457" i="33" s="1"/>
  <c r="CL456" i="33"/>
  <c r="CL457" i="33" s="1"/>
  <c r="AP456" i="33"/>
  <c r="AP457" i="33" s="1"/>
  <c r="BZ456" i="33"/>
  <c r="BZ457" i="33" s="1"/>
  <c r="AG456" i="33"/>
  <c r="AG457" i="33" s="1"/>
  <c r="BP456" i="33"/>
  <c r="BP457" i="33" s="1"/>
  <c r="CM456" i="33"/>
  <c r="CM457" i="33" s="1"/>
  <c r="BK456" i="33"/>
  <c r="BK457" i="33" s="1"/>
  <c r="R456" i="33"/>
  <c r="R457" i="33" s="1"/>
  <c r="CH456" i="33"/>
  <c r="CH457" i="33" s="1"/>
  <c r="BG456" i="33"/>
  <c r="BG457" i="33" s="1"/>
  <c r="CG456" i="33"/>
  <c r="CG457" i="33" s="1"/>
  <c r="AM456" i="33"/>
  <c r="AM457" i="33" s="1"/>
  <c r="BQ456" i="33"/>
  <c r="BQ457" i="33" s="1"/>
  <c r="CO456" i="33"/>
  <c r="CO457" i="33" s="1"/>
  <c r="CD456" i="33"/>
  <c r="CD457" i="33" s="1"/>
  <c r="BS456" i="33"/>
  <c r="BS457" i="33" s="1"/>
  <c r="AZ456" i="33"/>
  <c r="AZ457" i="33" s="1"/>
  <c r="BM456" i="33"/>
  <c r="BM457" i="33" s="1"/>
  <c r="AX456" i="33"/>
  <c r="AX457" i="33" s="1"/>
  <c r="CN456" i="33"/>
  <c r="CN457" i="33" s="1"/>
  <c r="AV456" i="33"/>
  <c r="AV457" i="33" s="1"/>
  <c r="BO456" i="33"/>
  <c r="BO457" i="33" s="1"/>
  <c r="Y456" i="33"/>
  <c r="Y457" i="33" s="1"/>
  <c r="BI456" i="33"/>
  <c r="BI457" i="33" s="1"/>
  <c r="AE456" i="33"/>
  <c r="AE457" i="33" s="1"/>
  <c r="CB456" i="33"/>
  <c r="CB457" i="33" s="1"/>
  <c r="AI456" i="33"/>
  <c r="AI457" i="33" s="1"/>
  <c r="BF456" i="33"/>
  <c r="BF457" i="33" s="1"/>
  <c r="BJ456" i="33"/>
  <c r="BJ457" i="33" s="1"/>
  <c r="CA456" i="33"/>
  <c r="CA457" i="33" s="1"/>
  <c r="BY456" i="33"/>
  <c r="BY457" i="33" s="1"/>
  <c r="S456" i="33"/>
  <c r="S457" i="33" s="1"/>
  <c r="AK456" i="33"/>
  <c r="AK457" i="33" s="1"/>
  <c r="AL456" i="33"/>
  <c r="AL457" i="33" s="1"/>
  <c r="BE456" i="33"/>
  <c r="BE457" i="33" s="1"/>
  <c r="BH456" i="33"/>
  <c r="BH457" i="33" s="1"/>
  <c r="T456" i="33"/>
  <c r="T457" i="33" s="1"/>
  <c r="CP456" i="33"/>
  <c r="CP457" i="33" s="1"/>
  <c r="BT456" i="33"/>
  <c r="BT457" i="33" s="1"/>
  <c r="AH456" i="33"/>
  <c r="AH457" i="33" s="1"/>
  <c r="CE456" i="33"/>
  <c r="CE457" i="33" s="1"/>
  <c r="AB456" i="33"/>
  <c r="AB457" i="33" s="1"/>
  <c r="W456" i="33"/>
  <c r="W457" i="33" s="1"/>
  <c r="AC456" i="33"/>
  <c r="AC457" i="33" s="1"/>
  <c r="AS456" i="33"/>
  <c r="AS457" i="33" s="1"/>
  <c r="AU456" i="33"/>
  <c r="AU457" i="33" s="1"/>
  <c r="U456" i="33"/>
  <c r="U457" i="33" s="1"/>
  <c r="BN456" i="33"/>
  <c r="BN457" i="33" s="1"/>
  <c r="AW456" i="33"/>
  <c r="AW457" i="33" s="1"/>
  <c r="AF456" i="33"/>
  <c r="AF457" i="33" s="1"/>
  <c r="BC456" i="33"/>
  <c r="BC457" i="33" s="1"/>
  <c r="BA456" i="33"/>
  <c r="BA457" i="33" s="1"/>
  <c r="AD456" i="33"/>
  <c r="AD457" i="33" s="1"/>
  <c r="AO456" i="33"/>
  <c r="AO457" i="33" s="1"/>
  <c r="CF456" i="33"/>
  <c r="CF457" i="33" s="1"/>
  <c r="AY456" i="33"/>
  <c r="AY457" i="33" s="1"/>
  <c r="CJ456" i="33"/>
  <c r="CJ457" i="33" s="1"/>
  <c r="BR456" i="33"/>
  <c r="BR457" i="33" s="1"/>
  <c r="CI456" i="33"/>
  <c r="CI457" i="33" s="1"/>
  <c r="AR456" i="33"/>
  <c r="AR457" i="33" s="1"/>
  <c r="BW456" i="33"/>
  <c r="BW457" i="33" s="1"/>
  <c r="BV456" i="33"/>
  <c r="BV457" i="33" s="1"/>
  <c r="CR456" i="33"/>
  <c r="CR457" i="33" s="1"/>
  <c r="CQ456" i="33"/>
  <c r="CQ457" i="33" s="1"/>
  <c r="Q456" i="33"/>
  <c r="V456" i="33"/>
  <c r="V457" i="33" s="1"/>
  <c r="AQ456" i="33"/>
  <c r="AQ457" i="33" s="1"/>
  <c r="BL456" i="33"/>
  <c r="BL457" i="33" s="1"/>
  <c r="AA456" i="33"/>
  <c r="AA457" i="33" s="1"/>
  <c r="AN456" i="33"/>
  <c r="AN457" i="33" s="1"/>
  <c r="BU456" i="33"/>
  <c r="BU457" i="33" s="1"/>
  <c r="Z456" i="33"/>
  <c r="Z457" i="33" s="1"/>
  <c r="CC456" i="33"/>
  <c r="CC457" i="33" s="1"/>
  <c r="BB456" i="33"/>
  <c r="BB457" i="33" s="1"/>
  <c r="BD456" i="33"/>
  <c r="BD457" i="33" s="1"/>
  <c r="Q457" i="33" l="1"/>
  <c r="O456" i="33"/>
  <c r="O457" i="33" l="1"/>
  <c r="CK458" i="33" l="1"/>
  <c r="AT458" i="33"/>
  <c r="BZ458" i="33"/>
  <c r="AP458" i="33"/>
  <c r="AG458" i="33"/>
  <c r="CO458" i="33"/>
  <c r="AV458" i="33"/>
  <c r="Y458" i="33"/>
  <c r="CM458" i="33"/>
  <c r="AZ458" i="33"/>
  <c r="CN458" i="33"/>
  <c r="BK458" i="33"/>
  <c r="X458" i="33"/>
  <c r="AJ458" i="33"/>
  <c r="AM458" i="33"/>
  <c r="BX458" i="33"/>
  <c r="BO458" i="33"/>
  <c r="CL458" i="33"/>
  <c r="AX458" i="33"/>
  <c r="BG458" i="33"/>
  <c r="R458" i="33"/>
  <c r="CD458" i="33"/>
  <c r="BS458" i="33"/>
  <c r="CH458" i="33"/>
  <c r="BM458" i="33"/>
  <c r="BP458" i="33"/>
  <c r="CS458" i="33"/>
  <c r="CG458" i="33"/>
  <c r="BQ458" i="33"/>
  <c r="BU458" i="33"/>
  <c r="BE458" i="33"/>
  <c r="V458" i="33"/>
  <c r="AU458" i="33"/>
  <c r="CP458" i="33"/>
  <c r="BN458" i="33"/>
  <c r="BW458" i="33"/>
  <c r="AF458" i="33"/>
  <c r="AW458" i="33"/>
  <c r="S458" i="33"/>
  <c r="CE458" i="33"/>
  <c r="BH458" i="33"/>
  <c r="AL458" i="33"/>
  <c r="AK458" i="33"/>
  <c r="T458" i="33"/>
  <c r="AE458" i="33"/>
  <c r="BA458" i="33"/>
  <c r="CR458" i="33"/>
  <c r="W458" i="33"/>
  <c r="AO458" i="33"/>
  <c r="AI458" i="33"/>
  <c r="BR458" i="33"/>
  <c r="AN458" i="33"/>
  <c r="CJ458" i="33"/>
  <c r="AD458" i="33"/>
  <c r="AH458" i="33"/>
  <c r="BT458" i="33"/>
  <c r="AS458" i="33"/>
  <c r="AR458" i="33"/>
  <c r="AA458" i="33"/>
  <c r="BI458" i="33"/>
  <c r="CA458" i="33"/>
  <c r="AC458" i="33"/>
  <c r="CI458" i="33"/>
  <c r="AQ458" i="33"/>
  <c r="BC458" i="33"/>
  <c r="BB458" i="33"/>
  <c r="U458" i="33"/>
  <c r="CF458" i="33"/>
  <c r="AY458" i="33"/>
  <c r="BJ458" i="33"/>
  <c r="BV458" i="33"/>
  <c r="AB458" i="33"/>
  <c r="BF458" i="33"/>
  <c r="BL458" i="33"/>
  <c r="CB458" i="33"/>
  <c r="CC458" i="33"/>
  <c r="Z458" i="33"/>
  <c r="CQ458" i="33"/>
  <c r="BD458" i="33"/>
  <c r="BY458" i="33"/>
  <c r="Q458" i="33"/>
  <c r="O458" i="33" l="1"/>
  <c r="M458" i="33"/>
  <c r="L456" i="33"/>
  <c r="L457" i="33"/>
  <c r="L459" i="33"/>
  <c r="L458" i="33"/>
  <c r="M456" i="33" l="1"/>
  <c r="F456" i="33" l="1"/>
  <c r="E456" i="33"/>
  <c r="D456" i="33"/>
  <c r="H461" i="33" l="1"/>
  <c r="H462" i="33" l="1"/>
  <c r="K461" i="33"/>
  <c r="H463" i="33" l="1"/>
  <c r="K462" i="33"/>
  <c r="H464" i="33" l="1"/>
  <c r="K464" i="33" s="1"/>
  <c r="K463" i="33"/>
  <c r="AA461" i="33" l="1"/>
  <c r="AA462" i="33" s="1"/>
  <c r="AN461" i="33"/>
  <c r="AN462" i="33" s="1"/>
  <c r="BX461" i="33"/>
  <c r="BX462" i="33" s="1"/>
  <c r="CC461" i="33"/>
  <c r="CC462" i="33" s="1"/>
  <c r="AB461" i="33"/>
  <c r="AB462" i="33" s="1"/>
  <c r="AM461" i="33"/>
  <c r="AM462" i="33" s="1"/>
  <c r="BP461" i="33"/>
  <c r="BP462" i="33" s="1"/>
  <c r="BQ461" i="33"/>
  <c r="BQ462" i="33" s="1"/>
  <c r="CE461" i="33"/>
  <c r="CE462" i="33" s="1"/>
  <c r="BA461" i="33"/>
  <c r="BA462" i="33" s="1"/>
  <c r="BB461" i="33"/>
  <c r="BB462" i="33" s="1"/>
  <c r="BY461" i="33"/>
  <c r="BY462" i="33" s="1"/>
  <c r="CM461" i="33"/>
  <c r="CM462" i="33" s="1"/>
  <c r="CF461" i="33"/>
  <c r="CF462" i="33" s="1"/>
  <c r="AL461" i="33"/>
  <c r="AL462" i="33" s="1"/>
  <c r="AQ461" i="33"/>
  <c r="AQ462" i="33" s="1"/>
  <c r="BV461" i="33"/>
  <c r="BV462" i="33" s="1"/>
  <c r="BE461" i="33"/>
  <c r="BE462" i="33" s="1"/>
  <c r="BL461" i="33"/>
  <c r="BL462" i="33" s="1"/>
  <c r="AU461" i="33"/>
  <c r="AU462" i="33" s="1"/>
  <c r="CB461" i="33"/>
  <c r="CB462" i="33" s="1"/>
  <c r="CN461" i="33"/>
  <c r="CN462" i="33" s="1"/>
  <c r="BJ461" i="33"/>
  <c r="BJ462" i="33" s="1"/>
  <c r="AF461" i="33"/>
  <c r="AF462" i="33" s="1"/>
  <c r="BI461" i="33"/>
  <c r="BI462" i="33" s="1"/>
  <c r="BD461" i="33"/>
  <c r="BD462" i="33" s="1"/>
  <c r="BC461" i="33"/>
  <c r="BC462" i="33" s="1"/>
  <c r="AY461" i="33"/>
  <c r="AY462" i="33" s="1"/>
  <c r="BR461" i="33"/>
  <c r="BR462" i="33" s="1"/>
  <c r="BF461" i="33"/>
  <c r="BF462" i="33" s="1"/>
  <c r="AC461" i="33"/>
  <c r="AC462" i="33" s="1"/>
  <c r="AX461" i="33"/>
  <c r="AX462" i="33" s="1"/>
  <c r="AZ461" i="33"/>
  <c r="AZ462" i="33" s="1"/>
  <c r="CH461" i="33"/>
  <c r="CH462" i="33" s="1"/>
  <c r="Y461" i="33"/>
  <c r="Y462" i="33" s="1"/>
  <c r="AS461" i="33"/>
  <c r="AS462" i="33" s="1"/>
  <c r="AW461" i="33"/>
  <c r="AW462" i="33" s="1"/>
  <c r="AE461" i="33"/>
  <c r="AE462" i="33" s="1"/>
  <c r="Z461" i="33"/>
  <c r="Z462" i="33" s="1"/>
  <c r="AJ461" i="33"/>
  <c r="AJ462" i="33" s="1"/>
  <c r="AH461" i="33"/>
  <c r="AH462" i="33" s="1"/>
  <c r="BG461" i="33"/>
  <c r="BG462" i="33" s="1"/>
  <c r="BZ461" i="33"/>
  <c r="BZ462" i="33" s="1"/>
  <c r="CL461" i="33"/>
  <c r="CL462" i="33" s="1"/>
  <c r="AK461" i="33"/>
  <c r="AK462" i="33" s="1"/>
  <c r="BN461" i="33"/>
  <c r="BN462" i="33" s="1"/>
  <c r="BW461" i="33"/>
  <c r="BW462" i="33" s="1"/>
  <c r="CP461" i="33"/>
  <c r="CP462" i="33" s="1"/>
  <c r="CK461" i="33"/>
  <c r="CK462" i="33" s="1"/>
  <c r="CI461" i="33"/>
  <c r="CI462" i="33" s="1"/>
  <c r="U461" i="33"/>
  <c r="U462" i="33" s="1"/>
  <c r="CR461" i="33"/>
  <c r="CR462" i="33" s="1"/>
  <c r="BK461" i="33"/>
  <c r="BK462" i="33" s="1"/>
  <c r="CO461" i="33"/>
  <c r="CO462" i="33" s="1"/>
  <c r="AO461" i="33"/>
  <c r="AO462" i="33" s="1"/>
  <c r="BO461" i="33"/>
  <c r="BO462" i="33" s="1"/>
  <c r="AG461" i="33"/>
  <c r="AG462" i="33" s="1"/>
  <c r="CQ461" i="33"/>
  <c r="CQ462" i="33" s="1"/>
  <c r="BH461" i="33"/>
  <c r="BH462" i="33" s="1"/>
  <c r="AP461" i="33"/>
  <c r="AP462" i="33" s="1"/>
  <c r="BT461" i="33"/>
  <c r="BT462" i="33" s="1"/>
  <c r="CG461" i="33"/>
  <c r="CG462" i="33" s="1"/>
  <c r="CJ461" i="33"/>
  <c r="CJ462" i="33" s="1"/>
  <c r="AR461" i="33"/>
  <c r="AR462" i="33" s="1"/>
  <c r="Q461" i="33"/>
  <c r="BS461" i="33"/>
  <c r="BS462" i="33" s="1"/>
  <c r="V461" i="33"/>
  <c r="V462" i="33" s="1"/>
  <c r="BU461" i="33"/>
  <c r="BU462" i="33" s="1"/>
  <c r="AD461" i="33"/>
  <c r="AD462" i="33" s="1"/>
  <c r="CD461" i="33"/>
  <c r="CD462" i="33" s="1"/>
  <c r="BM461" i="33"/>
  <c r="BM462" i="33" s="1"/>
  <c r="AT461" i="33"/>
  <c r="AT462" i="33" s="1"/>
  <c r="AI461" i="33"/>
  <c r="AI462" i="33" s="1"/>
  <c r="CA461" i="33"/>
  <c r="CA462" i="33" s="1"/>
  <c r="R461" i="33"/>
  <c r="R462" i="33" s="1"/>
  <c r="CS461" i="33"/>
  <c r="CS462" i="33" s="1"/>
  <c r="X461" i="33"/>
  <c r="X462" i="33" s="1"/>
  <c r="AV461" i="33"/>
  <c r="AV462" i="33" s="1"/>
  <c r="T461" i="33"/>
  <c r="T462" i="33" s="1"/>
  <c r="W461" i="33"/>
  <c r="W462" i="33" s="1"/>
  <c r="S461" i="33"/>
  <c r="S462" i="33" s="1"/>
  <c r="Q462" i="33" l="1"/>
  <c r="O461" i="33"/>
  <c r="O462" i="33" l="1"/>
  <c r="CB463" i="33" l="1"/>
  <c r="AN463" i="33"/>
  <c r="AM463" i="33"/>
  <c r="AU463" i="33"/>
  <c r="BQ463" i="33"/>
  <c r="BV463" i="33"/>
  <c r="AA463" i="33"/>
  <c r="AB463" i="33"/>
  <c r="BA463" i="33"/>
  <c r="AL463" i="33"/>
  <c r="BP463" i="33"/>
  <c r="CM463" i="33"/>
  <c r="CC463" i="33"/>
  <c r="CE463" i="33"/>
  <c r="BE463" i="33"/>
  <c r="BB463" i="33"/>
  <c r="BY463" i="33"/>
  <c r="AQ463" i="33"/>
  <c r="CF463" i="33"/>
  <c r="CN463" i="33"/>
  <c r="BX463" i="33"/>
  <c r="BL463" i="33"/>
  <c r="BK463" i="33"/>
  <c r="X463" i="33"/>
  <c r="BT463" i="33"/>
  <c r="AG463" i="33"/>
  <c r="AD463" i="33"/>
  <c r="Z463" i="33"/>
  <c r="BN463" i="33"/>
  <c r="AC463" i="33"/>
  <c r="AE463" i="33"/>
  <c r="CR463" i="33"/>
  <c r="BS463" i="33"/>
  <c r="CL463" i="33"/>
  <c r="AT463" i="33"/>
  <c r="AP463" i="33"/>
  <c r="AW463" i="33"/>
  <c r="AZ463" i="33"/>
  <c r="CI463" i="33"/>
  <c r="BO463" i="33"/>
  <c r="S463" i="33"/>
  <c r="U463" i="33"/>
  <c r="CJ463" i="33"/>
  <c r="CH463" i="33"/>
  <c r="BZ463" i="33"/>
  <c r="W463" i="33"/>
  <c r="AI463" i="33"/>
  <c r="BW463" i="33"/>
  <c r="T463" i="33"/>
  <c r="CA463" i="33"/>
  <c r="BR463" i="33"/>
  <c r="AH463" i="33"/>
  <c r="AK463" i="33"/>
  <c r="CK463" i="33"/>
  <c r="BF463" i="33"/>
  <c r="AV463" i="33"/>
  <c r="R463" i="33"/>
  <c r="BM463" i="33"/>
  <c r="BG463" i="33"/>
  <c r="V463" i="33"/>
  <c r="Y463" i="33"/>
  <c r="AJ463" i="33"/>
  <c r="CG463" i="33"/>
  <c r="AF463" i="33"/>
  <c r="AX463" i="33"/>
  <c r="CO463" i="33"/>
  <c r="AY463" i="33"/>
  <c r="CQ463" i="33"/>
  <c r="BD463" i="33"/>
  <c r="AR463" i="33"/>
  <c r="AS463" i="33"/>
  <c r="BU463" i="33"/>
  <c r="BJ463" i="33"/>
  <c r="BH463" i="33"/>
  <c r="CP463" i="33"/>
  <c r="CD463" i="33"/>
  <c r="BC463" i="33"/>
  <c r="AO463" i="33"/>
  <c r="BI463" i="33"/>
  <c r="CS463" i="33"/>
  <c r="Q463" i="33"/>
  <c r="M463" i="33" l="1"/>
  <c r="O463" i="33"/>
  <c r="L464" i="33"/>
  <c r="L462" i="33"/>
  <c r="L463" i="33"/>
  <c r="L461" i="33"/>
  <c r="M461" i="33" l="1"/>
  <c r="F461" i="33" s="1"/>
  <c r="D461" i="33" l="1"/>
  <c r="E461" i="33"/>
  <c r="H466" i="33" l="1"/>
  <c r="H467" i="33" s="1"/>
  <c r="K466" i="33" l="1"/>
  <c r="H468" i="33"/>
  <c r="K467" i="33"/>
  <c r="H469" i="33" l="1"/>
  <c r="K469" i="33" s="1"/>
  <c r="K468" i="33"/>
  <c r="AS466" i="33" l="1"/>
  <c r="AS467" i="33" s="1"/>
  <c r="AL466" i="33"/>
  <c r="AL467" i="33" s="1"/>
  <c r="AV466" i="33"/>
  <c r="AV467" i="33" s="1"/>
  <c r="AY466" i="33"/>
  <c r="AY467" i="33" s="1"/>
  <c r="BG466" i="33"/>
  <c r="BG467" i="33" s="1"/>
  <c r="CE466" i="33"/>
  <c r="CE467" i="33" s="1"/>
  <c r="AJ466" i="33"/>
  <c r="AJ467" i="33" s="1"/>
  <c r="CK466" i="33"/>
  <c r="CK467" i="33" s="1"/>
  <c r="BX466" i="33"/>
  <c r="BX467" i="33" s="1"/>
  <c r="CI466" i="33"/>
  <c r="CI467" i="33" s="1"/>
  <c r="Y466" i="33"/>
  <c r="Y467" i="33" s="1"/>
  <c r="BP466" i="33"/>
  <c r="BP467" i="33" s="1"/>
  <c r="BN466" i="33"/>
  <c r="BN467" i="33" s="1"/>
  <c r="AE466" i="33"/>
  <c r="AE467" i="33" s="1"/>
  <c r="W466" i="33"/>
  <c r="W467" i="33" s="1"/>
  <c r="CM466" i="33"/>
  <c r="CM467" i="33" s="1"/>
  <c r="AR466" i="33"/>
  <c r="AR467" i="33" s="1"/>
  <c r="BF466" i="33"/>
  <c r="BF467" i="33" s="1"/>
  <c r="BA466" i="33"/>
  <c r="BA467" i="33" s="1"/>
  <c r="S466" i="33"/>
  <c r="S467" i="33" s="1"/>
  <c r="BR466" i="33"/>
  <c r="BR467" i="33" s="1"/>
  <c r="BK466" i="33"/>
  <c r="BK467" i="33" s="1"/>
  <c r="CQ466" i="33"/>
  <c r="CQ467" i="33" s="1"/>
  <c r="BC466" i="33"/>
  <c r="BC467" i="33" s="1"/>
  <c r="BB466" i="33"/>
  <c r="BB467" i="33" s="1"/>
  <c r="AG466" i="33"/>
  <c r="AG467" i="33" s="1"/>
  <c r="CP466" i="33"/>
  <c r="CP467" i="33" s="1"/>
  <c r="AI466" i="33"/>
  <c r="AI467" i="33" s="1"/>
  <c r="CF466" i="33"/>
  <c r="CF467" i="33" s="1"/>
  <c r="BY466" i="33"/>
  <c r="BY467" i="33" s="1"/>
  <c r="X466" i="33"/>
  <c r="X467" i="33" s="1"/>
  <c r="BE466" i="33"/>
  <c r="BE467" i="33" s="1"/>
  <c r="AT466" i="33"/>
  <c r="AT467" i="33" s="1"/>
  <c r="BH466" i="33"/>
  <c r="BH467" i="33" s="1"/>
  <c r="AC466" i="33"/>
  <c r="AC467" i="33" s="1"/>
  <c r="AU466" i="33"/>
  <c r="AU467" i="33" s="1"/>
  <c r="CR466" i="33"/>
  <c r="CR467" i="33" s="1"/>
  <c r="V466" i="33"/>
  <c r="V467" i="33" s="1"/>
  <c r="CD466" i="33"/>
  <c r="CD467" i="33" s="1"/>
  <c r="BO466" i="33"/>
  <c r="BO467" i="33" s="1"/>
  <c r="AW466" i="33"/>
  <c r="AW467" i="33" s="1"/>
  <c r="AD466" i="33"/>
  <c r="AD467" i="33" s="1"/>
  <c r="BD466" i="33"/>
  <c r="BD467" i="33" s="1"/>
  <c r="U466" i="33"/>
  <c r="U467" i="33" s="1"/>
  <c r="AQ466" i="33"/>
  <c r="AQ467" i="33" s="1"/>
  <c r="CN466" i="33"/>
  <c r="CN467" i="33" s="1"/>
  <c r="CO466" i="33"/>
  <c r="CO467" i="33" s="1"/>
  <c r="AF466" i="33"/>
  <c r="AF467" i="33" s="1"/>
  <c r="AX466" i="33"/>
  <c r="AX467" i="33" s="1"/>
  <c r="CH466" i="33"/>
  <c r="CH467" i="33" s="1"/>
  <c r="T466" i="33"/>
  <c r="T467" i="33" s="1"/>
  <c r="Z466" i="33"/>
  <c r="Z467" i="33" s="1"/>
  <c r="AM466" i="33"/>
  <c r="AM467" i="33" s="1"/>
  <c r="CJ466" i="33"/>
  <c r="CJ467" i="33" s="1"/>
  <c r="CG466" i="33"/>
  <c r="CG467" i="33" s="1"/>
  <c r="BW466" i="33"/>
  <c r="BW467" i="33" s="1"/>
  <c r="BM466" i="33"/>
  <c r="BM467" i="33" s="1"/>
  <c r="BJ466" i="33"/>
  <c r="BJ467" i="33" s="1"/>
  <c r="BL466" i="33"/>
  <c r="BL467" i="33" s="1"/>
  <c r="AK466" i="33"/>
  <c r="AK467" i="33" s="1"/>
  <c r="BQ466" i="33"/>
  <c r="BQ467" i="33" s="1"/>
  <c r="AZ466" i="33"/>
  <c r="AZ467" i="33" s="1"/>
  <c r="CL466" i="33"/>
  <c r="CL467" i="33" s="1"/>
  <c r="BS466" i="33"/>
  <c r="BS467" i="33" s="1"/>
  <c r="AH466" i="33"/>
  <c r="AH467" i="33" s="1"/>
  <c r="AB466" i="33"/>
  <c r="AB467" i="33" s="1"/>
  <c r="AP466" i="33"/>
  <c r="AP467" i="33" s="1"/>
  <c r="CA466" i="33"/>
  <c r="CA467" i="33" s="1"/>
  <c r="BU466" i="33"/>
  <c r="BU467" i="33" s="1"/>
  <c r="BZ466" i="33"/>
  <c r="BZ467" i="33" s="1"/>
  <c r="CB466" i="33"/>
  <c r="CB467" i="33" s="1"/>
  <c r="Q466" i="33"/>
  <c r="AN466" i="33"/>
  <c r="AN467" i="33" s="1"/>
  <c r="BV466" i="33"/>
  <c r="BV467" i="33" s="1"/>
  <c r="AO466" i="33"/>
  <c r="AO467" i="33" s="1"/>
  <c r="CS466" i="33"/>
  <c r="CS467" i="33" s="1"/>
  <c r="CC466" i="33"/>
  <c r="CC467" i="33" s="1"/>
  <c r="BT466" i="33"/>
  <c r="BT467" i="33" s="1"/>
  <c r="AA466" i="33"/>
  <c r="AA467" i="33" s="1"/>
  <c r="BI466" i="33"/>
  <c r="BI467" i="33" s="1"/>
  <c r="R466" i="33"/>
  <c r="R467" i="33" s="1"/>
  <c r="Q467" i="33" l="1"/>
  <c r="O466" i="33"/>
  <c r="O467" i="33" l="1"/>
  <c r="Q468" i="33" s="1"/>
  <c r="AV468" i="33" l="1"/>
  <c r="BP468" i="33"/>
  <c r="S468" i="33"/>
  <c r="AS468" i="33"/>
  <c r="BN468" i="33"/>
  <c r="CE468" i="33"/>
  <c r="Y468" i="33"/>
  <c r="AY468" i="33"/>
  <c r="BA468" i="33"/>
  <c r="W468" i="33"/>
  <c r="BX468" i="33"/>
  <c r="CM468" i="33"/>
  <c r="BF468" i="33"/>
  <c r="AJ468" i="33"/>
  <c r="BG468" i="33"/>
  <c r="CQ468" i="33"/>
  <c r="AL468" i="33"/>
  <c r="CK468" i="33"/>
  <c r="AE468" i="33"/>
  <c r="BK468" i="33"/>
  <c r="AR468" i="33"/>
  <c r="CI468" i="33"/>
  <c r="BR468" i="33"/>
  <c r="BS468" i="33"/>
  <c r="BQ468" i="33"/>
  <c r="CG468" i="33"/>
  <c r="CL468" i="33"/>
  <c r="BL468" i="33"/>
  <c r="BT468" i="33"/>
  <c r="BH468" i="33"/>
  <c r="CB468" i="33"/>
  <c r="U468" i="33"/>
  <c r="BD468" i="33"/>
  <c r="CS468" i="33"/>
  <c r="CF468" i="33"/>
  <c r="CP468" i="33"/>
  <c r="CN468" i="33"/>
  <c r="CC468" i="33"/>
  <c r="BJ468" i="33"/>
  <c r="BC468" i="33"/>
  <c r="CJ468" i="33"/>
  <c r="BU468" i="33"/>
  <c r="AP468" i="33"/>
  <c r="AD468" i="33"/>
  <c r="BE468" i="33"/>
  <c r="AM468" i="33"/>
  <c r="Z468" i="33"/>
  <c r="CD468" i="33"/>
  <c r="T468" i="33"/>
  <c r="AK468" i="33"/>
  <c r="BB468" i="33"/>
  <c r="AQ468" i="33"/>
  <c r="AZ468" i="33"/>
  <c r="BO468" i="33"/>
  <c r="BV468" i="33"/>
  <c r="AI468" i="33"/>
  <c r="CA468" i="33"/>
  <c r="AB468" i="33"/>
  <c r="BM468" i="33"/>
  <c r="BI468" i="33"/>
  <c r="AX468" i="33"/>
  <c r="AH468" i="33"/>
  <c r="AW468" i="33"/>
  <c r="AF468" i="33"/>
  <c r="BY468" i="33"/>
  <c r="CO468" i="33"/>
  <c r="CR468" i="33"/>
  <c r="AU468" i="33"/>
  <c r="V468" i="33"/>
  <c r="AC468" i="33"/>
  <c r="R468" i="33"/>
  <c r="BZ468" i="33"/>
  <c r="X468" i="33"/>
  <c r="AN468" i="33"/>
  <c r="AG468" i="33"/>
  <c r="AA468" i="33"/>
  <c r="AO468" i="33"/>
  <c r="CH468" i="33"/>
  <c r="BW468" i="33"/>
  <c r="AT468" i="33"/>
  <c r="O468" i="33" l="1"/>
  <c r="L469" i="33"/>
  <c r="L466" i="33"/>
  <c r="L467" i="33"/>
  <c r="L468" i="33"/>
  <c r="M468" i="33"/>
  <c r="M466" i="33" l="1"/>
  <c r="F466" i="33" s="1"/>
  <c r="D466" i="33" l="1"/>
  <c r="E466" i="33"/>
  <c r="H471" i="33" s="1"/>
  <c r="H472" i="33" l="1"/>
  <c r="K471" i="33"/>
  <c r="H473" i="33" l="1"/>
  <c r="K472" i="33"/>
  <c r="H474" i="33" l="1"/>
  <c r="K474" i="33" s="1"/>
  <c r="K473" i="33"/>
  <c r="R471" i="33" l="1"/>
  <c r="R472" i="33" s="1"/>
  <c r="BK471" i="33"/>
  <c r="BK472" i="33" s="1"/>
  <c r="BL471" i="33"/>
  <c r="BL472" i="33" s="1"/>
  <c r="BZ471" i="33"/>
  <c r="BZ472" i="33" s="1"/>
  <c r="U471" i="33"/>
  <c r="U472" i="33" s="1"/>
  <c r="BO471" i="33"/>
  <c r="BO472" i="33" s="1"/>
  <c r="CC471" i="33"/>
  <c r="CC472" i="33" s="1"/>
  <c r="V471" i="33"/>
  <c r="V472" i="33" s="1"/>
  <c r="CE471" i="33"/>
  <c r="CE472" i="33" s="1"/>
  <c r="CG471" i="33"/>
  <c r="CG472" i="33" s="1"/>
  <c r="AA471" i="33"/>
  <c r="AA472" i="33" s="1"/>
  <c r="BF471" i="33"/>
  <c r="BF472" i="33" s="1"/>
  <c r="BS471" i="33"/>
  <c r="BS472" i="33" s="1"/>
  <c r="CP471" i="33"/>
  <c r="CP472" i="33" s="1"/>
  <c r="AV471" i="33"/>
  <c r="AV472" i="33" s="1"/>
  <c r="AP471" i="33"/>
  <c r="AP472" i="33" s="1"/>
  <c r="AS471" i="33"/>
  <c r="AS472" i="33" s="1"/>
  <c r="CH471" i="33"/>
  <c r="CH472" i="33" s="1"/>
  <c r="BR471" i="33"/>
  <c r="BR472" i="33" s="1"/>
  <c r="AW471" i="33"/>
  <c r="AW472" i="33" s="1"/>
  <c r="BC471" i="33"/>
  <c r="BC472" i="33" s="1"/>
  <c r="CO471" i="33"/>
  <c r="CO472" i="33" s="1"/>
  <c r="CM471" i="33"/>
  <c r="CM472" i="33" s="1"/>
  <c r="AX471" i="33"/>
  <c r="AX472" i="33" s="1"/>
  <c r="BV471" i="33"/>
  <c r="BV472" i="33" s="1"/>
  <c r="AK471" i="33"/>
  <c r="AK472" i="33" s="1"/>
  <c r="AH471" i="33"/>
  <c r="AH472" i="33" s="1"/>
  <c r="Q471" i="33"/>
  <c r="AD471" i="33"/>
  <c r="AD472" i="33" s="1"/>
  <c r="AC471" i="33"/>
  <c r="AC472" i="33" s="1"/>
  <c r="BD471" i="33"/>
  <c r="BD472" i="33" s="1"/>
  <c r="CA471" i="33"/>
  <c r="CA472" i="33" s="1"/>
  <c r="AN471" i="33"/>
  <c r="AN472" i="33" s="1"/>
  <c r="CK471" i="33"/>
  <c r="CK472" i="33" s="1"/>
  <c r="BA471" i="33"/>
  <c r="BA472" i="33" s="1"/>
  <c r="BT471" i="33"/>
  <c r="BT472" i="33" s="1"/>
  <c r="AQ471" i="33"/>
  <c r="AQ472" i="33" s="1"/>
  <c r="AT471" i="33"/>
  <c r="AT472" i="33" s="1"/>
  <c r="S471" i="33"/>
  <c r="S472" i="33" s="1"/>
  <c r="BM471" i="33"/>
  <c r="BM472" i="33" s="1"/>
  <c r="X471" i="33"/>
  <c r="X472" i="33" s="1"/>
  <c r="AR471" i="33"/>
  <c r="AR472" i="33" s="1"/>
  <c r="BJ471" i="33"/>
  <c r="BJ472" i="33" s="1"/>
  <c r="CR471" i="33"/>
  <c r="CR472" i="33" s="1"/>
  <c r="BU471" i="33"/>
  <c r="BU472" i="33" s="1"/>
  <c r="CL471" i="33"/>
  <c r="CL472" i="33" s="1"/>
  <c r="AL471" i="33"/>
  <c r="AL472" i="33" s="1"/>
  <c r="CD471" i="33"/>
  <c r="CD472" i="33" s="1"/>
  <c r="AO471" i="33"/>
  <c r="AO472" i="33" s="1"/>
  <c r="CQ471" i="33"/>
  <c r="CQ472" i="33" s="1"/>
  <c r="BW471" i="33"/>
  <c r="BW472" i="33" s="1"/>
  <c r="BQ471" i="33"/>
  <c r="BQ472" i="33" s="1"/>
  <c r="CJ471" i="33"/>
  <c r="CJ472" i="33" s="1"/>
  <c r="BG471" i="33"/>
  <c r="BG472" i="33" s="1"/>
  <c r="AU471" i="33"/>
  <c r="AU472" i="33" s="1"/>
  <c r="Z471" i="33"/>
  <c r="Z472" i="33" s="1"/>
  <c r="BE471" i="33"/>
  <c r="BE472" i="33" s="1"/>
  <c r="AB471" i="33"/>
  <c r="AB472" i="33" s="1"/>
  <c r="W471" i="33"/>
  <c r="W472" i="33" s="1"/>
  <c r="AZ471" i="33"/>
  <c r="AZ472" i="33" s="1"/>
  <c r="BI471" i="33"/>
  <c r="BI472" i="33" s="1"/>
  <c r="CB471" i="33"/>
  <c r="CB472" i="33" s="1"/>
  <c r="CN471" i="33"/>
  <c r="CN472" i="33" s="1"/>
  <c r="AM471" i="33"/>
  <c r="AM472" i="33" s="1"/>
  <c r="CF471" i="33"/>
  <c r="CF472" i="33" s="1"/>
  <c r="BY471" i="33"/>
  <c r="BY472" i="33" s="1"/>
  <c r="AY471" i="33"/>
  <c r="AY472" i="33" s="1"/>
  <c r="CS471" i="33"/>
  <c r="CS472" i="33" s="1"/>
  <c r="AJ471" i="33"/>
  <c r="AJ472" i="33" s="1"/>
  <c r="AG471" i="33"/>
  <c r="AG472" i="33" s="1"/>
  <c r="CI471" i="33"/>
  <c r="CI472" i="33" s="1"/>
  <c r="BH471" i="33"/>
  <c r="BH472" i="33" s="1"/>
  <c r="AE471" i="33"/>
  <c r="AE472" i="33" s="1"/>
  <c r="BP471" i="33"/>
  <c r="BP472" i="33" s="1"/>
  <c r="BB471" i="33"/>
  <c r="BB472" i="33" s="1"/>
  <c r="AI471" i="33"/>
  <c r="AI472" i="33" s="1"/>
  <c r="Y471" i="33"/>
  <c r="Y472" i="33" s="1"/>
  <c r="AF471" i="33"/>
  <c r="AF472" i="33" s="1"/>
  <c r="BX471" i="33"/>
  <c r="BX472" i="33" s="1"/>
  <c r="T471" i="33"/>
  <c r="T472" i="33" s="1"/>
  <c r="BN471" i="33"/>
  <c r="BN472" i="33" s="1"/>
  <c r="O471" i="33" l="1"/>
  <c r="Q472" i="33"/>
  <c r="O472" i="33" l="1"/>
  <c r="Q473" i="33" s="1"/>
  <c r="BL473" i="33" l="1"/>
  <c r="U473" i="33"/>
  <c r="BZ473" i="33"/>
  <c r="BK473" i="33"/>
  <c r="R473" i="33"/>
  <c r="AN473" i="33"/>
  <c r="V473" i="33"/>
  <c r="CO473" i="33"/>
  <c r="BD473" i="33"/>
  <c r="AZ473" i="33"/>
  <c r="AE473" i="33"/>
  <c r="BI473" i="33"/>
  <c r="BJ473" i="33"/>
  <c r="AM473" i="33"/>
  <c r="CK473" i="33"/>
  <c r="AK473" i="33"/>
  <c r="CD473" i="33"/>
  <c r="CF473" i="33"/>
  <c r="CR473" i="33"/>
  <c r="AD473" i="33"/>
  <c r="BX473" i="33"/>
  <c r="CN473" i="33"/>
  <c r="BC473" i="33"/>
  <c r="BB473" i="33"/>
  <c r="BY473" i="33"/>
  <c r="AL473" i="33"/>
  <c r="BM473" i="33"/>
  <c r="CE473" i="33"/>
  <c r="S473" i="33"/>
  <c r="CQ473" i="33"/>
  <c r="AC473" i="33"/>
  <c r="BS473" i="33"/>
  <c r="AS473" i="33"/>
  <c r="T473" i="33"/>
  <c r="AF473" i="33"/>
  <c r="CC473" i="33"/>
  <c r="AJ473" i="33"/>
  <c r="BQ473" i="33"/>
  <c r="X473" i="33"/>
  <c r="BU473" i="33"/>
  <c r="BA473" i="33"/>
  <c r="CA473" i="33"/>
  <c r="AG473" i="33"/>
  <c r="CJ473" i="33"/>
  <c r="CG473" i="33"/>
  <c r="AH473" i="33"/>
  <c r="CH473" i="33"/>
  <c r="BG473" i="33"/>
  <c r="AY473" i="33"/>
  <c r="AB473" i="33"/>
  <c r="AT473" i="33"/>
  <c r="AW473" i="33"/>
  <c r="AO473" i="33"/>
  <c r="AV473" i="33"/>
  <c r="CS473" i="33"/>
  <c r="BW473" i="33"/>
  <c r="AX473" i="33"/>
  <c r="CB473" i="33"/>
  <c r="BV473" i="33"/>
  <c r="AQ473" i="33"/>
  <c r="BT473" i="33"/>
  <c r="Z473" i="33"/>
  <c r="CP473" i="33"/>
  <c r="BR473" i="33"/>
  <c r="BP473" i="33"/>
  <c r="AA473" i="33"/>
  <c r="BH473" i="33"/>
  <c r="AP473" i="33"/>
  <c r="BF473" i="33"/>
  <c r="CL473" i="33"/>
  <c r="BO473" i="33"/>
  <c r="CI473" i="33"/>
  <c r="BN473" i="33"/>
  <c r="CM473" i="33"/>
  <c r="AI473" i="33"/>
  <c r="W473" i="33"/>
  <c r="BE473" i="33"/>
  <c r="AU473" i="33"/>
  <c r="Y473" i="33"/>
  <c r="AR473" i="33"/>
  <c r="L474" i="33" l="1"/>
  <c r="L471" i="33"/>
  <c r="M473" i="33"/>
  <c r="L473" i="33"/>
  <c r="O473" i="33"/>
  <c r="L472" i="33"/>
  <c r="M471" i="33" l="1"/>
  <c r="F471" i="33" s="1"/>
  <c r="E471" i="33" l="1"/>
  <c r="D471" i="33"/>
  <c r="H476" i="33" l="1"/>
  <c r="H477" i="33" s="1"/>
  <c r="K476" i="33" l="1"/>
  <c r="H478" i="33"/>
  <c r="K477" i="33"/>
  <c r="H479" i="33" l="1"/>
  <c r="K479" i="33" s="1"/>
  <c r="K478" i="33"/>
  <c r="AR476" i="33" l="1"/>
  <c r="AR477" i="33" s="1"/>
  <c r="BX476" i="33"/>
  <c r="BX477" i="33" s="1"/>
  <c r="Y476" i="33"/>
  <c r="Y477" i="33" s="1"/>
  <c r="BE476" i="33"/>
  <c r="BE477" i="33" s="1"/>
  <c r="CK476" i="33"/>
  <c r="CK477" i="33" s="1"/>
  <c r="BF476" i="33"/>
  <c r="BF477" i="33" s="1"/>
  <c r="AD476" i="33"/>
  <c r="AD477" i="33" s="1"/>
  <c r="BK476" i="33"/>
  <c r="BK477" i="33" s="1"/>
  <c r="BC476" i="33"/>
  <c r="BC477" i="33" s="1"/>
  <c r="AO476" i="33"/>
  <c r="AO477" i="33" s="1"/>
  <c r="BW476" i="33"/>
  <c r="BW477" i="33" s="1"/>
  <c r="BL476" i="33"/>
  <c r="BL477" i="33" s="1"/>
  <c r="S476" i="33"/>
  <c r="S477" i="33" s="1"/>
  <c r="BP476" i="33"/>
  <c r="BP477" i="33" s="1"/>
  <c r="AP476" i="33"/>
  <c r="AP477" i="33" s="1"/>
  <c r="AE476" i="33"/>
  <c r="AE477" i="33" s="1"/>
  <c r="AV476" i="33"/>
  <c r="AV477" i="33" s="1"/>
  <c r="CB476" i="33"/>
  <c r="CB477" i="33" s="1"/>
  <c r="AC476" i="33"/>
  <c r="AC477" i="33" s="1"/>
  <c r="BI476" i="33"/>
  <c r="BI477" i="33" s="1"/>
  <c r="CO476" i="33"/>
  <c r="CO477" i="33" s="1"/>
  <c r="BN476" i="33"/>
  <c r="BN477" i="33" s="1"/>
  <c r="AY476" i="33"/>
  <c r="AY477" i="33" s="1"/>
  <c r="AL476" i="33"/>
  <c r="AL477" i="33" s="1"/>
  <c r="W476" i="33"/>
  <c r="W477" i="33" s="1"/>
  <c r="CA476" i="33"/>
  <c r="CA477" i="33" s="1"/>
  <c r="X476" i="33"/>
  <c r="X477" i="33" s="1"/>
  <c r="CJ476" i="33"/>
  <c r="CJ477" i="33" s="1"/>
  <c r="BQ476" i="33"/>
  <c r="BQ477" i="33" s="1"/>
  <c r="BO476" i="33"/>
  <c r="BO477" i="33" s="1"/>
  <c r="AB476" i="33"/>
  <c r="AB477" i="33" s="1"/>
  <c r="Z476" i="33"/>
  <c r="Z477" i="33" s="1"/>
  <c r="BS476" i="33"/>
  <c r="BS477" i="33" s="1"/>
  <c r="AS476" i="33"/>
  <c r="AS477" i="33" s="1"/>
  <c r="CE476" i="33"/>
  <c r="CE477" i="33" s="1"/>
  <c r="AJ476" i="33"/>
  <c r="AJ477" i="33" s="1"/>
  <c r="CC476" i="33"/>
  <c r="CC477" i="33" s="1"/>
  <c r="BZ476" i="33"/>
  <c r="BZ477" i="33" s="1"/>
  <c r="T476" i="33"/>
  <c r="T477" i="33" s="1"/>
  <c r="AZ476" i="33"/>
  <c r="AZ477" i="33" s="1"/>
  <c r="CF476" i="33"/>
  <c r="CF477" i="33" s="1"/>
  <c r="AG476" i="33"/>
  <c r="AG477" i="33" s="1"/>
  <c r="BM476" i="33"/>
  <c r="BM477" i="33" s="1"/>
  <c r="CS476" i="33"/>
  <c r="CS477" i="33" s="1"/>
  <c r="BV476" i="33"/>
  <c r="BV477" i="33" s="1"/>
  <c r="BG476" i="33"/>
  <c r="BG477" i="33" s="1"/>
  <c r="AT476" i="33"/>
  <c r="AT477" i="33" s="1"/>
  <c r="AM476" i="33"/>
  <c r="AM477" i="33" s="1"/>
  <c r="CQ476" i="33"/>
  <c r="CQ477" i="33" s="1"/>
  <c r="BD476" i="33"/>
  <c r="BD477" i="33" s="1"/>
  <c r="AK476" i="33"/>
  <c r="AK477" i="33" s="1"/>
  <c r="R476" i="33"/>
  <c r="R477" i="33" s="1"/>
  <c r="BB476" i="33"/>
  <c r="BB477" i="33" s="1"/>
  <c r="CN476" i="33"/>
  <c r="CN477" i="33" s="1"/>
  <c r="CL476" i="33"/>
  <c r="CL477" i="33" s="1"/>
  <c r="AF476" i="33"/>
  <c r="AF477" i="33" s="1"/>
  <c r="BY476" i="33"/>
  <c r="BY477" i="33" s="1"/>
  <c r="BR476" i="33"/>
  <c r="BR477" i="33" s="1"/>
  <c r="Q476" i="33"/>
  <c r="AA476" i="33"/>
  <c r="AA477" i="33" s="1"/>
  <c r="AN476" i="33"/>
  <c r="AN477" i="33" s="1"/>
  <c r="BT476" i="33"/>
  <c r="BT477" i="33" s="1"/>
  <c r="U476" i="33"/>
  <c r="U477" i="33" s="1"/>
  <c r="BA476" i="33"/>
  <c r="BA477" i="33" s="1"/>
  <c r="CG476" i="33"/>
  <c r="CG477" i="33" s="1"/>
  <c r="AX476" i="33"/>
  <c r="AX477" i="33" s="1"/>
  <c r="AI476" i="33"/>
  <c r="AI477" i="33" s="1"/>
  <c r="V476" i="33"/>
  <c r="V477" i="33" s="1"/>
  <c r="CH476" i="33"/>
  <c r="CH477" i="33" s="1"/>
  <c r="AU476" i="33"/>
  <c r="AU477" i="33" s="1"/>
  <c r="AQ476" i="33"/>
  <c r="AQ477" i="33" s="1"/>
  <c r="CP476" i="33"/>
  <c r="CP477" i="33" s="1"/>
  <c r="CD476" i="33"/>
  <c r="CD477" i="33" s="1"/>
  <c r="BH476" i="33"/>
  <c r="BH477" i="33" s="1"/>
  <c r="BU476" i="33"/>
  <c r="BU477" i="33" s="1"/>
  <c r="BJ476" i="33"/>
  <c r="BJ477" i="33" s="1"/>
  <c r="CR476" i="33"/>
  <c r="CR477" i="33" s="1"/>
  <c r="AH476" i="33"/>
  <c r="AH477" i="33" s="1"/>
  <c r="CI476" i="33"/>
  <c r="CI477" i="33" s="1"/>
  <c r="AW476" i="33"/>
  <c r="AW477" i="33" s="1"/>
  <c r="CM476" i="33"/>
  <c r="CM477" i="33" s="1"/>
  <c r="O476" i="33" l="1"/>
  <c r="Q477" i="33"/>
  <c r="O477" i="33" l="1"/>
  <c r="Q478" i="33" s="1"/>
  <c r="AT478" i="33" l="1"/>
  <c r="BY478" i="33"/>
  <c r="Z478" i="33"/>
  <c r="BO478" i="33"/>
  <c r="BE478" i="33"/>
  <c r="X478" i="33"/>
  <c r="BF478" i="33"/>
  <c r="BH478" i="33"/>
  <c r="AO478" i="33"/>
  <c r="BQ478" i="33"/>
  <c r="AR478" i="33"/>
  <c r="BT478" i="33"/>
  <c r="BV478" i="33"/>
  <c r="BW478" i="33"/>
  <c r="CO478" i="33"/>
  <c r="U478" i="33"/>
  <c r="CP478" i="33"/>
  <c r="S478" i="33"/>
  <c r="BA478" i="33"/>
  <c r="AF478" i="33"/>
  <c r="AK478" i="33"/>
  <c r="BZ478" i="33"/>
  <c r="AP478" i="33"/>
  <c r="CF478" i="33"/>
  <c r="AL478" i="33"/>
  <c r="CR478" i="33"/>
  <c r="BU478" i="33"/>
  <c r="AC478" i="33"/>
  <c r="AN478" i="33"/>
  <c r="AX478" i="33"/>
  <c r="BX478" i="33"/>
  <c r="CM478" i="33"/>
  <c r="AW478" i="33"/>
  <c r="AE478" i="33"/>
  <c r="AI478" i="33"/>
  <c r="BR478" i="33"/>
  <c r="CG478" i="33"/>
  <c r="BN478" i="33"/>
  <c r="BK478" i="33"/>
  <c r="Y478" i="33"/>
  <c r="BJ478" i="33"/>
  <c r="BD478" i="33"/>
  <c r="AY478" i="33"/>
  <c r="CQ478" i="33"/>
  <c r="CH478" i="33"/>
  <c r="AQ478" i="33"/>
  <c r="CL478" i="33"/>
  <c r="AG478" i="33"/>
  <c r="BS478" i="33"/>
  <c r="T478" i="33"/>
  <c r="R478" i="33"/>
  <c r="CS478" i="33"/>
  <c r="W478" i="33"/>
  <c r="CK478" i="33"/>
  <c r="AM478" i="33"/>
  <c r="AD478" i="33"/>
  <c r="AJ478" i="33"/>
  <c r="BM478" i="33"/>
  <c r="AH478" i="33"/>
  <c r="CJ478" i="33"/>
  <c r="CA478" i="33"/>
  <c r="BP478" i="33"/>
  <c r="AV478" i="33"/>
  <c r="CI478" i="33"/>
  <c r="CD478" i="33"/>
  <c r="AZ478" i="33"/>
  <c r="CN478" i="33"/>
  <c r="BI478" i="33"/>
  <c r="CE478" i="33"/>
  <c r="BG478" i="33"/>
  <c r="BL478" i="33"/>
  <c r="CB478" i="33"/>
  <c r="BB478" i="33"/>
  <c r="BC478" i="33"/>
  <c r="V478" i="33"/>
  <c r="AA478" i="33"/>
  <c r="AU478" i="33"/>
  <c r="CC478" i="33"/>
  <c r="AB478" i="33"/>
  <c r="AS478" i="33"/>
  <c r="M478" i="33" l="1"/>
  <c r="L479" i="33"/>
  <c r="L478" i="33"/>
  <c r="L477" i="33"/>
  <c r="L476" i="33"/>
  <c r="O478" i="33"/>
  <c r="M476" i="33" l="1"/>
  <c r="F476" i="33" s="1"/>
  <c r="D476" i="33" l="1"/>
  <c r="E476" i="33"/>
  <c r="H481" i="33" l="1"/>
  <c r="H482" i="33" s="1"/>
  <c r="K481" i="33" l="1"/>
  <c r="H483" i="33"/>
  <c r="K482" i="33"/>
  <c r="H484" i="33" l="1"/>
  <c r="K484" i="33" s="1"/>
  <c r="K483" i="33"/>
  <c r="BS481" i="33" l="1"/>
  <c r="BS482" i="33" s="1"/>
  <c r="BD481" i="33"/>
  <c r="BD482" i="33" s="1"/>
  <c r="R481" i="33"/>
  <c r="R482" i="33" s="1"/>
  <c r="CD481" i="33"/>
  <c r="CD482" i="33" s="1"/>
  <c r="U481" i="33"/>
  <c r="U482" i="33" s="1"/>
  <c r="AY481" i="33"/>
  <c r="AY482" i="33" s="1"/>
  <c r="S481" i="33"/>
  <c r="S482" i="33" s="1"/>
  <c r="CF481" i="33"/>
  <c r="CF482" i="33" s="1"/>
  <c r="AM481" i="33"/>
  <c r="AM482" i="33" s="1"/>
  <c r="AT481" i="33"/>
  <c r="AT482" i="33" s="1"/>
  <c r="AD481" i="33"/>
  <c r="AD482" i="33" s="1"/>
  <c r="CR481" i="33"/>
  <c r="CR482" i="33" s="1"/>
  <c r="AR481" i="33"/>
  <c r="AR482" i="33" s="1"/>
  <c r="Q481" i="33"/>
  <c r="BU481" i="33"/>
  <c r="BU482" i="33" s="1"/>
  <c r="CE481" i="33"/>
  <c r="CE482" i="33" s="1"/>
  <c r="CA481" i="33"/>
  <c r="CA482" i="33" s="1"/>
  <c r="BL481" i="33"/>
  <c r="BL482" i="33" s="1"/>
  <c r="Z481" i="33"/>
  <c r="Z482" i="33" s="1"/>
  <c r="CL481" i="33"/>
  <c r="CL482" i="33" s="1"/>
  <c r="AJ481" i="33"/>
  <c r="AJ482" i="33" s="1"/>
  <c r="BJ481" i="33"/>
  <c r="BJ482" i="33" s="1"/>
  <c r="CN481" i="33"/>
  <c r="CN482" i="33" s="1"/>
  <c r="AS481" i="33"/>
  <c r="AS482" i="33" s="1"/>
  <c r="AL481" i="33"/>
  <c r="AL482" i="33" s="1"/>
  <c r="BG481" i="33"/>
  <c r="BG482" i="33" s="1"/>
  <c r="AE481" i="33"/>
  <c r="AE482" i="33" s="1"/>
  <c r="CB481" i="33"/>
  <c r="CB482" i="33" s="1"/>
  <c r="AI481" i="33"/>
  <c r="AI482" i="33" s="1"/>
  <c r="CK481" i="33"/>
  <c r="CK482" i="33" s="1"/>
  <c r="BB481" i="33"/>
  <c r="BB482" i="33" s="1"/>
  <c r="AX481" i="33"/>
  <c r="AX482" i="33" s="1"/>
  <c r="CO481" i="33"/>
  <c r="CO482" i="33" s="1"/>
  <c r="AF481" i="33"/>
  <c r="AF482" i="33" s="1"/>
  <c r="CH481" i="33"/>
  <c r="CH482" i="33" s="1"/>
  <c r="BY481" i="33"/>
  <c r="BY482" i="33" s="1"/>
  <c r="BN481" i="33"/>
  <c r="BN482" i="33" s="1"/>
  <c r="BQ481" i="33"/>
  <c r="BQ482" i="33" s="1"/>
  <c r="W481" i="33"/>
  <c r="W482" i="33" s="1"/>
  <c r="CI481" i="33"/>
  <c r="CI482" i="33" s="1"/>
  <c r="BT481" i="33"/>
  <c r="BT482" i="33" s="1"/>
  <c r="AH481" i="33"/>
  <c r="AH482" i="33" s="1"/>
  <c r="T481" i="33"/>
  <c r="T482" i="33" s="1"/>
  <c r="AW481" i="33"/>
  <c r="AW482" i="33" s="1"/>
  <c r="BX481" i="33"/>
  <c r="BX482" i="33" s="1"/>
  <c r="AQ481" i="33"/>
  <c r="AQ482" i="33" s="1"/>
  <c r="BR481" i="33"/>
  <c r="BR482" i="33" s="1"/>
  <c r="CM481" i="33"/>
  <c r="CM482" i="33" s="1"/>
  <c r="AZ481" i="33"/>
  <c r="AZ482" i="33" s="1"/>
  <c r="CQ481" i="33"/>
  <c r="CQ482" i="33" s="1"/>
  <c r="AP481" i="33"/>
  <c r="AP482" i="33" s="1"/>
  <c r="BI481" i="33"/>
  <c r="BI482" i="33" s="1"/>
  <c r="CS481" i="33"/>
  <c r="CS482" i="33" s="1"/>
  <c r="CJ481" i="33"/>
  <c r="CJ482" i="33" s="1"/>
  <c r="AB481" i="33"/>
  <c r="AB482" i="33" s="1"/>
  <c r="AU481" i="33"/>
  <c r="AU482" i="33" s="1"/>
  <c r="BH481" i="33"/>
  <c r="BH482" i="33" s="1"/>
  <c r="BE481" i="33"/>
  <c r="BE482" i="33" s="1"/>
  <c r="AN481" i="33"/>
  <c r="AN482" i="33" s="1"/>
  <c r="V481" i="33"/>
  <c r="V482" i="33" s="1"/>
  <c r="AG481" i="33"/>
  <c r="AG482" i="33" s="1"/>
  <c r="BK481" i="33"/>
  <c r="BK482" i="33" s="1"/>
  <c r="AV481" i="33"/>
  <c r="AV482" i="33" s="1"/>
  <c r="Y481" i="33"/>
  <c r="Y482" i="33" s="1"/>
  <c r="BV481" i="33"/>
  <c r="BV482" i="33" s="1"/>
  <c r="CG481" i="33"/>
  <c r="CG482" i="33" s="1"/>
  <c r="AK481" i="33"/>
  <c r="AK482" i="33" s="1"/>
  <c r="BO481" i="33"/>
  <c r="BO482" i="33" s="1"/>
  <c r="CP481" i="33"/>
  <c r="CP482" i="33" s="1"/>
  <c r="AC481" i="33"/>
  <c r="AC482" i="33" s="1"/>
  <c r="BM481" i="33"/>
  <c r="BM482" i="33" s="1"/>
  <c r="BZ481" i="33"/>
  <c r="BZ482" i="33" s="1"/>
  <c r="CC481" i="33"/>
  <c r="CC482" i="33" s="1"/>
  <c r="BP481" i="33"/>
  <c r="BP482" i="33" s="1"/>
  <c r="X481" i="33"/>
  <c r="X482" i="33" s="1"/>
  <c r="BW481" i="33"/>
  <c r="BW482" i="33" s="1"/>
  <c r="AA481" i="33"/>
  <c r="AA482" i="33" s="1"/>
  <c r="BF481" i="33"/>
  <c r="BF482" i="33" s="1"/>
  <c r="AO481" i="33"/>
  <c r="AO482" i="33" s="1"/>
  <c r="BC481" i="33"/>
  <c r="BC482" i="33" s="1"/>
  <c r="BA481" i="33"/>
  <c r="BA482" i="33" s="1"/>
  <c r="O481" i="33" l="1"/>
  <c r="Q482" i="33"/>
  <c r="O482" i="33" l="1"/>
  <c r="Q483" i="33" s="1"/>
  <c r="BR483" i="33" l="1"/>
  <c r="BH483" i="33"/>
  <c r="AX483" i="33"/>
  <c r="BJ483" i="33"/>
  <c r="CR483" i="33"/>
  <c r="Z483" i="33"/>
  <c r="AG483" i="33"/>
  <c r="CG483" i="33"/>
  <c r="BD483" i="33"/>
  <c r="AJ483" i="33"/>
  <c r="BS483" i="33"/>
  <c r="BC483" i="33"/>
  <c r="BX483" i="33"/>
  <c r="R483" i="33"/>
  <c r="CQ483" i="33"/>
  <c r="BV483" i="33"/>
  <c r="CP483" i="33"/>
  <c r="AP483" i="33"/>
  <c r="AF483" i="33"/>
  <c r="BN483" i="33"/>
  <c r="BF483" i="33"/>
  <c r="CI483" i="33"/>
  <c r="AY483" i="33"/>
  <c r="AM483" i="33"/>
  <c r="BU483" i="33"/>
  <c r="BT483" i="33"/>
  <c r="AS483" i="33"/>
  <c r="AA483" i="33"/>
  <c r="X483" i="33"/>
  <c r="AD483" i="33"/>
  <c r="AI483" i="33"/>
  <c r="BE483" i="33"/>
  <c r="AB483" i="33"/>
  <c r="BA483" i="33"/>
  <c r="CJ483" i="33"/>
  <c r="CE483" i="33"/>
  <c r="AK483" i="33"/>
  <c r="BW483" i="33"/>
  <c r="S483" i="33"/>
  <c r="AZ483" i="33"/>
  <c r="BM483" i="33"/>
  <c r="BO483" i="33"/>
  <c r="AW483" i="33"/>
  <c r="CO483" i="33"/>
  <c r="BI483" i="33"/>
  <c r="CB483" i="33"/>
  <c r="AL483" i="33"/>
  <c r="CM483" i="33"/>
  <c r="CH483" i="33"/>
  <c r="CD483" i="33"/>
  <c r="CA483" i="33"/>
  <c r="CC483" i="33"/>
  <c r="CL483" i="33"/>
  <c r="AT483" i="33"/>
  <c r="W483" i="33"/>
  <c r="BY483" i="33"/>
  <c r="CS483" i="33"/>
  <c r="CK483" i="33"/>
  <c r="BZ483" i="33"/>
  <c r="CF483" i="33"/>
  <c r="AR483" i="33"/>
  <c r="AN483" i="33"/>
  <c r="AV483" i="33"/>
  <c r="V483" i="33"/>
  <c r="AH483" i="33"/>
  <c r="AC483" i="33"/>
  <c r="Y483" i="33"/>
  <c r="BB483" i="33"/>
  <c r="BQ483" i="33"/>
  <c r="AU483" i="33"/>
  <c r="T483" i="33"/>
  <c r="BG483" i="33"/>
  <c r="U483" i="33"/>
  <c r="CN483" i="33"/>
  <c r="AQ483" i="33"/>
  <c r="BL483" i="33"/>
  <c r="AO483" i="33"/>
  <c r="BK483" i="33"/>
  <c r="AE483" i="33"/>
  <c r="BP483" i="33"/>
  <c r="M483" i="33" l="1"/>
  <c r="O483" i="33"/>
  <c r="L481" i="33"/>
  <c r="L482" i="33"/>
  <c r="L483" i="33"/>
  <c r="L484" i="33"/>
  <c r="M481" i="33" l="1"/>
  <c r="F481" i="33" s="1"/>
  <c r="D481" i="33" l="1"/>
  <c r="E481" i="33"/>
  <c r="H486" i="33" l="1"/>
  <c r="H487" i="33" s="1"/>
  <c r="K486" i="33" l="1"/>
  <c r="H488" i="33"/>
  <c r="K487" i="33"/>
  <c r="H489" i="33" l="1"/>
  <c r="K489" i="33" s="1"/>
  <c r="K488" i="33"/>
  <c r="BS486" i="33" l="1"/>
  <c r="BS487" i="33" s="1"/>
  <c r="AL486" i="33"/>
  <c r="AL487" i="33" s="1"/>
  <c r="Z486" i="33"/>
  <c r="Z487" i="33" s="1"/>
  <c r="AA486" i="33"/>
  <c r="AA487" i="33" s="1"/>
  <c r="CF486" i="33"/>
  <c r="CF487" i="33" s="1"/>
  <c r="BQ486" i="33"/>
  <c r="BQ487" i="33" s="1"/>
  <c r="V486" i="33"/>
  <c r="V487" i="33" s="1"/>
  <c r="U486" i="33"/>
  <c r="U487" i="33" s="1"/>
  <c r="BC486" i="33"/>
  <c r="BC487" i="33" s="1"/>
  <c r="BR486" i="33"/>
  <c r="BR487" i="33" s="1"/>
  <c r="BM486" i="33"/>
  <c r="BM487" i="33" s="1"/>
  <c r="AP486" i="33"/>
  <c r="AP487" i="33" s="1"/>
  <c r="Q486" i="33"/>
  <c r="Q487" i="33" s="1"/>
  <c r="BV486" i="33"/>
  <c r="BV487" i="33" s="1"/>
  <c r="AO486" i="33"/>
  <c r="AO487" i="33" s="1"/>
  <c r="BA486" i="33"/>
  <c r="BA487" i="33" s="1"/>
  <c r="BX486" i="33"/>
  <c r="BX487" i="33" s="1"/>
  <c r="Y486" i="33"/>
  <c r="Y487" i="33" s="1"/>
  <c r="AC486" i="33"/>
  <c r="AC487" i="33" s="1"/>
  <c r="BP486" i="33"/>
  <c r="BP487" i="33" s="1"/>
  <c r="AV486" i="33"/>
  <c r="AV487" i="33" s="1"/>
  <c r="AT486" i="33"/>
  <c r="AT487" i="33" s="1"/>
  <c r="AN486" i="33"/>
  <c r="AN487" i="33" s="1"/>
  <c r="BL486" i="33"/>
  <c r="BL487" i="33" s="1"/>
  <c r="BZ486" i="33"/>
  <c r="BZ487" i="33" s="1"/>
  <c r="CD486" i="33"/>
  <c r="CD487" i="33" s="1"/>
  <c r="BI486" i="33"/>
  <c r="BI487" i="33" s="1"/>
  <c r="AX486" i="33"/>
  <c r="AX487" i="33" s="1"/>
  <c r="BW486" i="33"/>
  <c r="BW487" i="33" s="1"/>
  <c r="BD486" i="33"/>
  <c r="BD487" i="33" s="1"/>
  <c r="R486" i="33"/>
  <c r="R487" i="33" s="1"/>
  <c r="CI486" i="33"/>
  <c r="CI487" i="33" s="1"/>
  <c r="AG486" i="33"/>
  <c r="AG487" i="33" s="1"/>
  <c r="S486" i="33"/>
  <c r="S487" i="33" s="1"/>
  <c r="AU486" i="33"/>
  <c r="AU487" i="33" s="1"/>
  <c r="BF486" i="33"/>
  <c r="BF487" i="33" s="1"/>
  <c r="AB486" i="33"/>
  <c r="AB487" i="33" s="1"/>
  <c r="BK486" i="33"/>
  <c r="BK487" i="33" s="1"/>
  <c r="AZ486" i="33"/>
  <c r="AZ487" i="33" s="1"/>
  <c r="BO486" i="33"/>
  <c r="BO487" i="33" s="1"/>
  <c r="AH486" i="33"/>
  <c r="AH487" i="33" s="1"/>
  <c r="AF486" i="33"/>
  <c r="AF487" i="33" s="1"/>
  <c r="CQ486" i="33"/>
  <c r="CQ487" i="33" s="1"/>
  <c r="CJ486" i="33"/>
  <c r="CJ487" i="33" s="1"/>
  <c r="BB486" i="33"/>
  <c r="BB487" i="33" s="1"/>
  <c r="CG486" i="33"/>
  <c r="CG487" i="33" s="1"/>
  <c r="CC486" i="33"/>
  <c r="CC487" i="33" s="1"/>
  <c r="AR486" i="33"/>
  <c r="AR487" i="33" s="1"/>
  <c r="BU486" i="33"/>
  <c r="BU487" i="33" s="1"/>
  <c r="BJ486" i="33"/>
  <c r="BJ487" i="33" s="1"/>
  <c r="AK486" i="33"/>
  <c r="AK487" i="33" s="1"/>
  <c r="CK486" i="33"/>
  <c r="CK487" i="33" s="1"/>
  <c r="AD486" i="33"/>
  <c r="AD487" i="33" s="1"/>
  <c r="CE486" i="33"/>
  <c r="CE487" i="33" s="1"/>
  <c r="CA486" i="33"/>
  <c r="CA487" i="33" s="1"/>
  <c r="CH486" i="33"/>
  <c r="CH487" i="33" s="1"/>
  <c r="AI486" i="33"/>
  <c r="AI487" i="33" s="1"/>
  <c r="X486" i="33"/>
  <c r="X487" i="33" s="1"/>
  <c r="CO486" i="33"/>
  <c r="CO487" i="33" s="1"/>
  <c r="AQ486" i="33"/>
  <c r="AQ487" i="33" s="1"/>
  <c r="CP486" i="33"/>
  <c r="CP487" i="33" s="1"/>
  <c r="CS486" i="33"/>
  <c r="CS487" i="33" s="1"/>
  <c r="BN486" i="33"/>
  <c r="BN487" i="33" s="1"/>
  <c r="AS486" i="33"/>
  <c r="AS487" i="33" s="1"/>
  <c r="AW486" i="33"/>
  <c r="AW487" i="33" s="1"/>
  <c r="CR486" i="33"/>
  <c r="CR487" i="33" s="1"/>
  <c r="CM486" i="33"/>
  <c r="CM487" i="33" s="1"/>
  <c r="AJ486" i="33"/>
  <c r="AJ487" i="33" s="1"/>
  <c r="AM486" i="33"/>
  <c r="AM487" i="33" s="1"/>
  <c r="CL486" i="33"/>
  <c r="CL487" i="33" s="1"/>
  <c r="AY486" i="33"/>
  <c r="AY487" i="33" s="1"/>
  <c r="T486" i="33"/>
  <c r="T487" i="33" s="1"/>
  <c r="W486" i="33"/>
  <c r="W487" i="33" s="1"/>
  <c r="BE486" i="33"/>
  <c r="BE487" i="33" s="1"/>
  <c r="BH486" i="33"/>
  <c r="BH487" i="33" s="1"/>
  <c r="BG486" i="33"/>
  <c r="BG487" i="33" s="1"/>
  <c r="CB486" i="33"/>
  <c r="CB487" i="33" s="1"/>
  <c r="CN486" i="33"/>
  <c r="CN487" i="33" s="1"/>
  <c r="AE486" i="33"/>
  <c r="AE487" i="33" s="1"/>
  <c r="BT486" i="33"/>
  <c r="BT487" i="33" s="1"/>
  <c r="BY486" i="33"/>
  <c r="BY487" i="33" s="1"/>
  <c r="O486" i="33" l="1"/>
  <c r="O487" i="33"/>
  <c r="CQ488" i="33" s="1"/>
  <c r="CL488" i="33" l="1"/>
  <c r="CN488" i="33"/>
  <c r="W488" i="33"/>
  <c r="CP488" i="33"/>
  <c r="BT488" i="33"/>
  <c r="AJ488" i="33"/>
  <c r="CA488" i="33"/>
  <c r="CR488" i="33"/>
  <c r="CH488" i="33"/>
  <c r="AS488" i="33"/>
  <c r="CJ488" i="33"/>
  <c r="CC488" i="33"/>
  <c r="BE488" i="33"/>
  <c r="Q488" i="33"/>
  <c r="CM488" i="33"/>
  <c r="AB488" i="33"/>
  <c r="AY488" i="33"/>
  <c r="AH488" i="33"/>
  <c r="BK488" i="33"/>
  <c r="AD488" i="33"/>
  <c r="BU488" i="33"/>
  <c r="S488" i="33"/>
  <c r="BI488" i="33"/>
  <c r="CD488" i="33"/>
  <c r="BP488" i="33"/>
  <c r="AA488" i="33"/>
  <c r="AP488" i="33"/>
  <c r="BS488" i="33"/>
  <c r="BW488" i="33"/>
  <c r="AN488" i="33"/>
  <c r="BV488" i="33"/>
  <c r="AV488" i="33"/>
  <c r="BA488" i="33"/>
  <c r="AT488" i="33"/>
  <c r="V488" i="33"/>
  <c r="Y488" i="33"/>
  <c r="CF488" i="33"/>
  <c r="BQ488" i="33"/>
  <c r="AC488" i="33"/>
  <c r="AO488" i="33"/>
  <c r="BD488" i="33"/>
  <c r="BZ488" i="33"/>
  <c r="BL488" i="33"/>
  <c r="BR488" i="33"/>
  <c r="BM488" i="33"/>
  <c r="AL488" i="33"/>
  <c r="U488" i="33"/>
  <c r="AX488" i="33"/>
  <c r="R488" i="33"/>
  <c r="BX488" i="33"/>
  <c r="Z488" i="33"/>
  <c r="BC488" i="33"/>
  <c r="AQ488" i="33"/>
  <c r="AM488" i="33"/>
  <c r="AU488" i="33"/>
  <c r="BF488" i="33"/>
  <c r="CG488" i="33"/>
  <c r="AE488" i="33"/>
  <c r="AW488" i="33"/>
  <c r="CO488" i="33"/>
  <c r="CB488" i="33"/>
  <c r="AG488" i="33"/>
  <c r="BO488" i="33"/>
  <c r="AK488" i="33"/>
  <c r="BJ488" i="33"/>
  <c r="CK488" i="33"/>
  <c r="BN488" i="33"/>
  <c r="T488" i="33"/>
  <c r="BY488" i="33"/>
  <c r="BB488" i="33"/>
  <c r="CI488" i="33"/>
  <c r="AF488" i="33"/>
  <c r="CE488" i="33"/>
  <c r="CS488" i="33"/>
  <c r="AZ488" i="33"/>
  <c r="AI488" i="33"/>
  <c r="AR488" i="33"/>
  <c r="BH488" i="33"/>
  <c r="X488" i="33"/>
  <c r="BG488" i="33"/>
  <c r="M488" i="33" l="1"/>
  <c r="O488" i="33"/>
  <c r="L487" i="33"/>
  <c r="L486" i="33"/>
  <c r="L489" i="33"/>
  <c r="L488" i="33"/>
  <c r="M486" i="33" l="1"/>
  <c r="F486" i="33" l="1"/>
  <c r="E486" i="33"/>
  <c r="D486" i="33"/>
  <c r="H491" i="33" l="1"/>
  <c r="R440" i="33" l="1"/>
  <c r="H492" i="33"/>
  <c r="H509" i="33"/>
  <c r="G19" i="33"/>
  <c r="K491" i="33"/>
  <c r="B498" i="33" l="1"/>
  <c r="H510" i="33"/>
  <c r="H511" i="33" s="1"/>
  <c r="H512" i="33" s="1"/>
  <c r="E509" i="33"/>
  <c r="H493" i="33"/>
  <c r="R441" i="33"/>
  <c r="K492" i="33"/>
  <c r="B499" i="33" s="1"/>
  <c r="I504" i="33" l="1"/>
  <c r="B20" i="33"/>
  <c r="I505" i="33"/>
  <c r="C20" i="33"/>
  <c r="H494" i="33"/>
  <c r="R442" i="33"/>
  <c r="K493" i="33"/>
  <c r="B500" i="33" s="1"/>
  <c r="R443" i="33" l="1"/>
  <c r="K494" i="33"/>
  <c r="BM491" i="33" s="1"/>
  <c r="BM492" i="33" s="1"/>
  <c r="U491" i="33"/>
  <c r="U492" i="33" s="1"/>
  <c r="BH491" i="33"/>
  <c r="BH492" i="33" s="1"/>
  <c r="Z491" i="33"/>
  <c r="Z492" i="33" s="1"/>
  <c r="W491" i="33"/>
  <c r="W492" i="33" s="1"/>
  <c r="CG491" i="33"/>
  <c r="CG492" i="33" s="1"/>
  <c r="BF491" i="33"/>
  <c r="BF492" i="33" s="1"/>
  <c r="I510" i="33"/>
  <c r="BE491" i="33"/>
  <c r="BE492" i="33" s="1"/>
  <c r="BW491" i="33"/>
  <c r="BW492" i="33" s="1"/>
  <c r="BQ491" i="33"/>
  <c r="BQ492" i="33" s="1"/>
  <c r="AH491" i="33"/>
  <c r="AH492" i="33" s="1"/>
  <c r="BG491" i="33"/>
  <c r="BG492" i="33" s="1"/>
  <c r="AR491" i="33"/>
  <c r="AR492" i="33" s="1"/>
  <c r="AB491" i="33"/>
  <c r="AB492" i="33" s="1"/>
  <c r="AJ491" i="33"/>
  <c r="AJ492" i="33" s="1"/>
  <c r="R491" i="33"/>
  <c r="R492" i="33" s="1"/>
  <c r="CR491" i="33"/>
  <c r="CR492" i="33" s="1"/>
  <c r="Q491" i="33"/>
  <c r="X491" i="33"/>
  <c r="X492" i="33" s="1"/>
  <c r="CB491" i="33"/>
  <c r="CB492" i="33" s="1"/>
  <c r="I509" i="33"/>
  <c r="AT491" i="33"/>
  <c r="AT492" i="33" s="1"/>
  <c r="D20" i="33"/>
  <c r="I506" i="33"/>
  <c r="BC491" i="33"/>
  <c r="BC492" i="33" s="1"/>
  <c r="BS491" i="33"/>
  <c r="BS492" i="33" s="1"/>
  <c r="AO491" i="33"/>
  <c r="AO492" i="33" s="1"/>
  <c r="CI491" i="33"/>
  <c r="CI492" i="33" s="1"/>
  <c r="AM491" i="33" l="1"/>
  <c r="AM492" i="33" s="1"/>
  <c r="S491" i="33"/>
  <c r="S492" i="33" s="1"/>
  <c r="BD491" i="33"/>
  <c r="BD492" i="33" s="1"/>
  <c r="CD491" i="33"/>
  <c r="CD492" i="33" s="1"/>
  <c r="AS491" i="33"/>
  <c r="AS492" i="33" s="1"/>
  <c r="AC491" i="33"/>
  <c r="AC492" i="33" s="1"/>
  <c r="CJ491" i="33"/>
  <c r="CJ492" i="33" s="1"/>
  <c r="BI491" i="33"/>
  <c r="BI492" i="33" s="1"/>
  <c r="AK491" i="33"/>
  <c r="AK492" i="33" s="1"/>
  <c r="AY491" i="33"/>
  <c r="AY492" i="33" s="1"/>
  <c r="BZ491" i="33"/>
  <c r="BZ492" i="33" s="1"/>
  <c r="BV491" i="33"/>
  <c r="BV492" i="33" s="1"/>
  <c r="AN491" i="33"/>
  <c r="AN492" i="33" s="1"/>
  <c r="AL491" i="33"/>
  <c r="AL492" i="33" s="1"/>
  <c r="BU491" i="33"/>
  <c r="BU492" i="33" s="1"/>
  <c r="BN491" i="33"/>
  <c r="BN492" i="33" s="1"/>
  <c r="AU491" i="33"/>
  <c r="AU492" i="33" s="1"/>
  <c r="BP491" i="33"/>
  <c r="BP492" i="33" s="1"/>
  <c r="BX491" i="33"/>
  <c r="BX492" i="33" s="1"/>
  <c r="V491" i="33"/>
  <c r="V492" i="33" s="1"/>
  <c r="CO491" i="33"/>
  <c r="CO492" i="33" s="1"/>
  <c r="CS491" i="33"/>
  <c r="CS492" i="33" s="1"/>
  <c r="CH491" i="33"/>
  <c r="CH492" i="33" s="1"/>
  <c r="CP491" i="33"/>
  <c r="CP492" i="33" s="1"/>
  <c r="CQ491" i="33"/>
  <c r="CQ492" i="33" s="1"/>
  <c r="BR491" i="33"/>
  <c r="BR492" i="33" s="1"/>
  <c r="CK491" i="33"/>
  <c r="CK492" i="33" s="1"/>
  <c r="BA491" i="33"/>
  <c r="BA492" i="33" s="1"/>
  <c r="BO491" i="33"/>
  <c r="BO492" i="33" s="1"/>
  <c r="T491" i="33"/>
  <c r="T492" i="33" s="1"/>
  <c r="BT491" i="33"/>
  <c r="BT492" i="33" s="1"/>
  <c r="CE491" i="33"/>
  <c r="CE492" i="33" s="1"/>
  <c r="AQ491" i="33"/>
  <c r="AQ492" i="33" s="1"/>
  <c r="AW491" i="33"/>
  <c r="AW492" i="33" s="1"/>
  <c r="I515" i="33"/>
  <c r="B501" i="33"/>
  <c r="AV491" i="33"/>
  <c r="AV492" i="33" s="1"/>
  <c r="CC491" i="33"/>
  <c r="CC492" i="33" s="1"/>
  <c r="BL491" i="33"/>
  <c r="BL492" i="33" s="1"/>
  <c r="AP491" i="33"/>
  <c r="AP492" i="33" s="1"/>
  <c r="AZ491" i="33"/>
  <c r="AZ492" i="33" s="1"/>
  <c r="CL491" i="33"/>
  <c r="CL492" i="33" s="1"/>
  <c r="AF491" i="33"/>
  <c r="AF492" i="33" s="1"/>
  <c r="BY491" i="33"/>
  <c r="BY492" i="33" s="1"/>
  <c r="AG491" i="33"/>
  <c r="AG492" i="33" s="1"/>
  <c r="BK491" i="33"/>
  <c r="BK492" i="33" s="1"/>
  <c r="AX491" i="33"/>
  <c r="AX492" i="33" s="1"/>
  <c r="AD491" i="33"/>
  <c r="AD492" i="33" s="1"/>
  <c r="Y491" i="33"/>
  <c r="Y492" i="33" s="1"/>
  <c r="AI491" i="33"/>
  <c r="AI492" i="33" s="1"/>
  <c r="BB491" i="33"/>
  <c r="BB492" i="33" s="1"/>
  <c r="CF491" i="33"/>
  <c r="CF492" i="33" s="1"/>
  <c r="CN491" i="33"/>
  <c r="CN492" i="33" s="1"/>
  <c r="CA491" i="33"/>
  <c r="CA492" i="33" s="1"/>
  <c r="BJ491" i="33"/>
  <c r="BJ492" i="33" s="1"/>
  <c r="CM491" i="33"/>
  <c r="CM492" i="33" s="1"/>
  <c r="AE491" i="33"/>
  <c r="AE492" i="33" s="1"/>
  <c r="AA491" i="33"/>
  <c r="AA492" i="33" s="1"/>
  <c r="I514" i="33"/>
  <c r="I511" i="33"/>
  <c r="Q492" i="33"/>
  <c r="O492" i="33" l="1"/>
  <c r="Q493" i="33" s="1"/>
  <c r="I516" i="33"/>
  <c r="O491" i="33"/>
  <c r="I520" i="33"/>
  <c r="I507" i="33"/>
  <c r="E20" i="33"/>
  <c r="BK498" i="33"/>
  <c r="BK499" i="33" s="1"/>
  <c r="AW498" i="33"/>
  <c r="AW499" i="33" s="1"/>
  <c r="AT498" i="33"/>
  <c r="AT499" i="33" s="1"/>
  <c r="AZ498" i="33"/>
  <c r="AZ499" i="33" s="1"/>
  <c r="AO498" i="33"/>
  <c r="AO499" i="33" s="1"/>
  <c r="BG498" i="33"/>
  <c r="BG499" i="33" s="1"/>
  <c r="CR498" i="33"/>
  <c r="CR499" i="33" s="1"/>
  <c r="CJ498" i="33"/>
  <c r="CJ499" i="33" s="1"/>
  <c r="BO498" i="33"/>
  <c r="BO499" i="33" s="1"/>
  <c r="CA498" i="33"/>
  <c r="CA499" i="33" s="1"/>
  <c r="AN498" i="33"/>
  <c r="AN499" i="33" s="1"/>
  <c r="CL498" i="33"/>
  <c r="CL499" i="33" s="1"/>
  <c r="DE498" i="33"/>
  <c r="DE499" i="33" s="1"/>
  <c r="CF498" i="33"/>
  <c r="CF499" i="33" s="1"/>
  <c r="CT498" i="33"/>
  <c r="CT499" i="33" s="1"/>
  <c r="AM498" i="33"/>
  <c r="AM499" i="33" s="1"/>
  <c r="DA498" i="33"/>
  <c r="DA499" i="33" s="1"/>
  <c r="AS498" i="33"/>
  <c r="AS499" i="33" s="1"/>
  <c r="CX498" i="33"/>
  <c r="CX499" i="33" s="1"/>
  <c r="AH498" i="33"/>
  <c r="AH499" i="33" s="1"/>
  <c r="BA498" i="33"/>
  <c r="BA499" i="33" s="1"/>
  <c r="AR498" i="33"/>
  <c r="AR499" i="33" s="1"/>
  <c r="BM498" i="33"/>
  <c r="BM499" i="33" s="1"/>
  <c r="CW498" i="33"/>
  <c r="CW499" i="33" s="1"/>
  <c r="AJ498" i="33"/>
  <c r="AJ499" i="33" s="1"/>
  <c r="BV498" i="33"/>
  <c r="BV499" i="33" s="1"/>
  <c r="AV498" i="33"/>
  <c r="AV499" i="33" s="1"/>
  <c r="CI498" i="33"/>
  <c r="CI499" i="33" s="1"/>
  <c r="CN498" i="33"/>
  <c r="CN499" i="33" s="1"/>
  <c r="BW498" i="33"/>
  <c r="BW499" i="33" s="1"/>
  <c r="CQ498" i="33"/>
  <c r="CQ499" i="33" s="1"/>
  <c r="CZ498" i="33"/>
  <c r="CZ499" i="33" s="1"/>
  <c r="BB498" i="33"/>
  <c r="BB499" i="33" s="1"/>
  <c r="BI498" i="33"/>
  <c r="BI499" i="33" s="1"/>
  <c r="AK498" i="33"/>
  <c r="AK499" i="33" s="1"/>
  <c r="BP498" i="33"/>
  <c r="BP499" i="33" s="1"/>
  <c r="CK498" i="33"/>
  <c r="CK499" i="33" s="1"/>
  <c r="CG498" i="33"/>
  <c r="CG499" i="33" s="1"/>
  <c r="AF498" i="33"/>
  <c r="AF499" i="33" s="1"/>
  <c r="BD498" i="33"/>
  <c r="BD499" i="33" s="1"/>
  <c r="DD498" i="33"/>
  <c r="DD499" i="33" s="1"/>
  <c r="AX498" i="33"/>
  <c r="AX499" i="33" s="1"/>
  <c r="DB498" i="33"/>
  <c r="DB499" i="33" s="1"/>
  <c r="BL498" i="33"/>
  <c r="BL499" i="33" s="1"/>
  <c r="CC498" i="33"/>
  <c r="CC499" i="33" s="1"/>
  <c r="BY498" i="33"/>
  <c r="BY499" i="33" s="1"/>
  <c r="DF498" i="33"/>
  <c r="DF499" i="33" s="1"/>
  <c r="DG498" i="33"/>
  <c r="DG499" i="33" s="1"/>
  <c r="BE498" i="33"/>
  <c r="BE499" i="33" s="1"/>
  <c r="BQ498" i="33"/>
  <c r="BQ499" i="33" s="1"/>
  <c r="DC498" i="33"/>
  <c r="DC499" i="33" s="1"/>
  <c r="BU498" i="33"/>
  <c r="BU499" i="33" s="1"/>
  <c r="CE498" i="33"/>
  <c r="CE499" i="33" s="1"/>
  <c r="AU498" i="33"/>
  <c r="AU499" i="33" s="1"/>
  <c r="AY498" i="33"/>
  <c r="AY499" i="33" s="1"/>
  <c r="AL498" i="33"/>
  <c r="AL499" i="33" s="1"/>
  <c r="CB498" i="33"/>
  <c r="CB499" i="33" s="1"/>
  <c r="AI498" i="33"/>
  <c r="AI499" i="33" s="1"/>
  <c r="CP498" i="33"/>
  <c r="CP499" i="33" s="1"/>
  <c r="CY498" i="33"/>
  <c r="CY499" i="33" s="1"/>
  <c r="BS498" i="33"/>
  <c r="BS499" i="33" s="1"/>
  <c r="CV498" i="33"/>
  <c r="CV499" i="33" s="1"/>
  <c r="AP498" i="33"/>
  <c r="AP499" i="33" s="1"/>
  <c r="CD498" i="33"/>
  <c r="CD499" i="33" s="1"/>
  <c r="BH498" i="33"/>
  <c r="BH499" i="33" s="1"/>
  <c r="BX498" i="33"/>
  <c r="BX499" i="33" s="1"/>
  <c r="BN498" i="33"/>
  <c r="BN499" i="33" s="1"/>
  <c r="BJ498" i="33"/>
  <c r="BJ499" i="33" s="1"/>
  <c r="AQ498" i="33"/>
  <c r="AQ499" i="33" s="1"/>
  <c r="CS498" i="33"/>
  <c r="CS499" i="33" s="1"/>
  <c r="AE498" i="33"/>
  <c r="CM498" i="33"/>
  <c r="CM499" i="33" s="1"/>
  <c r="BR498" i="33"/>
  <c r="BR499" i="33" s="1"/>
  <c r="CU498" i="33"/>
  <c r="CU499" i="33" s="1"/>
  <c r="BZ498" i="33"/>
  <c r="BZ499" i="33" s="1"/>
  <c r="BC498" i="33"/>
  <c r="BC499" i="33" s="1"/>
  <c r="AG498" i="33"/>
  <c r="AG499" i="33" s="1"/>
  <c r="CO498" i="33"/>
  <c r="CO499" i="33" s="1"/>
  <c r="BF498" i="33"/>
  <c r="BF499" i="33" s="1"/>
  <c r="BT498" i="33"/>
  <c r="BT499" i="33" s="1"/>
  <c r="CH498" i="33"/>
  <c r="CH499" i="33" s="1"/>
  <c r="I519" i="33"/>
  <c r="CC493" i="33" l="1"/>
  <c r="AX493" i="33"/>
  <c r="AA493" i="33"/>
  <c r="BK493" i="33"/>
  <c r="AE493" i="33"/>
  <c r="CL493" i="33"/>
  <c r="AV493" i="33"/>
  <c r="AP493" i="33"/>
  <c r="AZ493" i="33"/>
  <c r="Y493" i="33"/>
  <c r="CA493" i="33"/>
  <c r="BB493" i="33"/>
  <c r="AI493" i="33"/>
  <c r="BJ493" i="33"/>
  <c r="BY493" i="33"/>
  <c r="AF493" i="33"/>
  <c r="AD493" i="33"/>
  <c r="CN493" i="33"/>
  <c r="CF493" i="33"/>
  <c r="CM493" i="33"/>
  <c r="AG493" i="33"/>
  <c r="BL493" i="33"/>
  <c r="AE499" i="33"/>
  <c r="AC498" i="33"/>
  <c r="I512" i="33"/>
  <c r="I521" i="33"/>
  <c r="I525" i="33"/>
  <c r="BU493" i="33"/>
  <c r="AJ493" i="33"/>
  <c r="BF493" i="33"/>
  <c r="BI493" i="33"/>
  <c r="CP493" i="33"/>
  <c r="CE493" i="33"/>
  <c r="BA493" i="33"/>
  <c r="S493" i="33"/>
  <c r="BP493" i="33"/>
  <c r="W493" i="33"/>
  <c r="CI493" i="33"/>
  <c r="CG493" i="33"/>
  <c r="BS493" i="33"/>
  <c r="AT493" i="33"/>
  <c r="BQ493" i="33"/>
  <c r="BM493" i="33"/>
  <c r="CO493" i="33"/>
  <c r="AR493" i="33"/>
  <c r="Z493" i="33"/>
  <c r="BH493" i="33"/>
  <c r="BR493" i="33"/>
  <c r="X493" i="33"/>
  <c r="BV493" i="33"/>
  <c r="CH493" i="33"/>
  <c r="AB493" i="33"/>
  <c r="BT493" i="33"/>
  <c r="R493" i="33"/>
  <c r="CK493" i="33"/>
  <c r="AC493" i="33"/>
  <c r="BO493" i="33"/>
  <c r="BW493" i="33"/>
  <c r="BZ493" i="33"/>
  <c r="CB493" i="33"/>
  <c r="AW493" i="33"/>
  <c r="CR493" i="33"/>
  <c r="BD493" i="33"/>
  <c r="V493" i="33"/>
  <c r="U493" i="33"/>
  <c r="CS493" i="33"/>
  <c r="AQ493" i="33"/>
  <c r="BN493" i="33"/>
  <c r="AM493" i="33"/>
  <c r="AL493" i="33"/>
  <c r="CQ493" i="33"/>
  <c r="CD493" i="33"/>
  <c r="BG493" i="33"/>
  <c r="AH493" i="33"/>
  <c r="T493" i="33"/>
  <c r="AN493" i="33"/>
  <c r="CJ493" i="33"/>
  <c r="BC493" i="33"/>
  <c r="AU493" i="33"/>
  <c r="BX493" i="33"/>
  <c r="AY493" i="33"/>
  <c r="AK493" i="33"/>
  <c r="BE493" i="33"/>
  <c r="AS493" i="33"/>
  <c r="AO493" i="33"/>
  <c r="I524" i="33"/>
  <c r="L492" i="33" l="1"/>
  <c r="P441" i="33" s="1"/>
  <c r="T441" i="33" s="1"/>
  <c r="L493" i="33"/>
  <c r="P442" i="33" s="1"/>
  <c r="T442" i="33" s="1"/>
  <c r="L494" i="33"/>
  <c r="P443" i="33" s="1"/>
  <c r="T443" i="33" s="1"/>
  <c r="M493" i="33"/>
  <c r="I526" i="33"/>
  <c r="AC499" i="33"/>
  <c r="AE500" i="33" s="1"/>
  <c r="O493" i="33"/>
  <c r="I530" i="33"/>
  <c r="L491" i="33"/>
  <c r="I529" i="33"/>
  <c r="I517" i="33"/>
  <c r="I522" i="33" l="1"/>
  <c r="P440" i="33"/>
  <c r="T440" i="33" s="1"/>
  <c r="M491" i="33"/>
  <c r="I535" i="33"/>
  <c r="CV500" i="33"/>
  <c r="BT500" i="33"/>
  <c r="AY500" i="33"/>
  <c r="AH500" i="33"/>
  <c r="BX500" i="33"/>
  <c r="AW500" i="33"/>
  <c r="BP500" i="33"/>
  <c r="CH500" i="33"/>
  <c r="DA500" i="33"/>
  <c r="CN500" i="33"/>
  <c r="BD500" i="33"/>
  <c r="BW500" i="33"/>
  <c r="CD500" i="33"/>
  <c r="DF500" i="33"/>
  <c r="CS500" i="33"/>
  <c r="DC500" i="33"/>
  <c r="AI500" i="33"/>
  <c r="CO500" i="33"/>
  <c r="AZ500" i="33"/>
  <c r="BR500" i="33"/>
  <c r="BO500" i="33"/>
  <c r="CW500" i="33"/>
  <c r="CR500" i="33"/>
  <c r="AO500" i="33"/>
  <c r="BB500" i="33"/>
  <c r="AR500" i="33"/>
  <c r="CP500" i="33"/>
  <c r="BU500" i="33"/>
  <c r="CA500" i="33"/>
  <c r="BS500" i="33"/>
  <c r="CE500" i="33"/>
  <c r="DG500" i="33"/>
  <c r="AF500" i="33"/>
  <c r="CG500" i="33"/>
  <c r="AK500" i="33"/>
  <c r="BQ500" i="33"/>
  <c r="BY500" i="33"/>
  <c r="BZ500" i="33"/>
  <c r="BH500" i="33"/>
  <c r="BK500" i="33"/>
  <c r="AM500" i="33"/>
  <c r="CX500" i="33"/>
  <c r="DB500" i="33"/>
  <c r="CY500" i="33"/>
  <c r="CJ500" i="33"/>
  <c r="BC500" i="33"/>
  <c r="BM500" i="33"/>
  <c r="AQ500" i="33"/>
  <c r="BI500" i="33"/>
  <c r="AV500" i="33"/>
  <c r="CK500" i="33"/>
  <c r="AN500" i="33"/>
  <c r="BN500" i="33"/>
  <c r="CL500" i="33"/>
  <c r="BA500" i="33"/>
  <c r="AS500" i="33"/>
  <c r="DE500" i="33"/>
  <c r="CZ500" i="33"/>
  <c r="CQ500" i="33"/>
  <c r="BG500" i="33"/>
  <c r="AX500" i="33"/>
  <c r="CF500" i="33"/>
  <c r="CB500" i="33"/>
  <c r="BF500" i="33"/>
  <c r="AT500" i="33"/>
  <c r="AG500" i="33"/>
  <c r="BE500" i="33"/>
  <c r="CI500" i="33"/>
  <c r="BL500" i="33"/>
  <c r="CT500" i="33"/>
  <c r="BV500" i="33"/>
  <c r="CC500" i="33"/>
  <c r="DD500" i="33"/>
  <c r="AU500" i="33"/>
  <c r="CM500" i="33"/>
  <c r="AP500" i="33"/>
  <c r="CU500" i="33"/>
  <c r="BJ500" i="33"/>
  <c r="AJ500" i="33"/>
  <c r="AL500" i="33"/>
  <c r="I534" i="33"/>
  <c r="I531" i="33"/>
  <c r="D498" i="33" l="1"/>
  <c r="L504" i="33" s="1"/>
  <c r="D501" i="33"/>
  <c r="L507" i="33" s="1"/>
  <c r="F500" i="33"/>
  <c r="M506" i="33" s="1"/>
  <c r="D499" i="33"/>
  <c r="L505" i="33" s="1"/>
  <c r="I539" i="33"/>
  <c r="D500" i="33"/>
  <c r="L506" i="33" s="1"/>
  <c r="I536" i="33"/>
  <c r="I540" i="33"/>
  <c r="F491" i="33"/>
  <c r="E491" i="33"/>
  <c r="D491" i="33"/>
  <c r="AC500" i="33"/>
  <c r="I527" i="33"/>
  <c r="V440" i="33" a="1"/>
  <c r="F20" i="33" l="1"/>
  <c r="I544" i="33"/>
  <c r="I545" i="33"/>
  <c r="F498" i="33"/>
  <c r="H20" i="33" s="1"/>
  <c r="V440" i="33"/>
  <c r="V442" i="33"/>
  <c r="V441" i="33"/>
  <c r="V443" i="33"/>
  <c r="I532" i="33"/>
  <c r="I541" i="33"/>
  <c r="X440" i="33" l="1" a="1"/>
  <c r="AA442" i="33" s="1"/>
  <c r="K500" i="33" s="1"/>
  <c r="I549" i="33"/>
  <c r="I537" i="33"/>
  <c r="I550" i="33"/>
  <c r="I546" i="33"/>
  <c r="AA441" i="33" l="1"/>
  <c r="K499" i="33" s="1"/>
  <c r="Y441" i="33"/>
  <c r="I499" i="33" s="1"/>
  <c r="Z441" i="33"/>
  <c r="J499" i="33" s="1"/>
  <c r="X442" i="33"/>
  <c r="H500" i="33" s="1"/>
  <c r="Z443" i="33"/>
  <c r="J501" i="33" s="1"/>
  <c r="X440" i="33"/>
  <c r="H498" i="33" s="1"/>
  <c r="AA440" i="33"/>
  <c r="K498" i="33" s="1"/>
  <c r="Z442" i="33"/>
  <c r="J500" i="33" s="1"/>
  <c r="AA443" i="33"/>
  <c r="K501" i="33" s="1"/>
  <c r="Z440" i="33"/>
  <c r="J498" i="33" s="1"/>
  <c r="Y443" i="33"/>
  <c r="I501" i="33" s="1"/>
  <c r="X443" i="33"/>
  <c r="H501" i="33" s="1"/>
  <c r="Y440" i="33"/>
  <c r="I498" i="33" s="1"/>
  <c r="X441" i="33"/>
  <c r="H499" i="33" s="1"/>
  <c r="Y442" i="33"/>
  <c r="I500" i="33" s="1"/>
  <c r="M498" i="33" a="1"/>
  <c r="I551" i="33"/>
  <c r="I542" i="33"/>
  <c r="I547" i="33" l="1"/>
  <c r="M498" i="33"/>
  <c r="M499" i="33"/>
  <c r="M501" i="33"/>
  <c r="M500" i="33"/>
  <c r="N500" i="33" l="1"/>
  <c r="N501" i="33"/>
  <c r="I552" i="33"/>
  <c r="N498" i="33"/>
  <c r="N499" i="33"/>
  <c r="J507" i="33" l="1"/>
  <c r="J506" i="33"/>
  <c r="J504" i="33"/>
  <c r="J505" i="33"/>
  <c r="J510" i="33" l="1"/>
  <c r="K505" i="33"/>
  <c r="J511" i="33"/>
  <c r="K506" i="33"/>
  <c r="J509" i="33"/>
  <c r="K504" i="33"/>
  <c r="M504" i="33"/>
  <c r="J512" i="33"/>
  <c r="K507" i="33"/>
  <c r="J515" i="33" l="1"/>
  <c r="K510" i="33"/>
  <c r="J517" i="33"/>
  <c r="K512" i="33"/>
  <c r="J514" i="33"/>
  <c r="K509" i="33"/>
  <c r="J516" i="33"/>
  <c r="K511" i="33"/>
  <c r="J520" i="33" l="1"/>
  <c r="J521" i="33"/>
  <c r="J519" i="33"/>
  <c r="W509" i="33"/>
  <c r="W510" i="33" s="1"/>
  <c r="AE509" i="33"/>
  <c r="AE510" i="33" s="1"/>
  <c r="AM509" i="33"/>
  <c r="AM510" i="33" s="1"/>
  <c r="AU509" i="33"/>
  <c r="AU510" i="33" s="1"/>
  <c r="BC509" i="33"/>
  <c r="BC510" i="33" s="1"/>
  <c r="BK509" i="33"/>
  <c r="BK510" i="33" s="1"/>
  <c r="BS509" i="33"/>
  <c r="BS510" i="33" s="1"/>
  <c r="CA509" i="33"/>
  <c r="CA510" i="33" s="1"/>
  <c r="CI509" i="33"/>
  <c r="CI510" i="33" s="1"/>
  <c r="CQ509" i="33"/>
  <c r="CQ510" i="33" s="1"/>
  <c r="X509" i="33"/>
  <c r="X510" i="33" s="1"/>
  <c r="AF509" i="33"/>
  <c r="AF510" i="33" s="1"/>
  <c r="AN509" i="33"/>
  <c r="AN510" i="33" s="1"/>
  <c r="AV509" i="33"/>
  <c r="AV510" i="33" s="1"/>
  <c r="BD509" i="33"/>
  <c r="BD510" i="33" s="1"/>
  <c r="BL509" i="33"/>
  <c r="BL510" i="33" s="1"/>
  <c r="BT509" i="33"/>
  <c r="BT510" i="33" s="1"/>
  <c r="CB509" i="33"/>
  <c r="CB510" i="33" s="1"/>
  <c r="CJ509" i="33"/>
  <c r="CJ510" i="33" s="1"/>
  <c r="CR509" i="33"/>
  <c r="CR510" i="33" s="1"/>
  <c r="Q509" i="33"/>
  <c r="Y509" i="33"/>
  <c r="Y510" i="33" s="1"/>
  <c r="AG509" i="33"/>
  <c r="AG510" i="33" s="1"/>
  <c r="AO509" i="33"/>
  <c r="AO510" i="33" s="1"/>
  <c r="AW509" i="33"/>
  <c r="AW510" i="33" s="1"/>
  <c r="BE509" i="33"/>
  <c r="BE510" i="33" s="1"/>
  <c r="BM509" i="33"/>
  <c r="BM510" i="33" s="1"/>
  <c r="BU509" i="33"/>
  <c r="BU510" i="33" s="1"/>
  <c r="CC509" i="33"/>
  <c r="CC510" i="33" s="1"/>
  <c r="CK509" i="33"/>
  <c r="CK510" i="33" s="1"/>
  <c r="CS509" i="33"/>
  <c r="CS510" i="33" s="1"/>
  <c r="S509" i="33"/>
  <c r="S510" i="33" s="1"/>
  <c r="AA509" i="33"/>
  <c r="AA510" i="33" s="1"/>
  <c r="AI509" i="33"/>
  <c r="AI510" i="33" s="1"/>
  <c r="AQ509" i="33"/>
  <c r="AQ510" i="33" s="1"/>
  <c r="AY509" i="33"/>
  <c r="AY510" i="33" s="1"/>
  <c r="BG509" i="33"/>
  <c r="BG510" i="33" s="1"/>
  <c r="BO509" i="33"/>
  <c r="BO510" i="33" s="1"/>
  <c r="BW509" i="33"/>
  <c r="BW510" i="33" s="1"/>
  <c r="CE509" i="33"/>
  <c r="CE510" i="33" s="1"/>
  <c r="CM509" i="33"/>
  <c r="CM510" i="33" s="1"/>
  <c r="T509" i="33"/>
  <c r="T510" i="33" s="1"/>
  <c r="AJ509" i="33"/>
  <c r="AJ510" i="33" s="1"/>
  <c r="AZ509" i="33"/>
  <c r="AZ510" i="33" s="1"/>
  <c r="BP509" i="33"/>
  <c r="BP510" i="33" s="1"/>
  <c r="CF509" i="33"/>
  <c r="CF510" i="33" s="1"/>
  <c r="U509" i="33"/>
  <c r="U510" i="33" s="1"/>
  <c r="AK509" i="33"/>
  <c r="AK510" i="33" s="1"/>
  <c r="BA509" i="33"/>
  <c r="BA510" i="33" s="1"/>
  <c r="BQ509" i="33"/>
  <c r="BQ510" i="33" s="1"/>
  <c r="CG509" i="33"/>
  <c r="CG510" i="33" s="1"/>
  <c r="V509" i="33"/>
  <c r="V510" i="33" s="1"/>
  <c r="AL509" i="33"/>
  <c r="AL510" i="33" s="1"/>
  <c r="BB509" i="33"/>
  <c r="BB510" i="33" s="1"/>
  <c r="BR509" i="33"/>
  <c r="BR510" i="33" s="1"/>
  <c r="CH509" i="33"/>
  <c r="CH510" i="33" s="1"/>
  <c r="AC509" i="33"/>
  <c r="AC510" i="33" s="1"/>
  <c r="AS509" i="33"/>
  <c r="AS510" i="33" s="1"/>
  <c r="BI509" i="33"/>
  <c r="BI510" i="33" s="1"/>
  <c r="BY509" i="33"/>
  <c r="BY510" i="33" s="1"/>
  <c r="CO509" i="33"/>
  <c r="CO510" i="33" s="1"/>
  <c r="AB509" i="33"/>
  <c r="AB510" i="33" s="1"/>
  <c r="BH509" i="33"/>
  <c r="BH510" i="33" s="1"/>
  <c r="AH509" i="33"/>
  <c r="AH510" i="33" s="1"/>
  <c r="BN509" i="33"/>
  <c r="BN510" i="33" s="1"/>
  <c r="AR509" i="33"/>
  <c r="AR510" i="33" s="1"/>
  <c r="BX509" i="33"/>
  <c r="BX510" i="33" s="1"/>
  <c r="BJ509" i="33"/>
  <c r="BJ510" i="33" s="1"/>
  <c r="R509" i="33"/>
  <c r="R510" i="33" s="1"/>
  <c r="BV509" i="33"/>
  <c r="BV510" i="33" s="1"/>
  <c r="Z509" i="33"/>
  <c r="Z510" i="33" s="1"/>
  <c r="BZ509" i="33"/>
  <c r="BZ510" i="33" s="1"/>
  <c r="AT509" i="33"/>
  <c r="AT510" i="33" s="1"/>
  <c r="CN509" i="33"/>
  <c r="CN510" i="33" s="1"/>
  <c r="AP509" i="33"/>
  <c r="AP510" i="33" s="1"/>
  <c r="AX509" i="33"/>
  <c r="AX510" i="33" s="1"/>
  <c r="BF509" i="33"/>
  <c r="BF510" i="33" s="1"/>
  <c r="CP509" i="33"/>
  <c r="CP510" i="33" s="1"/>
  <c r="CD509" i="33"/>
  <c r="CD510" i="33" s="1"/>
  <c r="AD509" i="33"/>
  <c r="AD510" i="33" s="1"/>
  <c r="CL509" i="33"/>
  <c r="CL510" i="33" s="1"/>
  <c r="J522" i="33"/>
  <c r="J524" i="33" l="1"/>
  <c r="J527" i="33"/>
  <c r="Q510" i="33"/>
  <c r="O509" i="33"/>
  <c r="J526" i="33"/>
  <c r="J525" i="33"/>
  <c r="J531" i="33" l="1"/>
  <c r="O510" i="33"/>
  <c r="J529" i="33"/>
  <c r="J532" i="33"/>
  <c r="J530" i="33"/>
  <c r="J535" i="33" l="1"/>
  <c r="AS511" i="33"/>
  <c r="AO511" i="33"/>
  <c r="BW511" i="33"/>
  <c r="AB511" i="33"/>
  <c r="BP511" i="33"/>
  <c r="BV511" i="33"/>
  <c r="V511" i="33"/>
  <c r="AI511" i="33"/>
  <c r="BI511" i="33"/>
  <c r="AZ511" i="33"/>
  <c r="CG511" i="33"/>
  <c r="AC511" i="33"/>
  <c r="BA511" i="33"/>
  <c r="AT511" i="33"/>
  <c r="CQ511" i="33"/>
  <c r="AW511" i="33"/>
  <c r="BT511" i="33"/>
  <c r="CM511" i="33"/>
  <c r="BN511" i="33"/>
  <c r="CR511" i="33"/>
  <c r="BM511" i="33"/>
  <c r="BH511" i="33"/>
  <c r="CI511" i="33"/>
  <c r="AX511" i="33"/>
  <c r="CJ511" i="33"/>
  <c r="AH511" i="33"/>
  <c r="BC511" i="33"/>
  <c r="AP511" i="33"/>
  <c r="AR511" i="33"/>
  <c r="BE511" i="33"/>
  <c r="BL511" i="33"/>
  <c r="CS511" i="33"/>
  <c r="BQ511" i="33"/>
  <c r="CF511" i="33"/>
  <c r="BG511" i="33"/>
  <c r="CN511" i="33"/>
  <c r="BB511" i="33"/>
  <c r="AE511" i="33"/>
  <c r="CD511" i="33"/>
  <c r="AV511" i="33"/>
  <c r="Y511" i="33"/>
  <c r="AQ511" i="33"/>
  <c r="Z511" i="33"/>
  <c r="BF511" i="33"/>
  <c r="BK511" i="33"/>
  <c r="AD511" i="33"/>
  <c r="BZ511" i="33"/>
  <c r="R511" i="33"/>
  <c r="AF511" i="33"/>
  <c r="AK511" i="33"/>
  <c r="CO511" i="33"/>
  <c r="AU511" i="33"/>
  <c r="S511" i="33"/>
  <c r="AL511" i="33"/>
  <c r="CH511" i="33"/>
  <c r="BX511" i="33"/>
  <c r="CL511" i="33"/>
  <c r="CA511" i="33"/>
  <c r="AG511" i="33"/>
  <c r="CB511" i="33"/>
  <c r="CK511" i="33"/>
  <c r="CC511" i="33"/>
  <c r="T511" i="33"/>
  <c r="BO511" i="33"/>
  <c r="AY511" i="33"/>
  <c r="AJ511" i="33"/>
  <c r="BD511" i="33"/>
  <c r="BS511" i="33"/>
  <c r="AA511" i="33"/>
  <c r="CE511" i="33"/>
  <c r="W511" i="33"/>
  <c r="X511" i="33"/>
  <c r="CP511" i="33"/>
  <c r="BY511" i="33"/>
  <c r="AM511" i="33"/>
  <c r="BU511" i="33"/>
  <c r="AN511" i="33"/>
  <c r="BR511" i="33"/>
  <c r="BJ511" i="33"/>
  <c r="U511" i="33"/>
  <c r="J536" i="33"/>
  <c r="J537" i="33"/>
  <c r="J534" i="33"/>
  <c r="Q511" i="33"/>
  <c r="M511" i="33" l="1"/>
  <c r="O511" i="33"/>
  <c r="L512" i="33"/>
  <c r="L510" i="33"/>
  <c r="L509" i="33"/>
  <c r="L511" i="33"/>
  <c r="J542" i="33"/>
  <c r="J541" i="33"/>
  <c r="J539" i="33"/>
  <c r="J540" i="33"/>
  <c r="M509" i="33" l="1"/>
  <c r="F509" i="33" s="1"/>
  <c r="J545" i="33"/>
  <c r="J546" i="33"/>
  <c r="J547" i="33"/>
  <c r="J544" i="33"/>
  <c r="H514" i="33" l="1"/>
  <c r="J549" i="33"/>
  <c r="J552" i="33"/>
  <c r="J551" i="33"/>
  <c r="J550" i="33"/>
  <c r="H515" i="33" l="1"/>
  <c r="K514" i="33"/>
  <c r="H516" i="33" l="1"/>
  <c r="K515" i="33"/>
  <c r="H517" i="33" l="1"/>
  <c r="K517" i="33" s="1"/>
  <c r="K516" i="33"/>
  <c r="CD514" i="33" l="1"/>
  <c r="CD515" i="33" s="1"/>
  <c r="S514" i="33"/>
  <c r="S515" i="33" s="1"/>
  <c r="BB514" i="33"/>
  <c r="BB515" i="33" s="1"/>
  <c r="BU514" i="33"/>
  <c r="BU515" i="33" s="1"/>
  <c r="AJ514" i="33"/>
  <c r="AJ515" i="33" s="1"/>
  <c r="R514" i="33"/>
  <c r="R515" i="33" s="1"/>
  <c r="V514" i="33"/>
  <c r="V515" i="33" s="1"/>
  <c r="AQ514" i="33"/>
  <c r="AQ515" i="33" s="1"/>
  <c r="CH514" i="33"/>
  <c r="CH515" i="33" s="1"/>
  <c r="CC514" i="33"/>
  <c r="CC515" i="33" s="1"/>
  <c r="BN514" i="33"/>
  <c r="BN515" i="33" s="1"/>
  <c r="BQ514" i="33"/>
  <c r="BQ515" i="33" s="1"/>
  <c r="BP514" i="33"/>
  <c r="BP515" i="33" s="1"/>
  <c r="BA514" i="33"/>
  <c r="BA515" i="33" s="1"/>
  <c r="BS514" i="33"/>
  <c r="BS515" i="33" s="1"/>
  <c r="AY514" i="33"/>
  <c r="AY515" i="33" s="1"/>
  <c r="AR514" i="33"/>
  <c r="AR515" i="33" s="1"/>
  <c r="AM514" i="33"/>
  <c r="AM515" i="33" s="1"/>
  <c r="CS514" i="33"/>
  <c r="CS515" i="33" s="1"/>
  <c r="BX514" i="33"/>
  <c r="BX515" i="33" s="1"/>
  <c r="Z514" i="33"/>
  <c r="Z515" i="33" s="1"/>
  <c r="BW514" i="33"/>
  <c r="BW515" i="33" s="1"/>
  <c r="BL514" i="33"/>
  <c r="BL515" i="33" s="1"/>
  <c r="BF514" i="33"/>
  <c r="BF515" i="33" s="1"/>
  <c r="CQ514" i="33"/>
  <c r="CQ515" i="33" s="1"/>
  <c r="AI514" i="33"/>
  <c r="AI515" i="33" s="1"/>
  <c r="AB514" i="33"/>
  <c r="AB515" i="33" s="1"/>
  <c r="BH514" i="33"/>
  <c r="BH515" i="33" s="1"/>
  <c r="CN514" i="33"/>
  <c r="CN515" i="33" s="1"/>
  <c r="BM514" i="33"/>
  <c r="BM515" i="33" s="1"/>
  <c r="BE514" i="33"/>
  <c r="BE515" i="33" s="1"/>
  <c r="BY514" i="33"/>
  <c r="BY515" i="33" s="1"/>
  <c r="CA514" i="33"/>
  <c r="CA515" i="33" s="1"/>
  <c r="BV514" i="33"/>
  <c r="BV515" i="33" s="1"/>
  <c r="U514" i="33"/>
  <c r="U515" i="33" s="1"/>
  <c r="BZ514" i="33"/>
  <c r="BZ515" i="33" s="1"/>
  <c r="BD514" i="33"/>
  <c r="BD515" i="33" s="1"/>
  <c r="BK514" i="33"/>
  <c r="BK515" i="33" s="1"/>
  <c r="AD514" i="33"/>
  <c r="AD515" i="33" s="1"/>
  <c r="AU514" i="33"/>
  <c r="AU515" i="33" s="1"/>
  <c r="BT514" i="33"/>
  <c r="BT515" i="33" s="1"/>
  <c r="AC514" i="33"/>
  <c r="AC515" i="33" s="1"/>
  <c r="CO514" i="33"/>
  <c r="CO515" i="33" s="1"/>
  <c r="CM514" i="33"/>
  <c r="CM515" i="33" s="1"/>
  <c r="CG514" i="33"/>
  <c r="CG515" i="33" s="1"/>
  <c r="T514" i="33"/>
  <c r="T515" i="33" s="1"/>
  <c r="Q514" i="33"/>
  <c r="AT514" i="33"/>
  <c r="AT515" i="33" s="1"/>
  <c r="CJ514" i="33"/>
  <c r="CJ515" i="33" s="1"/>
  <c r="BO514" i="33"/>
  <c r="BO515" i="33" s="1"/>
  <c r="BJ514" i="33"/>
  <c r="BJ515" i="33" s="1"/>
  <c r="CP514" i="33"/>
  <c r="CP515" i="33" s="1"/>
  <c r="AN514" i="33"/>
  <c r="AN515" i="33" s="1"/>
  <c r="BG514" i="33"/>
  <c r="BG515" i="33" s="1"/>
  <c r="AK514" i="33"/>
  <c r="AK515" i="33" s="1"/>
  <c r="CB514" i="33"/>
  <c r="CB515" i="33" s="1"/>
  <c r="AG514" i="33"/>
  <c r="AG515" i="33" s="1"/>
  <c r="AA514" i="33"/>
  <c r="AA515" i="33" s="1"/>
  <c r="CF514" i="33"/>
  <c r="CF515" i="33" s="1"/>
  <c r="BI514" i="33"/>
  <c r="BI515" i="33" s="1"/>
  <c r="X514" i="33"/>
  <c r="X515" i="33" s="1"/>
  <c r="Y514" i="33"/>
  <c r="Y515" i="33" s="1"/>
  <c r="AS514" i="33"/>
  <c r="AS515" i="33" s="1"/>
  <c r="AL514" i="33"/>
  <c r="AL515" i="33" s="1"/>
  <c r="BR514" i="33"/>
  <c r="BR515" i="33" s="1"/>
  <c r="W514" i="33"/>
  <c r="W515" i="33" s="1"/>
  <c r="BC514" i="33"/>
  <c r="BC515" i="33" s="1"/>
  <c r="AV514" i="33"/>
  <c r="AV515" i="33" s="1"/>
  <c r="CI514" i="33"/>
  <c r="CI515" i="33" s="1"/>
  <c r="AP514" i="33"/>
  <c r="AP515" i="33" s="1"/>
  <c r="AZ514" i="33"/>
  <c r="AZ515" i="33" s="1"/>
  <c r="AW514" i="33"/>
  <c r="AW515" i="33" s="1"/>
  <c r="AE514" i="33"/>
  <c r="AE515" i="33" s="1"/>
  <c r="AO514" i="33"/>
  <c r="AO515" i="33" s="1"/>
  <c r="AF514" i="33"/>
  <c r="AF515" i="33" s="1"/>
  <c r="CK514" i="33"/>
  <c r="CK515" i="33" s="1"/>
  <c r="AX514" i="33"/>
  <c r="AX515" i="33" s="1"/>
  <c r="CR514" i="33"/>
  <c r="CR515" i="33" s="1"/>
  <c r="CL514" i="33"/>
  <c r="CL515" i="33" s="1"/>
  <c r="AH514" i="33"/>
  <c r="AH515" i="33" s="1"/>
  <c r="CE514" i="33"/>
  <c r="CE515" i="33" s="1"/>
  <c r="O514" i="33" l="1"/>
  <c r="Q515" i="33"/>
  <c r="O515" i="33" l="1"/>
  <c r="BS516" i="33" l="1"/>
  <c r="R516" i="33"/>
  <c r="AY516" i="33"/>
  <c r="BA516" i="33"/>
  <c r="BQ516" i="33"/>
  <c r="CH516" i="33"/>
  <c r="AQ516" i="33"/>
  <c r="CC516" i="33"/>
  <c r="BN516" i="33"/>
  <c r="BU516" i="33"/>
  <c r="V516" i="33"/>
  <c r="S516" i="33"/>
  <c r="BB516" i="33"/>
  <c r="AJ516" i="33"/>
  <c r="CD516" i="33"/>
  <c r="BP516" i="33"/>
  <c r="BW516" i="33"/>
  <c r="AN516" i="33"/>
  <c r="Z516" i="33"/>
  <c r="AV516" i="33"/>
  <c r="CA516" i="33"/>
  <c r="AF516" i="33"/>
  <c r="BR516" i="33"/>
  <c r="AO516" i="33"/>
  <c r="BX516" i="33"/>
  <c r="BC516" i="33"/>
  <c r="BT516" i="33"/>
  <c r="BY516" i="33"/>
  <c r="BD516" i="33"/>
  <c r="CP516" i="33"/>
  <c r="AT516" i="33"/>
  <c r="CF516" i="33"/>
  <c r="AW516" i="33"/>
  <c r="AA516" i="33"/>
  <c r="AM516" i="33"/>
  <c r="AU516" i="33"/>
  <c r="BE516" i="33"/>
  <c r="AK516" i="33"/>
  <c r="AC516" i="33"/>
  <c r="BK516" i="33"/>
  <c r="U516" i="33"/>
  <c r="T516" i="33"/>
  <c r="BG516" i="33"/>
  <c r="AI516" i="33"/>
  <c r="CB516" i="33"/>
  <c r="BF516" i="33"/>
  <c r="AL516" i="33"/>
  <c r="CG516" i="33"/>
  <c r="AS516" i="33"/>
  <c r="BI516" i="33"/>
  <c r="AH516" i="33"/>
  <c r="W516" i="33"/>
  <c r="BO516" i="33"/>
  <c r="CE516" i="33"/>
  <c r="BZ516" i="33"/>
  <c r="AZ516" i="33"/>
  <c r="CJ516" i="33"/>
  <c r="BH516" i="33"/>
  <c r="AD516" i="33"/>
  <c r="CS516" i="33"/>
  <c r="CQ516" i="33"/>
  <c r="Y516" i="33"/>
  <c r="X516" i="33"/>
  <c r="AE516" i="33"/>
  <c r="BM516" i="33"/>
  <c r="CL516" i="33"/>
  <c r="CN516" i="33"/>
  <c r="CM516" i="33"/>
  <c r="BJ516" i="33"/>
  <c r="AP516" i="33"/>
  <c r="CO516" i="33"/>
  <c r="CR516" i="33"/>
  <c r="AR516" i="33"/>
  <c r="BV516" i="33"/>
  <c r="CI516" i="33"/>
  <c r="AB516" i="33"/>
  <c r="AG516" i="33"/>
  <c r="CK516" i="33"/>
  <c r="AX516" i="33"/>
  <c r="BL516" i="33"/>
  <c r="Q516" i="33"/>
  <c r="O516" i="33" l="1"/>
  <c r="M516" i="33"/>
  <c r="L517" i="33"/>
  <c r="L514" i="33"/>
  <c r="L515" i="33"/>
  <c r="L516" i="33"/>
  <c r="M514" i="33" l="1"/>
  <c r="F514" i="33" l="1"/>
  <c r="D514" i="33"/>
  <c r="E514" i="33"/>
  <c r="H519" i="33" l="1"/>
  <c r="H520" i="33" l="1"/>
  <c r="K519" i="33"/>
  <c r="H521" i="33" l="1"/>
  <c r="K520" i="33"/>
  <c r="H522" i="33" l="1"/>
  <c r="K522" i="33" s="1"/>
  <c r="K521" i="33"/>
  <c r="BS519" i="33" l="1"/>
  <c r="BS520" i="33" s="1"/>
  <c r="BH519" i="33"/>
  <c r="BH520" i="33" s="1"/>
  <c r="AZ519" i="33"/>
  <c r="AZ520" i="33" s="1"/>
  <c r="AR519" i="33"/>
  <c r="AR520" i="33" s="1"/>
  <c r="AL519" i="33"/>
  <c r="AL520" i="33" s="1"/>
  <c r="AT519" i="33"/>
  <c r="AT520" i="33" s="1"/>
  <c r="AW519" i="33"/>
  <c r="AW520" i="33" s="1"/>
  <c r="U519" i="33"/>
  <c r="U520" i="33" s="1"/>
  <c r="AS519" i="33"/>
  <c r="AS520" i="33" s="1"/>
  <c r="CK519" i="33"/>
  <c r="CK520" i="33" s="1"/>
  <c r="AN519" i="33"/>
  <c r="AN520" i="33" s="1"/>
  <c r="AG519" i="33"/>
  <c r="AG520" i="33" s="1"/>
  <c r="CF519" i="33"/>
  <c r="CF520" i="33" s="1"/>
  <c r="BB519" i="33"/>
  <c r="BB520" i="33" s="1"/>
  <c r="Z519" i="33"/>
  <c r="Z520" i="33" s="1"/>
  <c r="CD519" i="33"/>
  <c r="CD520" i="33" s="1"/>
  <c r="CA519" i="33"/>
  <c r="CA520" i="33" s="1"/>
  <c r="BQ519" i="33"/>
  <c r="BQ520" i="33" s="1"/>
  <c r="BI519" i="33"/>
  <c r="BI520" i="33" s="1"/>
  <c r="BA519" i="33"/>
  <c r="BA520" i="33" s="1"/>
  <c r="AV519" i="33"/>
  <c r="AV520" i="33" s="1"/>
  <c r="BM519" i="33"/>
  <c r="BM520" i="33" s="1"/>
  <c r="BF519" i="33"/>
  <c r="BF520" i="33" s="1"/>
  <c r="BP519" i="33"/>
  <c r="BP520" i="33" s="1"/>
  <c r="AX519" i="33"/>
  <c r="AX520" i="33" s="1"/>
  <c r="CH519" i="33"/>
  <c r="CH520" i="33" s="1"/>
  <c r="AE519" i="33"/>
  <c r="AE520" i="33" s="1"/>
  <c r="CJ519" i="33"/>
  <c r="CJ520" i="33" s="1"/>
  <c r="BT519" i="33"/>
  <c r="BT520" i="33" s="1"/>
  <c r="S519" i="33"/>
  <c r="S520" i="33" s="1"/>
  <c r="X519" i="33"/>
  <c r="X520" i="33" s="1"/>
  <c r="BD519" i="33"/>
  <c r="BD520" i="33" s="1"/>
  <c r="AU519" i="33"/>
  <c r="AU520" i="33" s="1"/>
  <c r="CL519" i="33"/>
  <c r="CL520" i="33" s="1"/>
  <c r="AD519" i="33"/>
  <c r="AD520" i="33" s="1"/>
  <c r="AH519" i="33"/>
  <c r="AH520" i="33" s="1"/>
  <c r="CR519" i="33"/>
  <c r="CR520" i="33" s="1"/>
  <c r="W519" i="33"/>
  <c r="W520" i="33" s="1"/>
  <c r="CI519" i="33"/>
  <c r="CI520" i="33" s="1"/>
  <c r="BZ519" i="33"/>
  <c r="BZ520" i="33" s="1"/>
  <c r="BR519" i="33"/>
  <c r="BR520" i="33" s="1"/>
  <c r="BJ519" i="33"/>
  <c r="BJ520" i="33" s="1"/>
  <c r="BE519" i="33"/>
  <c r="BE520" i="33" s="1"/>
  <c r="CE519" i="33"/>
  <c r="CE520" i="33" s="1"/>
  <c r="BY519" i="33"/>
  <c r="BY520" i="33" s="1"/>
  <c r="CM519" i="33"/>
  <c r="CM520" i="33" s="1"/>
  <c r="CN519" i="33"/>
  <c r="CN520" i="33" s="1"/>
  <c r="AO519" i="33"/>
  <c r="AO520" i="33" s="1"/>
  <c r="CQ519" i="33"/>
  <c r="CQ520" i="33" s="1"/>
  <c r="CB519" i="33"/>
  <c r="CB520" i="33" s="1"/>
  <c r="BN519" i="33"/>
  <c r="BN520" i="33" s="1"/>
  <c r="V519" i="33"/>
  <c r="V520" i="33" s="1"/>
  <c r="CS519" i="33"/>
  <c r="CS520" i="33" s="1"/>
  <c r="BW519" i="33"/>
  <c r="BW520" i="33" s="1"/>
  <c r="CG519" i="33"/>
  <c r="CG520" i="33" s="1"/>
  <c r="Q519" i="33"/>
  <c r="BG519" i="33"/>
  <c r="BG520" i="33" s="1"/>
  <c r="AP519" i="33"/>
  <c r="AP520" i="33" s="1"/>
  <c r="T519" i="33"/>
  <c r="T520" i="33" s="1"/>
  <c r="BU519" i="33"/>
  <c r="BU520" i="33" s="1"/>
  <c r="BK519" i="33"/>
  <c r="BK520" i="33" s="1"/>
  <c r="AY519" i="33"/>
  <c r="AY520" i="33" s="1"/>
  <c r="AQ519" i="33"/>
  <c r="AQ520" i="33" s="1"/>
  <c r="AI519" i="33"/>
  <c r="AI520" i="33" s="1"/>
  <c r="AC519" i="33"/>
  <c r="AC520" i="33" s="1"/>
  <c r="AB519" i="33"/>
  <c r="AB520" i="33" s="1"/>
  <c r="R519" i="33"/>
  <c r="R520" i="33" s="1"/>
  <c r="AA519" i="33"/>
  <c r="AA520" i="33" s="1"/>
  <c r="AF519" i="33"/>
  <c r="AF520" i="33" s="1"/>
  <c r="CP519" i="33"/>
  <c r="CP520" i="33" s="1"/>
  <c r="AK519" i="33"/>
  <c r="AK520" i="33" s="1"/>
  <c r="BV519" i="33"/>
  <c r="BV520" i="33" s="1"/>
  <c r="AJ519" i="33"/>
  <c r="AJ520" i="33" s="1"/>
  <c r="AM519" i="33"/>
  <c r="AM520" i="33" s="1"/>
  <c r="CC519" i="33"/>
  <c r="CC520" i="33" s="1"/>
  <c r="BO519" i="33"/>
  <c r="BO520" i="33" s="1"/>
  <c r="Y519" i="33"/>
  <c r="Y520" i="33" s="1"/>
  <c r="BX519" i="33"/>
  <c r="BX520" i="33" s="1"/>
  <c r="BC519" i="33"/>
  <c r="BC520" i="33" s="1"/>
  <c r="CO519" i="33"/>
  <c r="CO520" i="33" s="1"/>
  <c r="BL519" i="33"/>
  <c r="BL520" i="33" s="1"/>
  <c r="O519" i="33" l="1"/>
  <c r="Q520" i="33"/>
  <c r="O520" i="33" l="1"/>
  <c r="AD521" i="33" l="1"/>
  <c r="X521" i="33"/>
  <c r="BG521" i="33"/>
  <c r="BZ521" i="33"/>
  <c r="BW521" i="33"/>
  <c r="BA521" i="33"/>
  <c r="AE521" i="33"/>
  <c r="BB521" i="33"/>
  <c r="AM521" i="33"/>
  <c r="CK521" i="33"/>
  <c r="BT521" i="33"/>
  <c r="BS521" i="33"/>
  <c r="CO521" i="33"/>
  <c r="Y521" i="33"/>
  <c r="AN521" i="33"/>
  <c r="AP521" i="33"/>
  <c r="AC521" i="33"/>
  <c r="BV521" i="33"/>
  <c r="BY521" i="33"/>
  <c r="BO521" i="33"/>
  <c r="CI521" i="33"/>
  <c r="BK521" i="33"/>
  <c r="U521" i="33"/>
  <c r="T521" i="33"/>
  <c r="BJ521" i="33"/>
  <c r="CR521" i="33"/>
  <c r="AA521" i="33"/>
  <c r="CN521" i="33"/>
  <c r="CL521" i="33"/>
  <c r="AX521" i="33"/>
  <c r="BX521" i="33"/>
  <c r="BR521" i="33"/>
  <c r="BD521" i="33"/>
  <c r="S521" i="33"/>
  <c r="AR521" i="33"/>
  <c r="BI521" i="33"/>
  <c r="CS521" i="33"/>
  <c r="AB521" i="33"/>
  <c r="BH521" i="33"/>
  <c r="BL521" i="33"/>
  <c r="W521" i="33"/>
  <c r="BP521" i="33"/>
  <c r="CC521" i="33"/>
  <c r="AV521" i="33"/>
  <c r="AK521" i="33"/>
  <c r="AT521" i="33"/>
  <c r="CD521" i="33"/>
  <c r="R521" i="33"/>
  <c r="AZ521" i="33"/>
  <c r="CB521" i="33"/>
  <c r="CQ521" i="33"/>
  <c r="AI521" i="33"/>
  <c r="CF521" i="33"/>
  <c r="BC521" i="33"/>
  <c r="BU521" i="33"/>
  <c r="Z521" i="33"/>
  <c r="AL521" i="33"/>
  <c r="BF521" i="33"/>
  <c r="V521" i="33"/>
  <c r="BE521" i="33"/>
  <c r="AW521" i="33"/>
  <c r="CJ521" i="33"/>
  <c r="CH521" i="33"/>
  <c r="BM521" i="33"/>
  <c r="CA521" i="33"/>
  <c r="CG521" i="33"/>
  <c r="AJ521" i="33"/>
  <c r="AO521" i="33"/>
  <c r="CP521" i="33"/>
  <c r="AH521" i="33"/>
  <c r="CM521" i="33"/>
  <c r="AG521" i="33"/>
  <c r="BQ521" i="33"/>
  <c r="AF521" i="33"/>
  <c r="AS521" i="33"/>
  <c r="AU521" i="33"/>
  <c r="AQ521" i="33"/>
  <c r="BN521" i="33"/>
  <c r="CE521" i="33"/>
  <c r="AY521" i="33"/>
  <c r="Q521" i="33"/>
  <c r="O521" i="33" l="1"/>
  <c r="M521" i="33"/>
  <c r="L520" i="33"/>
  <c r="L522" i="33"/>
  <c r="L521" i="33"/>
  <c r="L519" i="33"/>
  <c r="M519" i="33" l="1"/>
  <c r="F519" i="33" s="1"/>
  <c r="E519" i="33" l="1"/>
  <c r="D519" i="33"/>
  <c r="H524" i="33" l="1"/>
  <c r="H525" i="33" s="1"/>
  <c r="K524" i="33" l="1"/>
  <c r="H526" i="33"/>
  <c r="K525" i="33"/>
  <c r="H527" i="33" l="1"/>
  <c r="K527" i="33" s="1"/>
  <c r="K526" i="33"/>
  <c r="BM524" i="33" l="1"/>
  <c r="BM525" i="33" s="1"/>
  <c r="CA524" i="33"/>
  <c r="CA525" i="33" s="1"/>
  <c r="R524" i="33"/>
  <c r="R525" i="33" s="1"/>
  <c r="BU524" i="33"/>
  <c r="BU525" i="33" s="1"/>
  <c r="CD524" i="33"/>
  <c r="CD525" i="33" s="1"/>
  <c r="BP524" i="33"/>
  <c r="BP525" i="33" s="1"/>
  <c r="BI524" i="33"/>
  <c r="BI525" i="33" s="1"/>
  <c r="BQ524" i="33"/>
  <c r="BQ525" i="33" s="1"/>
  <c r="U524" i="33"/>
  <c r="U525" i="33" s="1"/>
  <c r="BX524" i="33"/>
  <c r="BX525" i="33" s="1"/>
  <c r="AE524" i="33"/>
  <c r="AE525" i="33" s="1"/>
  <c r="CH524" i="33"/>
  <c r="CH525" i="33" s="1"/>
  <c r="BC524" i="33"/>
  <c r="BC525" i="33" s="1"/>
  <c r="AB524" i="33"/>
  <c r="AB525" i="33" s="1"/>
  <c r="AZ524" i="33"/>
  <c r="AZ525" i="33" s="1"/>
  <c r="AH524" i="33"/>
  <c r="AH525" i="33" s="1"/>
  <c r="AM524" i="33"/>
  <c r="AM525" i="33" s="1"/>
  <c r="AC524" i="33"/>
  <c r="AC525" i="33" s="1"/>
  <c r="CG524" i="33"/>
  <c r="CG525" i="33" s="1"/>
  <c r="AS524" i="33"/>
  <c r="AS525" i="33" s="1"/>
  <c r="V524" i="33"/>
  <c r="V525" i="33" s="1"/>
  <c r="AA524" i="33"/>
  <c r="AA525" i="33" s="1"/>
  <c r="CM524" i="33"/>
  <c r="CM525" i="33" s="1"/>
  <c r="CQ524" i="33"/>
  <c r="CQ525" i="33" s="1"/>
  <c r="AR524" i="33"/>
  <c r="AR525" i="33" s="1"/>
  <c r="BR524" i="33"/>
  <c r="BR525" i="33" s="1"/>
  <c r="BZ524" i="33"/>
  <c r="BZ525" i="33" s="1"/>
  <c r="AL524" i="33"/>
  <c r="AL525" i="33" s="1"/>
  <c r="X524" i="33"/>
  <c r="X525" i="33" s="1"/>
  <c r="BL524" i="33"/>
  <c r="BL525" i="33" s="1"/>
  <c r="AW524" i="33"/>
  <c r="AW525" i="33" s="1"/>
  <c r="BJ524" i="33"/>
  <c r="BJ525" i="33" s="1"/>
  <c r="BB524" i="33"/>
  <c r="BB525" i="33" s="1"/>
  <c r="BN524" i="33"/>
  <c r="BN525" i="33" s="1"/>
  <c r="CP524" i="33"/>
  <c r="CP525" i="33" s="1"/>
  <c r="AF524" i="33"/>
  <c r="AF525" i="33" s="1"/>
  <c r="CB524" i="33"/>
  <c r="CB525" i="33" s="1"/>
  <c r="BT524" i="33"/>
  <c r="BT525" i="33" s="1"/>
  <c r="CF524" i="33"/>
  <c r="CF525" i="33" s="1"/>
  <c r="AI524" i="33"/>
  <c r="AI525" i="33" s="1"/>
  <c r="BG524" i="33"/>
  <c r="BG525" i="33" s="1"/>
  <c r="BO524" i="33"/>
  <c r="BO525" i="33" s="1"/>
  <c r="AP524" i="33"/>
  <c r="AP525" i="33" s="1"/>
  <c r="BV524" i="33"/>
  <c r="BV525" i="33" s="1"/>
  <c r="W524" i="33"/>
  <c r="W525" i="33" s="1"/>
  <c r="BF524" i="33"/>
  <c r="BF525" i="33" s="1"/>
  <c r="AO524" i="33"/>
  <c r="AO525" i="33" s="1"/>
  <c r="BW524" i="33"/>
  <c r="BW525" i="33" s="1"/>
  <c r="CS524" i="33"/>
  <c r="CS525" i="33" s="1"/>
  <c r="AK524" i="33"/>
  <c r="AK525" i="33" s="1"/>
  <c r="CN524" i="33"/>
  <c r="CN525" i="33" s="1"/>
  <c r="BY524" i="33"/>
  <c r="BY525" i="33" s="1"/>
  <c r="S524" i="33"/>
  <c r="S525" i="33" s="1"/>
  <c r="CE524" i="33"/>
  <c r="CE525" i="33" s="1"/>
  <c r="AJ524" i="33"/>
  <c r="AJ525" i="33" s="1"/>
  <c r="BS524" i="33"/>
  <c r="BS525" i="33" s="1"/>
  <c r="BK524" i="33"/>
  <c r="BK525" i="33" s="1"/>
  <c r="Z524" i="33"/>
  <c r="Z525" i="33" s="1"/>
  <c r="AY524" i="33"/>
  <c r="AY525" i="33" s="1"/>
  <c r="T524" i="33"/>
  <c r="T525" i="33" s="1"/>
  <c r="AU524" i="33"/>
  <c r="AU525" i="33" s="1"/>
  <c r="CO524" i="33"/>
  <c r="CO525" i="33" s="1"/>
  <c r="Y524" i="33"/>
  <c r="Y525" i="33" s="1"/>
  <c r="AG524" i="33"/>
  <c r="AG525" i="33" s="1"/>
  <c r="BH524" i="33"/>
  <c r="BH525" i="33" s="1"/>
  <c r="CI524" i="33"/>
  <c r="CI525" i="33" s="1"/>
  <c r="CJ524" i="33"/>
  <c r="CJ525" i="33" s="1"/>
  <c r="AD524" i="33"/>
  <c r="AD525" i="33" s="1"/>
  <c r="CR524" i="33"/>
  <c r="CR525" i="33" s="1"/>
  <c r="CC524" i="33"/>
  <c r="CC525" i="33" s="1"/>
  <c r="AX524" i="33"/>
  <c r="AX525" i="33" s="1"/>
  <c r="CL524" i="33"/>
  <c r="CL525" i="33" s="1"/>
  <c r="AT524" i="33"/>
  <c r="AT525" i="33" s="1"/>
  <c r="CK524" i="33"/>
  <c r="CK525" i="33" s="1"/>
  <c r="BD524" i="33"/>
  <c r="BD525" i="33" s="1"/>
  <c r="BE524" i="33"/>
  <c r="BE525" i="33" s="1"/>
  <c r="Q524" i="33"/>
  <c r="AQ524" i="33"/>
  <c r="AQ525" i="33" s="1"/>
  <c r="AN524" i="33"/>
  <c r="AN525" i="33" s="1"/>
  <c r="BA524" i="33"/>
  <c r="BA525" i="33" s="1"/>
  <c r="AV524" i="33"/>
  <c r="AV525" i="33" s="1"/>
  <c r="Q525" i="33" l="1"/>
  <c r="O524" i="33"/>
  <c r="O525" i="33" l="1"/>
  <c r="CA526" i="33" l="1"/>
  <c r="CM526" i="33"/>
  <c r="AM526" i="33"/>
  <c r="V526" i="33"/>
  <c r="AA526" i="33"/>
  <c r="AC526" i="33"/>
  <c r="BU526" i="33"/>
  <c r="AE526" i="33"/>
  <c r="BM526" i="33"/>
  <c r="AS526" i="33"/>
  <c r="U526" i="33"/>
  <c r="AB526" i="33"/>
  <c r="AZ526" i="33"/>
  <c r="CH526" i="33"/>
  <c r="AH526" i="33"/>
  <c r="BX526" i="33"/>
  <c r="BQ526" i="33"/>
  <c r="BI526" i="33"/>
  <c r="BP526" i="33"/>
  <c r="CD526" i="33"/>
  <c r="CG526" i="33"/>
  <c r="R526" i="33"/>
  <c r="BC526" i="33"/>
  <c r="CP526" i="33"/>
  <c r="AG526" i="33"/>
  <c r="CK526" i="33"/>
  <c r="CC526" i="33"/>
  <c r="CI526" i="33"/>
  <c r="AQ526" i="33"/>
  <c r="AR526" i="33"/>
  <c r="AF526" i="33"/>
  <c r="CO526" i="33"/>
  <c r="CQ526" i="33"/>
  <c r="BH526" i="33"/>
  <c r="AT526" i="33"/>
  <c r="AV526" i="33"/>
  <c r="Z526" i="33"/>
  <c r="CR526" i="33"/>
  <c r="BE526" i="33"/>
  <c r="BB526" i="33"/>
  <c r="BJ526" i="33"/>
  <c r="AX526" i="33"/>
  <c r="AW526" i="33"/>
  <c r="AL526" i="33"/>
  <c r="T526" i="33"/>
  <c r="AO526" i="33"/>
  <c r="W526" i="33"/>
  <c r="CL526" i="33"/>
  <c r="CN526" i="33"/>
  <c r="BV526" i="33"/>
  <c r="BO526" i="33"/>
  <c r="BS526" i="33"/>
  <c r="BN526" i="33"/>
  <c r="AK526" i="33"/>
  <c r="AY526" i="33"/>
  <c r="BW526" i="33"/>
  <c r="CE526" i="33"/>
  <c r="BT526" i="33"/>
  <c r="AD526" i="33"/>
  <c r="Y526" i="33"/>
  <c r="S526" i="33"/>
  <c r="BD526" i="33"/>
  <c r="CF526" i="33"/>
  <c r="CJ526" i="33"/>
  <c r="X526" i="33"/>
  <c r="BZ526" i="33"/>
  <c r="BG526" i="33"/>
  <c r="AI526" i="33"/>
  <c r="BK526" i="33"/>
  <c r="BF526" i="33"/>
  <c r="CS526" i="33"/>
  <c r="AN526" i="33"/>
  <c r="AU526" i="33"/>
  <c r="BL526" i="33"/>
  <c r="AJ526" i="33"/>
  <c r="BA526" i="33"/>
  <c r="BR526" i="33"/>
  <c r="BY526" i="33"/>
  <c r="AP526" i="33"/>
  <c r="CB526" i="33"/>
  <c r="Q526" i="33"/>
  <c r="O526" i="33" l="1"/>
  <c r="M526" i="33"/>
  <c r="L524" i="33"/>
  <c r="L527" i="33"/>
  <c r="L525" i="33"/>
  <c r="L526" i="33"/>
  <c r="M524" i="33" l="1"/>
  <c r="F524" i="33" l="1"/>
  <c r="D524" i="33"/>
  <c r="E524" i="33"/>
  <c r="H529" i="33" l="1"/>
  <c r="H530" i="33" l="1"/>
  <c r="K529" i="33"/>
  <c r="H531" i="33" l="1"/>
  <c r="K530" i="33"/>
  <c r="H532" i="33" l="1"/>
  <c r="K532" i="33" s="1"/>
  <c r="K531" i="33"/>
  <c r="AZ529" i="33" l="1"/>
  <c r="AZ530" i="33" s="1"/>
  <c r="BK529" i="33"/>
  <c r="BK530" i="33" s="1"/>
  <c r="CC529" i="33"/>
  <c r="CC530" i="33" s="1"/>
  <c r="BO529" i="33"/>
  <c r="BO530" i="33" s="1"/>
  <c r="BX529" i="33"/>
  <c r="BX530" i="33" s="1"/>
  <c r="CG529" i="33"/>
  <c r="CG530" i="33" s="1"/>
  <c r="CF529" i="33"/>
  <c r="CF530" i="33" s="1"/>
  <c r="Y529" i="33"/>
  <c r="Y530" i="33" s="1"/>
  <c r="BG529" i="33"/>
  <c r="BG530" i="33" s="1"/>
  <c r="BY529" i="33"/>
  <c r="BY530" i="33" s="1"/>
  <c r="BS529" i="33"/>
  <c r="BS530" i="33" s="1"/>
  <c r="AJ529" i="33"/>
  <c r="AJ530" i="33" s="1"/>
  <c r="CB529" i="33"/>
  <c r="CB530" i="33" s="1"/>
  <c r="AO529" i="33"/>
  <c r="AO530" i="33" s="1"/>
  <c r="CS529" i="33"/>
  <c r="CS530" i="33" s="1"/>
  <c r="AS529" i="33"/>
  <c r="AS530" i="33" s="1"/>
  <c r="AY529" i="33"/>
  <c r="AY530" i="33" s="1"/>
  <c r="BQ529" i="33"/>
  <c r="BQ530" i="33" s="1"/>
  <c r="BR529" i="33"/>
  <c r="BR530" i="33" s="1"/>
  <c r="CN529" i="33"/>
  <c r="CN530" i="33" s="1"/>
  <c r="Q529" i="33"/>
  <c r="Q530" i="33" s="1"/>
  <c r="CJ529" i="33"/>
  <c r="CJ530" i="33" s="1"/>
  <c r="U529" i="33"/>
  <c r="U530" i="33" s="1"/>
  <c r="CP529" i="33"/>
  <c r="CP530" i="33" s="1"/>
  <c r="CK529" i="33"/>
  <c r="CK530" i="33" s="1"/>
  <c r="CO529" i="33"/>
  <c r="CO530" i="33" s="1"/>
  <c r="BB529" i="33"/>
  <c r="BB530" i="33" s="1"/>
  <c r="CH529" i="33"/>
  <c r="CH530" i="33" s="1"/>
  <c r="CL529" i="33"/>
  <c r="CL530" i="33" s="1"/>
  <c r="BA529" i="33"/>
  <c r="BA530" i="33" s="1"/>
  <c r="BP529" i="33"/>
  <c r="BP530" i="33" s="1"/>
  <c r="T529" i="33"/>
  <c r="T530" i="33" s="1"/>
  <c r="AR529" i="33"/>
  <c r="AR530" i="33" s="1"/>
  <c r="CQ529" i="33"/>
  <c r="CQ530" i="33" s="1"/>
  <c r="BT529" i="33"/>
  <c r="BT530" i="33" s="1"/>
  <c r="X529" i="33"/>
  <c r="X530" i="33" s="1"/>
  <c r="W529" i="33"/>
  <c r="W530" i="33" s="1"/>
  <c r="CE529" i="33"/>
  <c r="CE530" i="33" s="1"/>
  <c r="AV529" i="33"/>
  <c r="AV530" i="33" s="1"/>
  <c r="R529" i="33"/>
  <c r="R530" i="33" s="1"/>
  <c r="AH529" i="33"/>
  <c r="AH530" i="33" s="1"/>
  <c r="AX529" i="33"/>
  <c r="AX530" i="33" s="1"/>
  <c r="AL529" i="33"/>
  <c r="AL530" i="33" s="1"/>
  <c r="BN529" i="33"/>
  <c r="BN530" i="33" s="1"/>
  <c r="AD529" i="33"/>
  <c r="AD530" i="33" s="1"/>
  <c r="BD529" i="33"/>
  <c r="BD530" i="33" s="1"/>
  <c r="AE529" i="33"/>
  <c r="AE530" i="33" s="1"/>
  <c r="CR529" i="33"/>
  <c r="CR530" i="33" s="1"/>
  <c r="BV529" i="33"/>
  <c r="BV530" i="33" s="1"/>
  <c r="AN529" i="33"/>
  <c r="AN530" i="33" s="1"/>
  <c r="S529" i="33"/>
  <c r="S530" i="33" s="1"/>
  <c r="BU529" i="33"/>
  <c r="BU530" i="33" s="1"/>
  <c r="AA529" i="33"/>
  <c r="AA530" i="33" s="1"/>
  <c r="BW529" i="33"/>
  <c r="BW530" i="33" s="1"/>
  <c r="AW529" i="33"/>
  <c r="AW530" i="33" s="1"/>
  <c r="CI529" i="33"/>
  <c r="CI530" i="33" s="1"/>
  <c r="AC529" i="33"/>
  <c r="AC530" i="33" s="1"/>
  <c r="BE529" i="33"/>
  <c r="BE530" i="33" s="1"/>
  <c r="CA529" i="33"/>
  <c r="CA530" i="33" s="1"/>
  <c r="BC529" i="33"/>
  <c r="BC530" i="33" s="1"/>
  <c r="AF529" i="33"/>
  <c r="AF530" i="33" s="1"/>
  <c r="AB529" i="33"/>
  <c r="AB530" i="33" s="1"/>
  <c r="BF529" i="33"/>
  <c r="BF530" i="33" s="1"/>
  <c r="AI529" i="33"/>
  <c r="AI530" i="33" s="1"/>
  <c r="AT529" i="33"/>
  <c r="AT530" i="33" s="1"/>
  <c r="AQ529" i="33"/>
  <c r="AQ530" i="33" s="1"/>
  <c r="V529" i="33"/>
  <c r="V530" i="33" s="1"/>
  <c r="BJ529" i="33"/>
  <c r="BJ530" i="33" s="1"/>
  <c r="AM529" i="33"/>
  <c r="AM530" i="33" s="1"/>
  <c r="CD529" i="33"/>
  <c r="CD530" i="33" s="1"/>
  <c r="BM529" i="33"/>
  <c r="BM530" i="33" s="1"/>
  <c r="CM529" i="33"/>
  <c r="CM530" i="33" s="1"/>
  <c r="BL529" i="33"/>
  <c r="BL530" i="33" s="1"/>
  <c r="AP529" i="33"/>
  <c r="AP530" i="33" s="1"/>
  <c r="AU529" i="33"/>
  <c r="AU530" i="33" s="1"/>
  <c r="BZ529" i="33"/>
  <c r="BZ530" i="33" s="1"/>
  <c r="BI529" i="33"/>
  <c r="BI530" i="33" s="1"/>
  <c r="BH529" i="33"/>
  <c r="BH530" i="33" s="1"/>
  <c r="AG529" i="33"/>
  <c r="AG530" i="33" s="1"/>
  <c r="Z529" i="33"/>
  <c r="Z530" i="33" s="1"/>
  <c r="AK529" i="33"/>
  <c r="AK530" i="33" s="1"/>
  <c r="O529" i="33" l="1"/>
  <c r="O530" i="33"/>
  <c r="AN531" i="33" s="1"/>
  <c r="CO531" i="33" l="1"/>
  <c r="R531" i="33"/>
  <c r="W531" i="33"/>
  <c r="CL531" i="33"/>
  <c r="T531" i="33"/>
  <c r="BF531" i="33"/>
  <c r="AV531" i="33"/>
  <c r="AW531" i="33"/>
  <c r="BB531" i="33"/>
  <c r="AD531" i="33"/>
  <c r="CE531" i="33"/>
  <c r="AR531" i="33"/>
  <c r="BA531" i="33"/>
  <c r="AU531" i="33"/>
  <c r="BP531" i="33"/>
  <c r="BU531" i="33"/>
  <c r="AA531" i="33"/>
  <c r="CH531" i="33"/>
  <c r="AH531" i="33"/>
  <c r="BJ531" i="33"/>
  <c r="BZ531" i="33"/>
  <c r="BC531" i="33"/>
  <c r="AE531" i="33"/>
  <c r="V531" i="33"/>
  <c r="BD531" i="33"/>
  <c r="CR531" i="33"/>
  <c r="AF531" i="33"/>
  <c r="BL531" i="33"/>
  <c r="BW531" i="33"/>
  <c r="AT531" i="33"/>
  <c r="CI531" i="33"/>
  <c r="AC531" i="33"/>
  <c r="BM531" i="33"/>
  <c r="AG531" i="33"/>
  <c r="BV531" i="33"/>
  <c r="CK531" i="33"/>
  <c r="AM531" i="33"/>
  <c r="AB531" i="33"/>
  <c r="AI531" i="33"/>
  <c r="BI531" i="33"/>
  <c r="BE531" i="33"/>
  <c r="CD531" i="33"/>
  <c r="AQ531" i="33"/>
  <c r="CM531" i="33"/>
  <c r="BK531" i="33"/>
  <c r="CP531" i="33"/>
  <c r="CG531" i="33"/>
  <c r="CJ531" i="33"/>
  <c r="AS531" i="33"/>
  <c r="BX531" i="33"/>
  <c r="CB531" i="33"/>
  <c r="BO531" i="33"/>
  <c r="BQ531" i="33"/>
  <c r="CN531" i="33"/>
  <c r="BG531" i="33"/>
  <c r="BS531" i="33"/>
  <c r="Y531" i="33"/>
  <c r="CF531" i="33"/>
  <c r="BR531" i="33"/>
  <c r="BY531" i="33"/>
  <c r="CC531" i="33"/>
  <c r="AJ531" i="33"/>
  <c r="U531" i="33"/>
  <c r="AO531" i="33"/>
  <c r="CS531" i="33"/>
  <c r="AY531" i="33"/>
  <c r="AZ531" i="33"/>
  <c r="Q531" i="33"/>
  <c r="CQ531" i="33"/>
  <c r="AX531" i="33"/>
  <c r="AK531" i="33"/>
  <c r="X531" i="33"/>
  <c r="AP531" i="33"/>
  <c r="BN531" i="33"/>
  <c r="AL531" i="33"/>
  <c r="CA531" i="33"/>
  <c r="BH531" i="33"/>
  <c r="BT531" i="33"/>
  <c r="Z531" i="33"/>
  <c r="S531" i="33"/>
  <c r="M531" i="33" l="1"/>
  <c r="O531" i="33"/>
  <c r="L529" i="33"/>
  <c r="L532" i="33"/>
  <c r="L530" i="33"/>
  <c r="L531" i="33"/>
  <c r="M529" i="33" l="1"/>
  <c r="F529" i="33" l="1"/>
  <c r="D529" i="33"/>
  <c r="E529" i="33"/>
  <c r="H534" i="33" l="1"/>
  <c r="H535" i="33" l="1"/>
  <c r="K534" i="33"/>
  <c r="H536" i="33" l="1"/>
  <c r="K535" i="33"/>
  <c r="H537" i="33" l="1"/>
  <c r="K537" i="33" s="1"/>
  <c r="K536" i="33"/>
  <c r="BS534" i="33" l="1"/>
  <c r="BS535" i="33" s="1"/>
  <c r="BA534" i="33"/>
  <c r="BA535" i="33" s="1"/>
  <c r="AE534" i="33"/>
  <c r="AE535" i="33" s="1"/>
  <c r="CQ534" i="33"/>
  <c r="CQ535" i="33" s="1"/>
  <c r="BV534" i="33"/>
  <c r="BV535" i="33" s="1"/>
  <c r="AL534" i="33"/>
  <c r="AL535" i="33" s="1"/>
  <c r="CD534" i="33"/>
  <c r="CD535" i="33" s="1"/>
  <c r="AZ534" i="33"/>
  <c r="AZ535" i="33" s="1"/>
  <c r="AS534" i="33"/>
  <c r="AS535" i="33" s="1"/>
  <c r="CO534" i="33"/>
  <c r="CO535" i="33" s="1"/>
  <c r="CF534" i="33"/>
  <c r="CF535" i="33" s="1"/>
  <c r="BW534" i="33"/>
  <c r="BW535" i="33" s="1"/>
  <c r="AI534" i="33"/>
  <c r="AI535" i="33" s="1"/>
  <c r="BU534" i="33"/>
  <c r="BU535" i="33" s="1"/>
  <c r="AU534" i="33"/>
  <c r="AU535" i="33" s="1"/>
  <c r="CH534" i="33"/>
  <c r="CH535" i="33" s="1"/>
  <c r="AF534" i="33"/>
  <c r="AF535" i="33" s="1"/>
  <c r="CB534" i="33"/>
  <c r="CB535" i="33" s="1"/>
  <c r="BF534" i="33"/>
  <c r="BF535" i="33" s="1"/>
  <c r="AN534" i="33"/>
  <c r="AN535" i="33" s="1"/>
  <c r="S534" i="33"/>
  <c r="S535" i="33" s="1"/>
  <c r="CE534" i="33"/>
  <c r="CE535" i="33" s="1"/>
  <c r="BG534" i="33"/>
  <c r="BG535" i="33" s="1"/>
  <c r="W534" i="33"/>
  <c r="W535" i="33" s="1"/>
  <c r="AH534" i="33"/>
  <c r="AH535" i="33" s="1"/>
  <c r="BN534" i="33"/>
  <c r="BN535" i="33" s="1"/>
  <c r="BP534" i="33"/>
  <c r="BP535" i="33" s="1"/>
  <c r="AO534" i="33"/>
  <c r="AO535" i="33" s="1"/>
  <c r="CP534" i="33"/>
  <c r="CP535" i="33" s="1"/>
  <c r="BB534" i="33"/>
  <c r="BB535" i="33" s="1"/>
  <c r="AT534" i="33"/>
  <c r="AT535" i="33" s="1"/>
  <c r="AQ534" i="33"/>
  <c r="AQ535" i="33" s="1"/>
  <c r="AY534" i="33"/>
  <c r="AY535" i="33" s="1"/>
  <c r="BI534" i="33"/>
  <c r="BI535" i="33" s="1"/>
  <c r="CC534" i="33"/>
  <c r="CC535" i="33" s="1"/>
  <c r="CR534" i="33"/>
  <c r="CR535" i="33" s="1"/>
  <c r="AR534" i="33"/>
  <c r="AR535" i="33" s="1"/>
  <c r="BQ534" i="33"/>
  <c r="BQ535" i="33" s="1"/>
  <c r="X534" i="33"/>
  <c r="X535" i="33" s="1"/>
  <c r="Y534" i="33"/>
  <c r="Y535" i="33" s="1"/>
  <c r="CK534" i="33"/>
  <c r="CK535" i="33" s="1"/>
  <c r="BO534" i="33"/>
  <c r="BO535" i="33" s="1"/>
  <c r="AW534" i="33"/>
  <c r="AW535" i="33" s="1"/>
  <c r="AB534" i="33"/>
  <c r="AB535" i="33" s="1"/>
  <c r="CN534" i="33"/>
  <c r="CN535" i="33" s="1"/>
  <c r="CA534" i="33"/>
  <c r="CA535" i="33" s="1"/>
  <c r="AG534" i="33"/>
  <c r="AG535" i="33" s="1"/>
  <c r="BD534" i="33"/>
  <c r="BD535" i="33" s="1"/>
  <c r="CI534" i="33"/>
  <c r="CI535" i="33" s="1"/>
  <c r="AD534" i="33"/>
  <c r="AD535" i="33" s="1"/>
  <c r="BX534" i="33"/>
  <c r="BX535" i="33" s="1"/>
  <c r="AK534" i="33"/>
  <c r="AK535" i="33" s="1"/>
  <c r="R534" i="33"/>
  <c r="R535" i="33" s="1"/>
  <c r="BY534" i="33"/>
  <c r="BY535" i="33" s="1"/>
  <c r="BR534" i="33"/>
  <c r="BR535" i="33" s="1"/>
  <c r="BE534" i="33"/>
  <c r="BE535" i="33" s="1"/>
  <c r="BH534" i="33"/>
  <c r="BH535" i="33" s="1"/>
  <c r="BZ534" i="33"/>
  <c r="BZ535" i="33" s="1"/>
  <c r="V534" i="33"/>
  <c r="V535" i="33" s="1"/>
  <c r="AA534" i="33"/>
  <c r="AA535" i="33" s="1"/>
  <c r="CJ534" i="33"/>
  <c r="CJ535" i="33" s="1"/>
  <c r="AM534" i="33"/>
  <c r="AM535" i="33" s="1"/>
  <c r="U534" i="33"/>
  <c r="U535" i="33" s="1"/>
  <c r="CG534" i="33"/>
  <c r="CG535" i="33" s="1"/>
  <c r="BK534" i="33"/>
  <c r="BK535" i="33" s="1"/>
  <c r="AP534" i="33"/>
  <c r="AP535" i="33" s="1"/>
  <c r="BC534" i="33"/>
  <c r="BC535" i="33" s="1"/>
  <c r="AX534" i="33"/>
  <c r="AX535" i="33" s="1"/>
  <c r="BM534" i="33"/>
  <c r="BM535" i="33" s="1"/>
  <c r="CS534" i="33"/>
  <c r="CS535" i="33" s="1"/>
  <c r="T534" i="33"/>
  <c r="T535" i="33" s="1"/>
  <c r="AV534" i="33"/>
  <c r="AV535" i="33" s="1"/>
  <c r="Z534" i="33"/>
  <c r="Z535" i="33" s="1"/>
  <c r="CL534" i="33"/>
  <c r="CL535" i="33" s="1"/>
  <c r="BT534" i="33"/>
  <c r="BT535" i="33" s="1"/>
  <c r="BL534" i="33"/>
  <c r="BL535" i="33" s="1"/>
  <c r="AJ534" i="33"/>
  <c r="AJ535" i="33" s="1"/>
  <c r="Q534" i="33"/>
  <c r="CM534" i="33"/>
  <c r="CM535" i="33" s="1"/>
  <c r="BJ534" i="33"/>
  <c r="BJ535" i="33" s="1"/>
  <c r="AC534" i="33"/>
  <c r="AC535" i="33" s="1"/>
  <c r="Q535" i="33" l="1"/>
  <c r="O534" i="33"/>
  <c r="O535" i="33" l="1"/>
  <c r="Q536" i="33" s="1"/>
  <c r="AV536" i="33" l="1"/>
  <c r="BB536" i="33"/>
  <c r="CN536" i="33"/>
  <c r="T536" i="33"/>
  <c r="AN536" i="33"/>
  <c r="Z536" i="33"/>
  <c r="Y536" i="33"/>
  <c r="CE536" i="33"/>
  <c r="AR536" i="33"/>
  <c r="X536" i="33"/>
  <c r="CQ536" i="33"/>
  <c r="BF536" i="33"/>
  <c r="CS536" i="33"/>
  <c r="AP536" i="33"/>
  <c r="BA536" i="33"/>
  <c r="BK536" i="33"/>
  <c r="BS536" i="33"/>
  <c r="AL536" i="33"/>
  <c r="AM536" i="33"/>
  <c r="AE536" i="33"/>
  <c r="AD536" i="33"/>
  <c r="CI536" i="33"/>
  <c r="BM536" i="33"/>
  <c r="BX536" i="33"/>
  <c r="BI536" i="33"/>
  <c r="CR536" i="33"/>
  <c r="BW536" i="33"/>
  <c r="AF536" i="33"/>
  <c r="CL536" i="33"/>
  <c r="AZ536" i="33"/>
  <c r="BU536" i="33"/>
  <c r="CP536" i="33"/>
  <c r="CD536" i="33"/>
  <c r="BT536" i="33"/>
  <c r="CF536" i="33"/>
  <c r="BQ536" i="33"/>
  <c r="BZ536" i="33"/>
  <c r="BJ536" i="33"/>
  <c r="BH536" i="33"/>
  <c r="BR536" i="33"/>
  <c r="S536" i="33"/>
  <c r="BC536" i="33"/>
  <c r="BL536" i="33"/>
  <c r="BD536" i="33"/>
  <c r="BV536" i="33"/>
  <c r="AQ536" i="33"/>
  <c r="U536" i="33"/>
  <c r="CJ536" i="33"/>
  <c r="AK536" i="33"/>
  <c r="CM536" i="33"/>
  <c r="BN536" i="33"/>
  <c r="AH536" i="33"/>
  <c r="R536" i="33"/>
  <c r="CC536" i="33"/>
  <c r="CB536" i="33"/>
  <c r="BG536" i="33"/>
  <c r="AS536" i="33"/>
  <c r="AT536" i="33"/>
  <c r="AJ536" i="33"/>
  <c r="AI536" i="33"/>
  <c r="CA536" i="33"/>
  <c r="V536" i="33"/>
  <c r="CG536" i="33"/>
  <c r="AA536" i="33"/>
  <c r="BO536" i="33"/>
  <c r="CH536" i="33"/>
  <c r="CK536" i="33"/>
  <c r="AX536" i="33"/>
  <c r="AB536" i="33"/>
  <c r="AY536" i="33"/>
  <c r="BE536" i="33"/>
  <c r="AW536" i="33"/>
  <c r="AO536" i="33"/>
  <c r="AU536" i="33"/>
  <c r="BY536" i="33"/>
  <c r="W536" i="33"/>
  <c r="AG536" i="33"/>
  <c r="AC536" i="33"/>
  <c r="BP536" i="33"/>
  <c r="CO536" i="33"/>
  <c r="M536" i="33" l="1"/>
  <c r="L535" i="33"/>
  <c r="O536" i="33"/>
  <c r="L534" i="33"/>
  <c r="L537" i="33"/>
  <c r="L536" i="33"/>
  <c r="M534" i="33" l="1"/>
  <c r="F534" i="33" l="1"/>
  <c r="E534" i="33"/>
  <c r="D534" i="33"/>
  <c r="H539" i="33" l="1"/>
  <c r="H540" i="33" l="1"/>
  <c r="K539" i="33"/>
  <c r="H541" i="33" l="1"/>
  <c r="K540" i="33"/>
  <c r="H542" i="33" l="1"/>
  <c r="K542" i="33" s="1"/>
  <c r="K541" i="33"/>
  <c r="CE539" i="33"/>
  <c r="CE540" i="33" s="1"/>
  <c r="CQ539" i="33" l="1"/>
  <c r="CQ540" i="33" s="1"/>
  <c r="CL539" i="33"/>
  <c r="CL540" i="33" s="1"/>
  <c r="BB539" i="33"/>
  <c r="BB540" i="33" s="1"/>
  <c r="S539" i="33"/>
  <c r="S540" i="33" s="1"/>
  <c r="AQ539" i="33"/>
  <c r="AQ540" i="33" s="1"/>
  <c r="R539" i="33"/>
  <c r="R540" i="33" s="1"/>
  <c r="CA539" i="33"/>
  <c r="CA540" i="33" s="1"/>
  <c r="AJ539" i="33"/>
  <c r="AJ540" i="33" s="1"/>
  <c r="BA539" i="33"/>
  <c r="BA540" i="33" s="1"/>
  <c r="V539" i="33"/>
  <c r="V540" i="33" s="1"/>
  <c r="AW539" i="33"/>
  <c r="AW540" i="33" s="1"/>
  <c r="CC539" i="33"/>
  <c r="CC540" i="33" s="1"/>
  <c r="CB539" i="33"/>
  <c r="CB540" i="33" s="1"/>
  <c r="BM539" i="33"/>
  <c r="BM540" i="33" s="1"/>
  <c r="AA539" i="33"/>
  <c r="AA540" i="33" s="1"/>
  <c r="AD539" i="33"/>
  <c r="AD540" i="33" s="1"/>
  <c r="AY539" i="33"/>
  <c r="AY540" i="33" s="1"/>
  <c r="CM539" i="33"/>
  <c r="CM540" i="33" s="1"/>
  <c r="AK539" i="33"/>
  <c r="AK540" i="33" s="1"/>
  <c r="BJ539" i="33"/>
  <c r="BJ540" i="33" s="1"/>
  <c r="BV539" i="33"/>
  <c r="BV540" i="33" s="1"/>
  <c r="CR539" i="33"/>
  <c r="CR540" i="33" s="1"/>
  <c r="BF539" i="33"/>
  <c r="BF540" i="33" s="1"/>
  <c r="BH539" i="33"/>
  <c r="BH540" i="33" s="1"/>
  <c r="BX539" i="33"/>
  <c r="BX540" i="33" s="1"/>
  <c r="BS539" i="33"/>
  <c r="BS540" i="33" s="1"/>
  <c r="BZ539" i="33"/>
  <c r="BZ540" i="33" s="1"/>
  <c r="Z539" i="33"/>
  <c r="Z540" i="33" s="1"/>
  <c r="BK539" i="33"/>
  <c r="BK540" i="33" s="1"/>
  <c r="BT539" i="33"/>
  <c r="BT540" i="33" s="1"/>
  <c r="AR539" i="33"/>
  <c r="AR540" i="33" s="1"/>
  <c r="AF539" i="33"/>
  <c r="AF540" i="33" s="1"/>
  <c r="BQ539" i="33"/>
  <c r="BQ540" i="33" s="1"/>
  <c r="BU539" i="33"/>
  <c r="BU540" i="33" s="1"/>
  <c r="AS539" i="33"/>
  <c r="AS540" i="33" s="1"/>
  <c r="CD539" i="33"/>
  <c r="CD540" i="33" s="1"/>
  <c r="BC539" i="33"/>
  <c r="BC540" i="33" s="1"/>
  <c r="W539" i="33"/>
  <c r="W540" i="33" s="1"/>
  <c r="Y539" i="33"/>
  <c r="Y540" i="33" s="1"/>
  <c r="BD539" i="33"/>
  <c r="BD540" i="33" s="1"/>
  <c r="AX539" i="33"/>
  <c r="AX540" i="33" s="1"/>
  <c r="AU539" i="33"/>
  <c r="AU540" i="33" s="1"/>
  <c r="Q539" i="33"/>
  <c r="BW539" i="33"/>
  <c r="BW540" i="33" s="1"/>
  <c r="AO539" i="33"/>
  <c r="AO540" i="33" s="1"/>
  <c r="CK539" i="33"/>
  <c r="CK540" i="33" s="1"/>
  <c r="BO539" i="33"/>
  <c r="BO540" i="33" s="1"/>
  <c r="AG539" i="33"/>
  <c r="AG540" i="33" s="1"/>
  <c r="AH539" i="33"/>
  <c r="AH540" i="33" s="1"/>
  <c r="AV539" i="33"/>
  <c r="AV540" i="33" s="1"/>
  <c r="AN539" i="33"/>
  <c r="AN540" i="33" s="1"/>
  <c r="BP539" i="33"/>
  <c r="BP540" i="33" s="1"/>
  <c r="AM539" i="33"/>
  <c r="AM540" i="33" s="1"/>
  <c r="AE539" i="33"/>
  <c r="AE540" i="33" s="1"/>
  <c r="BL539" i="33"/>
  <c r="BL540" i="33" s="1"/>
  <c r="AP539" i="33"/>
  <c r="AP540" i="33" s="1"/>
  <c r="BY539" i="33"/>
  <c r="BY540" i="33" s="1"/>
  <c r="AB539" i="33"/>
  <c r="AB540" i="33" s="1"/>
  <c r="CI539" i="33"/>
  <c r="CI540" i="33" s="1"/>
  <c r="AC539" i="33"/>
  <c r="AC540" i="33" s="1"/>
  <c r="AT539" i="33"/>
  <c r="AT540" i="33" s="1"/>
  <c r="T539" i="33"/>
  <c r="T540" i="33" s="1"/>
  <c r="U539" i="33"/>
  <c r="U540" i="33" s="1"/>
  <c r="BE539" i="33"/>
  <c r="BE540" i="33" s="1"/>
  <c r="CF539" i="33"/>
  <c r="CF540" i="33" s="1"/>
  <c r="BN539" i="33"/>
  <c r="BN540" i="33" s="1"/>
  <c r="AI539" i="33"/>
  <c r="AI540" i="33" s="1"/>
  <c r="CO539" i="33"/>
  <c r="CO540" i="33" s="1"/>
  <c r="AL539" i="33"/>
  <c r="AL540" i="33" s="1"/>
  <c r="CP539" i="33"/>
  <c r="CP540" i="33" s="1"/>
  <c r="CS539" i="33"/>
  <c r="CS540" i="33" s="1"/>
  <c r="BG539" i="33"/>
  <c r="BG540" i="33" s="1"/>
  <c r="AZ539" i="33"/>
  <c r="AZ540" i="33" s="1"/>
  <c r="BR539" i="33"/>
  <c r="BR540" i="33" s="1"/>
  <c r="BI539" i="33"/>
  <c r="BI540" i="33" s="1"/>
  <c r="CN539" i="33"/>
  <c r="CN540" i="33" s="1"/>
  <c r="CG539" i="33"/>
  <c r="CG540" i="33" s="1"/>
  <c r="X539" i="33"/>
  <c r="X540" i="33" s="1"/>
  <c r="CJ539" i="33"/>
  <c r="CJ540" i="33" s="1"/>
  <c r="CH539" i="33"/>
  <c r="CH540" i="33" s="1"/>
  <c r="Q540" i="33" l="1"/>
  <c r="O539" i="33"/>
  <c r="O540" i="33" l="1"/>
  <c r="AD541" i="33" l="1"/>
  <c r="BB541" i="33"/>
  <c r="AR541" i="33"/>
  <c r="CC541" i="33"/>
  <c r="S541" i="33"/>
  <c r="BQ541" i="33"/>
  <c r="CL541" i="33"/>
  <c r="AW541" i="33"/>
  <c r="BA541" i="33"/>
  <c r="AJ541" i="33"/>
  <c r="BH541" i="33"/>
  <c r="V541" i="33"/>
  <c r="AA541" i="33"/>
  <c r="BZ541" i="33"/>
  <c r="CM541" i="33"/>
  <c r="CA541" i="33"/>
  <c r="CQ541" i="33"/>
  <c r="R541" i="33"/>
  <c r="BT541" i="33"/>
  <c r="AQ541" i="33"/>
  <c r="BS541" i="33"/>
  <c r="AK541" i="33"/>
  <c r="Z541" i="33"/>
  <c r="CR541" i="33"/>
  <c r="BM541" i="33"/>
  <c r="BJ541" i="33"/>
  <c r="BF541" i="33"/>
  <c r="AY541" i="33"/>
  <c r="BV541" i="33"/>
  <c r="AF541" i="33"/>
  <c r="BX541" i="33"/>
  <c r="CE541" i="33"/>
  <c r="BK541" i="33"/>
  <c r="CB541" i="33"/>
  <c r="AG541" i="33"/>
  <c r="AT541" i="33"/>
  <c r="T541" i="33"/>
  <c r="AC541" i="33"/>
  <c r="BE541" i="33"/>
  <c r="CH541" i="33"/>
  <c r="Y541" i="33"/>
  <c r="BP541" i="33"/>
  <c r="AZ541" i="33"/>
  <c r="CK541" i="33"/>
  <c r="U541" i="33"/>
  <c r="W541" i="33"/>
  <c r="AV541" i="33"/>
  <c r="BL541" i="33"/>
  <c r="AU541" i="33"/>
  <c r="CJ541" i="33"/>
  <c r="AN541" i="33"/>
  <c r="CS541" i="33"/>
  <c r="AM541" i="33"/>
  <c r="BI541" i="33"/>
  <c r="BW541" i="33"/>
  <c r="AO541" i="33"/>
  <c r="AS541" i="33"/>
  <c r="BG541" i="33"/>
  <c r="BR541" i="33"/>
  <c r="BY541" i="33"/>
  <c r="AI541" i="33"/>
  <c r="AH541" i="33"/>
  <c r="CI541" i="33"/>
  <c r="AX541" i="33"/>
  <c r="CG541" i="33"/>
  <c r="BU541" i="33"/>
  <c r="CP541" i="33"/>
  <c r="BC541" i="33"/>
  <c r="CD541" i="33"/>
  <c r="BD541" i="33"/>
  <c r="BN541" i="33"/>
  <c r="CF541" i="33"/>
  <c r="AP541" i="33"/>
  <c r="AB541" i="33"/>
  <c r="X541" i="33"/>
  <c r="BO541" i="33"/>
  <c r="CN541" i="33"/>
  <c r="AE541" i="33"/>
  <c r="AL541" i="33"/>
  <c r="CO541" i="33"/>
  <c r="Q541" i="33"/>
  <c r="O541" i="33" l="1"/>
  <c r="M541" i="33"/>
  <c r="L542" i="33"/>
  <c r="L540" i="33"/>
  <c r="L541" i="33"/>
  <c r="L539" i="33"/>
  <c r="M539" i="33" l="1"/>
  <c r="F539" i="33" s="1"/>
  <c r="E539" i="33" l="1"/>
  <c r="D539" i="33"/>
  <c r="H544" i="33" l="1"/>
  <c r="K544" i="33" s="1"/>
  <c r="H545" i="33" l="1"/>
  <c r="H546" i="33" s="1"/>
  <c r="K545" i="33" l="1"/>
  <c r="H547" i="33"/>
  <c r="K547" i="33" s="1"/>
  <c r="K546" i="33"/>
  <c r="AQ544" i="33" l="1"/>
  <c r="AQ545" i="33" s="1"/>
  <c r="BW544" i="33"/>
  <c r="BW545" i="33" s="1"/>
  <c r="AB544" i="33"/>
  <c r="AB545" i="33" s="1"/>
  <c r="BH544" i="33"/>
  <c r="BH545" i="33" s="1"/>
  <c r="CN544" i="33"/>
  <c r="CN545" i="33" s="1"/>
  <c r="BM544" i="33"/>
  <c r="BM545" i="33" s="1"/>
  <c r="BF544" i="33"/>
  <c r="BF545" i="33" s="1"/>
  <c r="AT544" i="33"/>
  <c r="AT545" i="33" s="1"/>
  <c r="BA544" i="33"/>
  <c r="BA545" i="33" s="1"/>
  <c r="R544" i="33"/>
  <c r="R545" i="33" s="1"/>
  <c r="AH544" i="33"/>
  <c r="AH545" i="33" s="1"/>
  <c r="T544" i="33"/>
  <c r="T545" i="33" s="1"/>
  <c r="AC544" i="33"/>
  <c r="AC545" i="33" s="1"/>
  <c r="AM544" i="33"/>
  <c r="AM545" i="33" s="1"/>
  <c r="BE544" i="33"/>
  <c r="BE545" i="33" s="1"/>
  <c r="BY544" i="33"/>
  <c r="BY545" i="33" s="1"/>
  <c r="AU544" i="33"/>
  <c r="AU545" i="33" s="1"/>
  <c r="CA544" i="33"/>
  <c r="CA545" i="33" s="1"/>
  <c r="AF544" i="33"/>
  <c r="AF545" i="33" s="1"/>
  <c r="BL544" i="33"/>
  <c r="BL545" i="33" s="1"/>
  <c r="CR544" i="33"/>
  <c r="CR545" i="33" s="1"/>
  <c r="BU544" i="33"/>
  <c r="BU545" i="33" s="1"/>
  <c r="BN544" i="33"/>
  <c r="BN545" i="33" s="1"/>
  <c r="BB544" i="33"/>
  <c r="BB545" i="33" s="1"/>
  <c r="BQ544" i="33"/>
  <c r="BQ545" i="33" s="1"/>
  <c r="CO544" i="33"/>
  <c r="CO545" i="33" s="1"/>
  <c r="W544" i="33"/>
  <c r="W545" i="33" s="1"/>
  <c r="CI544" i="33"/>
  <c r="CI545" i="33" s="1"/>
  <c r="BT544" i="33"/>
  <c r="BT545" i="33" s="1"/>
  <c r="CK544" i="33"/>
  <c r="CK545" i="33" s="1"/>
  <c r="BR544" i="33"/>
  <c r="BR545" i="33" s="1"/>
  <c r="CB544" i="33"/>
  <c r="CB545" i="33" s="1"/>
  <c r="CH544" i="33"/>
  <c r="CH545" i="33" s="1"/>
  <c r="BO544" i="33"/>
  <c r="BO545" i="33" s="1"/>
  <c r="AW544" i="33"/>
  <c r="AW545" i="33" s="1"/>
  <c r="AS544" i="33"/>
  <c r="AS545" i="33" s="1"/>
  <c r="BD544" i="33"/>
  <c r="BD545" i="33" s="1"/>
  <c r="AL544" i="33"/>
  <c r="AL545" i="33" s="1"/>
  <c r="S544" i="33"/>
  <c r="S545" i="33" s="1"/>
  <c r="AY544" i="33"/>
  <c r="AY545" i="33" s="1"/>
  <c r="CE544" i="33"/>
  <c r="CE545" i="33" s="1"/>
  <c r="AJ544" i="33"/>
  <c r="AJ545" i="33" s="1"/>
  <c r="BP544" i="33"/>
  <c r="BP545" i="33" s="1"/>
  <c r="Q544" i="33"/>
  <c r="CC544" i="33"/>
  <c r="CC545" i="33" s="1"/>
  <c r="BV544" i="33"/>
  <c r="BV545" i="33" s="1"/>
  <c r="BJ544" i="33"/>
  <c r="BJ545" i="33" s="1"/>
  <c r="CG544" i="33"/>
  <c r="CG545" i="33" s="1"/>
  <c r="BI544" i="33"/>
  <c r="BI545" i="33" s="1"/>
  <c r="BC544" i="33"/>
  <c r="BC545" i="33" s="1"/>
  <c r="AN544" i="33"/>
  <c r="AN545" i="33" s="1"/>
  <c r="Y544" i="33"/>
  <c r="Y545" i="33" s="1"/>
  <c r="CD544" i="33"/>
  <c r="CD545" i="33" s="1"/>
  <c r="U544" i="33"/>
  <c r="U545" i="33" s="1"/>
  <c r="Z544" i="33"/>
  <c r="Z545" i="33" s="1"/>
  <c r="AI544" i="33"/>
  <c r="AI545" i="33" s="1"/>
  <c r="CF544" i="33"/>
  <c r="CF545" i="33" s="1"/>
  <c r="CP544" i="33"/>
  <c r="CP545" i="33" s="1"/>
  <c r="X544" i="33"/>
  <c r="X545" i="33" s="1"/>
  <c r="AX544" i="33"/>
  <c r="AX545" i="33" s="1"/>
  <c r="AA544" i="33"/>
  <c r="AA545" i="33" s="1"/>
  <c r="BG544" i="33"/>
  <c r="BG545" i="33" s="1"/>
  <c r="CM544" i="33"/>
  <c r="CM545" i="33" s="1"/>
  <c r="AR544" i="33"/>
  <c r="AR545" i="33" s="1"/>
  <c r="BX544" i="33"/>
  <c r="BX545" i="33" s="1"/>
  <c r="AG544" i="33"/>
  <c r="AG545" i="33" s="1"/>
  <c r="CS544" i="33"/>
  <c r="CS545" i="33" s="1"/>
  <c r="CL544" i="33"/>
  <c r="CL545" i="33" s="1"/>
  <c r="BZ544" i="33"/>
  <c r="BZ545" i="33" s="1"/>
  <c r="V544" i="33"/>
  <c r="V545" i="33" s="1"/>
  <c r="AE544" i="33"/>
  <c r="AE545" i="33" s="1"/>
  <c r="BK544" i="33"/>
  <c r="BK545" i="33" s="1"/>
  <c r="CQ544" i="33"/>
  <c r="CQ545" i="33" s="1"/>
  <c r="AV544" i="33"/>
  <c r="AV545" i="33" s="1"/>
  <c r="AO544" i="33"/>
  <c r="AO545" i="33" s="1"/>
  <c r="AD544" i="33"/>
  <c r="AD545" i="33" s="1"/>
  <c r="AZ544" i="33"/>
  <c r="AZ545" i="33" s="1"/>
  <c r="AP544" i="33"/>
  <c r="AP545" i="33" s="1"/>
  <c r="BS544" i="33"/>
  <c r="BS545" i="33" s="1"/>
  <c r="CJ544" i="33"/>
  <c r="CJ545" i="33" s="1"/>
  <c r="AK544" i="33"/>
  <c r="AK545" i="33" s="1"/>
  <c r="Q545" i="33" l="1"/>
  <c r="O544" i="33"/>
  <c r="O545" i="33" l="1"/>
  <c r="AI546" i="33" l="1"/>
  <c r="AM546" i="33"/>
  <c r="BT546" i="33"/>
  <c r="BH546" i="33"/>
  <c r="BY546" i="33"/>
  <c r="BM546" i="33"/>
  <c r="CR546" i="33"/>
  <c r="BG546" i="33"/>
  <c r="AO546" i="33"/>
  <c r="AH546" i="33"/>
  <c r="V546" i="33"/>
  <c r="AG546" i="33"/>
  <c r="BW546" i="33"/>
  <c r="BX546" i="33"/>
  <c r="AQ546" i="33"/>
  <c r="BZ546" i="33"/>
  <c r="CL546" i="33"/>
  <c r="CJ546" i="33"/>
  <c r="BC546" i="33"/>
  <c r="BI546" i="33"/>
  <c r="CB546" i="33"/>
  <c r="BB546" i="33"/>
  <c r="BO546" i="33"/>
  <c r="CH546" i="33"/>
  <c r="CC546" i="33"/>
  <c r="AW546" i="33"/>
  <c r="BL546" i="33"/>
  <c r="BF546" i="33"/>
  <c r="BU546" i="33"/>
  <c r="BJ546" i="33"/>
  <c r="W546" i="33"/>
  <c r="AK546" i="33"/>
  <c r="AF546" i="33"/>
  <c r="R546" i="33"/>
  <c r="CM546" i="33"/>
  <c r="AZ546" i="33"/>
  <c r="AC546" i="33"/>
  <c r="AL546" i="33"/>
  <c r="CS546" i="33"/>
  <c r="AB546" i="33"/>
  <c r="BV546" i="33"/>
  <c r="CP546" i="33"/>
  <c r="BK546" i="33"/>
  <c r="CF546" i="33"/>
  <c r="BR546" i="33"/>
  <c r="CN546" i="33"/>
  <c r="X546" i="33"/>
  <c r="AD546" i="33"/>
  <c r="AY546" i="33"/>
  <c r="BP546" i="33"/>
  <c r="AS546" i="33"/>
  <c r="Z546" i="33"/>
  <c r="CK546" i="33"/>
  <c r="T546" i="33"/>
  <c r="AU546" i="33"/>
  <c r="BN546" i="33"/>
  <c r="CQ546" i="33"/>
  <c r="AP546" i="33"/>
  <c r="AA546" i="33"/>
  <c r="AR546" i="33"/>
  <c r="Y546" i="33"/>
  <c r="AN546" i="33"/>
  <c r="CG546" i="33"/>
  <c r="AX546" i="33"/>
  <c r="AJ546" i="33"/>
  <c r="AT546" i="33"/>
  <c r="CE546" i="33"/>
  <c r="U546" i="33"/>
  <c r="CD546" i="33"/>
  <c r="BS546" i="33"/>
  <c r="AE546" i="33"/>
  <c r="CO546" i="33"/>
  <c r="BQ546" i="33"/>
  <c r="BD546" i="33"/>
  <c r="CI546" i="33"/>
  <c r="S546" i="33"/>
  <c r="CA546" i="33"/>
  <c r="BE546" i="33"/>
  <c r="AV546" i="33"/>
  <c r="BA546" i="33"/>
  <c r="Q546" i="33"/>
  <c r="O546" i="33" l="1"/>
  <c r="M546" i="33"/>
  <c r="L544" i="33"/>
  <c r="L547" i="33"/>
  <c r="L545" i="33"/>
  <c r="L546" i="33"/>
  <c r="M544" i="33" l="1"/>
  <c r="F544" i="33" l="1"/>
  <c r="E544" i="33"/>
  <c r="D544" i="33"/>
  <c r="H549" i="33" l="1"/>
  <c r="R498" i="33" l="1"/>
  <c r="H567" i="33"/>
  <c r="G20" i="33"/>
  <c r="H550" i="33"/>
  <c r="K549" i="33"/>
  <c r="B556" i="33" l="1"/>
  <c r="R499" i="33"/>
  <c r="H551" i="33"/>
  <c r="K550" i="33"/>
  <c r="B557" i="33" s="1"/>
  <c r="E567" i="33"/>
  <c r="H568" i="33"/>
  <c r="H569" i="33" s="1"/>
  <c r="H570" i="33" s="1"/>
  <c r="I563" i="33" l="1"/>
  <c r="C21" i="33"/>
  <c r="R500" i="33"/>
  <c r="H552" i="33"/>
  <c r="K551" i="33"/>
  <c r="I562" i="33"/>
  <c r="B21" i="33"/>
  <c r="B558" i="33" l="1"/>
  <c r="I567" i="33"/>
  <c r="R501" i="33"/>
  <c r="K552" i="33"/>
  <c r="U549" i="33" s="1"/>
  <c r="U550" i="33" s="1"/>
  <c r="I568" i="33"/>
  <c r="CQ549" i="33" l="1"/>
  <c r="CQ550" i="33" s="1"/>
  <c r="BH549" i="33"/>
  <c r="BH550" i="33" s="1"/>
  <c r="CR549" i="33"/>
  <c r="CR550" i="33" s="1"/>
  <c r="BR549" i="33"/>
  <c r="BR550" i="33" s="1"/>
  <c r="AS549" i="33"/>
  <c r="AS550" i="33" s="1"/>
  <c r="CO549" i="33"/>
  <c r="CO550" i="33" s="1"/>
  <c r="AT549" i="33"/>
  <c r="AT550" i="33" s="1"/>
  <c r="AU549" i="33"/>
  <c r="AU550" i="33" s="1"/>
  <c r="AC549" i="33"/>
  <c r="AC550" i="33" s="1"/>
  <c r="BF549" i="33"/>
  <c r="BF550" i="33" s="1"/>
  <c r="BI549" i="33"/>
  <c r="BI550" i="33" s="1"/>
  <c r="BY549" i="33"/>
  <c r="BY550" i="33" s="1"/>
  <c r="BA549" i="33"/>
  <c r="BA550" i="33" s="1"/>
  <c r="CF549" i="33"/>
  <c r="CF550" i="33" s="1"/>
  <c r="BW549" i="33"/>
  <c r="BW550" i="33" s="1"/>
  <c r="CA549" i="33"/>
  <c r="CA550" i="33" s="1"/>
  <c r="AX549" i="33"/>
  <c r="AX550" i="33" s="1"/>
  <c r="BE549" i="33"/>
  <c r="BE550" i="33" s="1"/>
  <c r="CK549" i="33"/>
  <c r="CK550" i="33" s="1"/>
  <c r="AZ549" i="33"/>
  <c r="AZ550" i="33" s="1"/>
  <c r="AF549" i="33"/>
  <c r="AF550" i="33" s="1"/>
  <c r="AL549" i="33"/>
  <c r="AL550" i="33" s="1"/>
  <c r="BB549" i="33"/>
  <c r="BB550" i="33" s="1"/>
  <c r="Y549" i="33"/>
  <c r="Y550" i="33" s="1"/>
  <c r="AQ549" i="33"/>
  <c r="AQ550" i="33" s="1"/>
  <c r="AP549" i="33"/>
  <c r="AP550" i="33" s="1"/>
  <c r="CG549" i="33"/>
  <c r="CG550" i="33" s="1"/>
  <c r="B559" i="33"/>
  <c r="DE556" i="33" s="1"/>
  <c r="DE557" i="33" s="1"/>
  <c r="BU549" i="33"/>
  <c r="BU550" i="33" s="1"/>
  <c r="AB549" i="33"/>
  <c r="AB550" i="33" s="1"/>
  <c r="BQ549" i="33"/>
  <c r="BQ550" i="33" s="1"/>
  <c r="CN549" i="33"/>
  <c r="CN550" i="33" s="1"/>
  <c r="CE549" i="33"/>
  <c r="CE550" i="33" s="1"/>
  <c r="AE549" i="33"/>
  <c r="AE550" i="33" s="1"/>
  <c r="BD549" i="33"/>
  <c r="BD550" i="33" s="1"/>
  <c r="CC549" i="33"/>
  <c r="CC550" i="33" s="1"/>
  <c r="AI549" i="33"/>
  <c r="AI550" i="33" s="1"/>
  <c r="BO549" i="33"/>
  <c r="BO550" i="33" s="1"/>
  <c r="AG549" i="33"/>
  <c r="AG550" i="33" s="1"/>
  <c r="AO549" i="33"/>
  <c r="AO550" i="33" s="1"/>
  <c r="BP549" i="33"/>
  <c r="BP550" i="33" s="1"/>
  <c r="AK549" i="33"/>
  <c r="AK550" i="33" s="1"/>
  <c r="AJ549" i="33"/>
  <c r="AJ550" i="33" s="1"/>
  <c r="AY549" i="33"/>
  <c r="AY550" i="33" s="1"/>
  <c r="CB549" i="33"/>
  <c r="CB550" i="33" s="1"/>
  <c r="BV549" i="33"/>
  <c r="BV550" i="33" s="1"/>
  <c r="W549" i="33"/>
  <c r="W550" i="33" s="1"/>
  <c r="BX549" i="33"/>
  <c r="BX550" i="33" s="1"/>
  <c r="CS549" i="33"/>
  <c r="CS550" i="33" s="1"/>
  <c r="CD549" i="33"/>
  <c r="CD550" i="33" s="1"/>
  <c r="Z549" i="33"/>
  <c r="Z550" i="33" s="1"/>
  <c r="CM549" i="33"/>
  <c r="CM550" i="33" s="1"/>
  <c r="BZ549" i="33"/>
  <c r="BZ550" i="33" s="1"/>
  <c r="CI549" i="33"/>
  <c r="CI550" i="33" s="1"/>
  <c r="BJ549" i="33"/>
  <c r="BJ550" i="33" s="1"/>
  <c r="S549" i="33"/>
  <c r="S550" i="33" s="1"/>
  <c r="BC549" i="33"/>
  <c r="BC550" i="33" s="1"/>
  <c r="CP549" i="33"/>
  <c r="CP550" i="33" s="1"/>
  <c r="BN549" i="33"/>
  <c r="BN550" i="33" s="1"/>
  <c r="AN549" i="33"/>
  <c r="AN550" i="33" s="1"/>
  <c r="AW549" i="33"/>
  <c r="AW550" i="33" s="1"/>
  <c r="AH549" i="33"/>
  <c r="AH550" i="33" s="1"/>
  <c r="BM549" i="33"/>
  <c r="BM550" i="33" s="1"/>
  <c r="R549" i="33"/>
  <c r="R550" i="33" s="1"/>
  <c r="Q549" i="33"/>
  <c r="BK549" i="33"/>
  <c r="BK550" i="33" s="1"/>
  <c r="AV549" i="33"/>
  <c r="AV550" i="33" s="1"/>
  <c r="BG549" i="33"/>
  <c r="BG550" i="33" s="1"/>
  <c r="X549" i="33"/>
  <c r="X550" i="33" s="1"/>
  <c r="CH549" i="33"/>
  <c r="CH550" i="33" s="1"/>
  <c r="AA549" i="33"/>
  <c r="AA550" i="33" s="1"/>
  <c r="BT549" i="33"/>
  <c r="BT550" i="33" s="1"/>
  <c r="T549" i="33"/>
  <c r="T550" i="33" s="1"/>
  <c r="CL549" i="33"/>
  <c r="CL550" i="33" s="1"/>
  <c r="AR549" i="33"/>
  <c r="AR550" i="33" s="1"/>
  <c r="AD549" i="33"/>
  <c r="AD550" i="33" s="1"/>
  <c r="BL549" i="33"/>
  <c r="BL550" i="33" s="1"/>
  <c r="I572" i="33"/>
  <c r="I573" i="33"/>
  <c r="V549" i="33"/>
  <c r="V550" i="33" s="1"/>
  <c r="CJ549" i="33"/>
  <c r="CJ550" i="33" s="1"/>
  <c r="BS549" i="33"/>
  <c r="BS550" i="33" s="1"/>
  <c r="AM549" i="33"/>
  <c r="AM550" i="33" s="1"/>
  <c r="D21" i="33"/>
  <c r="I564" i="33"/>
  <c r="AR556" i="33" l="1"/>
  <c r="AR557" i="33" s="1"/>
  <c r="AE556" i="33"/>
  <c r="BU556" i="33"/>
  <c r="BU557" i="33" s="1"/>
  <c r="BD556" i="33"/>
  <c r="BD557" i="33" s="1"/>
  <c r="AG556" i="33"/>
  <c r="AG557" i="33" s="1"/>
  <c r="CG556" i="33"/>
  <c r="CG557" i="33" s="1"/>
  <c r="BP556" i="33"/>
  <c r="BP557" i="33" s="1"/>
  <c r="BB556" i="33"/>
  <c r="BB557" i="33" s="1"/>
  <c r="CT556" i="33"/>
  <c r="CT557" i="33" s="1"/>
  <c r="CR556" i="33"/>
  <c r="CR557" i="33" s="1"/>
  <c r="BG556" i="33"/>
  <c r="BG557" i="33" s="1"/>
  <c r="AK556" i="33"/>
  <c r="AK557" i="33" s="1"/>
  <c r="CM556" i="33"/>
  <c r="CM557" i="33" s="1"/>
  <c r="CU556" i="33"/>
  <c r="CU557" i="33" s="1"/>
  <c r="BJ556" i="33"/>
  <c r="BJ557" i="33" s="1"/>
  <c r="AM556" i="33"/>
  <c r="AM557" i="33" s="1"/>
  <c r="AN556" i="33"/>
  <c r="AN557" i="33" s="1"/>
  <c r="AJ556" i="33"/>
  <c r="AJ557" i="33" s="1"/>
  <c r="BQ556" i="33"/>
  <c r="BQ557" i="33" s="1"/>
  <c r="CK556" i="33"/>
  <c r="CK557" i="33" s="1"/>
  <c r="BF556" i="33"/>
  <c r="BF557" i="33" s="1"/>
  <c r="BZ556" i="33"/>
  <c r="BZ557" i="33" s="1"/>
  <c r="BC556" i="33"/>
  <c r="BC557" i="33" s="1"/>
  <c r="CX556" i="33"/>
  <c r="CX557" i="33" s="1"/>
  <c r="CI556" i="33"/>
  <c r="CI557" i="33" s="1"/>
  <c r="BS556" i="33"/>
  <c r="BS557" i="33" s="1"/>
  <c r="AI556" i="33"/>
  <c r="AI557" i="33" s="1"/>
  <c r="BY556" i="33"/>
  <c r="BY557" i="33" s="1"/>
  <c r="AF556" i="33"/>
  <c r="AF557" i="33" s="1"/>
  <c r="BM556" i="33"/>
  <c r="BM557" i="33" s="1"/>
  <c r="AL556" i="33"/>
  <c r="AL557" i="33" s="1"/>
  <c r="BN556" i="33"/>
  <c r="BN557" i="33" s="1"/>
  <c r="CZ556" i="33"/>
  <c r="CZ557" i="33" s="1"/>
  <c r="AW556" i="33"/>
  <c r="AW557" i="33" s="1"/>
  <c r="CF556" i="33"/>
  <c r="CF557" i="33" s="1"/>
  <c r="AU556" i="33"/>
  <c r="AU557" i="33" s="1"/>
  <c r="BV556" i="33"/>
  <c r="BV557" i="33" s="1"/>
  <c r="AZ556" i="33"/>
  <c r="AZ557" i="33" s="1"/>
  <c r="BA556" i="33"/>
  <c r="BA557" i="33" s="1"/>
  <c r="BT556" i="33"/>
  <c r="BT557" i="33" s="1"/>
  <c r="I577" i="33"/>
  <c r="BK556" i="33"/>
  <c r="BK557" i="33" s="1"/>
  <c r="CD556" i="33"/>
  <c r="CD557" i="33" s="1"/>
  <c r="BL556" i="33"/>
  <c r="BL557" i="33" s="1"/>
  <c r="CP556" i="33"/>
  <c r="CP557" i="33" s="1"/>
  <c r="I569" i="33"/>
  <c r="AV556" i="33"/>
  <c r="AV557" i="33" s="1"/>
  <c r="CL556" i="33"/>
  <c r="CL557" i="33" s="1"/>
  <c r="BW556" i="33"/>
  <c r="BW557" i="33" s="1"/>
  <c r="AO556" i="33"/>
  <c r="AO557" i="33" s="1"/>
  <c r="AT556" i="33"/>
  <c r="AT557" i="33" s="1"/>
  <c r="CO556" i="33"/>
  <c r="CO557" i="33" s="1"/>
  <c r="AQ556" i="33"/>
  <c r="AQ557" i="33" s="1"/>
  <c r="CH556" i="33"/>
  <c r="CH557" i="33" s="1"/>
  <c r="DA556" i="33"/>
  <c r="DA557" i="33" s="1"/>
  <c r="I565" i="33"/>
  <c r="E21" i="33"/>
  <c r="DD556" i="33"/>
  <c r="DD557" i="33" s="1"/>
  <c r="DF556" i="33"/>
  <c r="DF557" i="33" s="1"/>
  <c r="DC556" i="33"/>
  <c r="DC557" i="33" s="1"/>
  <c r="DB556" i="33"/>
  <c r="DB557" i="33" s="1"/>
  <c r="BR556" i="33"/>
  <c r="BR557" i="33" s="1"/>
  <c r="AP556" i="33"/>
  <c r="AP557" i="33" s="1"/>
  <c r="CW556" i="33"/>
  <c r="CW557" i="33" s="1"/>
  <c r="CY556" i="33"/>
  <c r="CY557" i="33" s="1"/>
  <c r="BI556" i="33"/>
  <c r="BI557" i="33" s="1"/>
  <c r="AY556" i="33"/>
  <c r="AY557" i="33" s="1"/>
  <c r="CJ556" i="33"/>
  <c r="CJ557" i="33" s="1"/>
  <c r="CE556" i="33"/>
  <c r="CE557" i="33" s="1"/>
  <c r="CN556" i="33"/>
  <c r="CN557" i="33" s="1"/>
  <c r="AS556" i="33"/>
  <c r="AS557" i="33" s="1"/>
  <c r="O549" i="33"/>
  <c r="Q550" i="33"/>
  <c r="AE557" i="33"/>
  <c r="CB556" i="33"/>
  <c r="CB557" i="33" s="1"/>
  <c r="AX556" i="33"/>
  <c r="AX557" i="33" s="1"/>
  <c r="CA556" i="33"/>
  <c r="CA557" i="33" s="1"/>
  <c r="DG556" i="33"/>
  <c r="DG557" i="33" s="1"/>
  <c r="CS556" i="33"/>
  <c r="CS557" i="33" s="1"/>
  <c r="AH556" i="33"/>
  <c r="AH557" i="33" s="1"/>
  <c r="BO556" i="33"/>
  <c r="BO557" i="33" s="1"/>
  <c r="BX556" i="33"/>
  <c r="BX557" i="33" s="1"/>
  <c r="CV556" i="33"/>
  <c r="CV557" i="33" s="1"/>
  <c r="CC556" i="33"/>
  <c r="CC557" i="33" s="1"/>
  <c r="BE556" i="33"/>
  <c r="BE557" i="33" s="1"/>
  <c r="CQ556" i="33"/>
  <c r="CQ557" i="33" s="1"/>
  <c r="BH556" i="33"/>
  <c r="BH557" i="33" s="1"/>
  <c r="I578" i="33"/>
  <c r="O550" i="33" l="1"/>
  <c r="I574" i="33"/>
  <c r="I570" i="33"/>
  <c r="AC556" i="33"/>
  <c r="I582" i="33"/>
  <c r="AC557" i="33"/>
  <c r="AO558" i="33" s="1"/>
  <c r="I583" i="33"/>
  <c r="BR558" i="33" l="1"/>
  <c r="BE558" i="33"/>
  <c r="CS558" i="33"/>
  <c r="AY558" i="33"/>
  <c r="AX558" i="33"/>
  <c r="CE558" i="33"/>
  <c r="CB558" i="33"/>
  <c r="CH558" i="33"/>
  <c r="CC558" i="33"/>
  <c r="AE558" i="33"/>
  <c r="BW558" i="33"/>
  <c r="BL558" i="33"/>
  <c r="AT558" i="33"/>
  <c r="CN558" i="33"/>
  <c r="BH558" i="33"/>
  <c r="CV558" i="33"/>
  <c r="DG558" i="33"/>
  <c r="AV558" i="33"/>
  <c r="CL558" i="33"/>
  <c r="BO558" i="33"/>
  <c r="CD558" i="33"/>
  <c r="AS558" i="33"/>
  <c r="CP558" i="33"/>
  <c r="CO558" i="33"/>
  <c r="CW558" i="33"/>
  <c r="CJ558" i="33"/>
  <c r="DB558" i="33"/>
  <c r="BI558" i="33"/>
  <c r="AH558" i="33"/>
  <c r="DD558" i="33"/>
  <c r="BK558" i="33"/>
  <c r="I587" i="33"/>
  <c r="I579" i="33"/>
  <c r="I588" i="33"/>
  <c r="DA558" i="33"/>
  <c r="CY558" i="33"/>
  <c r="CQ558" i="33"/>
  <c r="U551" i="33"/>
  <c r="BR551" i="33"/>
  <c r="BA551" i="33"/>
  <c r="CF551" i="33"/>
  <c r="BY551" i="33"/>
  <c r="BF551" i="33"/>
  <c r="BI551" i="33"/>
  <c r="BH551" i="33"/>
  <c r="AT551" i="33"/>
  <c r="AU551" i="33"/>
  <c r="AS551" i="33"/>
  <c r="CQ551" i="33"/>
  <c r="CR551" i="33"/>
  <c r="CO551" i="33"/>
  <c r="AC551" i="33"/>
  <c r="BB551" i="33"/>
  <c r="W551" i="33"/>
  <c r="CA551" i="33"/>
  <c r="AH551" i="33"/>
  <c r="CS551" i="33"/>
  <c r="BZ551" i="33"/>
  <c r="S551" i="33"/>
  <c r="BN551" i="33"/>
  <c r="X551" i="33"/>
  <c r="CD551" i="33"/>
  <c r="AW551" i="33"/>
  <c r="AI551" i="33"/>
  <c r="CG551" i="33"/>
  <c r="CC551" i="33"/>
  <c r="BW551" i="33"/>
  <c r="BD551" i="33"/>
  <c r="BE551" i="33"/>
  <c r="AB551" i="33"/>
  <c r="CJ551" i="33"/>
  <c r="AX551" i="33"/>
  <c r="AG551" i="33"/>
  <c r="BL551" i="33"/>
  <c r="V551" i="33"/>
  <c r="AZ551" i="33"/>
  <c r="BP551" i="33"/>
  <c r="BU551" i="33"/>
  <c r="BX551" i="33"/>
  <c r="CH551" i="33"/>
  <c r="CP551" i="33"/>
  <c r="AL551" i="33"/>
  <c r="Z551" i="33"/>
  <c r="BV551" i="33"/>
  <c r="BM551" i="33"/>
  <c r="BG551" i="33"/>
  <c r="BO551" i="33"/>
  <c r="AE551" i="33"/>
  <c r="BS551" i="33"/>
  <c r="AR551" i="33"/>
  <c r="CB551" i="33"/>
  <c r="CL551" i="33"/>
  <c r="AD551" i="33"/>
  <c r="CE551" i="33"/>
  <c r="AO551" i="33"/>
  <c r="CN551" i="33"/>
  <c r="Y551" i="33"/>
  <c r="AF551" i="33"/>
  <c r="T551" i="33"/>
  <c r="AP551" i="33"/>
  <c r="BQ551" i="33"/>
  <c r="AJ551" i="33"/>
  <c r="AN551" i="33"/>
  <c r="AK551" i="33"/>
  <c r="AQ551" i="33"/>
  <c r="BT551" i="33"/>
  <c r="BC551" i="33"/>
  <c r="AM551" i="33"/>
  <c r="CM551" i="33"/>
  <c r="AV551" i="33"/>
  <c r="CK551" i="33"/>
  <c r="BK551" i="33"/>
  <c r="AA551" i="33"/>
  <c r="AY551" i="33"/>
  <c r="CI551" i="33"/>
  <c r="BJ551" i="33"/>
  <c r="R551" i="33"/>
  <c r="DE558" i="33"/>
  <c r="BM558" i="33"/>
  <c r="CF558" i="33"/>
  <c r="BA558" i="33"/>
  <c r="CR558" i="33"/>
  <c r="BJ558" i="33"/>
  <c r="AW558" i="33"/>
  <c r="BU558" i="33"/>
  <c r="AK558" i="33"/>
  <c r="BV558" i="33"/>
  <c r="AL558" i="33"/>
  <c r="CU558" i="33"/>
  <c r="BF558" i="33"/>
  <c r="AI558" i="33"/>
  <c r="AG558" i="33"/>
  <c r="BP558" i="33"/>
  <c r="BT558" i="33"/>
  <c r="CX558" i="33"/>
  <c r="AJ558" i="33"/>
  <c r="AF558" i="33"/>
  <c r="BC558" i="33"/>
  <c r="BS558" i="33"/>
  <c r="BD558" i="33"/>
  <c r="BG558" i="33"/>
  <c r="CM558" i="33"/>
  <c r="AU558" i="33"/>
  <c r="AN558" i="33"/>
  <c r="CK558" i="33"/>
  <c r="BQ558" i="33"/>
  <c r="CI558" i="33"/>
  <c r="CZ558" i="33"/>
  <c r="CT558" i="33"/>
  <c r="BN558" i="33"/>
  <c r="AZ558" i="33"/>
  <c r="BZ558" i="33"/>
  <c r="CG558" i="33"/>
  <c r="AR558" i="33"/>
  <c r="AM558" i="33"/>
  <c r="BY558" i="33"/>
  <c r="BB558" i="33"/>
  <c r="BX558" i="33"/>
  <c r="DC558" i="33"/>
  <c r="AQ558" i="33"/>
  <c r="CA558" i="33"/>
  <c r="DF558" i="33"/>
  <c r="I575" i="33"/>
  <c r="AP558" i="33"/>
  <c r="Q551" i="33"/>
  <c r="D557" i="33" l="1"/>
  <c r="L563" i="33" s="1"/>
  <c r="D556" i="33"/>
  <c r="L562" i="33" s="1"/>
  <c r="D559" i="33"/>
  <c r="L565" i="33" s="1"/>
  <c r="D558" i="33"/>
  <c r="L564" i="33" s="1"/>
  <c r="I584" i="33"/>
  <c r="F558" i="33"/>
  <c r="I592" i="33"/>
  <c r="AC558" i="33"/>
  <c r="O551" i="33"/>
  <c r="M551" i="33"/>
  <c r="L549" i="33"/>
  <c r="L552" i="33"/>
  <c r="P501" i="33" s="1"/>
  <c r="T501" i="33" s="1"/>
  <c r="L551" i="33"/>
  <c r="P500" i="33" s="1"/>
  <c r="T500" i="33" s="1"/>
  <c r="L550" i="33"/>
  <c r="P499" i="33" s="1"/>
  <c r="T499" i="33" s="1"/>
  <c r="I580" i="33"/>
  <c r="I593" i="33"/>
  <c r="F556" i="33" l="1"/>
  <c r="H21" i="33" s="1"/>
  <c r="I597" i="33"/>
  <c r="P498" i="33"/>
  <c r="T498" i="33" s="1"/>
  <c r="V498" i="33" s="1" a="1"/>
  <c r="M549" i="33"/>
  <c r="F21" i="33"/>
  <c r="M564" i="33"/>
  <c r="I585" i="33"/>
  <c r="I598" i="33"/>
  <c r="I589" i="33"/>
  <c r="I594" i="33" l="1"/>
  <c r="F549" i="33"/>
  <c r="D549" i="33"/>
  <c r="E549" i="33"/>
  <c r="I603" i="33"/>
  <c r="V498" i="33"/>
  <c r="V499" i="33"/>
  <c r="V501" i="33"/>
  <c r="V500" i="33"/>
  <c r="I602" i="33"/>
  <c r="I590" i="33"/>
  <c r="X498" i="33" l="1" a="1"/>
  <c r="Y498" i="33" s="1"/>
  <c r="I556" i="33" s="1"/>
  <c r="I608" i="33"/>
  <c r="I595" i="33"/>
  <c r="I607" i="33"/>
  <c r="I599" i="33"/>
  <c r="AA500" i="33" l="1"/>
  <c r="K558" i="33" s="1"/>
  <c r="Z501" i="33"/>
  <c r="J559" i="33" s="1"/>
  <c r="X501" i="33"/>
  <c r="H559" i="33" s="1"/>
  <c r="X499" i="33"/>
  <c r="H557" i="33" s="1"/>
  <c r="Z498" i="33"/>
  <c r="J556" i="33" s="1"/>
  <c r="X498" i="33"/>
  <c r="H556" i="33" s="1"/>
  <c r="Y500" i="33"/>
  <c r="I558" i="33" s="1"/>
  <c r="Z500" i="33"/>
  <c r="J558" i="33" s="1"/>
  <c r="AA498" i="33"/>
  <c r="K556" i="33" s="1"/>
  <c r="Z499" i="33"/>
  <c r="J557" i="33" s="1"/>
  <c r="X500" i="33"/>
  <c r="H558" i="33" s="1"/>
  <c r="Y501" i="33"/>
  <c r="I559" i="33" s="1"/>
  <c r="AA501" i="33"/>
  <c r="K559" i="33" s="1"/>
  <c r="Y499" i="33"/>
  <c r="I557" i="33" s="1"/>
  <c r="AA499" i="33"/>
  <c r="K557" i="33" s="1"/>
  <c r="I604" i="33"/>
  <c r="I600" i="33"/>
  <c r="M556" i="33" l="1" a="1"/>
  <c r="M556" i="33" s="1"/>
  <c r="I609" i="33"/>
  <c r="I605" i="33"/>
  <c r="M557" i="33" l="1"/>
  <c r="M559" i="33"/>
  <c r="M558" i="33"/>
  <c r="N557" i="33"/>
  <c r="N559" i="33"/>
  <c r="N556" i="33"/>
  <c r="N558" i="33"/>
  <c r="I610" i="33"/>
  <c r="J563" i="33" l="1"/>
  <c r="J564" i="33"/>
  <c r="J562" i="33"/>
  <c r="J565" i="33"/>
  <c r="J570" i="33" l="1"/>
  <c r="K565" i="33"/>
  <c r="J569" i="33"/>
  <c r="K564" i="33"/>
  <c r="J567" i="33"/>
  <c r="K562" i="33"/>
  <c r="M562" i="33"/>
  <c r="J568" i="33"/>
  <c r="K563" i="33"/>
  <c r="J572" i="33" l="1"/>
  <c r="K567" i="33"/>
  <c r="J575" i="33"/>
  <c r="K570" i="33"/>
  <c r="J573" i="33"/>
  <c r="K568" i="33"/>
  <c r="J574" i="33"/>
  <c r="K569" i="33"/>
  <c r="J577" i="33" l="1"/>
  <c r="J580" i="33"/>
  <c r="J579" i="33"/>
  <c r="J578" i="33"/>
  <c r="R567" i="33"/>
  <c r="R568" i="33" s="1"/>
  <c r="Z567" i="33"/>
  <c r="Z568" i="33" s="1"/>
  <c r="AH567" i="33"/>
  <c r="AH568" i="33" s="1"/>
  <c r="AP567" i="33"/>
  <c r="AP568" i="33" s="1"/>
  <c r="AX567" i="33"/>
  <c r="AX568" i="33" s="1"/>
  <c r="BF567" i="33"/>
  <c r="BF568" i="33" s="1"/>
  <c r="BN567" i="33"/>
  <c r="BN568" i="33" s="1"/>
  <c r="BV567" i="33"/>
  <c r="BV568" i="33" s="1"/>
  <c r="CD567" i="33"/>
  <c r="CD568" i="33" s="1"/>
  <c r="CL567" i="33"/>
  <c r="CL568" i="33" s="1"/>
  <c r="S567" i="33"/>
  <c r="S568" i="33" s="1"/>
  <c r="AA567" i="33"/>
  <c r="AA568" i="33" s="1"/>
  <c r="AI567" i="33"/>
  <c r="AI568" i="33" s="1"/>
  <c r="AQ567" i="33"/>
  <c r="AQ568" i="33" s="1"/>
  <c r="AY567" i="33"/>
  <c r="AY568" i="33" s="1"/>
  <c r="BG567" i="33"/>
  <c r="BG568" i="33" s="1"/>
  <c r="BO567" i="33"/>
  <c r="BO568" i="33" s="1"/>
  <c r="BW567" i="33"/>
  <c r="BW568" i="33" s="1"/>
  <c r="CE567" i="33"/>
  <c r="CE568" i="33" s="1"/>
  <c r="CM567" i="33"/>
  <c r="CM568" i="33" s="1"/>
  <c r="T567" i="33"/>
  <c r="T568" i="33" s="1"/>
  <c r="AB567" i="33"/>
  <c r="AB568" i="33" s="1"/>
  <c r="AJ567" i="33"/>
  <c r="AJ568" i="33" s="1"/>
  <c r="AR567" i="33"/>
  <c r="AR568" i="33" s="1"/>
  <c r="AZ567" i="33"/>
  <c r="AZ568" i="33" s="1"/>
  <c r="BH567" i="33"/>
  <c r="BH568" i="33" s="1"/>
  <c r="BP567" i="33"/>
  <c r="BP568" i="33" s="1"/>
  <c r="BX567" i="33"/>
  <c r="BX568" i="33" s="1"/>
  <c r="CF567" i="33"/>
  <c r="CF568" i="33" s="1"/>
  <c r="CN567" i="33"/>
  <c r="CN568" i="33" s="1"/>
  <c r="W567" i="33"/>
  <c r="W568" i="33" s="1"/>
  <c r="AE567" i="33"/>
  <c r="AE568" i="33" s="1"/>
  <c r="AM567" i="33"/>
  <c r="AM568" i="33" s="1"/>
  <c r="AU567" i="33"/>
  <c r="AU568" i="33" s="1"/>
  <c r="BC567" i="33"/>
  <c r="BC568" i="33" s="1"/>
  <c r="BK567" i="33"/>
  <c r="BK568" i="33" s="1"/>
  <c r="BS567" i="33"/>
  <c r="BS568" i="33" s="1"/>
  <c r="CA567" i="33"/>
  <c r="CA568" i="33" s="1"/>
  <c r="CI567" i="33"/>
  <c r="CI568" i="33" s="1"/>
  <c r="CQ567" i="33"/>
  <c r="CQ568" i="33" s="1"/>
  <c r="AD567" i="33"/>
  <c r="AD568" i="33" s="1"/>
  <c r="AT567" i="33"/>
  <c r="AT568" i="33" s="1"/>
  <c r="BJ567" i="33"/>
  <c r="BJ568" i="33" s="1"/>
  <c r="BZ567" i="33"/>
  <c r="BZ568" i="33" s="1"/>
  <c r="CP567" i="33"/>
  <c r="CP568" i="33" s="1"/>
  <c r="AF567" i="33"/>
  <c r="AF568" i="33" s="1"/>
  <c r="AV567" i="33"/>
  <c r="AV568" i="33" s="1"/>
  <c r="BL567" i="33"/>
  <c r="BL568" i="33" s="1"/>
  <c r="CB567" i="33"/>
  <c r="CB568" i="33" s="1"/>
  <c r="CR567" i="33"/>
  <c r="CR568" i="33" s="1"/>
  <c r="Q567" i="33"/>
  <c r="AG567" i="33"/>
  <c r="AG568" i="33" s="1"/>
  <c r="AW567" i="33"/>
  <c r="AW568" i="33" s="1"/>
  <c r="BM567" i="33"/>
  <c r="BM568" i="33" s="1"/>
  <c r="CC567" i="33"/>
  <c r="CC568" i="33" s="1"/>
  <c r="CS567" i="33"/>
  <c r="CS568" i="33" s="1"/>
  <c r="X567" i="33"/>
  <c r="X568" i="33" s="1"/>
  <c r="AN567" i="33"/>
  <c r="AN568" i="33" s="1"/>
  <c r="BD567" i="33"/>
  <c r="BD568" i="33" s="1"/>
  <c r="BT567" i="33"/>
  <c r="BT568" i="33" s="1"/>
  <c r="CJ567" i="33"/>
  <c r="CJ568" i="33" s="1"/>
  <c r="AL567" i="33"/>
  <c r="AL568" i="33" s="1"/>
  <c r="BR567" i="33"/>
  <c r="BR568" i="33" s="1"/>
  <c r="AO567" i="33"/>
  <c r="AO568" i="33" s="1"/>
  <c r="BU567" i="33"/>
  <c r="BU568" i="33" s="1"/>
  <c r="AS567" i="33"/>
  <c r="AS568" i="33" s="1"/>
  <c r="BY567" i="33"/>
  <c r="BY568" i="33" s="1"/>
  <c r="Y567" i="33"/>
  <c r="Y568" i="33" s="1"/>
  <c r="BE567" i="33"/>
  <c r="BE568" i="33" s="1"/>
  <c r="CK567" i="33"/>
  <c r="CK568" i="33" s="1"/>
  <c r="V567" i="33"/>
  <c r="V568" i="33" s="1"/>
  <c r="CH567" i="33"/>
  <c r="CH568" i="33" s="1"/>
  <c r="AC567" i="33"/>
  <c r="AC568" i="33" s="1"/>
  <c r="CO567" i="33"/>
  <c r="CO568" i="33" s="1"/>
  <c r="AK567" i="33"/>
  <c r="AK568" i="33" s="1"/>
  <c r="BA567" i="33"/>
  <c r="BA568" i="33" s="1"/>
  <c r="BI567" i="33"/>
  <c r="BI568" i="33" s="1"/>
  <c r="BQ567" i="33"/>
  <c r="BQ568" i="33" s="1"/>
  <c r="U567" i="33"/>
  <c r="U568" i="33" s="1"/>
  <c r="BB567" i="33"/>
  <c r="BB568" i="33" s="1"/>
  <c r="CG567" i="33"/>
  <c r="CG568" i="33" s="1"/>
  <c r="J584" i="33" l="1"/>
  <c r="O567" i="33"/>
  <c r="Q568" i="33"/>
  <c r="J585" i="33"/>
  <c r="J583" i="33"/>
  <c r="J582" i="33"/>
  <c r="O568" i="33" l="1"/>
  <c r="Q569" i="33" s="1"/>
  <c r="J588" i="33"/>
  <c r="J589" i="33"/>
  <c r="J587" i="33"/>
  <c r="J590" i="33"/>
  <c r="J593" i="33" l="1"/>
  <c r="J592" i="33"/>
  <c r="J594" i="33"/>
  <c r="J595" i="33"/>
  <c r="AB569" i="33"/>
  <c r="CQ569" i="33"/>
  <c r="AQ569" i="33"/>
  <c r="CF569" i="33"/>
  <c r="BG569" i="33"/>
  <c r="CM569" i="33"/>
  <c r="BC569" i="33"/>
  <c r="AR569" i="33"/>
  <c r="BT569" i="33"/>
  <c r="AT569" i="33"/>
  <c r="CC569" i="33"/>
  <c r="CB569" i="33"/>
  <c r="AJ569" i="33"/>
  <c r="AD569" i="33"/>
  <c r="BR569" i="33"/>
  <c r="AI569" i="33"/>
  <c r="AK569" i="33"/>
  <c r="CI569" i="33"/>
  <c r="BH569" i="33"/>
  <c r="AM569" i="33"/>
  <c r="AZ569" i="33"/>
  <c r="CJ569" i="33"/>
  <c r="AH569" i="33"/>
  <c r="CL569" i="33"/>
  <c r="AF569" i="33"/>
  <c r="Y569" i="33"/>
  <c r="AS569" i="33"/>
  <c r="AC569" i="33"/>
  <c r="CN569" i="33"/>
  <c r="BB569" i="33"/>
  <c r="AN569" i="33"/>
  <c r="R569" i="33"/>
  <c r="BL569" i="33"/>
  <c r="CS569" i="33"/>
  <c r="CR569" i="33"/>
  <c r="BV569" i="33"/>
  <c r="BF569" i="33"/>
  <c r="T569" i="33"/>
  <c r="U569" i="33"/>
  <c r="AA569" i="33"/>
  <c r="BP569" i="33"/>
  <c r="V569" i="33"/>
  <c r="BZ569" i="33"/>
  <c r="AU569" i="33"/>
  <c r="BI569" i="33"/>
  <c r="AV569" i="33"/>
  <c r="CE569" i="33"/>
  <c r="BX569" i="33"/>
  <c r="CK569" i="33"/>
  <c r="BQ569" i="33"/>
  <c r="BM569" i="33"/>
  <c r="BD569" i="33"/>
  <c r="CO569" i="33"/>
  <c r="CG569" i="33"/>
  <c r="AW569" i="33"/>
  <c r="AG569" i="33"/>
  <c r="AL569" i="33"/>
  <c r="AO569" i="33"/>
  <c r="CH569" i="33"/>
  <c r="BJ569" i="33"/>
  <c r="AE569" i="33"/>
  <c r="W569" i="33"/>
  <c r="BE569" i="33"/>
  <c r="AX569" i="33"/>
  <c r="BN569" i="33"/>
  <c r="BY569" i="33"/>
  <c r="S569" i="33"/>
  <c r="AY569" i="33"/>
  <c r="AP569" i="33"/>
  <c r="BW569" i="33"/>
  <c r="CA569" i="33"/>
  <c r="BO569" i="33"/>
  <c r="Z569" i="33"/>
  <c r="CD569" i="33"/>
  <c r="CP569" i="33"/>
  <c r="BU569" i="33"/>
  <c r="BS569" i="33"/>
  <c r="BK569" i="33"/>
  <c r="BA569" i="33"/>
  <c r="X569" i="33"/>
  <c r="L570" i="33" l="1"/>
  <c r="M569" i="33"/>
  <c r="L569" i="33"/>
  <c r="J600" i="33"/>
  <c r="L568" i="33"/>
  <c r="L567" i="33"/>
  <c r="J599" i="33"/>
  <c r="O569" i="33"/>
  <c r="J598" i="33"/>
  <c r="J597" i="33"/>
  <c r="M567" i="33" l="1"/>
  <c r="F567" i="33" s="1"/>
  <c r="H572" i="33" s="1"/>
  <c r="J604" i="33"/>
  <c r="J602" i="33"/>
  <c r="J605" i="33"/>
  <c r="J603" i="33"/>
  <c r="J609" i="33" l="1"/>
  <c r="J610" i="33"/>
  <c r="J607" i="33"/>
  <c r="H573" i="33"/>
  <c r="K572" i="33"/>
  <c r="J608" i="33"/>
  <c r="H574" i="33" l="1"/>
  <c r="K573" i="33"/>
  <c r="H575" i="33" l="1"/>
  <c r="K575" i="33" s="1"/>
  <c r="K574" i="33"/>
  <c r="CF572" i="33" l="1"/>
  <c r="CF573" i="33" s="1"/>
  <c r="AH572" i="33"/>
  <c r="AH573" i="33" s="1"/>
  <c r="BH572" i="33"/>
  <c r="BH573" i="33" s="1"/>
  <c r="BD572" i="33"/>
  <c r="BD573" i="33" s="1"/>
  <c r="CJ572" i="33"/>
  <c r="CJ573" i="33" s="1"/>
  <c r="BY572" i="33"/>
  <c r="BY573" i="33" s="1"/>
  <c r="CP572" i="33"/>
  <c r="CP573" i="33" s="1"/>
  <c r="BW572" i="33"/>
  <c r="BW573" i="33" s="1"/>
  <c r="CR572" i="33"/>
  <c r="CR573" i="33" s="1"/>
  <c r="AB572" i="33"/>
  <c r="AB573" i="33" s="1"/>
  <c r="AX572" i="33"/>
  <c r="AX573" i="33" s="1"/>
  <c r="BN572" i="33"/>
  <c r="BN573" i="33" s="1"/>
  <c r="AT572" i="33"/>
  <c r="AT573" i="33" s="1"/>
  <c r="S572" i="33"/>
  <c r="S573" i="33" s="1"/>
  <c r="BV572" i="33"/>
  <c r="BV573" i="33" s="1"/>
  <c r="BZ572" i="33"/>
  <c r="BZ573" i="33" s="1"/>
  <c r="AJ572" i="33"/>
  <c r="AJ573" i="33" s="1"/>
  <c r="BA572" i="33"/>
  <c r="BA573" i="33" s="1"/>
  <c r="CE572" i="33"/>
  <c r="CE573" i="33" s="1"/>
  <c r="BU572" i="33"/>
  <c r="BU573" i="33" s="1"/>
  <c r="AA572" i="33"/>
  <c r="AA573" i="33" s="1"/>
  <c r="W572" i="33"/>
  <c r="W573" i="33" s="1"/>
  <c r="AQ572" i="33"/>
  <c r="AQ573" i="33" s="1"/>
  <c r="BP572" i="33"/>
  <c r="BP573" i="33" s="1"/>
  <c r="Y572" i="33"/>
  <c r="Y573" i="33" s="1"/>
  <c r="AL572" i="33"/>
  <c r="AL573" i="33" s="1"/>
  <c r="AI572" i="33"/>
  <c r="AI573" i="33" s="1"/>
  <c r="CB572" i="33"/>
  <c r="CB573" i="33" s="1"/>
  <c r="AO572" i="33"/>
  <c r="AO573" i="33" s="1"/>
  <c r="CM572" i="33"/>
  <c r="CM573" i="33" s="1"/>
  <c r="AM572" i="33"/>
  <c r="AM573" i="33" s="1"/>
  <c r="AD572" i="33"/>
  <c r="AD573" i="33" s="1"/>
  <c r="T572" i="33"/>
  <c r="T573" i="33" s="1"/>
  <c r="CQ572" i="33"/>
  <c r="CQ573" i="33" s="1"/>
  <c r="AY572" i="33"/>
  <c r="AY573" i="33" s="1"/>
  <c r="BE572" i="33"/>
  <c r="BE573" i="33" s="1"/>
  <c r="CD572" i="33"/>
  <c r="CD573" i="33" s="1"/>
  <c r="CK572" i="33"/>
  <c r="CK573" i="33" s="1"/>
  <c r="AE572" i="33"/>
  <c r="AE573" i="33" s="1"/>
  <c r="BT572" i="33"/>
  <c r="BT573" i="33" s="1"/>
  <c r="AU572" i="33"/>
  <c r="AU573" i="33" s="1"/>
  <c r="AR572" i="33"/>
  <c r="AR573" i="33" s="1"/>
  <c r="BO572" i="33"/>
  <c r="BO573" i="33" s="1"/>
  <c r="BQ572" i="33"/>
  <c r="BQ573" i="33" s="1"/>
  <c r="CS572" i="33"/>
  <c r="CS573" i="33" s="1"/>
  <c r="BB572" i="33"/>
  <c r="BB573" i="33" s="1"/>
  <c r="BS572" i="33"/>
  <c r="BS573" i="33" s="1"/>
  <c r="AK572" i="33"/>
  <c r="AK573" i="33" s="1"/>
  <c r="BF572" i="33"/>
  <c r="BF573" i="33" s="1"/>
  <c r="BK572" i="33"/>
  <c r="BK573" i="33" s="1"/>
  <c r="AW572" i="33"/>
  <c r="AW573" i="33" s="1"/>
  <c r="V572" i="33"/>
  <c r="V573" i="33" s="1"/>
  <c r="BG572" i="33"/>
  <c r="BG573" i="33" s="1"/>
  <c r="Z572" i="33"/>
  <c r="Z573" i="33" s="1"/>
  <c r="CI572" i="33"/>
  <c r="CI573" i="33" s="1"/>
  <c r="AN572" i="33"/>
  <c r="AN573" i="33" s="1"/>
  <c r="CH572" i="33"/>
  <c r="CH573" i="33" s="1"/>
  <c r="CC572" i="33"/>
  <c r="CC573" i="33" s="1"/>
  <c r="BX572" i="33"/>
  <c r="BX573" i="33" s="1"/>
  <c r="CL572" i="33"/>
  <c r="CL573" i="33" s="1"/>
  <c r="U572" i="33"/>
  <c r="U573" i="33" s="1"/>
  <c r="AP572" i="33"/>
  <c r="AP573" i="33" s="1"/>
  <c r="CN572" i="33"/>
  <c r="CN573" i="33" s="1"/>
  <c r="CA572" i="33"/>
  <c r="CA573" i="33" s="1"/>
  <c r="BR572" i="33"/>
  <c r="BR573" i="33" s="1"/>
  <c r="AS572" i="33"/>
  <c r="AS573" i="33" s="1"/>
  <c r="AG572" i="33"/>
  <c r="AG573" i="33" s="1"/>
  <c r="CO572" i="33"/>
  <c r="CO573" i="33" s="1"/>
  <c r="R572" i="33"/>
  <c r="R573" i="33" s="1"/>
  <c r="BJ572" i="33"/>
  <c r="BJ573" i="33" s="1"/>
  <c r="AZ572" i="33"/>
  <c r="AZ573" i="33" s="1"/>
  <c r="CG572" i="33"/>
  <c r="CG573" i="33" s="1"/>
  <c r="X572" i="33"/>
  <c r="X573" i="33" s="1"/>
  <c r="BI572" i="33"/>
  <c r="BI573" i="33" s="1"/>
  <c r="AF572" i="33"/>
  <c r="AF573" i="33" s="1"/>
  <c r="Q572" i="33"/>
  <c r="BC572" i="33"/>
  <c r="BC573" i="33" s="1"/>
  <c r="AC572" i="33"/>
  <c r="AC573" i="33" s="1"/>
  <c r="BL572" i="33"/>
  <c r="BL573" i="33" s="1"/>
  <c r="BM572" i="33"/>
  <c r="BM573" i="33" s="1"/>
  <c r="AV572" i="33"/>
  <c r="AV573" i="33" s="1"/>
  <c r="Q573" i="33" l="1"/>
  <c r="O572" i="33"/>
  <c r="O573" i="33" l="1"/>
  <c r="AX574" i="33" l="1"/>
  <c r="CP574" i="33"/>
  <c r="CF574" i="33"/>
  <c r="CJ574" i="33"/>
  <c r="BY574" i="33"/>
  <c r="AH574" i="33"/>
  <c r="BH574" i="33"/>
  <c r="BW574" i="33"/>
  <c r="CR574" i="33"/>
  <c r="AB574" i="33"/>
  <c r="BD574" i="33"/>
  <c r="BV574" i="33"/>
  <c r="AZ574" i="33"/>
  <c r="BN574" i="33"/>
  <c r="AK574" i="33"/>
  <c r="BG574" i="33"/>
  <c r="AY574" i="33"/>
  <c r="AJ574" i="33"/>
  <c r="AW574" i="33"/>
  <c r="AS574" i="33"/>
  <c r="BO574" i="33"/>
  <c r="BF574" i="33"/>
  <c r="CI574" i="33"/>
  <c r="AR574" i="33"/>
  <c r="AM574" i="33"/>
  <c r="CO574" i="33"/>
  <c r="CD574" i="33"/>
  <c r="AC574" i="33"/>
  <c r="AD574" i="33"/>
  <c r="V574" i="33"/>
  <c r="AN574" i="33"/>
  <c r="BC574" i="33"/>
  <c r="BQ574" i="33"/>
  <c r="CQ574" i="33"/>
  <c r="R574" i="33"/>
  <c r="CK574" i="33"/>
  <c r="BU574" i="33"/>
  <c r="CH574" i="33"/>
  <c r="BX574" i="33"/>
  <c r="X574" i="33"/>
  <c r="CN574" i="33"/>
  <c r="BI574" i="33"/>
  <c r="AL574" i="33"/>
  <c r="CS574" i="33"/>
  <c r="W574" i="33"/>
  <c r="BJ574" i="33"/>
  <c r="CA574" i="33"/>
  <c r="BE574" i="33"/>
  <c r="AO574" i="33"/>
  <c r="AE574" i="33"/>
  <c r="BM574" i="33"/>
  <c r="AV574" i="33"/>
  <c r="T574" i="33"/>
  <c r="BK574" i="33"/>
  <c r="AF574" i="33"/>
  <c r="Y574" i="33"/>
  <c r="AQ574" i="33"/>
  <c r="AG574" i="33"/>
  <c r="AT574" i="33"/>
  <c r="U574" i="33"/>
  <c r="CM574" i="33"/>
  <c r="AI574" i="33"/>
  <c r="BS574" i="33"/>
  <c r="CB574" i="33"/>
  <c r="Z574" i="33"/>
  <c r="BA574" i="33"/>
  <c r="BT574" i="33"/>
  <c r="CL574" i="33"/>
  <c r="BL574" i="33"/>
  <c r="BR574" i="33"/>
  <c r="AA574" i="33"/>
  <c r="BP574" i="33"/>
  <c r="AU574" i="33"/>
  <c r="AP574" i="33"/>
  <c r="BZ574" i="33"/>
  <c r="S574" i="33"/>
  <c r="BB574" i="33"/>
  <c r="CC574" i="33"/>
  <c r="CG574" i="33"/>
  <c r="CE574" i="33"/>
  <c r="Q574" i="33"/>
  <c r="M574" i="33" l="1"/>
  <c r="O574" i="33"/>
  <c r="L573" i="33"/>
  <c r="L574" i="33"/>
  <c r="L572" i="33"/>
  <c r="L575" i="33"/>
  <c r="M572" i="33" l="1"/>
  <c r="F572" i="33" l="1"/>
  <c r="E572" i="33"/>
  <c r="D572" i="33"/>
  <c r="H577" i="33" l="1"/>
  <c r="H578" i="33" l="1"/>
  <c r="K577" i="33"/>
  <c r="H579" i="33" l="1"/>
  <c r="K578" i="33"/>
  <c r="H580" i="33" l="1"/>
  <c r="K580" i="33" s="1"/>
  <c r="K579" i="33"/>
  <c r="CH577" i="33" l="1"/>
  <c r="CH578" i="33" s="1"/>
  <c r="BX577" i="33"/>
  <c r="BX578" i="33" s="1"/>
  <c r="AD577" i="33"/>
  <c r="AD578" i="33" s="1"/>
  <c r="AE577" i="33"/>
  <c r="AE578" i="33" s="1"/>
  <c r="CF577" i="33"/>
  <c r="CF578" i="33" s="1"/>
  <c r="BS577" i="33"/>
  <c r="BS578" i="33" s="1"/>
  <c r="BD577" i="33"/>
  <c r="BD578" i="33" s="1"/>
  <c r="AI577" i="33"/>
  <c r="AI578" i="33" s="1"/>
  <c r="R577" i="33"/>
  <c r="R578" i="33" s="1"/>
  <c r="BP577" i="33"/>
  <c r="BP578" i="33" s="1"/>
  <c r="AW577" i="33"/>
  <c r="AW578" i="33" s="1"/>
  <c r="AT577" i="33"/>
  <c r="AT578" i="33" s="1"/>
  <c r="CI577" i="33"/>
  <c r="CI578" i="33" s="1"/>
  <c r="BT577" i="33"/>
  <c r="BT578" i="33" s="1"/>
  <c r="BH577" i="33"/>
  <c r="BH578" i="33" s="1"/>
  <c r="BM577" i="33"/>
  <c r="BM578" i="33" s="1"/>
  <c r="BU577" i="33"/>
  <c r="BU578" i="33" s="1"/>
  <c r="CP577" i="33"/>
  <c r="CP578" i="33" s="1"/>
  <c r="BL577" i="33"/>
  <c r="BL578" i="33" s="1"/>
  <c r="AY577" i="33"/>
  <c r="AY578" i="33" s="1"/>
  <c r="AX577" i="33"/>
  <c r="AX578" i="33" s="1"/>
  <c r="CL577" i="33"/>
  <c r="CL578" i="33" s="1"/>
  <c r="CB577" i="33"/>
  <c r="CB578" i="33" s="1"/>
  <c r="V577" i="33"/>
  <c r="V578" i="33" s="1"/>
  <c r="CQ577" i="33"/>
  <c r="CQ578" i="33" s="1"/>
  <c r="CA577" i="33"/>
  <c r="CA578" i="33" s="1"/>
  <c r="BB577" i="33"/>
  <c r="BB578" i="33" s="1"/>
  <c r="BO577" i="33"/>
  <c r="BO578" i="33" s="1"/>
  <c r="BI577" i="33"/>
  <c r="BI578" i="33" s="1"/>
  <c r="AU577" i="33"/>
  <c r="AU578" i="33" s="1"/>
  <c r="BW577" i="33"/>
  <c r="BW578" i="33" s="1"/>
  <c r="CO577" i="33"/>
  <c r="CO578" i="33" s="1"/>
  <c r="AN577" i="33"/>
  <c r="AN578" i="33" s="1"/>
  <c r="CG577" i="33"/>
  <c r="CG578" i="33" s="1"/>
  <c r="BZ577" i="33"/>
  <c r="BZ578" i="33" s="1"/>
  <c r="CM577" i="33"/>
  <c r="CM578" i="33" s="1"/>
  <c r="CK577" i="33"/>
  <c r="CK578" i="33" s="1"/>
  <c r="AG577" i="33"/>
  <c r="AG578" i="33" s="1"/>
  <c r="X577" i="33"/>
  <c r="X578" i="33" s="1"/>
  <c r="AP577" i="33"/>
  <c r="AP578" i="33" s="1"/>
  <c r="BJ577" i="33"/>
  <c r="BJ578" i="33" s="1"/>
  <c r="T577" i="33"/>
  <c r="T578" i="33" s="1"/>
  <c r="AO577" i="33"/>
  <c r="AO578" i="33" s="1"/>
  <c r="S577" i="33"/>
  <c r="S578" i="33" s="1"/>
  <c r="AS577" i="33"/>
  <c r="AS578" i="33" s="1"/>
  <c r="BK577" i="33"/>
  <c r="BK578" i="33" s="1"/>
  <c r="AB577" i="33"/>
  <c r="AB578" i="33" s="1"/>
  <c r="AC577" i="33"/>
  <c r="AC578" i="33" s="1"/>
  <c r="CJ577" i="33"/>
  <c r="CJ578" i="33" s="1"/>
  <c r="BA577" i="33"/>
  <c r="BA578" i="33" s="1"/>
  <c r="AF577" i="33"/>
  <c r="AF578" i="33" s="1"/>
  <c r="BQ577" i="33"/>
  <c r="BQ578" i="33" s="1"/>
  <c r="BC577" i="33"/>
  <c r="BC578" i="33" s="1"/>
  <c r="AJ577" i="33"/>
  <c r="AJ578" i="33" s="1"/>
  <c r="Z577" i="33"/>
  <c r="Z578" i="33" s="1"/>
  <c r="AA577" i="33"/>
  <c r="AA578" i="33" s="1"/>
  <c r="BY577" i="33"/>
  <c r="BY578" i="33" s="1"/>
  <c r="AM577" i="33"/>
  <c r="AM578" i="33" s="1"/>
  <c r="CD577" i="33"/>
  <c r="CD578" i="33" s="1"/>
  <c r="CS577" i="33"/>
  <c r="CS578" i="33" s="1"/>
  <c r="CR577" i="33"/>
  <c r="CR578" i="33" s="1"/>
  <c r="BV577" i="33"/>
  <c r="BV578" i="33" s="1"/>
  <c r="BR577" i="33"/>
  <c r="BR578" i="33" s="1"/>
  <c r="CE577" i="33"/>
  <c r="CE578" i="33" s="1"/>
  <c r="BF577" i="33"/>
  <c r="BF578" i="33" s="1"/>
  <c r="AV577" i="33"/>
  <c r="AV578" i="33" s="1"/>
  <c r="AZ577" i="33"/>
  <c r="AZ578" i="33" s="1"/>
  <c r="BE577" i="33"/>
  <c r="BE578" i="33" s="1"/>
  <c r="U577" i="33"/>
  <c r="U578" i="33" s="1"/>
  <c r="BG577" i="33"/>
  <c r="BG578" i="33" s="1"/>
  <c r="AR577" i="33"/>
  <c r="AR578" i="33" s="1"/>
  <c r="AQ577" i="33"/>
  <c r="AQ578" i="33" s="1"/>
  <c r="AL577" i="33"/>
  <c r="AL578" i="33" s="1"/>
  <c r="CC577" i="33"/>
  <c r="CC578" i="33" s="1"/>
  <c r="AK577" i="33"/>
  <c r="AK578" i="33" s="1"/>
  <c r="BN577" i="33"/>
  <c r="BN578" i="33" s="1"/>
  <c r="Q577" i="33"/>
  <c r="AH577" i="33"/>
  <c r="AH578" i="33" s="1"/>
  <c r="W577" i="33"/>
  <c r="W578" i="33" s="1"/>
  <c r="Y577" i="33"/>
  <c r="Y578" i="33" s="1"/>
  <c r="CN577" i="33"/>
  <c r="CN578" i="33" s="1"/>
  <c r="Q578" i="33" l="1"/>
  <c r="O577" i="33"/>
  <c r="O578" i="33" l="1"/>
  <c r="BX579" i="33" l="1"/>
  <c r="AY579" i="33"/>
  <c r="V579" i="33"/>
  <c r="CH579" i="33"/>
  <c r="AI579" i="33"/>
  <c r="BM579" i="33"/>
  <c r="AW579" i="33"/>
  <c r="CF579" i="33"/>
  <c r="AX579" i="33"/>
  <c r="BS579" i="33"/>
  <c r="BU579" i="33"/>
  <c r="CL579" i="33"/>
  <c r="AE579" i="33"/>
  <c r="AD579" i="33"/>
  <c r="CP579" i="33"/>
  <c r="CB579" i="33"/>
  <c r="BD579" i="33"/>
  <c r="AT579" i="33"/>
  <c r="BT579" i="33"/>
  <c r="BL579" i="33"/>
  <c r="CQ579" i="33"/>
  <c r="BH579" i="33"/>
  <c r="CI579" i="33"/>
  <c r="R579" i="33"/>
  <c r="BP579" i="33"/>
  <c r="AA579" i="33"/>
  <c r="CK579" i="33"/>
  <c r="W579" i="33"/>
  <c r="BF579" i="33"/>
  <c r="CC579" i="33"/>
  <c r="BN579" i="33"/>
  <c r="CJ579" i="33"/>
  <c r="AK579" i="33"/>
  <c r="Z579" i="33"/>
  <c r="BJ579" i="33"/>
  <c r="BE579" i="33"/>
  <c r="AZ579" i="33"/>
  <c r="AV579" i="33"/>
  <c r="AM579" i="33"/>
  <c r="AC579" i="33"/>
  <c r="X579" i="33"/>
  <c r="BA579" i="33"/>
  <c r="S579" i="33"/>
  <c r="BW579" i="33"/>
  <c r="BC579" i="33"/>
  <c r="AJ579" i="33"/>
  <c r="CG579" i="33"/>
  <c r="BK579" i="33"/>
  <c r="BB579" i="33"/>
  <c r="AQ579" i="33"/>
  <c r="BI579" i="33"/>
  <c r="AH579" i="33"/>
  <c r="AN579" i="33"/>
  <c r="AP579" i="33"/>
  <c r="AL579" i="33"/>
  <c r="CO579" i="33"/>
  <c r="AG579" i="33"/>
  <c r="BQ579" i="33"/>
  <c r="BR579" i="33"/>
  <c r="AB579" i="33"/>
  <c r="AO579" i="33"/>
  <c r="T579" i="33"/>
  <c r="CM579" i="33"/>
  <c r="BG579" i="33"/>
  <c r="AS579" i="33"/>
  <c r="BO579" i="33"/>
  <c r="AU579" i="33"/>
  <c r="BV579" i="33"/>
  <c r="CE579" i="33"/>
  <c r="CS579" i="33"/>
  <c r="CN579" i="33"/>
  <c r="CD579" i="33"/>
  <c r="AF579" i="33"/>
  <c r="CR579" i="33"/>
  <c r="AR579" i="33"/>
  <c r="Y579" i="33"/>
  <c r="BZ579" i="33"/>
  <c r="BY579" i="33"/>
  <c r="U579" i="33"/>
  <c r="CA579" i="33"/>
  <c r="Q579" i="33"/>
  <c r="O579" i="33" l="1"/>
  <c r="M579" i="33"/>
  <c r="L578" i="33"/>
  <c r="L580" i="33"/>
  <c r="L577" i="33"/>
  <c r="L579" i="33"/>
  <c r="M577" i="33" l="1"/>
  <c r="F577" i="33" l="1"/>
  <c r="E577" i="33"/>
  <c r="D577" i="33"/>
  <c r="H582" i="33" l="1"/>
  <c r="H583" i="33" l="1"/>
  <c r="K582" i="33"/>
  <c r="H584" i="33" l="1"/>
  <c r="K583" i="33"/>
  <c r="H585" i="33" l="1"/>
  <c r="K585" i="33" s="1"/>
  <c r="K584" i="33"/>
  <c r="AR582" i="33" l="1"/>
  <c r="AR583" i="33" s="1"/>
  <c r="BX582" i="33"/>
  <c r="BX583" i="33" s="1"/>
  <c r="Y582" i="33"/>
  <c r="Y583" i="33" s="1"/>
  <c r="BE582" i="33"/>
  <c r="BE583" i="33" s="1"/>
  <c r="CK582" i="33"/>
  <c r="CK583" i="33" s="1"/>
  <c r="BF582" i="33"/>
  <c r="BF583" i="33" s="1"/>
  <c r="AQ582" i="33"/>
  <c r="AQ583" i="33" s="1"/>
  <c r="AE582" i="33"/>
  <c r="AE583" i="33" s="1"/>
  <c r="CQ582" i="33"/>
  <c r="CQ583" i="33" s="1"/>
  <c r="CP582" i="33"/>
  <c r="CP583" i="33" s="1"/>
  <c r="CE582" i="33"/>
  <c r="CE583" i="33" s="1"/>
  <c r="Q582" i="33"/>
  <c r="AA582" i="33"/>
  <c r="AA583" i="33" s="1"/>
  <c r="AN582" i="33"/>
  <c r="AN583" i="33" s="1"/>
  <c r="CG582" i="33"/>
  <c r="CG583" i="33" s="1"/>
  <c r="CI582" i="33"/>
  <c r="CI583" i="33" s="1"/>
  <c r="AV582" i="33"/>
  <c r="AV583" i="33" s="1"/>
  <c r="CB582" i="33"/>
  <c r="CB583" i="33" s="1"/>
  <c r="AC582" i="33"/>
  <c r="AC583" i="33" s="1"/>
  <c r="BI582" i="33"/>
  <c r="BI583" i="33" s="1"/>
  <c r="CO582" i="33"/>
  <c r="CO583" i="33" s="1"/>
  <c r="BN582" i="33"/>
  <c r="BN583" i="33" s="1"/>
  <c r="AY582" i="33"/>
  <c r="AY583" i="33" s="1"/>
  <c r="AM582" i="33"/>
  <c r="AM583" i="33" s="1"/>
  <c r="V582" i="33"/>
  <c r="V583" i="33" s="1"/>
  <c r="AT582" i="33"/>
  <c r="AT583" i="33" s="1"/>
  <c r="BZ582" i="33"/>
  <c r="BZ583" i="33" s="1"/>
  <c r="BD582" i="33"/>
  <c r="BD583" i="33" s="1"/>
  <c r="AK582" i="33"/>
  <c r="AK583" i="33" s="1"/>
  <c r="R582" i="33"/>
  <c r="R583" i="33" s="1"/>
  <c r="BO582" i="33"/>
  <c r="BO583" i="33" s="1"/>
  <c r="BB582" i="33"/>
  <c r="BB583" i="33" s="1"/>
  <c r="S582" i="33"/>
  <c r="S583" i="33" s="1"/>
  <c r="AJ582" i="33"/>
  <c r="AJ583" i="33" s="1"/>
  <c r="CC582" i="33"/>
  <c r="CC583" i="33" s="1"/>
  <c r="CA582" i="33"/>
  <c r="CA583" i="33" s="1"/>
  <c r="U582" i="33"/>
  <c r="U583" i="33" s="1"/>
  <c r="AI582" i="33"/>
  <c r="AI583" i="33" s="1"/>
  <c r="T582" i="33"/>
  <c r="T583" i="33" s="1"/>
  <c r="AZ582" i="33"/>
  <c r="AZ583" i="33" s="1"/>
  <c r="CF582" i="33"/>
  <c r="CF583" i="33" s="1"/>
  <c r="AG582" i="33"/>
  <c r="AG583" i="33" s="1"/>
  <c r="BM582" i="33"/>
  <c r="BM583" i="33" s="1"/>
  <c r="CS582" i="33"/>
  <c r="CS583" i="33" s="1"/>
  <c r="BV582" i="33"/>
  <c r="BV583" i="33" s="1"/>
  <c r="BG582" i="33"/>
  <c r="BG583" i="33" s="1"/>
  <c r="AU582" i="33"/>
  <c r="AU583" i="33" s="1"/>
  <c r="AL582" i="33"/>
  <c r="AL583" i="33" s="1"/>
  <c r="X582" i="33"/>
  <c r="X583" i="33" s="1"/>
  <c r="CJ582" i="33"/>
  <c r="CJ583" i="33" s="1"/>
  <c r="BQ582" i="33"/>
  <c r="BQ583" i="33" s="1"/>
  <c r="CD582" i="33"/>
  <c r="CD583" i="33" s="1"/>
  <c r="BC582" i="33"/>
  <c r="BC583" i="33" s="1"/>
  <c r="BY582" i="33"/>
  <c r="BY583" i="33" s="1"/>
  <c r="BS582" i="33"/>
  <c r="BS583" i="33" s="1"/>
  <c r="BP582" i="33"/>
  <c r="BP583" i="33" s="1"/>
  <c r="AP582" i="33"/>
  <c r="AP583" i="33" s="1"/>
  <c r="AD582" i="33"/>
  <c r="AD583" i="33" s="1"/>
  <c r="BA582" i="33"/>
  <c r="BA583" i="33" s="1"/>
  <c r="W582" i="33"/>
  <c r="W583" i="33" s="1"/>
  <c r="AB582" i="33"/>
  <c r="AB583" i="33" s="1"/>
  <c r="BH582" i="33"/>
  <c r="BH583" i="33" s="1"/>
  <c r="CN582" i="33"/>
  <c r="CN583" i="33" s="1"/>
  <c r="AO582" i="33"/>
  <c r="AO583" i="33" s="1"/>
  <c r="BU582" i="33"/>
  <c r="BU583" i="33" s="1"/>
  <c r="Z582" i="33"/>
  <c r="Z583" i="33" s="1"/>
  <c r="CL582" i="33"/>
  <c r="CL583" i="33" s="1"/>
  <c r="BW582" i="33"/>
  <c r="BW583" i="33" s="1"/>
  <c r="BK582" i="33"/>
  <c r="BK583" i="33" s="1"/>
  <c r="BR582" i="33"/>
  <c r="BR583" i="33" s="1"/>
  <c r="AF582" i="33"/>
  <c r="AF583" i="33" s="1"/>
  <c r="BL582" i="33"/>
  <c r="BL583" i="33" s="1"/>
  <c r="CR582" i="33"/>
  <c r="CR583" i="33" s="1"/>
  <c r="AS582" i="33"/>
  <c r="AS583" i="33" s="1"/>
  <c r="AH582" i="33"/>
  <c r="AH583" i="33" s="1"/>
  <c r="CH582" i="33"/>
  <c r="CH583" i="33" s="1"/>
  <c r="AW582" i="33"/>
  <c r="AW583" i="33" s="1"/>
  <c r="CM582" i="33"/>
  <c r="CM583" i="33" s="1"/>
  <c r="BT582" i="33"/>
  <c r="BT583" i="33" s="1"/>
  <c r="AX582" i="33"/>
  <c r="AX583" i="33" s="1"/>
  <c r="BJ582" i="33"/>
  <c r="BJ583" i="33" s="1"/>
  <c r="O582" i="33" l="1"/>
  <c r="Q583" i="33"/>
  <c r="O583" i="33" l="1"/>
  <c r="Q584" i="33" s="1"/>
  <c r="BL584" i="33" l="1"/>
  <c r="BN584" i="33"/>
  <c r="U584" i="33"/>
  <c r="CG584" i="33"/>
  <c r="AZ584" i="33"/>
  <c r="AN584" i="33"/>
  <c r="AK584" i="33"/>
  <c r="BO584" i="33"/>
  <c r="AC584" i="33"/>
  <c r="BH584" i="33"/>
  <c r="Z584" i="33"/>
  <c r="BX584" i="33"/>
  <c r="BU584" i="33"/>
  <c r="AR584" i="33"/>
  <c r="AW584" i="33"/>
  <c r="CL584" i="33"/>
  <c r="CH584" i="33"/>
  <c r="AM584" i="33"/>
  <c r="AX584" i="33"/>
  <c r="CS584" i="33"/>
  <c r="S584" i="33"/>
  <c r="AL584" i="33"/>
  <c r="AF584" i="33"/>
  <c r="AQ584" i="33"/>
  <c r="BV584" i="33"/>
  <c r="CC584" i="33"/>
  <c r="CB584" i="33"/>
  <c r="BS584" i="33"/>
  <c r="CP584" i="33"/>
  <c r="CQ584" i="33"/>
  <c r="CI584" i="33"/>
  <c r="BF584" i="33"/>
  <c r="CO584" i="33"/>
  <c r="BR584" i="33"/>
  <c r="AH584" i="33"/>
  <c r="CE584" i="33"/>
  <c r="BG584" i="33"/>
  <c r="AD584" i="33"/>
  <c r="AO584" i="33"/>
  <c r="AP584" i="33"/>
  <c r="CN584" i="33"/>
  <c r="AA584" i="33"/>
  <c r="AI584" i="33"/>
  <c r="Y584" i="33"/>
  <c r="CJ584" i="33"/>
  <c r="X584" i="33"/>
  <c r="BQ584" i="33"/>
  <c r="AJ584" i="33"/>
  <c r="BY584" i="33"/>
  <c r="CA584" i="33"/>
  <c r="BD584" i="33"/>
  <c r="V584" i="33"/>
  <c r="AE584" i="33"/>
  <c r="BE584" i="33"/>
  <c r="AV584" i="33"/>
  <c r="BZ584" i="33"/>
  <c r="AS584" i="33"/>
  <c r="CR584" i="33"/>
  <c r="AY584" i="33"/>
  <c r="BK584" i="33"/>
  <c r="CK584" i="33"/>
  <c r="BW584" i="33"/>
  <c r="BA584" i="33"/>
  <c r="BP584" i="33"/>
  <c r="W584" i="33"/>
  <c r="AG584" i="33"/>
  <c r="BT584" i="33"/>
  <c r="CF584" i="33"/>
  <c r="CM584" i="33"/>
  <c r="AB584" i="33"/>
  <c r="CD584" i="33"/>
  <c r="BB584" i="33"/>
  <c r="AU584" i="33"/>
  <c r="BC584" i="33"/>
  <c r="BM584" i="33"/>
  <c r="AT584" i="33"/>
  <c r="R584" i="33"/>
  <c r="BI584" i="33"/>
  <c r="T584" i="33"/>
  <c r="BJ584" i="33"/>
  <c r="L584" i="33" l="1"/>
  <c r="O584" i="33"/>
  <c r="L582" i="33"/>
  <c r="L583" i="33"/>
  <c r="L585" i="33"/>
  <c r="M584" i="33"/>
  <c r="M582" i="33" l="1"/>
  <c r="F582" i="33" s="1"/>
  <c r="D582" i="33" l="1"/>
  <c r="E582" i="33"/>
  <c r="H587" i="33" l="1"/>
  <c r="H588" i="33" s="1"/>
  <c r="K587" i="33" l="1"/>
  <c r="H589" i="33"/>
  <c r="K588" i="33"/>
  <c r="H590" i="33" l="1"/>
  <c r="K590" i="33" s="1"/>
  <c r="K589" i="33"/>
  <c r="CL587" i="33" l="1"/>
  <c r="CL588" i="33" s="1"/>
  <c r="CJ587" i="33"/>
  <c r="CJ588" i="33" s="1"/>
  <c r="BP587" i="33"/>
  <c r="BP588" i="33" s="1"/>
  <c r="AP587" i="33"/>
  <c r="AP588" i="33" s="1"/>
  <c r="Q587" i="33"/>
  <c r="Q588" i="33" s="1"/>
  <c r="AK587" i="33"/>
  <c r="AK588" i="33" s="1"/>
  <c r="T587" i="33"/>
  <c r="T588" i="33" s="1"/>
  <c r="CH587" i="33"/>
  <c r="CH588" i="33" s="1"/>
  <c r="BA587" i="33"/>
  <c r="BA588" i="33" s="1"/>
  <c r="BM587" i="33"/>
  <c r="BM588" i="33" s="1"/>
  <c r="BU587" i="33"/>
  <c r="BU588" i="33" s="1"/>
  <c r="AJ587" i="33"/>
  <c r="AJ588" i="33" s="1"/>
  <c r="S587" i="33"/>
  <c r="S588" i="33" s="1"/>
  <c r="BJ587" i="33"/>
  <c r="BJ588" i="33" s="1"/>
  <c r="AV587" i="33"/>
  <c r="AV588" i="33" s="1"/>
  <c r="AF587" i="33"/>
  <c r="AF588" i="33" s="1"/>
  <c r="CR587" i="33"/>
  <c r="CR588" i="33" s="1"/>
  <c r="CC587" i="33"/>
  <c r="CC588" i="33" s="1"/>
  <c r="BF587" i="33"/>
  <c r="BF588" i="33" s="1"/>
  <c r="BG587" i="33"/>
  <c r="BG588" i="33" s="1"/>
  <c r="AY587" i="33"/>
  <c r="AY588" i="33" s="1"/>
  <c r="X587" i="33"/>
  <c r="X588" i="33" s="1"/>
  <c r="CQ587" i="33"/>
  <c r="CQ588" i="33" s="1"/>
  <c r="Y587" i="33"/>
  <c r="Y588" i="33" s="1"/>
  <c r="CK587" i="33"/>
  <c r="CK588" i="33" s="1"/>
  <c r="AI587" i="33"/>
  <c r="AI588" i="33" s="1"/>
  <c r="AZ587" i="33"/>
  <c r="AZ588" i="33" s="1"/>
  <c r="BN587" i="33"/>
  <c r="BN588" i="33" s="1"/>
  <c r="W587" i="33"/>
  <c r="W588" i="33" s="1"/>
  <c r="BR587" i="33"/>
  <c r="BR588" i="33" s="1"/>
  <c r="AX587" i="33"/>
  <c r="AX588" i="33" s="1"/>
  <c r="BZ587" i="33"/>
  <c r="BZ588" i="33" s="1"/>
  <c r="BD587" i="33"/>
  <c r="BD588" i="33" s="1"/>
  <c r="BQ587" i="33"/>
  <c r="BQ588" i="33" s="1"/>
  <c r="BK587" i="33"/>
  <c r="BK588" i="33" s="1"/>
  <c r="R587" i="33"/>
  <c r="R588" i="33" s="1"/>
  <c r="BS587" i="33"/>
  <c r="BS588" i="33" s="1"/>
  <c r="BT587" i="33"/>
  <c r="BT588" i="33" s="1"/>
  <c r="CG587" i="33"/>
  <c r="CG588" i="33" s="1"/>
  <c r="AB587" i="33"/>
  <c r="AB588" i="33" s="1"/>
  <c r="CB587" i="33"/>
  <c r="CB588" i="33" s="1"/>
  <c r="AD587" i="33"/>
  <c r="AD588" i="33" s="1"/>
  <c r="AE587" i="33"/>
  <c r="AE588" i="33" s="1"/>
  <c r="AG587" i="33"/>
  <c r="AG588" i="33" s="1"/>
  <c r="CF587" i="33"/>
  <c r="CF588" i="33" s="1"/>
  <c r="BO587" i="33"/>
  <c r="BO588" i="33" s="1"/>
  <c r="CD587" i="33"/>
  <c r="CD588" i="33" s="1"/>
  <c r="BX587" i="33"/>
  <c r="BX588" i="33" s="1"/>
  <c r="AW587" i="33"/>
  <c r="AW588" i="33" s="1"/>
  <c r="AL587" i="33"/>
  <c r="AL588" i="33" s="1"/>
  <c r="AA587" i="33"/>
  <c r="AA588" i="33" s="1"/>
  <c r="AC587" i="33"/>
  <c r="AC588" i="33" s="1"/>
  <c r="CA587" i="33"/>
  <c r="CA588" i="33" s="1"/>
  <c r="AQ587" i="33"/>
  <c r="AQ588" i="33" s="1"/>
  <c r="BV587" i="33"/>
  <c r="BV588" i="33" s="1"/>
  <c r="AR587" i="33"/>
  <c r="AR588" i="33" s="1"/>
  <c r="AO587" i="33"/>
  <c r="AO588" i="33" s="1"/>
  <c r="BY587" i="33"/>
  <c r="BY588" i="33" s="1"/>
  <c r="CP587" i="33"/>
  <c r="CP588" i="33" s="1"/>
  <c r="Z587" i="33"/>
  <c r="Z588" i="33" s="1"/>
  <c r="CI587" i="33"/>
  <c r="CI588" i="33" s="1"/>
  <c r="BE587" i="33"/>
  <c r="BE588" i="33" s="1"/>
  <c r="BB587" i="33"/>
  <c r="BB588" i="33" s="1"/>
  <c r="BH587" i="33"/>
  <c r="BH588" i="33" s="1"/>
  <c r="CN587" i="33"/>
  <c r="CN588" i="33" s="1"/>
  <c r="CS587" i="33"/>
  <c r="CS588" i="33" s="1"/>
  <c r="BC587" i="33"/>
  <c r="BC588" i="33" s="1"/>
  <c r="BL587" i="33"/>
  <c r="BL588" i="33" s="1"/>
  <c r="V587" i="33"/>
  <c r="V588" i="33" s="1"/>
  <c r="BW587" i="33"/>
  <c r="BW588" i="33" s="1"/>
  <c r="U587" i="33"/>
  <c r="U588" i="33" s="1"/>
  <c r="AU587" i="33"/>
  <c r="AU588" i="33" s="1"/>
  <c r="AH587" i="33"/>
  <c r="AH588" i="33" s="1"/>
  <c r="CO587" i="33"/>
  <c r="CO588" i="33" s="1"/>
  <c r="CM587" i="33"/>
  <c r="CM588" i="33" s="1"/>
  <c r="BI587" i="33"/>
  <c r="BI588" i="33" s="1"/>
  <c r="AT587" i="33"/>
  <c r="AT588" i="33" s="1"/>
  <c r="AS587" i="33"/>
  <c r="AS588" i="33" s="1"/>
  <c r="AN587" i="33"/>
  <c r="AN588" i="33" s="1"/>
  <c r="CE587" i="33"/>
  <c r="CE588" i="33" s="1"/>
  <c r="AM587" i="33"/>
  <c r="AM588" i="33" s="1"/>
  <c r="O588" i="33" l="1"/>
  <c r="CS589" i="33" s="1"/>
  <c r="O587" i="33"/>
  <c r="W589" i="33" l="1"/>
  <c r="BR589" i="33"/>
  <c r="BI589" i="33"/>
  <c r="AU589" i="33"/>
  <c r="Q589" i="33"/>
  <c r="BO589" i="33"/>
  <c r="CE589" i="33"/>
  <c r="V589" i="33"/>
  <c r="BV589" i="33"/>
  <c r="AT589" i="33"/>
  <c r="BK589" i="33"/>
  <c r="BB589" i="33"/>
  <c r="AA589" i="33"/>
  <c r="CB589" i="33"/>
  <c r="BP589" i="33"/>
  <c r="T589" i="33"/>
  <c r="BJ589" i="33"/>
  <c r="CQ589" i="33"/>
  <c r="CL589" i="33"/>
  <c r="BG589" i="33"/>
  <c r="AF589" i="33"/>
  <c r="X589" i="33"/>
  <c r="CH589" i="33"/>
  <c r="BU589" i="33"/>
  <c r="AP589" i="33"/>
  <c r="AV589" i="33"/>
  <c r="S589" i="33"/>
  <c r="CK589" i="33"/>
  <c r="BF589" i="33"/>
  <c r="AJ589" i="33"/>
  <c r="CR589" i="33"/>
  <c r="AY589" i="33"/>
  <c r="BM589" i="33"/>
  <c r="AK589" i="33"/>
  <c r="Y589" i="33"/>
  <c r="CJ589" i="33"/>
  <c r="CC589" i="33"/>
  <c r="BA589" i="33"/>
  <c r="CA589" i="33"/>
  <c r="CG589" i="33"/>
  <c r="AM589" i="33"/>
  <c r="AL589" i="33"/>
  <c r="BZ589" i="33"/>
  <c r="AQ589" i="33"/>
  <c r="BY589" i="33"/>
  <c r="AD589" i="33"/>
  <c r="BE589" i="33"/>
  <c r="BC589" i="33"/>
  <c r="BW589" i="33"/>
  <c r="CP589" i="33"/>
  <c r="U589" i="33"/>
  <c r="AW589" i="33"/>
  <c r="AZ589" i="33"/>
  <c r="R589" i="33"/>
  <c r="AN589" i="33"/>
  <c r="AI589" i="33"/>
  <c r="AO589" i="33"/>
  <c r="CM589" i="33"/>
  <c r="CF589" i="33"/>
  <c r="AR589" i="33"/>
  <c r="BX589" i="33"/>
  <c r="AH589" i="33"/>
  <c r="BT589" i="33"/>
  <c r="BH589" i="33"/>
  <c r="CI589" i="33"/>
  <c r="CD589" i="33"/>
  <c r="BQ589" i="33"/>
  <c r="CO589" i="33"/>
  <c r="BD589" i="33"/>
  <c r="AE589" i="33"/>
  <c r="Z589" i="33"/>
  <c r="AS589" i="33"/>
  <c r="BS589" i="33"/>
  <c r="BN589" i="33"/>
  <c r="AB589" i="33"/>
  <c r="BL589" i="33"/>
  <c r="AX589" i="33"/>
  <c r="AC589" i="33"/>
  <c r="CN589" i="33"/>
  <c r="AG589" i="33"/>
  <c r="M589" i="33" l="1"/>
  <c r="O589" i="33"/>
  <c r="L587" i="33"/>
  <c r="L588" i="33"/>
  <c r="L589" i="33"/>
  <c r="L590" i="33"/>
  <c r="M587" i="33" l="1"/>
  <c r="F587" i="33" l="1"/>
  <c r="D587" i="33"/>
  <c r="E587" i="33"/>
  <c r="H592" i="33" l="1"/>
  <c r="H593" i="33" l="1"/>
  <c r="K592" i="33"/>
  <c r="H594" i="33" l="1"/>
  <c r="K593" i="33"/>
  <c r="H595" i="33" l="1"/>
  <c r="K595" i="33" s="1"/>
  <c r="K594" i="33"/>
  <c r="AB592" i="33" l="1"/>
  <c r="AB593" i="33" s="1"/>
  <c r="CO592" i="33"/>
  <c r="CO593" i="33" s="1"/>
  <c r="BJ592" i="33"/>
  <c r="BJ593" i="33" s="1"/>
  <c r="BO592" i="33"/>
  <c r="BO593" i="33" s="1"/>
  <c r="BC592" i="33"/>
  <c r="BC593" i="33" s="1"/>
  <c r="BG592" i="33"/>
  <c r="BG593" i="33" s="1"/>
  <c r="AZ592" i="33"/>
  <c r="AZ593" i="33" s="1"/>
  <c r="CN592" i="33"/>
  <c r="CN593" i="33" s="1"/>
  <c r="BK592" i="33"/>
  <c r="BK593" i="33" s="1"/>
  <c r="BL592" i="33"/>
  <c r="BL593" i="33" s="1"/>
  <c r="T592" i="33"/>
  <c r="T593" i="33" s="1"/>
  <c r="BP592" i="33"/>
  <c r="BP593" i="33" s="1"/>
  <c r="AW592" i="33"/>
  <c r="AW593" i="33" s="1"/>
  <c r="BV592" i="33"/>
  <c r="BV593" i="33" s="1"/>
  <c r="CK592" i="33"/>
  <c r="CK593" i="33" s="1"/>
  <c r="AX592" i="33"/>
  <c r="AX593" i="33" s="1"/>
  <c r="BB592" i="33"/>
  <c r="BB593" i="33" s="1"/>
  <c r="AQ592" i="33"/>
  <c r="AQ593" i="33" s="1"/>
  <c r="CS592" i="33"/>
  <c r="CS593" i="33" s="1"/>
  <c r="BS592" i="33"/>
  <c r="BS593" i="33" s="1"/>
  <c r="BT592" i="33"/>
  <c r="BT593" i="33" s="1"/>
  <c r="BH592" i="33"/>
  <c r="BH593" i="33" s="1"/>
  <c r="CQ592" i="33"/>
  <c r="CQ593" i="33" s="1"/>
  <c r="BI592" i="33"/>
  <c r="BI593" i="33" s="1"/>
  <c r="AJ592" i="33"/>
  <c r="AJ593" i="33" s="1"/>
  <c r="AA592" i="33"/>
  <c r="AA593" i="33" s="1"/>
  <c r="AI592" i="33"/>
  <c r="AI593" i="33" s="1"/>
  <c r="U592" i="33"/>
  <c r="U593" i="33" s="1"/>
  <c r="W592" i="33"/>
  <c r="W593" i="33" s="1"/>
  <c r="CL592" i="33"/>
  <c r="CL593" i="33" s="1"/>
  <c r="AP592" i="33"/>
  <c r="AP593" i="33" s="1"/>
  <c r="CM592" i="33"/>
  <c r="CM593" i="33" s="1"/>
  <c r="CJ592" i="33"/>
  <c r="CJ593" i="33" s="1"/>
  <c r="AG592" i="33"/>
  <c r="AG593" i="33" s="1"/>
  <c r="AE592" i="33"/>
  <c r="AE593" i="33" s="1"/>
  <c r="S592" i="33"/>
  <c r="S593" i="33" s="1"/>
  <c r="BA592" i="33"/>
  <c r="BA593" i="33" s="1"/>
  <c r="V592" i="33"/>
  <c r="V593" i="33" s="1"/>
  <c r="Q592" i="33"/>
  <c r="AV592" i="33"/>
  <c r="AV593" i="33" s="1"/>
  <c r="R592" i="33"/>
  <c r="R593" i="33" s="1"/>
  <c r="BX592" i="33"/>
  <c r="BX593" i="33" s="1"/>
  <c r="CC592" i="33"/>
  <c r="CC593" i="33" s="1"/>
  <c r="BQ592" i="33"/>
  <c r="BQ593" i="33" s="1"/>
  <c r="AF592" i="33"/>
  <c r="AF593" i="33" s="1"/>
  <c r="BR592" i="33"/>
  <c r="BR593" i="33" s="1"/>
  <c r="BU592" i="33"/>
  <c r="BU593" i="33" s="1"/>
  <c r="AU592" i="33"/>
  <c r="AU593" i="33" s="1"/>
  <c r="CD592" i="33"/>
  <c r="CD593" i="33" s="1"/>
  <c r="BE592" i="33"/>
  <c r="BE593" i="33" s="1"/>
  <c r="CG592" i="33"/>
  <c r="CG593" i="33" s="1"/>
  <c r="BZ592" i="33"/>
  <c r="BZ593" i="33" s="1"/>
  <c r="CA592" i="33"/>
  <c r="CA593" i="33" s="1"/>
  <c r="CF592" i="33"/>
  <c r="CF593" i="33" s="1"/>
  <c r="AL592" i="33"/>
  <c r="AL593" i="33" s="1"/>
  <c r="CB592" i="33"/>
  <c r="CB593" i="33" s="1"/>
  <c r="AO592" i="33"/>
  <c r="AO593" i="33" s="1"/>
  <c r="CH592" i="33"/>
  <c r="CH593" i="33" s="1"/>
  <c r="BF592" i="33"/>
  <c r="BF593" i="33" s="1"/>
  <c r="CE592" i="33"/>
  <c r="CE593" i="33" s="1"/>
  <c r="Y592" i="33"/>
  <c r="Y593" i="33" s="1"/>
  <c r="BN592" i="33"/>
  <c r="BN593" i="33" s="1"/>
  <c r="AH592" i="33"/>
  <c r="AH593" i="33" s="1"/>
  <c r="X592" i="33"/>
  <c r="X593" i="33" s="1"/>
  <c r="CP592" i="33"/>
  <c r="CP593" i="33" s="1"/>
  <c r="CI592" i="33"/>
  <c r="CI593" i="33" s="1"/>
  <c r="AY592" i="33"/>
  <c r="AY593" i="33" s="1"/>
  <c r="BD592" i="33"/>
  <c r="BD593" i="33" s="1"/>
  <c r="AS592" i="33"/>
  <c r="AS593" i="33" s="1"/>
  <c r="AD592" i="33"/>
  <c r="AD593" i="33" s="1"/>
  <c r="AC592" i="33"/>
  <c r="AC593" i="33" s="1"/>
  <c r="BW592" i="33"/>
  <c r="BW593" i="33" s="1"/>
  <c r="AM592" i="33"/>
  <c r="AM593" i="33" s="1"/>
  <c r="AN592" i="33"/>
  <c r="AN593" i="33" s="1"/>
  <c r="Z592" i="33"/>
  <c r="Z593" i="33" s="1"/>
  <c r="BM592" i="33"/>
  <c r="BM593" i="33" s="1"/>
  <c r="AR592" i="33"/>
  <c r="AR593" i="33" s="1"/>
  <c r="CR592" i="33"/>
  <c r="CR593" i="33" s="1"/>
  <c r="AK592" i="33"/>
  <c r="AK593" i="33" s="1"/>
  <c r="AT592" i="33"/>
  <c r="AT593" i="33" s="1"/>
  <c r="BY592" i="33"/>
  <c r="BY593" i="33" s="1"/>
  <c r="Q593" i="33" l="1"/>
  <c r="O592" i="33"/>
  <c r="O593" i="33" l="1"/>
  <c r="Q594" i="33" s="1"/>
  <c r="AT594" i="33" l="1"/>
  <c r="BH594" i="33"/>
  <c r="BA594" i="33"/>
  <c r="CQ594" i="33"/>
  <c r="Z594" i="33"/>
  <c r="T594" i="33"/>
  <c r="BR594" i="33"/>
  <c r="CH594" i="33"/>
  <c r="X594" i="33"/>
  <c r="AM594" i="33"/>
  <c r="BK594" i="33"/>
  <c r="AC594" i="33"/>
  <c r="AV594" i="33"/>
  <c r="CD594" i="33"/>
  <c r="BC594" i="33"/>
  <c r="CN594" i="33"/>
  <c r="R594" i="33"/>
  <c r="Y594" i="33"/>
  <c r="AE594" i="33"/>
  <c r="BP594" i="33"/>
  <c r="CO594" i="33"/>
  <c r="AU594" i="33"/>
  <c r="BV594" i="33"/>
  <c r="W594" i="33"/>
  <c r="CR594" i="33"/>
  <c r="AY594" i="33"/>
  <c r="BJ594" i="33"/>
  <c r="BM594" i="33"/>
  <c r="BE594" i="33"/>
  <c r="CM594" i="33"/>
  <c r="CP594" i="33"/>
  <c r="AB594" i="33"/>
  <c r="AO594" i="33"/>
  <c r="BD594" i="33"/>
  <c r="BQ594" i="33"/>
  <c r="CK594" i="33"/>
  <c r="CC594" i="33"/>
  <c r="AQ594" i="33"/>
  <c r="CA594" i="33"/>
  <c r="AI594" i="33"/>
  <c r="BL594" i="33"/>
  <c r="CL594" i="33"/>
  <c r="CS594" i="33"/>
  <c r="BY594" i="33"/>
  <c r="AX594" i="33"/>
  <c r="BG594" i="33"/>
  <c r="BT594" i="33"/>
  <c r="CF594" i="33"/>
  <c r="BF594" i="33"/>
  <c r="BW594" i="33"/>
  <c r="CE594" i="33"/>
  <c r="BX594" i="33"/>
  <c r="AK594" i="33"/>
  <c r="AW594" i="33"/>
  <c r="CG594" i="33"/>
  <c r="AG594" i="33"/>
  <c r="AS594" i="33"/>
  <c r="BZ594" i="33"/>
  <c r="AA594" i="33"/>
  <c r="CB594" i="33"/>
  <c r="BU594" i="33"/>
  <c r="CJ594" i="33"/>
  <c r="BI594" i="33"/>
  <c r="BS594" i="33"/>
  <c r="AN594" i="33"/>
  <c r="AJ594" i="33"/>
  <c r="AH594" i="33"/>
  <c r="AD594" i="33"/>
  <c r="BB594" i="33"/>
  <c r="AR594" i="33"/>
  <c r="AL594" i="33"/>
  <c r="U594" i="33"/>
  <c r="BN594" i="33"/>
  <c r="S594" i="33"/>
  <c r="BO594" i="33"/>
  <c r="V594" i="33"/>
  <c r="AP594" i="33"/>
  <c r="AZ594" i="33"/>
  <c r="AF594" i="33"/>
  <c r="CI594" i="33"/>
  <c r="M594" i="33" l="1"/>
  <c r="L593" i="33"/>
  <c r="L594" i="33"/>
  <c r="L595" i="33"/>
  <c r="L592" i="33"/>
  <c r="O594" i="33"/>
  <c r="M592" i="33" l="1"/>
  <c r="F592" i="33" s="1"/>
  <c r="E592" i="33" l="1"/>
  <c r="D592" i="33"/>
  <c r="H597" i="33" l="1"/>
  <c r="H598" i="33" s="1"/>
  <c r="K597" i="33" l="1"/>
  <c r="H599" i="33"/>
  <c r="K598" i="33"/>
  <c r="H600" i="33" l="1"/>
  <c r="K600" i="33" s="1"/>
  <c r="K599" i="33"/>
  <c r="BN597" i="33" l="1"/>
  <c r="BN598" i="33" s="1"/>
  <c r="AY597" i="33"/>
  <c r="AY598" i="33" s="1"/>
  <c r="AJ597" i="33"/>
  <c r="AJ598" i="33" s="1"/>
  <c r="W597" i="33"/>
  <c r="W598" i="33" s="1"/>
  <c r="CI597" i="33"/>
  <c r="CI598" i="33" s="1"/>
  <c r="AV597" i="33"/>
  <c r="AV598" i="33" s="1"/>
  <c r="CC597" i="33"/>
  <c r="CC598" i="33" s="1"/>
  <c r="BB597" i="33"/>
  <c r="BB598" i="33" s="1"/>
  <c r="CO597" i="33"/>
  <c r="CO598" i="33" s="1"/>
  <c r="BR597" i="33"/>
  <c r="BR598" i="33" s="1"/>
  <c r="BT597" i="33"/>
  <c r="BT598" i="33" s="1"/>
  <c r="T597" i="33"/>
  <c r="T598" i="33" s="1"/>
  <c r="AW597" i="33"/>
  <c r="AW598" i="33" s="1"/>
  <c r="BF597" i="33"/>
  <c r="BF598" i="33" s="1"/>
  <c r="BM597" i="33"/>
  <c r="BM598" i="33" s="1"/>
  <c r="BV597" i="33"/>
  <c r="BV598" i="33" s="1"/>
  <c r="BG597" i="33"/>
  <c r="BG598" i="33" s="1"/>
  <c r="AR597" i="33"/>
  <c r="AR598" i="33" s="1"/>
  <c r="AE597" i="33"/>
  <c r="AE598" i="33" s="1"/>
  <c r="CQ597" i="33"/>
  <c r="CQ598" i="33" s="1"/>
  <c r="BL597" i="33"/>
  <c r="BL598" i="33" s="1"/>
  <c r="CS597" i="33"/>
  <c r="CS598" i="33" s="1"/>
  <c r="CH597" i="33"/>
  <c r="CH598" i="33" s="1"/>
  <c r="AK597" i="33"/>
  <c r="AK598" i="33" s="1"/>
  <c r="U597" i="33"/>
  <c r="U598" i="33" s="1"/>
  <c r="BA597" i="33"/>
  <c r="BA598" i="33" s="1"/>
  <c r="CL597" i="33"/>
  <c r="CL598" i="33" s="1"/>
  <c r="BH597" i="33"/>
  <c r="BH598" i="33" s="1"/>
  <c r="AT597" i="33"/>
  <c r="AT598" i="33" s="1"/>
  <c r="AN597" i="33"/>
  <c r="AN598" i="33" s="1"/>
  <c r="BU597" i="33"/>
  <c r="BU598" i="33" s="1"/>
  <c r="AG597" i="33"/>
  <c r="AG598" i="33" s="1"/>
  <c r="AX597" i="33"/>
  <c r="AX598" i="33" s="1"/>
  <c r="BS597" i="33"/>
  <c r="BS598" i="33" s="1"/>
  <c r="AC597" i="33"/>
  <c r="AC598" i="33" s="1"/>
  <c r="AB597" i="33"/>
  <c r="AB598" i="33" s="1"/>
  <c r="CA597" i="33"/>
  <c r="CA598" i="33" s="1"/>
  <c r="BI597" i="33"/>
  <c r="BI598" i="33" s="1"/>
  <c r="R597" i="33"/>
  <c r="R598" i="33" s="1"/>
  <c r="CD597" i="33"/>
  <c r="CD598" i="33" s="1"/>
  <c r="BO597" i="33"/>
  <c r="BO598" i="33" s="1"/>
  <c r="AZ597" i="33"/>
  <c r="AZ598" i="33" s="1"/>
  <c r="AM597" i="33"/>
  <c r="AM598" i="33" s="1"/>
  <c r="AD597" i="33"/>
  <c r="AD598" i="33" s="1"/>
  <c r="CB597" i="33"/>
  <c r="CB598" i="33" s="1"/>
  <c r="X597" i="33"/>
  <c r="X598" i="33" s="1"/>
  <c r="BQ597" i="33"/>
  <c r="BQ598" i="33" s="1"/>
  <c r="AO597" i="33"/>
  <c r="AO598" i="33" s="1"/>
  <c r="Z597" i="33"/>
  <c r="Z598" i="33" s="1"/>
  <c r="BW597" i="33"/>
  <c r="BW598" i="33" s="1"/>
  <c r="AU597" i="33"/>
  <c r="AU598" i="33" s="1"/>
  <c r="CR597" i="33"/>
  <c r="CR598" i="33" s="1"/>
  <c r="Y597" i="33"/>
  <c r="Y598" i="33" s="1"/>
  <c r="BK597" i="33"/>
  <c r="BK598" i="33" s="1"/>
  <c r="CK597" i="33"/>
  <c r="CK598" i="33" s="1"/>
  <c r="AI597" i="33"/>
  <c r="AI598" i="33" s="1"/>
  <c r="CP597" i="33"/>
  <c r="CP598" i="33" s="1"/>
  <c r="CG597" i="33"/>
  <c r="CG598" i="33" s="1"/>
  <c r="CN597" i="33"/>
  <c r="CN598" i="33" s="1"/>
  <c r="V597" i="33"/>
  <c r="V598" i="33" s="1"/>
  <c r="AH597" i="33"/>
  <c r="AH598" i="33" s="1"/>
  <c r="S597" i="33"/>
  <c r="S598" i="33" s="1"/>
  <c r="CE597" i="33"/>
  <c r="CE598" i="33" s="1"/>
  <c r="BP597" i="33"/>
  <c r="BP598" i="33" s="1"/>
  <c r="BC597" i="33"/>
  <c r="BC598" i="33" s="1"/>
  <c r="BJ597" i="33"/>
  <c r="BJ598" i="33" s="1"/>
  <c r="Q597" i="33"/>
  <c r="BD597" i="33"/>
  <c r="BD598" i="33" s="1"/>
  <c r="BE597" i="33"/>
  <c r="BE598" i="33" s="1"/>
  <c r="AS597" i="33"/>
  <c r="AS598" i="33" s="1"/>
  <c r="AP597" i="33"/>
  <c r="AP598" i="33" s="1"/>
  <c r="AA597" i="33"/>
  <c r="AA598" i="33" s="1"/>
  <c r="CM597" i="33"/>
  <c r="CM598" i="33" s="1"/>
  <c r="BX597" i="33"/>
  <c r="BX598" i="33" s="1"/>
  <c r="BZ597" i="33"/>
  <c r="BZ598" i="33" s="1"/>
  <c r="BY597" i="33"/>
  <c r="BY598" i="33" s="1"/>
  <c r="CF597" i="33"/>
  <c r="CF598" i="33" s="1"/>
  <c r="CJ597" i="33"/>
  <c r="CJ598" i="33" s="1"/>
  <c r="AQ597" i="33"/>
  <c r="AQ598" i="33" s="1"/>
  <c r="AF597" i="33"/>
  <c r="AF598" i="33" s="1"/>
  <c r="AL597" i="33"/>
  <c r="AL598" i="33" s="1"/>
  <c r="O597" i="33" l="1"/>
  <c r="Q598" i="33"/>
  <c r="O598" i="33" l="1"/>
  <c r="AF599" i="33" l="1"/>
  <c r="AH599" i="33"/>
  <c r="T599" i="33"/>
  <c r="AV599" i="33"/>
  <c r="AU599" i="33"/>
  <c r="CD599" i="33"/>
  <c r="CA599" i="33"/>
  <c r="BS599" i="33"/>
  <c r="R599" i="33"/>
  <c r="AO599" i="33"/>
  <c r="AT599" i="33"/>
  <c r="W599" i="33"/>
  <c r="Y599" i="33"/>
  <c r="AM599" i="33"/>
  <c r="AK599" i="33"/>
  <c r="AW599" i="33"/>
  <c r="BA599" i="33"/>
  <c r="CC599" i="33"/>
  <c r="BC599" i="33"/>
  <c r="BN599" i="33"/>
  <c r="AQ599" i="33"/>
  <c r="BB599" i="33"/>
  <c r="CL599" i="33"/>
  <c r="BX599" i="33"/>
  <c r="AN599" i="33"/>
  <c r="AB599" i="33"/>
  <c r="X599" i="33"/>
  <c r="CG599" i="33"/>
  <c r="CB599" i="33"/>
  <c r="BK599" i="33"/>
  <c r="U599" i="33"/>
  <c r="BI599" i="33"/>
  <c r="BE599" i="33"/>
  <c r="AL599" i="33"/>
  <c r="CO599" i="33"/>
  <c r="AG599" i="33"/>
  <c r="BD599" i="33"/>
  <c r="BP599" i="33"/>
  <c r="BL599" i="33"/>
  <c r="AC599" i="33"/>
  <c r="CE599" i="33"/>
  <c r="V599" i="33"/>
  <c r="AR599" i="33"/>
  <c r="S599" i="33"/>
  <c r="CP599" i="33"/>
  <c r="CR599" i="33"/>
  <c r="BY599" i="33"/>
  <c r="CH599" i="33"/>
  <c r="BR599" i="33"/>
  <c r="Z599" i="33"/>
  <c r="CS599" i="33"/>
  <c r="BV599" i="33"/>
  <c r="BF599" i="33"/>
  <c r="AA599" i="33"/>
  <c r="AP599" i="33"/>
  <c r="CM599" i="33"/>
  <c r="BQ599" i="33"/>
  <c r="AD599" i="33"/>
  <c r="CK599" i="33"/>
  <c r="BZ599" i="33"/>
  <c r="AE599" i="33"/>
  <c r="AS599" i="33"/>
  <c r="BJ599" i="33"/>
  <c r="AY599" i="33"/>
  <c r="CF599" i="33"/>
  <c r="BO599" i="33"/>
  <c r="BM599" i="33"/>
  <c r="BU599" i="33"/>
  <c r="BT599" i="33"/>
  <c r="AI599" i="33"/>
  <c r="AX599" i="33"/>
  <c r="BH599" i="33"/>
  <c r="CJ599" i="33"/>
  <c r="AJ599" i="33"/>
  <c r="BW599" i="33"/>
  <c r="CI599" i="33"/>
  <c r="CQ599" i="33"/>
  <c r="CN599" i="33"/>
  <c r="AZ599" i="33"/>
  <c r="BG599" i="33"/>
  <c r="Q599" i="33"/>
  <c r="M599" i="33" l="1"/>
  <c r="O599" i="33"/>
  <c r="L597" i="33"/>
  <c r="L598" i="33"/>
  <c r="L599" i="33"/>
  <c r="L600" i="33"/>
  <c r="M597" i="33" l="1"/>
  <c r="F597" i="33" l="1"/>
  <c r="E597" i="33"/>
  <c r="D597" i="33"/>
  <c r="H602" i="33" l="1"/>
  <c r="H603" i="33" l="1"/>
  <c r="K602" i="33"/>
  <c r="H604" i="33" l="1"/>
  <c r="K603" i="33"/>
  <c r="H605" i="33" l="1"/>
  <c r="K605" i="33" s="1"/>
  <c r="K604" i="33"/>
  <c r="AP602" i="33" l="1"/>
  <c r="AP603" i="33" s="1"/>
  <c r="BV602" i="33"/>
  <c r="BV603" i="33" s="1"/>
  <c r="AA602" i="33"/>
  <c r="AA603" i="33" s="1"/>
  <c r="BG602" i="33"/>
  <c r="BG603" i="33" s="1"/>
  <c r="CM602" i="33"/>
  <c r="CM603" i="33" s="1"/>
  <c r="BT602" i="33"/>
  <c r="BT603" i="33" s="1"/>
  <c r="AW602" i="33"/>
  <c r="AW603" i="33" s="1"/>
  <c r="AC602" i="33"/>
  <c r="AC603" i="33" s="1"/>
  <c r="CO602" i="33"/>
  <c r="CO603" i="33" s="1"/>
  <c r="BP602" i="33"/>
  <c r="BP603" i="33" s="1"/>
  <c r="Y602" i="33"/>
  <c r="Y603" i="33" s="1"/>
  <c r="AH602" i="33"/>
  <c r="AH603" i="33" s="1"/>
  <c r="BD602" i="33"/>
  <c r="BD603" i="33" s="1"/>
  <c r="AZ602" i="33"/>
  <c r="AZ603" i="33" s="1"/>
  <c r="BC602" i="33"/>
  <c r="BC603" i="33" s="1"/>
  <c r="U602" i="33"/>
  <c r="U603" i="33" s="1"/>
  <c r="AT602" i="33"/>
  <c r="AT603" i="33" s="1"/>
  <c r="BZ602" i="33"/>
  <c r="BZ603" i="33" s="1"/>
  <c r="AE602" i="33"/>
  <c r="AE603" i="33" s="1"/>
  <c r="BK602" i="33"/>
  <c r="BK603" i="33" s="1"/>
  <c r="CQ602" i="33"/>
  <c r="CQ603" i="33" s="1"/>
  <c r="CB602" i="33"/>
  <c r="CB603" i="33" s="1"/>
  <c r="BE602" i="33"/>
  <c r="BE603" i="33" s="1"/>
  <c r="AK602" i="33"/>
  <c r="AK603" i="33" s="1"/>
  <c r="AB602" i="33"/>
  <c r="AB603" i="33" s="1"/>
  <c r="T602" i="33"/>
  <c r="T603" i="33" s="1"/>
  <c r="AJ602" i="33"/>
  <c r="AJ603" i="33" s="1"/>
  <c r="BB602" i="33"/>
  <c r="BB603" i="33" s="1"/>
  <c r="AM602" i="33"/>
  <c r="AM603" i="33" s="1"/>
  <c r="AF602" i="33"/>
  <c r="AF603" i="33" s="1"/>
  <c r="BU602" i="33"/>
  <c r="BU603" i="33" s="1"/>
  <c r="BH602" i="33"/>
  <c r="BH603" i="33" s="1"/>
  <c r="CK602" i="33"/>
  <c r="CK603" i="33" s="1"/>
  <c r="BN602" i="33"/>
  <c r="BN603" i="33" s="1"/>
  <c r="CE602" i="33"/>
  <c r="CE603" i="33" s="1"/>
  <c r="BY602" i="33"/>
  <c r="BY603" i="33" s="1"/>
  <c r="W602" i="33"/>
  <c r="W603" i="33" s="1"/>
  <c r="AO602" i="33"/>
  <c r="AO603" i="33" s="1"/>
  <c r="R602" i="33"/>
  <c r="R603" i="33" s="1"/>
  <c r="AX602" i="33"/>
  <c r="AX603" i="33" s="1"/>
  <c r="CD602" i="33"/>
  <c r="CD603" i="33" s="1"/>
  <c r="AI602" i="33"/>
  <c r="AI603" i="33" s="1"/>
  <c r="BO602" i="33"/>
  <c r="BO603" i="33" s="1"/>
  <c r="X602" i="33"/>
  <c r="X603" i="33" s="1"/>
  <c r="CJ602" i="33"/>
  <c r="CJ603" i="33" s="1"/>
  <c r="BM602" i="33"/>
  <c r="BM603" i="33" s="1"/>
  <c r="AS602" i="33"/>
  <c r="AS603" i="33" s="1"/>
  <c r="AR602" i="33"/>
  <c r="AR603" i="33" s="1"/>
  <c r="V602" i="33"/>
  <c r="V603" i="33" s="1"/>
  <c r="CH602" i="33"/>
  <c r="CH603" i="33" s="1"/>
  <c r="BS602" i="33"/>
  <c r="BS603" i="33" s="1"/>
  <c r="CR602" i="33"/>
  <c r="CR603" i="33" s="1"/>
  <c r="BA602" i="33"/>
  <c r="BA603" i="33" s="1"/>
  <c r="CA602" i="33"/>
  <c r="CA603" i="33" s="1"/>
  <c r="BQ602" i="33"/>
  <c r="BQ603" i="33" s="1"/>
  <c r="S602" i="33"/>
  <c r="S603" i="33" s="1"/>
  <c r="AG602" i="33"/>
  <c r="AG603" i="33" s="1"/>
  <c r="AL602" i="33"/>
  <c r="AL603" i="33" s="1"/>
  <c r="CI602" i="33"/>
  <c r="CI603" i="33" s="1"/>
  <c r="CG602" i="33"/>
  <c r="CG603" i="33" s="1"/>
  <c r="Z602" i="33"/>
  <c r="Z603" i="33" s="1"/>
  <c r="BF602" i="33"/>
  <c r="BF603" i="33" s="1"/>
  <c r="CL602" i="33"/>
  <c r="CL603" i="33" s="1"/>
  <c r="AQ602" i="33"/>
  <c r="AQ603" i="33" s="1"/>
  <c r="BW602" i="33"/>
  <c r="BW603" i="33" s="1"/>
  <c r="AN602" i="33"/>
  <c r="AN603" i="33" s="1"/>
  <c r="Q602" i="33"/>
  <c r="CC602" i="33"/>
  <c r="CC603" i="33" s="1"/>
  <c r="BI602" i="33"/>
  <c r="BI603" i="33" s="1"/>
  <c r="BX602" i="33"/>
  <c r="BX603" i="33" s="1"/>
  <c r="AD602" i="33"/>
  <c r="AD603" i="33" s="1"/>
  <c r="BJ602" i="33"/>
  <c r="BJ603" i="33" s="1"/>
  <c r="CP602" i="33"/>
  <c r="CP603" i="33" s="1"/>
  <c r="AU602" i="33"/>
  <c r="AU603" i="33" s="1"/>
  <c r="AV602" i="33"/>
  <c r="AV603" i="33" s="1"/>
  <c r="CN602" i="33"/>
  <c r="CN603" i="33" s="1"/>
  <c r="AY602" i="33"/>
  <c r="AY603" i="33" s="1"/>
  <c r="CS602" i="33"/>
  <c r="CS603" i="33" s="1"/>
  <c r="BR602" i="33"/>
  <c r="BR603" i="33" s="1"/>
  <c r="BL602" i="33"/>
  <c r="BL603" i="33" s="1"/>
  <c r="CF602" i="33"/>
  <c r="CF603" i="33" s="1"/>
  <c r="Q603" i="33" l="1"/>
  <c r="O602" i="33"/>
  <c r="O603" i="33" l="1"/>
  <c r="AQ604" i="33" l="1"/>
  <c r="BD604" i="33"/>
  <c r="BL604" i="33"/>
  <c r="Z604" i="33"/>
  <c r="BO604" i="33"/>
  <c r="AD604" i="33"/>
  <c r="CR604" i="33"/>
  <c r="BZ604" i="33"/>
  <c r="CS604" i="33"/>
  <c r="CP604" i="33"/>
  <c r="CO604" i="33"/>
  <c r="AF604" i="33"/>
  <c r="BQ604" i="33"/>
  <c r="CA604" i="33"/>
  <c r="V604" i="33"/>
  <c r="BE604" i="33"/>
  <c r="AZ604" i="33"/>
  <c r="AR604" i="33"/>
  <c r="BF604" i="33"/>
  <c r="AA604" i="33"/>
  <c r="AK604" i="33"/>
  <c r="CB604" i="33"/>
  <c r="CI604" i="33"/>
  <c r="BN604" i="33"/>
  <c r="BA604" i="33"/>
  <c r="CM604" i="33"/>
  <c r="BH604" i="33"/>
  <c r="CG604" i="33"/>
  <c r="AX604" i="33"/>
  <c r="AM604" i="33"/>
  <c r="CE604" i="33"/>
  <c r="R604" i="33"/>
  <c r="AU604" i="33"/>
  <c r="BP604" i="33"/>
  <c r="BM604" i="33"/>
  <c r="BW604" i="33"/>
  <c r="AP604" i="33"/>
  <c r="AG604" i="33"/>
  <c r="AV604" i="33"/>
  <c r="AL604" i="33"/>
  <c r="BC604" i="33"/>
  <c r="BX604" i="33"/>
  <c r="AI604" i="33"/>
  <c r="CK604" i="33"/>
  <c r="AO604" i="33"/>
  <c r="W604" i="33"/>
  <c r="CN604" i="33"/>
  <c r="BS604" i="33"/>
  <c r="T604" i="33"/>
  <c r="AT604" i="33"/>
  <c r="BR604" i="33"/>
  <c r="X604" i="33"/>
  <c r="AC604" i="33"/>
  <c r="CC604" i="33"/>
  <c r="AJ604" i="33"/>
  <c r="AW604" i="33"/>
  <c r="AN604" i="33"/>
  <c r="BV604" i="33"/>
  <c r="AS604" i="33"/>
  <c r="AE604" i="33"/>
  <c r="AY604" i="33"/>
  <c r="BB604" i="33"/>
  <c r="Y604" i="33"/>
  <c r="CJ604" i="33"/>
  <c r="BK604" i="33"/>
  <c r="BI604" i="33"/>
  <c r="CQ604" i="33"/>
  <c r="AH604" i="33"/>
  <c r="S604" i="33"/>
  <c r="CL604" i="33"/>
  <c r="BG604" i="33"/>
  <c r="U604" i="33"/>
  <c r="CF604" i="33"/>
  <c r="BY604" i="33"/>
  <c r="BJ604" i="33"/>
  <c r="CH604" i="33"/>
  <c r="CD604" i="33"/>
  <c r="AB604" i="33"/>
  <c r="BT604" i="33"/>
  <c r="BU604" i="33"/>
  <c r="Q604" i="33"/>
  <c r="O604" i="33" l="1"/>
  <c r="M604" i="33"/>
  <c r="L604" i="33"/>
  <c r="L605" i="33"/>
  <c r="L603" i="33"/>
  <c r="L602" i="33"/>
  <c r="M602" i="33" l="1"/>
  <c r="F602" i="33" s="1"/>
  <c r="E602" i="33" l="1"/>
  <c r="D602" i="33"/>
  <c r="H607" i="33" l="1"/>
  <c r="R556" i="33" s="1"/>
  <c r="G21" i="33" l="1"/>
  <c r="K607" i="33"/>
  <c r="B614" i="33" s="1"/>
  <c r="H608" i="33"/>
  <c r="R557" i="33" s="1"/>
  <c r="H625" i="33"/>
  <c r="H626" i="33" s="1"/>
  <c r="H627" i="33" s="1"/>
  <c r="H628" i="33" s="1"/>
  <c r="H609" i="33" l="1"/>
  <c r="E625" i="33"/>
  <c r="K608" i="33"/>
  <c r="B615" i="33" s="1"/>
  <c r="I621" i="33" s="1"/>
  <c r="C22" i="33"/>
  <c r="R558" i="33"/>
  <c r="H610" i="33"/>
  <c r="K609" i="33"/>
  <c r="B22" i="33"/>
  <c r="I620" i="33"/>
  <c r="B616" i="33" l="1"/>
  <c r="R559" i="33"/>
  <c r="K610" i="33"/>
  <c r="CD607" i="33" s="1"/>
  <c r="CD608" i="33" s="1"/>
  <c r="I626" i="33"/>
  <c r="I625" i="33"/>
  <c r="AE607" i="33" l="1"/>
  <c r="AE608" i="33" s="1"/>
  <c r="AV607" i="33"/>
  <c r="AV608" i="33" s="1"/>
  <c r="B617" i="33"/>
  <c r="BT614" i="33" s="1"/>
  <c r="BT615" i="33" s="1"/>
  <c r="AR607" i="33"/>
  <c r="AR608" i="33" s="1"/>
  <c r="S607" i="33"/>
  <c r="S608" i="33" s="1"/>
  <c r="CQ607" i="33"/>
  <c r="CQ608" i="33" s="1"/>
  <c r="CL607" i="33"/>
  <c r="CL608" i="33" s="1"/>
  <c r="CO607" i="33"/>
  <c r="CO608" i="33" s="1"/>
  <c r="BI607" i="33"/>
  <c r="BI608" i="33" s="1"/>
  <c r="AF607" i="33"/>
  <c r="AF608" i="33" s="1"/>
  <c r="CE607" i="33"/>
  <c r="CE608" i="33" s="1"/>
  <c r="BY607" i="33"/>
  <c r="BY608" i="33" s="1"/>
  <c r="CP607" i="33"/>
  <c r="CP608" i="33" s="1"/>
  <c r="BB607" i="33"/>
  <c r="BB608" i="33" s="1"/>
  <c r="AI607" i="33"/>
  <c r="AI608" i="33" s="1"/>
  <c r="R607" i="33"/>
  <c r="R608" i="33" s="1"/>
  <c r="W607" i="33"/>
  <c r="W608" i="33" s="1"/>
  <c r="AT607" i="33"/>
  <c r="AT608" i="33" s="1"/>
  <c r="V607" i="33"/>
  <c r="V608" i="33" s="1"/>
  <c r="CC607" i="33"/>
  <c r="CC608" i="33" s="1"/>
  <c r="BK607" i="33"/>
  <c r="BK608" i="33" s="1"/>
  <c r="BF607" i="33"/>
  <c r="BF608" i="33" s="1"/>
  <c r="BE607" i="33"/>
  <c r="BE608" i="33" s="1"/>
  <c r="BD607" i="33"/>
  <c r="BD608" i="33" s="1"/>
  <c r="Y607" i="33"/>
  <c r="Y608" i="33" s="1"/>
  <c r="BL607" i="33"/>
  <c r="BL608" i="33" s="1"/>
  <c r="BR607" i="33"/>
  <c r="BR608" i="33" s="1"/>
  <c r="BO607" i="33"/>
  <c r="BO608" i="33" s="1"/>
  <c r="AA607" i="33"/>
  <c r="AA608" i="33" s="1"/>
  <c r="AL607" i="33"/>
  <c r="AL608" i="33" s="1"/>
  <c r="AX607" i="33"/>
  <c r="AX608" i="33" s="1"/>
  <c r="Q607" i="33"/>
  <c r="AO607" i="33"/>
  <c r="AO608" i="33" s="1"/>
  <c r="AY607" i="33"/>
  <c r="AY608" i="33" s="1"/>
  <c r="CS607" i="33"/>
  <c r="CS608" i="33" s="1"/>
  <c r="AU607" i="33"/>
  <c r="AU608" i="33" s="1"/>
  <c r="AZ607" i="33"/>
  <c r="AZ608" i="33" s="1"/>
  <c r="AW607" i="33"/>
  <c r="AW608" i="33" s="1"/>
  <c r="BA607" i="33"/>
  <c r="BA608" i="33" s="1"/>
  <c r="BG607" i="33"/>
  <c r="BG608" i="33" s="1"/>
  <c r="CM607" i="33"/>
  <c r="CM608" i="33" s="1"/>
  <c r="BQ607" i="33"/>
  <c r="BQ608" i="33" s="1"/>
  <c r="Z607" i="33"/>
  <c r="Z608" i="33" s="1"/>
  <c r="CJ607" i="33"/>
  <c r="CJ608" i="33" s="1"/>
  <c r="CK607" i="33"/>
  <c r="CK608" i="33" s="1"/>
  <c r="BT607" i="33"/>
  <c r="BT608" i="33" s="1"/>
  <c r="BW607" i="33"/>
  <c r="BW608" i="33" s="1"/>
  <c r="AH607" i="33"/>
  <c r="AH608" i="33" s="1"/>
  <c r="CG607" i="33"/>
  <c r="CG608" i="33" s="1"/>
  <c r="AQ607" i="33"/>
  <c r="AQ608" i="33" s="1"/>
  <c r="CI607" i="33"/>
  <c r="CI608" i="33" s="1"/>
  <c r="BX607" i="33"/>
  <c r="BX608" i="33" s="1"/>
  <c r="AC607" i="33"/>
  <c r="AC608" i="33" s="1"/>
  <c r="CH607" i="33"/>
  <c r="CH608" i="33" s="1"/>
  <c r="I631" i="33"/>
  <c r="X607" i="33"/>
  <c r="X608" i="33" s="1"/>
  <c r="AM607" i="33"/>
  <c r="AM608" i="33" s="1"/>
  <c r="BS607" i="33"/>
  <c r="BS608" i="33" s="1"/>
  <c r="BP607" i="33"/>
  <c r="BP608" i="33" s="1"/>
  <c r="CB607" i="33"/>
  <c r="CB608" i="33" s="1"/>
  <c r="AN607" i="33"/>
  <c r="AN608" i="33" s="1"/>
  <c r="CF607" i="33"/>
  <c r="CF608" i="33" s="1"/>
  <c r="AK607" i="33"/>
  <c r="AK608" i="33" s="1"/>
  <c r="BN607" i="33"/>
  <c r="BN608" i="33" s="1"/>
  <c r="T607" i="33"/>
  <c r="T608" i="33" s="1"/>
  <c r="BZ607" i="33"/>
  <c r="BZ608" i="33" s="1"/>
  <c r="BU607" i="33"/>
  <c r="BU608" i="33" s="1"/>
  <c r="I630" i="33"/>
  <c r="CR607" i="33"/>
  <c r="CR608" i="33" s="1"/>
  <c r="AD607" i="33"/>
  <c r="AD608" i="33" s="1"/>
  <c r="AS607" i="33"/>
  <c r="AS608" i="33" s="1"/>
  <c r="CA607" i="33"/>
  <c r="CA608" i="33" s="1"/>
  <c r="CN607" i="33"/>
  <c r="CN608" i="33" s="1"/>
  <c r="BM607" i="33"/>
  <c r="BM608" i="33" s="1"/>
  <c r="D22" i="33"/>
  <c r="I622" i="33"/>
  <c r="BU614" i="33"/>
  <c r="BU615" i="33" s="1"/>
  <c r="BF614" i="33"/>
  <c r="BF615" i="33" s="1"/>
  <c r="AP614" i="33"/>
  <c r="AP615" i="33" s="1"/>
  <c r="BZ614" i="33"/>
  <c r="BZ615" i="33" s="1"/>
  <c r="AN614" i="33"/>
  <c r="AN615" i="33" s="1"/>
  <c r="AR614" i="33"/>
  <c r="AR615" i="33" s="1"/>
  <c r="BD614" i="33"/>
  <c r="BD615" i="33" s="1"/>
  <c r="BC607" i="33"/>
  <c r="BC608" i="33" s="1"/>
  <c r="BJ607" i="33"/>
  <c r="BJ608" i="33" s="1"/>
  <c r="AJ607" i="33"/>
  <c r="AJ608" i="33" s="1"/>
  <c r="BH607" i="33"/>
  <c r="BH608" i="33" s="1"/>
  <c r="BV607" i="33"/>
  <c r="BV608" i="33" s="1"/>
  <c r="AP607" i="33"/>
  <c r="AP608" i="33" s="1"/>
  <c r="AB607" i="33"/>
  <c r="AB608" i="33" s="1"/>
  <c r="U607" i="33"/>
  <c r="U608" i="33" s="1"/>
  <c r="AG607" i="33"/>
  <c r="AG608" i="33" s="1"/>
  <c r="BE614" i="33" l="1"/>
  <c r="BE615" i="33" s="1"/>
  <c r="DC614" i="33"/>
  <c r="DC615" i="33" s="1"/>
  <c r="DE614" i="33"/>
  <c r="DE615" i="33" s="1"/>
  <c r="BS614" i="33"/>
  <c r="BS615" i="33" s="1"/>
  <c r="BX614" i="33"/>
  <c r="BX615" i="33" s="1"/>
  <c r="CR614" i="33"/>
  <c r="CR615" i="33" s="1"/>
  <c r="BJ614" i="33"/>
  <c r="BJ615" i="33" s="1"/>
  <c r="CV614" i="33"/>
  <c r="CV615" i="33" s="1"/>
  <c r="DF614" i="33"/>
  <c r="DF615" i="33" s="1"/>
  <c r="BW614" i="33"/>
  <c r="BW615" i="33" s="1"/>
  <c r="AE614" i="33"/>
  <c r="AE615" i="33" s="1"/>
  <c r="BQ614" i="33"/>
  <c r="BQ615" i="33" s="1"/>
  <c r="BV614" i="33"/>
  <c r="BV615" i="33" s="1"/>
  <c r="AV614" i="33"/>
  <c r="AV615" i="33" s="1"/>
  <c r="CL614" i="33"/>
  <c r="CL615" i="33" s="1"/>
  <c r="BB614" i="33"/>
  <c r="BB615" i="33" s="1"/>
  <c r="CU614" i="33"/>
  <c r="CU615" i="33" s="1"/>
  <c r="BC614" i="33"/>
  <c r="BC615" i="33" s="1"/>
  <c r="BY614" i="33"/>
  <c r="BY615" i="33" s="1"/>
  <c r="CE614" i="33"/>
  <c r="CE615" i="33" s="1"/>
  <c r="CI614" i="33"/>
  <c r="CI615" i="33" s="1"/>
  <c r="AO614" i="33"/>
  <c r="AO615" i="33" s="1"/>
  <c r="AQ614" i="33"/>
  <c r="AQ615" i="33" s="1"/>
  <c r="AY614" i="33"/>
  <c r="AY615" i="33" s="1"/>
  <c r="DG614" i="33"/>
  <c r="DG615" i="33" s="1"/>
  <c r="AX614" i="33"/>
  <c r="AX615" i="33" s="1"/>
  <c r="AH614" i="33"/>
  <c r="AH615" i="33" s="1"/>
  <c r="DD614" i="33"/>
  <c r="DD615" i="33" s="1"/>
  <c r="CA614" i="33"/>
  <c r="CA615" i="33" s="1"/>
  <c r="BN614" i="33"/>
  <c r="BN615" i="33" s="1"/>
  <c r="AG614" i="33"/>
  <c r="AG615" i="33" s="1"/>
  <c r="BH614" i="33"/>
  <c r="BH615" i="33" s="1"/>
  <c r="AZ614" i="33"/>
  <c r="AZ615" i="33" s="1"/>
  <c r="DA614" i="33"/>
  <c r="DA615" i="33" s="1"/>
  <c r="BA614" i="33"/>
  <c r="BA615" i="33" s="1"/>
  <c r="CW614" i="33"/>
  <c r="CW615" i="33" s="1"/>
  <c r="CJ614" i="33"/>
  <c r="CJ615" i="33" s="1"/>
  <c r="AT614" i="33"/>
  <c r="AT615" i="33" s="1"/>
  <c r="BO614" i="33"/>
  <c r="BO615" i="33" s="1"/>
  <c r="BP614" i="33"/>
  <c r="BP615" i="33" s="1"/>
  <c r="BM614" i="33"/>
  <c r="BM615" i="33" s="1"/>
  <c r="CT614" i="33"/>
  <c r="CT615" i="33" s="1"/>
  <c r="CF614" i="33"/>
  <c r="CF615" i="33" s="1"/>
  <c r="AW614" i="33"/>
  <c r="AW615" i="33" s="1"/>
  <c r="CX614" i="33"/>
  <c r="CX615" i="33" s="1"/>
  <c r="CH614" i="33"/>
  <c r="CH615" i="33" s="1"/>
  <c r="CO614" i="33"/>
  <c r="CO615" i="33" s="1"/>
  <c r="AJ614" i="33"/>
  <c r="AJ615" i="33" s="1"/>
  <c r="CN614" i="33"/>
  <c r="CN615" i="33" s="1"/>
  <c r="CY614" i="33"/>
  <c r="CY615" i="33" s="1"/>
  <c r="CC614" i="33"/>
  <c r="CC615" i="33" s="1"/>
  <c r="AI614" i="33"/>
  <c r="AI615" i="33" s="1"/>
  <c r="CG614" i="33"/>
  <c r="CG615" i="33" s="1"/>
  <c r="CM614" i="33"/>
  <c r="CM615" i="33" s="1"/>
  <c r="CP614" i="33"/>
  <c r="CP615" i="33" s="1"/>
  <c r="BI614" i="33"/>
  <c r="BI615" i="33" s="1"/>
  <c r="BG614" i="33"/>
  <c r="BG615" i="33" s="1"/>
  <c r="CQ614" i="33"/>
  <c r="CQ615" i="33" s="1"/>
  <c r="BL614" i="33"/>
  <c r="BL615" i="33" s="1"/>
  <c r="AS614" i="33"/>
  <c r="AS615" i="33" s="1"/>
  <c r="CB614" i="33"/>
  <c r="CB615" i="33" s="1"/>
  <c r="AL614" i="33"/>
  <c r="AL615" i="33" s="1"/>
  <c r="DB614" i="33"/>
  <c r="DB615" i="33" s="1"/>
  <c r="AF614" i="33"/>
  <c r="AF615" i="33" s="1"/>
  <c r="AM614" i="33"/>
  <c r="AM615" i="33" s="1"/>
  <c r="AK614" i="33"/>
  <c r="AK615" i="33" s="1"/>
  <c r="CD614" i="33"/>
  <c r="CD615" i="33" s="1"/>
  <c r="CS614" i="33"/>
  <c r="CS615" i="33" s="1"/>
  <c r="CZ614" i="33"/>
  <c r="CZ615" i="33" s="1"/>
  <c r="AU614" i="33"/>
  <c r="AU615" i="33" s="1"/>
  <c r="BR614" i="33"/>
  <c r="BR615" i="33" s="1"/>
  <c r="BK614" i="33"/>
  <c r="BK615" i="33" s="1"/>
  <c r="CK614" i="33"/>
  <c r="CK615" i="33" s="1"/>
  <c r="I636" i="33"/>
  <c r="I627" i="33"/>
  <c r="I623" i="33"/>
  <c r="E22" i="33"/>
  <c r="I635" i="33"/>
  <c r="Q608" i="33"/>
  <c r="O607" i="33"/>
  <c r="AC614" i="33" l="1"/>
  <c r="I641" i="33"/>
  <c r="I640" i="33"/>
  <c r="O608" i="33"/>
  <c r="Q609" i="33" s="1"/>
  <c r="AC615" i="33"/>
  <c r="AE616" i="33" s="1"/>
  <c r="I632" i="33"/>
  <c r="I628" i="33"/>
  <c r="I637" i="33" l="1"/>
  <c r="DF616" i="33"/>
  <c r="AQ616" i="33"/>
  <c r="DG616" i="33"/>
  <c r="CB616" i="33"/>
  <c r="BZ616" i="33"/>
  <c r="DA616" i="33"/>
  <c r="BA616" i="33"/>
  <c r="DE616" i="33"/>
  <c r="AT616" i="33"/>
  <c r="BV616" i="33"/>
  <c r="AV616" i="33"/>
  <c r="AL616" i="33"/>
  <c r="AO616" i="33"/>
  <c r="BY616" i="33"/>
  <c r="AK616" i="33"/>
  <c r="AY616" i="33"/>
  <c r="AR616" i="33"/>
  <c r="CO616" i="33"/>
  <c r="AX616" i="33"/>
  <c r="BI616" i="33"/>
  <c r="AF616" i="33"/>
  <c r="DD616" i="33"/>
  <c r="AM616" i="33"/>
  <c r="AP616" i="33"/>
  <c r="CI616" i="33"/>
  <c r="BR616" i="33"/>
  <c r="BU616" i="33"/>
  <c r="AN616" i="33"/>
  <c r="AH616" i="33"/>
  <c r="CA616" i="33"/>
  <c r="AW616" i="33"/>
  <c r="BF616" i="33"/>
  <c r="CR616" i="33"/>
  <c r="BD616" i="33"/>
  <c r="BS616" i="33"/>
  <c r="CM616" i="33"/>
  <c r="AG616" i="33"/>
  <c r="CP616" i="33"/>
  <c r="DB616" i="33"/>
  <c r="BB616" i="33"/>
  <c r="CZ616" i="33"/>
  <c r="CU616" i="33"/>
  <c r="CJ616" i="33"/>
  <c r="AJ616" i="33"/>
  <c r="BQ616" i="33"/>
  <c r="CN616" i="33"/>
  <c r="BL616" i="33"/>
  <c r="BH616" i="33"/>
  <c r="CE616" i="33"/>
  <c r="BO616" i="33"/>
  <c r="BT616" i="33"/>
  <c r="DC616" i="33"/>
  <c r="CG616" i="33"/>
  <c r="CW616" i="33"/>
  <c r="BG616" i="33"/>
  <c r="BJ616" i="33"/>
  <c r="CD616" i="33"/>
  <c r="CV616" i="33"/>
  <c r="CT616" i="33"/>
  <c r="CK616" i="33"/>
  <c r="BE616" i="33"/>
  <c r="BX616" i="33"/>
  <c r="CS616" i="33"/>
  <c r="CY616" i="33"/>
  <c r="CQ616" i="33"/>
  <c r="AU616" i="33"/>
  <c r="CF616" i="33"/>
  <c r="BP616" i="33"/>
  <c r="BW616" i="33"/>
  <c r="CC616" i="33"/>
  <c r="BK616" i="33"/>
  <c r="AZ616" i="33"/>
  <c r="AI616" i="33"/>
  <c r="BM616" i="33"/>
  <c r="AS616" i="33"/>
  <c r="CL616" i="33"/>
  <c r="BC616" i="33"/>
  <c r="BN616" i="33"/>
  <c r="CX616" i="33"/>
  <c r="CH616" i="33"/>
  <c r="AE609" i="33"/>
  <c r="AV609" i="33"/>
  <c r="CD609" i="33"/>
  <c r="CQ609" i="33"/>
  <c r="AZ609" i="33"/>
  <c r="CF609" i="33"/>
  <c r="BZ609" i="33"/>
  <c r="CA609" i="33"/>
  <c r="CE609" i="33"/>
  <c r="CB609" i="33"/>
  <c r="BH609" i="33"/>
  <c r="AA609" i="33"/>
  <c r="BG609" i="33"/>
  <c r="BX609" i="33"/>
  <c r="T609" i="33"/>
  <c r="AR609" i="33"/>
  <c r="BQ609" i="33"/>
  <c r="AH609" i="33"/>
  <c r="AD609" i="33"/>
  <c r="AK609" i="33"/>
  <c r="BT609" i="33"/>
  <c r="BF609" i="33"/>
  <c r="BD609" i="33"/>
  <c r="Y609" i="33"/>
  <c r="BB609" i="33"/>
  <c r="CH609" i="33"/>
  <c r="W609" i="33"/>
  <c r="AQ609" i="33"/>
  <c r="AC609" i="33"/>
  <c r="BK609" i="33"/>
  <c r="CO609" i="33"/>
  <c r="AU609" i="33"/>
  <c r="AM609" i="33"/>
  <c r="AG609" i="33"/>
  <c r="AY609" i="33"/>
  <c r="CP609" i="33"/>
  <c r="CC609" i="33"/>
  <c r="CI609" i="33"/>
  <c r="BL609" i="33"/>
  <c r="AJ609" i="33"/>
  <c r="CG609" i="33"/>
  <c r="AO609" i="33"/>
  <c r="BV609" i="33"/>
  <c r="CL609" i="33"/>
  <c r="BN609" i="33"/>
  <c r="BC609" i="33"/>
  <c r="CK609" i="33"/>
  <c r="V609" i="33"/>
  <c r="CJ609" i="33"/>
  <c r="AI609" i="33"/>
  <c r="BI609" i="33"/>
  <c r="BW609" i="33"/>
  <c r="AW609" i="33"/>
  <c r="BM609" i="33"/>
  <c r="S609" i="33"/>
  <c r="BY609" i="33"/>
  <c r="Z609" i="33"/>
  <c r="BA609" i="33"/>
  <c r="AT609" i="33"/>
  <c r="AP609" i="33"/>
  <c r="CM609" i="33"/>
  <c r="AX609" i="33"/>
  <c r="AL609" i="33"/>
  <c r="BU609" i="33"/>
  <c r="AB609" i="33"/>
  <c r="AN609" i="33"/>
  <c r="BJ609" i="33"/>
  <c r="CS609" i="33"/>
  <c r="CR609" i="33"/>
  <c r="BE609" i="33"/>
  <c r="CN609" i="33"/>
  <c r="AS609" i="33"/>
  <c r="AF609" i="33"/>
  <c r="U609" i="33"/>
  <c r="R609" i="33"/>
  <c r="BP609" i="33"/>
  <c r="BR609" i="33"/>
  <c r="BS609" i="33"/>
  <c r="X609" i="33"/>
  <c r="BO609" i="33"/>
  <c r="I645" i="33"/>
  <c r="I633" i="33"/>
  <c r="I646" i="33"/>
  <c r="D615" i="33" l="1"/>
  <c r="L621" i="33" s="1"/>
  <c r="AC616" i="33"/>
  <c r="L608" i="33"/>
  <c r="P557" i="33" s="1"/>
  <c r="T557" i="33" s="1"/>
  <c r="O609" i="33"/>
  <c r="D617" i="33"/>
  <c r="L623" i="33" s="1"/>
  <c r="M609" i="33"/>
  <c r="I642" i="33"/>
  <c r="D616" i="33"/>
  <c r="L622" i="33" s="1"/>
  <c r="L610" i="33"/>
  <c r="P559" i="33" s="1"/>
  <c r="T559" i="33" s="1"/>
  <c r="L609" i="33"/>
  <c r="P558" i="33" s="1"/>
  <c r="T558" i="33" s="1"/>
  <c r="D614" i="33"/>
  <c r="I638" i="33"/>
  <c r="L607" i="33"/>
  <c r="F616" i="33"/>
  <c r="I650" i="33"/>
  <c r="I651" i="33"/>
  <c r="F22" i="33" l="1"/>
  <c r="M622" i="33"/>
  <c r="I643" i="33"/>
  <c r="I655" i="33"/>
  <c r="M607" i="33"/>
  <c r="P556" i="33"/>
  <c r="T556" i="33" s="1"/>
  <c r="I647" i="33"/>
  <c r="L620" i="33"/>
  <c r="F614" i="33"/>
  <c r="H22" i="33" s="1"/>
  <c r="I656" i="33"/>
  <c r="F607" i="33" l="1"/>
  <c r="E607" i="33"/>
  <c r="D607" i="33"/>
  <c r="I660" i="33"/>
  <c r="I648" i="33"/>
  <c r="I652" i="33"/>
  <c r="V556" i="33" a="1"/>
  <c r="I661" i="33"/>
  <c r="I657" i="33" l="1"/>
  <c r="V557" i="33"/>
  <c r="V558" i="33"/>
  <c r="V559" i="33"/>
  <c r="V556" i="33"/>
  <c r="X556" i="33" s="1" a="1"/>
  <c r="I653" i="33"/>
  <c r="I665" i="33"/>
  <c r="I666" i="33"/>
  <c r="Y556" i="33" l="1"/>
  <c r="I614" i="33" s="1"/>
  <c r="Y557" i="33"/>
  <c r="I615" i="33" s="1"/>
  <c r="Y558" i="33"/>
  <c r="I616" i="33" s="1"/>
  <c r="Y559" i="33"/>
  <c r="I617" i="33" s="1"/>
  <c r="AA556" i="33"/>
  <c r="K614" i="33" s="1"/>
  <c r="AA557" i="33"/>
  <c r="K615" i="33" s="1"/>
  <c r="AA558" i="33"/>
  <c r="K616" i="33" s="1"/>
  <c r="AA559" i="33"/>
  <c r="K617" i="33" s="1"/>
  <c r="X556" i="33"/>
  <c r="H614" i="33" s="1"/>
  <c r="X558" i="33"/>
  <c r="H616" i="33" s="1"/>
  <c r="X557" i="33"/>
  <c r="H615" i="33" s="1"/>
  <c r="Z557" i="33"/>
  <c r="J615" i="33" s="1"/>
  <c r="Z558" i="33"/>
  <c r="J616" i="33" s="1"/>
  <c r="X559" i="33"/>
  <c r="H617" i="33" s="1"/>
  <c r="Z559" i="33"/>
  <c r="J617" i="33" s="1"/>
  <c r="Z556" i="33"/>
  <c r="J614" i="33" s="1"/>
  <c r="I658" i="33"/>
  <c r="I662" i="33"/>
  <c r="I667" i="33" l="1"/>
  <c r="I663" i="33"/>
  <c r="M614" i="33" a="1"/>
  <c r="I668" i="33" l="1"/>
  <c r="M614" i="33"/>
  <c r="M615" i="33"/>
  <c r="M616" i="33"/>
  <c r="M617" i="33"/>
  <c r="N617" i="33" l="1"/>
  <c r="N615" i="33"/>
  <c r="N616" i="33"/>
  <c r="N614" i="33"/>
  <c r="J623" i="33" l="1"/>
  <c r="J620" i="33"/>
  <c r="J621" i="33"/>
  <c r="J622" i="33"/>
  <c r="J628" i="33" l="1"/>
  <c r="K623" i="33"/>
  <c r="J626" i="33"/>
  <c r="K621" i="33"/>
  <c r="J627" i="33"/>
  <c r="K622" i="33"/>
  <c r="J625" i="33"/>
  <c r="K620" i="33"/>
  <c r="M620" i="33"/>
  <c r="J633" i="33" l="1"/>
  <c r="K628" i="33"/>
  <c r="J630" i="33"/>
  <c r="K625" i="33"/>
  <c r="J632" i="33"/>
  <c r="K627" i="33"/>
  <c r="J631" i="33"/>
  <c r="K626" i="33"/>
  <c r="J635" i="33" l="1"/>
  <c r="J638" i="33"/>
  <c r="J636" i="33"/>
  <c r="J637" i="33"/>
  <c r="Q625" i="33"/>
  <c r="U625" i="33"/>
  <c r="U626" i="33" s="1"/>
  <c r="Y625" i="33"/>
  <c r="Y626" i="33" s="1"/>
  <c r="AC625" i="33"/>
  <c r="AC626" i="33" s="1"/>
  <c r="AG625" i="33"/>
  <c r="AG626" i="33" s="1"/>
  <c r="AK625" i="33"/>
  <c r="AK626" i="33" s="1"/>
  <c r="AO625" i="33"/>
  <c r="AO626" i="33" s="1"/>
  <c r="AS625" i="33"/>
  <c r="AS626" i="33" s="1"/>
  <c r="AW625" i="33"/>
  <c r="AW626" i="33" s="1"/>
  <c r="BA625" i="33"/>
  <c r="BA626" i="33" s="1"/>
  <c r="BE625" i="33"/>
  <c r="BE626" i="33" s="1"/>
  <c r="BI625" i="33"/>
  <c r="BI626" i="33" s="1"/>
  <c r="BM625" i="33"/>
  <c r="BM626" i="33" s="1"/>
  <c r="BQ625" i="33"/>
  <c r="BQ626" i="33" s="1"/>
  <c r="BU625" i="33"/>
  <c r="BU626" i="33" s="1"/>
  <c r="BY625" i="33"/>
  <c r="BY626" i="33" s="1"/>
  <c r="CC625" i="33"/>
  <c r="CC626" i="33" s="1"/>
  <c r="CG625" i="33"/>
  <c r="CG626" i="33" s="1"/>
  <c r="CK625" i="33"/>
  <c r="CK626" i="33" s="1"/>
  <c r="CO625" i="33"/>
  <c r="CO626" i="33" s="1"/>
  <c r="CS625" i="33"/>
  <c r="CS626" i="33" s="1"/>
  <c r="S625" i="33"/>
  <c r="S626" i="33" s="1"/>
  <c r="W625" i="33"/>
  <c r="W626" i="33" s="1"/>
  <c r="AA625" i="33"/>
  <c r="AA626" i="33" s="1"/>
  <c r="AE625" i="33"/>
  <c r="AE626" i="33" s="1"/>
  <c r="AI625" i="33"/>
  <c r="AI626" i="33" s="1"/>
  <c r="AM625" i="33"/>
  <c r="AM626" i="33" s="1"/>
  <c r="AQ625" i="33"/>
  <c r="AQ626" i="33" s="1"/>
  <c r="AU625" i="33"/>
  <c r="AU626" i="33" s="1"/>
  <c r="AY625" i="33"/>
  <c r="AY626" i="33" s="1"/>
  <c r="BC625" i="33"/>
  <c r="BC626" i="33" s="1"/>
  <c r="BG625" i="33"/>
  <c r="BG626" i="33" s="1"/>
  <c r="BK625" i="33"/>
  <c r="BK626" i="33" s="1"/>
  <c r="BO625" i="33"/>
  <c r="BO626" i="33" s="1"/>
  <c r="BS625" i="33"/>
  <c r="BS626" i="33" s="1"/>
  <c r="BW625" i="33"/>
  <c r="BW626" i="33" s="1"/>
  <c r="CA625" i="33"/>
  <c r="CA626" i="33" s="1"/>
  <c r="CE625" i="33"/>
  <c r="CE626" i="33" s="1"/>
  <c r="CI625" i="33"/>
  <c r="CI626" i="33" s="1"/>
  <c r="CM625" i="33"/>
  <c r="CM626" i="33" s="1"/>
  <c r="CQ625" i="33"/>
  <c r="CQ626" i="33" s="1"/>
  <c r="X625" i="33"/>
  <c r="X626" i="33" s="1"/>
  <c r="AF625" i="33"/>
  <c r="AF626" i="33" s="1"/>
  <c r="AN625" i="33"/>
  <c r="AN626" i="33" s="1"/>
  <c r="AV625" i="33"/>
  <c r="AV626" i="33" s="1"/>
  <c r="BD625" i="33"/>
  <c r="BD626" i="33" s="1"/>
  <c r="BL625" i="33"/>
  <c r="BL626" i="33" s="1"/>
  <c r="BT625" i="33"/>
  <c r="BT626" i="33" s="1"/>
  <c r="CB625" i="33"/>
  <c r="CB626" i="33" s="1"/>
  <c r="CJ625" i="33"/>
  <c r="CJ626" i="33" s="1"/>
  <c r="CR625" i="33"/>
  <c r="CR626" i="33" s="1"/>
  <c r="BF625" i="33"/>
  <c r="BF626" i="33" s="1"/>
  <c r="T625" i="33"/>
  <c r="T626" i="33" s="1"/>
  <c r="AJ625" i="33"/>
  <c r="AJ626" i="33" s="1"/>
  <c r="AZ625" i="33"/>
  <c r="AZ626" i="33" s="1"/>
  <c r="BP625" i="33"/>
  <c r="BP626" i="33" s="1"/>
  <c r="CF625" i="33"/>
  <c r="CF626" i="33" s="1"/>
  <c r="V625" i="33"/>
  <c r="V626" i="33" s="1"/>
  <c r="AL625" i="33"/>
  <c r="AL626" i="33" s="1"/>
  <c r="BB625" i="33"/>
  <c r="BB626" i="33" s="1"/>
  <c r="BR625" i="33"/>
  <c r="BR626" i="33" s="1"/>
  <c r="CH625" i="33"/>
  <c r="CH626" i="33" s="1"/>
  <c r="Z625" i="33"/>
  <c r="Z626" i="33" s="1"/>
  <c r="AP625" i="33"/>
  <c r="AP626" i="33" s="1"/>
  <c r="BV625" i="33"/>
  <c r="BV626" i="33" s="1"/>
  <c r="CL625" i="33"/>
  <c r="CL626" i="33" s="1"/>
  <c r="AB625" i="33"/>
  <c r="AB626" i="33" s="1"/>
  <c r="AR625" i="33"/>
  <c r="AR626" i="33" s="1"/>
  <c r="BH625" i="33"/>
  <c r="BH626" i="33" s="1"/>
  <c r="BX625" i="33"/>
  <c r="BX626" i="33" s="1"/>
  <c r="CN625" i="33"/>
  <c r="CN626" i="33" s="1"/>
  <c r="AD625" i="33"/>
  <c r="AD626" i="33" s="1"/>
  <c r="AT625" i="33"/>
  <c r="AT626" i="33" s="1"/>
  <c r="BJ625" i="33"/>
  <c r="BJ626" i="33" s="1"/>
  <c r="BZ625" i="33"/>
  <c r="BZ626" i="33" s="1"/>
  <c r="CP625" i="33"/>
  <c r="CP626" i="33" s="1"/>
  <c r="AX625" i="33"/>
  <c r="AX626" i="33" s="1"/>
  <c r="BN625" i="33"/>
  <c r="BN626" i="33" s="1"/>
  <c r="AH625" i="33"/>
  <c r="AH626" i="33" s="1"/>
  <c r="R625" i="33"/>
  <c r="R626" i="33" s="1"/>
  <c r="CD625" i="33"/>
  <c r="CD626" i="33" s="1"/>
  <c r="J641" i="33" l="1"/>
  <c r="J643" i="33"/>
  <c r="J642" i="33"/>
  <c r="O625" i="33"/>
  <c r="Q626" i="33"/>
  <c r="J640" i="33"/>
  <c r="O626" i="33" l="1"/>
  <c r="Q627" i="33" s="1"/>
  <c r="J648" i="33"/>
  <c r="J646" i="33"/>
  <c r="J647" i="33"/>
  <c r="J645" i="33"/>
  <c r="J650" i="33" l="1"/>
  <c r="J652" i="33"/>
  <c r="J651" i="33"/>
  <c r="J653" i="33"/>
  <c r="AP627" i="33"/>
  <c r="S627" i="33"/>
  <c r="CA627" i="33"/>
  <c r="BT627" i="33"/>
  <c r="AN627" i="33"/>
  <c r="BS627" i="33"/>
  <c r="BY627" i="33"/>
  <c r="CO627" i="33"/>
  <c r="AI627" i="33"/>
  <c r="W627" i="33"/>
  <c r="CB627" i="33"/>
  <c r="AC627" i="33"/>
  <c r="CG627" i="33"/>
  <c r="BK627" i="33"/>
  <c r="BL627" i="33"/>
  <c r="BC627" i="33"/>
  <c r="AO627" i="33"/>
  <c r="AE627" i="33"/>
  <c r="AG627" i="33"/>
  <c r="Y627" i="33"/>
  <c r="AD627" i="33"/>
  <c r="BX627" i="33"/>
  <c r="AL627" i="33"/>
  <c r="CM627" i="33"/>
  <c r="CE627" i="33"/>
  <c r="CR627" i="33"/>
  <c r="AS627" i="33"/>
  <c r="AV627" i="33"/>
  <c r="BB627" i="33"/>
  <c r="BW627" i="33"/>
  <c r="AZ627" i="33"/>
  <c r="BG627" i="33"/>
  <c r="BQ627" i="33"/>
  <c r="AU627" i="33"/>
  <c r="AA627" i="33"/>
  <c r="AQ627" i="33"/>
  <c r="AM627" i="33"/>
  <c r="CN627" i="33"/>
  <c r="CQ627" i="33"/>
  <c r="AX627" i="33"/>
  <c r="BZ627" i="33"/>
  <c r="U627" i="33"/>
  <c r="BH627" i="33"/>
  <c r="AB627" i="33"/>
  <c r="V627" i="33"/>
  <c r="CC627" i="33"/>
  <c r="AT627" i="33"/>
  <c r="T627" i="33"/>
  <c r="AH627" i="33"/>
  <c r="AK627" i="33"/>
  <c r="CS627" i="33"/>
  <c r="Z627" i="33"/>
  <c r="BI627" i="33"/>
  <c r="CK627" i="33"/>
  <c r="CI627" i="33"/>
  <c r="BJ627" i="33"/>
  <c r="BA627" i="33"/>
  <c r="BM627" i="33"/>
  <c r="BE627" i="33"/>
  <c r="CH627" i="33"/>
  <c r="BU627" i="33"/>
  <c r="BN627" i="33"/>
  <c r="BD627" i="33"/>
  <c r="CD627" i="33"/>
  <c r="BR627" i="33"/>
  <c r="AJ627" i="33"/>
  <c r="AR627" i="33"/>
  <c r="AW627" i="33"/>
  <c r="CP627" i="33"/>
  <c r="BF627" i="33"/>
  <c r="BV627" i="33"/>
  <c r="AY627" i="33"/>
  <c r="AF627" i="33"/>
  <c r="BO627" i="33"/>
  <c r="CL627" i="33"/>
  <c r="CJ627" i="33"/>
  <c r="X627" i="33"/>
  <c r="R627" i="33"/>
  <c r="BP627" i="33"/>
  <c r="CF627" i="33"/>
  <c r="L625" i="33" l="1"/>
  <c r="L626" i="33"/>
  <c r="O627" i="33"/>
  <c r="J658" i="33"/>
  <c r="L628" i="33"/>
  <c r="J656" i="33"/>
  <c r="L627" i="33"/>
  <c r="J657" i="33"/>
  <c r="M627" i="33"/>
  <c r="J655" i="33"/>
  <c r="M625" i="33" l="1"/>
  <c r="F625" i="33" s="1"/>
  <c r="H630" i="33" s="1"/>
  <c r="J661" i="33"/>
  <c r="J662" i="33"/>
  <c r="J660" i="33"/>
  <c r="J663" i="33"/>
  <c r="J667" i="33" l="1"/>
  <c r="J668" i="33"/>
  <c r="J665" i="33"/>
  <c r="J666" i="33"/>
  <c r="H631" i="33"/>
  <c r="K630" i="33"/>
  <c r="H632" i="33" l="1"/>
  <c r="K631" i="33"/>
  <c r="H633" i="33" l="1"/>
  <c r="K633" i="33" s="1"/>
  <c r="K632" i="33"/>
  <c r="AD630" i="33" l="1"/>
  <c r="AD631" i="33" s="1"/>
  <c r="X630" i="33"/>
  <c r="X631" i="33" s="1"/>
  <c r="CJ630" i="33"/>
  <c r="CJ631" i="33" s="1"/>
  <c r="AR630" i="33"/>
  <c r="AR631" i="33" s="1"/>
  <c r="BK630" i="33"/>
  <c r="BK631" i="33" s="1"/>
  <c r="AN630" i="33"/>
  <c r="AN631" i="33" s="1"/>
  <c r="BB630" i="33"/>
  <c r="BB631" i="33" s="1"/>
  <c r="CD630" i="33"/>
  <c r="CD631" i="33" s="1"/>
  <c r="CI630" i="33"/>
  <c r="CI631" i="33" s="1"/>
  <c r="V630" i="33"/>
  <c r="V631" i="33" s="1"/>
  <c r="CC630" i="33"/>
  <c r="CC631" i="33" s="1"/>
  <c r="AO630" i="33"/>
  <c r="AO631" i="33" s="1"/>
  <c r="BJ630" i="33"/>
  <c r="BJ631" i="33" s="1"/>
  <c r="BV630" i="33"/>
  <c r="BV631" i="33" s="1"/>
  <c r="BP630" i="33"/>
  <c r="BP631" i="33" s="1"/>
  <c r="AC630" i="33"/>
  <c r="AC631" i="33" s="1"/>
  <c r="AG630" i="33"/>
  <c r="AG631" i="33" s="1"/>
  <c r="BF630" i="33"/>
  <c r="BF631" i="33" s="1"/>
  <c r="BA630" i="33"/>
  <c r="BA631" i="33" s="1"/>
  <c r="BC630" i="33"/>
  <c r="BC631" i="33" s="1"/>
  <c r="AI630" i="33"/>
  <c r="AI631" i="33" s="1"/>
  <c r="BE630" i="33"/>
  <c r="BE631" i="33" s="1"/>
  <c r="AS630" i="33"/>
  <c r="AS631" i="33" s="1"/>
  <c r="Q630" i="33"/>
  <c r="Z630" i="33"/>
  <c r="Z631" i="33" s="1"/>
  <c r="AU630" i="33"/>
  <c r="AU631" i="33" s="1"/>
  <c r="AF630" i="33"/>
  <c r="AF631" i="33" s="1"/>
  <c r="CH630" i="33"/>
  <c r="CH631" i="33" s="1"/>
  <c r="CS630" i="33"/>
  <c r="CS631" i="33" s="1"/>
  <c r="S630" i="33"/>
  <c r="S631" i="33" s="1"/>
  <c r="Y630" i="33"/>
  <c r="Y631" i="33" s="1"/>
  <c r="BD630" i="33"/>
  <c r="BD631" i="33" s="1"/>
  <c r="BH630" i="33"/>
  <c r="BH631" i="33" s="1"/>
  <c r="CB630" i="33"/>
  <c r="CB631" i="33" s="1"/>
  <c r="BS630" i="33"/>
  <c r="BS631" i="33" s="1"/>
  <c r="AE630" i="33"/>
  <c r="AE631" i="33" s="1"/>
  <c r="BO630" i="33"/>
  <c r="BO631" i="33" s="1"/>
  <c r="AX630" i="33"/>
  <c r="AX631" i="33" s="1"/>
  <c r="CM630" i="33"/>
  <c r="CM631" i="33" s="1"/>
  <c r="AZ630" i="33"/>
  <c r="AZ631" i="33" s="1"/>
  <c r="W630" i="33"/>
  <c r="W631" i="33" s="1"/>
  <c r="AP630" i="33"/>
  <c r="AP631" i="33" s="1"/>
  <c r="CR630" i="33"/>
  <c r="CR631" i="33" s="1"/>
  <c r="AA630" i="33"/>
  <c r="AA631" i="33" s="1"/>
  <c r="CN630" i="33"/>
  <c r="CN631" i="33" s="1"/>
  <c r="BL630" i="33"/>
  <c r="BL631" i="33" s="1"/>
  <c r="R630" i="33"/>
  <c r="R631" i="33" s="1"/>
  <c r="CP630" i="33"/>
  <c r="CP631" i="33" s="1"/>
  <c r="U630" i="33"/>
  <c r="U631" i="33" s="1"/>
  <c r="CQ630" i="33"/>
  <c r="CQ631" i="33" s="1"/>
  <c r="BZ630" i="33"/>
  <c r="BZ631" i="33" s="1"/>
  <c r="AQ630" i="33"/>
  <c r="AQ631" i="33" s="1"/>
  <c r="CA630" i="33"/>
  <c r="CA631" i="33" s="1"/>
  <c r="AT630" i="33"/>
  <c r="AT631" i="33" s="1"/>
  <c r="AY630" i="33"/>
  <c r="AY631" i="33" s="1"/>
  <c r="CG630" i="33"/>
  <c r="CG631" i="33" s="1"/>
  <c r="AH630" i="33"/>
  <c r="AH631" i="33" s="1"/>
  <c r="BR630" i="33"/>
  <c r="BR631" i="33" s="1"/>
  <c r="AB630" i="33"/>
  <c r="AB631" i="33" s="1"/>
  <c r="BY630" i="33"/>
  <c r="BY631" i="33" s="1"/>
  <c r="BU630" i="33"/>
  <c r="BU631" i="33" s="1"/>
  <c r="AJ630" i="33"/>
  <c r="AJ631" i="33" s="1"/>
  <c r="BT630" i="33"/>
  <c r="BT631" i="33" s="1"/>
  <c r="CK630" i="33"/>
  <c r="CK631" i="33" s="1"/>
  <c r="T630" i="33"/>
  <c r="T631" i="33" s="1"/>
  <c r="BW630" i="33"/>
  <c r="BW631" i="33" s="1"/>
  <c r="CO630" i="33"/>
  <c r="CO631" i="33" s="1"/>
  <c r="BN630" i="33"/>
  <c r="BN631" i="33" s="1"/>
  <c r="CE630" i="33"/>
  <c r="CE631" i="33" s="1"/>
  <c r="BM630" i="33"/>
  <c r="BM631" i="33" s="1"/>
  <c r="BX630" i="33"/>
  <c r="BX631" i="33" s="1"/>
  <c r="BQ630" i="33"/>
  <c r="BQ631" i="33" s="1"/>
  <c r="CL630" i="33"/>
  <c r="CL631" i="33" s="1"/>
  <c r="AM630" i="33"/>
  <c r="AM631" i="33" s="1"/>
  <c r="BI630" i="33"/>
  <c r="BI631" i="33" s="1"/>
  <c r="AK630" i="33"/>
  <c r="AK631" i="33" s="1"/>
  <c r="AL630" i="33"/>
  <c r="AL631" i="33" s="1"/>
  <c r="CF630" i="33"/>
  <c r="CF631" i="33" s="1"/>
  <c r="AW630" i="33"/>
  <c r="AW631" i="33" s="1"/>
  <c r="AV630" i="33"/>
  <c r="AV631" i="33" s="1"/>
  <c r="BG630" i="33"/>
  <c r="BG631" i="33" s="1"/>
  <c r="Q631" i="33" l="1"/>
  <c r="O630" i="33"/>
  <c r="O631" i="33" l="1"/>
  <c r="Q632" i="33" s="1"/>
  <c r="BJ632" i="33" l="1"/>
  <c r="BK632" i="33"/>
  <c r="CJ632" i="33"/>
  <c r="V632" i="33"/>
  <c r="CC632" i="33"/>
  <c r="AO632" i="33"/>
  <c r="BP632" i="33"/>
  <c r="CI632" i="33"/>
  <c r="AR632" i="33"/>
  <c r="AN632" i="33"/>
  <c r="AD632" i="33"/>
  <c r="X632" i="33"/>
  <c r="BV632" i="33"/>
  <c r="CD632" i="33"/>
  <c r="BB632" i="33"/>
  <c r="AV632" i="33"/>
  <c r="BM632" i="33"/>
  <c r="CE632" i="33"/>
  <c r="CP632" i="33"/>
  <c r="AI632" i="33"/>
  <c r="CQ632" i="33"/>
  <c r="AY632" i="33"/>
  <c r="AZ632" i="33"/>
  <c r="S632" i="33"/>
  <c r="CA632" i="33"/>
  <c r="BX632" i="33"/>
  <c r="Y632" i="33"/>
  <c r="BF632" i="33"/>
  <c r="BL632" i="33"/>
  <c r="AF632" i="33"/>
  <c r="AA632" i="33"/>
  <c r="AC632" i="33"/>
  <c r="BA632" i="33"/>
  <c r="AS632" i="33"/>
  <c r="AQ632" i="33"/>
  <c r="BO632" i="33"/>
  <c r="U632" i="33"/>
  <c r="AL632" i="33"/>
  <c r="BH632" i="33"/>
  <c r="AX632" i="33"/>
  <c r="CG632" i="33"/>
  <c r="AJ632" i="33"/>
  <c r="BU632" i="33"/>
  <c r="Z632" i="33"/>
  <c r="CO632" i="33"/>
  <c r="CM632" i="33"/>
  <c r="AE632" i="33"/>
  <c r="CH632" i="33"/>
  <c r="AU632" i="33"/>
  <c r="AT632" i="33"/>
  <c r="BZ632" i="33"/>
  <c r="BG632" i="33"/>
  <c r="BT632" i="33"/>
  <c r="CN632" i="33"/>
  <c r="BD632" i="33"/>
  <c r="CL632" i="33"/>
  <c r="CR632" i="33"/>
  <c r="BC632" i="33"/>
  <c r="T632" i="33"/>
  <c r="CB632" i="33"/>
  <c r="AM632" i="33"/>
  <c r="CS632" i="33"/>
  <c r="AW632" i="33"/>
  <c r="AG632" i="33"/>
  <c r="AK632" i="33"/>
  <c r="R632" i="33"/>
  <c r="BY632" i="33"/>
  <c r="AP632" i="33"/>
  <c r="W632" i="33"/>
  <c r="BS632" i="33"/>
  <c r="BN632" i="33"/>
  <c r="CK632" i="33"/>
  <c r="AH632" i="33"/>
  <c r="BE632" i="33"/>
  <c r="BW632" i="33"/>
  <c r="BI632" i="33"/>
  <c r="CF632" i="33"/>
  <c r="BQ632" i="33"/>
  <c r="BR632" i="33"/>
  <c r="AB632" i="33"/>
  <c r="M632" i="33" l="1"/>
  <c r="L630" i="33"/>
  <c r="L633" i="33"/>
  <c r="L631" i="33"/>
  <c r="L632" i="33"/>
  <c r="O632" i="33"/>
  <c r="M630" i="33" l="1"/>
  <c r="F630" i="33" l="1"/>
  <c r="D630" i="33"/>
  <c r="E630" i="33"/>
  <c r="H635" i="33" l="1"/>
  <c r="H636" i="33" l="1"/>
  <c r="K635" i="33"/>
  <c r="H637" i="33" l="1"/>
  <c r="K636" i="33"/>
  <c r="H638" i="33" l="1"/>
  <c r="K638" i="33" s="1"/>
  <c r="K637" i="33"/>
  <c r="AQ635" i="33" l="1"/>
  <c r="AQ636" i="33" s="1"/>
  <c r="BW635" i="33"/>
  <c r="BW636" i="33" s="1"/>
  <c r="AB635" i="33"/>
  <c r="AB636" i="33" s="1"/>
  <c r="BH635" i="33"/>
  <c r="BH636" i="33" s="1"/>
  <c r="CN635" i="33"/>
  <c r="CN636" i="33" s="1"/>
  <c r="BM635" i="33"/>
  <c r="BM636" i="33" s="1"/>
  <c r="AP635" i="33"/>
  <c r="AP636" i="33" s="1"/>
  <c r="AD635" i="33"/>
  <c r="AD636" i="33" s="1"/>
  <c r="CP635" i="33"/>
  <c r="CP636" i="33" s="1"/>
  <c r="BI635" i="33"/>
  <c r="BI636" i="33" s="1"/>
  <c r="BY635" i="33"/>
  <c r="BY636" i="33" s="1"/>
  <c r="W635" i="33"/>
  <c r="W636" i="33" s="1"/>
  <c r="AN635" i="33"/>
  <c r="AN636" i="33" s="1"/>
  <c r="CK635" i="33"/>
  <c r="CK636" i="33" s="1"/>
  <c r="BA635" i="33"/>
  <c r="BA636" i="33" s="1"/>
  <c r="CM635" i="33"/>
  <c r="CM636" i="33" s="1"/>
  <c r="AG635" i="33"/>
  <c r="AG636" i="33" s="1"/>
  <c r="BJ635" i="33"/>
  <c r="BJ636" i="33" s="1"/>
  <c r="BK635" i="33"/>
  <c r="BK636" i="33" s="1"/>
  <c r="CB635" i="33"/>
  <c r="CB636" i="33" s="1"/>
  <c r="CD635" i="33"/>
  <c r="CD636" i="33" s="1"/>
  <c r="AI635" i="33"/>
  <c r="AI636" i="33" s="1"/>
  <c r="AZ635" i="33"/>
  <c r="AZ636" i="33" s="1"/>
  <c r="AW635" i="33"/>
  <c r="AW636" i="33" s="1"/>
  <c r="CL635" i="33"/>
  <c r="CL636" i="33" s="1"/>
  <c r="AS635" i="33"/>
  <c r="AS636" i="33" s="1"/>
  <c r="BS635" i="33"/>
  <c r="BS636" i="33" s="1"/>
  <c r="BD635" i="33"/>
  <c r="BD636" i="33" s="1"/>
  <c r="BE635" i="33"/>
  <c r="BE636" i="33" s="1"/>
  <c r="V635" i="33"/>
  <c r="V636" i="33" s="1"/>
  <c r="CO635" i="33"/>
  <c r="CO636" i="33" s="1"/>
  <c r="AU635" i="33"/>
  <c r="AU636" i="33" s="1"/>
  <c r="CA635" i="33"/>
  <c r="CA636" i="33" s="1"/>
  <c r="AF635" i="33"/>
  <c r="AF636" i="33" s="1"/>
  <c r="BL635" i="33"/>
  <c r="BL636" i="33" s="1"/>
  <c r="CR635" i="33"/>
  <c r="CR636" i="33" s="1"/>
  <c r="BU635" i="33"/>
  <c r="BU636" i="33" s="1"/>
  <c r="AX635" i="33"/>
  <c r="AX636" i="33" s="1"/>
  <c r="AL635" i="33"/>
  <c r="AL636" i="33" s="1"/>
  <c r="U635" i="33"/>
  <c r="U636" i="33" s="1"/>
  <c r="AK635" i="33"/>
  <c r="AK636" i="33" s="1"/>
  <c r="BC635" i="33"/>
  <c r="BC636" i="33" s="1"/>
  <c r="BT635" i="33"/>
  <c r="BT636" i="33" s="1"/>
  <c r="BN635" i="33"/>
  <c r="BN636" i="33" s="1"/>
  <c r="AA635" i="33"/>
  <c r="AA636" i="33" s="1"/>
  <c r="BX635" i="33"/>
  <c r="BX636" i="33" s="1"/>
  <c r="BV635" i="33"/>
  <c r="BV636" i="33" s="1"/>
  <c r="AE635" i="33"/>
  <c r="AE636" i="33" s="1"/>
  <c r="AV635" i="33"/>
  <c r="AV636" i="33" s="1"/>
  <c r="R635" i="33"/>
  <c r="R636" i="33" s="1"/>
  <c r="CG635" i="33"/>
  <c r="CG636" i="33" s="1"/>
  <c r="T635" i="33"/>
  <c r="T636" i="33" s="1"/>
  <c r="S635" i="33"/>
  <c r="S636" i="33" s="1"/>
  <c r="AY635" i="33"/>
  <c r="AY636" i="33" s="1"/>
  <c r="CE635" i="33"/>
  <c r="CE636" i="33" s="1"/>
  <c r="AJ635" i="33"/>
  <c r="AJ636" i="33" s="1"/>
  <c r="BP635" i="33"/>
  <c r="BP636" i="33" s="1"/>
  <c r="Q635" i="33"/>
  <c r="CC635" i="33"/>
  <c r="CC636" i="33" s="1"/>
  <c r="BF635" i="33"/>
  <c r="BF636" i="33" s="1"/>
  <c r="AT635" i="33"/>
  <c r="AT636" i="33" s="1"/>
  <c r="AC635" i="33"/>
  <c r="AC636" i="33" s="1"/>
  <c r="CI635" i="33"/>
  <c r="CI636" i="33" s="1"/>
  <c r="Y635" i="33"/>
  <c r="Y636" i="33" s="1"/>
  <c r="BB635" i="33"/>
  <c r="BB636" i="33" s="1"/>
  <c r="BG635" i="33"/>
  <c r="BG636" i="33" s="1"/>
  <c r="AR635" i="33"/>
  <c r="AR636" i="33" s="1"/>
  <c r="CS635" i="33"/>
  <c r="CS636" i="33" s="1"/>
  <c r="BQ635" i="33"/>
  <c r="BQ636" i="33" s="1"/>
  <c r="CQ635" i="33"/>
  <c r="CQ636" i="33" s="1"/>
  <c r="AO635" i="33"/>
  <c r="AO636" i="33" s="1"/>
  <c r="BR635" i="33"/>
  <c r="BR636" i="33" s="1"/>
  <c r="BO635" i="33"/>
  <c r="BO636" i="33" s="1"/>
  <c r="CF635" i="33"/>
  <c r="CF636" i="33" s="1"/>
  <c r="Z635" i="33"/>
  <c r="Z636" i="33" s="1"/>
  <c r="BZ635" i="33"/>
  <c r="BZ636" i="33" s="1"/>
  <c r="AM635" i="33"/>
  <c r="AM636" i="33" s="1"/>
  <c r="X635" i="33"/>
  <c r="X636" i="33" s="1"/>
  <c r="CJ635" i="33"/>
  <c r="CJ636" i="33" s="1"/>
  <c r="AH635" i="33"/>
  <c r="AH636" i="33" s="1"/>
  <c r="CH635" i="33"/>
  <c r="CH636" i="33" s="1"/>
  <c r="Q636" i="33" l="1"/>
  <c r="O635" i="33"/>
  <c r="O636" i="33" l="1"/>
  <c r="Q637" i="33" s="1"/>
  <c r="AH637" i="33" l="1"/>
  <c r="AX637" i="33"/>
  <c r="CB637" i="33"/>
  <c r="BY637" i="33"/>
  <c r="BA637" i="33"/>
  <c r="BF637" i="33"/>
  <c r="R637" i="33"/>
  <c r="U637" i="33"/>
  <c r="BM637" i="33"/>
  <c r="BO637" i="33"/>
  <c r="CP637" i="33"/>
  <c r="BB637" i="33"/>
  <c r="AU637" i="33"/>
  <c r="BR637" i="33"/>
  <c r="BX637" i="33"/>
  <c r="AO637" i="33"/>
  <c r="AD637" i="33"/>
  <c r="AE637" i="33"/>
  <c r="Z637" i="33"/>
  <c r="AN637" i="33"/>
  <c r="CD637" i="33"/>
  <c r="AM637" i="33"/>
  <c r="AZ637" i="33"/>
  <c r="AL637" i="33"/>
  <c r="CJ637" i="33"/>
  <c r="BI637" i="33"/>
  <c r="CA637" i="33"/>
  <c r="BS637" i="33"/>
  <c r="BK637" i="33"/>
  <c r="AJ637" i="33"/>
  <c r="CK637" i="33"/>
  <c r="AR637" i="33"/>
  <c r="AB637" i="33"/>
  <c r="CQ637" i="33"/>
  <c r="CR637" i="33"/>
  <c r="BC637" i="33"/>
  <c r="CM637" i="33"/>
  <c r="AT637" i="33"/>
  <c r="AQ637" i="33"/>
  <c r="CC637" i="33"/>
  <c r="AF637" i="33"/>
  <c r="BU637" i="33"/>
  <c r="AA637" i="33"/>
  <c r="AI637" i="33"/>
  <c r="BV637" i="33"/>
  <c r="CI637" i="33"/>
  <c r="AW637" i="33"/>
  <c r="BJ637" i="33"/>
  <c r="AK637" i="33"/>
  <c r="BL637" i="33"/>
  <c r="BG637" i="33"/>
  <c r="BN637" i="33"/>
  <c r="T637" i="33"/>
  <c r="BE637" i="33"/>
  <c r="AY637" i="33"/>
  <c r="CL637" i="33"/>
  <c r="BD637" i="33"/>
  <c r="CN637" i="33"/>
  <c r="V637" i="33"/>
  <c r="AG637" i="33"/>
  <c r="BQ637" i="33"/>
  <c r="W637" i="33"/>
  <c r="BP637" i="33"/>
  <c r="CG637" i="33"/>
  <c r="AS637" i="33"/>
  <c r="AV637" i="33"/>
  <c r="BT637" i="33"/>
  <c r="CF637" i="33"/>
  <c r="CS637" i="33"/>
  <c r="BZ637" i="33"/>
  <c r="S637" i="33"/>
  <c r="X637" i="33"/>
  <c r="AP637" i="33"/>
  <c r="CE637" i="33"/>
  <c r="BW637" i="33"/>
  <c r="BH637" i="33"/>
  <c r="AC637" i="33"/>
  <c r="CO637" i="33"/>
  <c r="Y637" i="33"/>
  <c r="CH637" i="33"/>
  <c r="L636" i="33" l="1"/>
  <c r="O637" i="33"/>
  <c r="L638" i="33"/>
  <c r="L637" i="33"/>
  <c r="L635" i="33"/>
  <c r="M637" i="33"/>
  <c r="M635" i="33" l="1"/>
  <c r="F635" i="33" l="1"/>
  <c r="D635" i="33"/>
  <c r="E635" i="33"/>
  <c r="H640" i="33" l="1"/>
  <c r="H641" i="33" l="1"/>
  <c r="K640" i="33"/>
  <c r="H642" i="33" l="1"/>
  <c r="K641" i="33"/>
  <c r="H643" i="33" l="1"/>
  <c r="K643" i="33" s="1"/>
  <c r="K642" i="33"/>
  <c r="BQ640" i="33" l="1"/>
  <c r="BQ641" i="33" s="1"/>
  <c r="BB640" i="33"/>
  <c r="BB641" i="33" s="1"/>
  <c r="AM640" i="33"/>
  <c r="AM641" i="33" s="1"/>
  <c r="R640" i="33"/>
  <c r="R641" i="33" s="1"/>
  <c r="CD640" i="33"/>
  <c r="CD641" i="33" s="1"/>
  <c r="S640" i="33"/>
  <c r="S641" i="33" s="1"/>
  <c r="BP640" i="33"/>
  <c r="BP641" i="33" s="1"/>
  <c r="BU640" i="33"/>
  <c r="BU641" i="33" s="1"/>
  <c r="AB640" i="33"/>
  <c r="AB641" i="33" s="1"/>
  <c r="BT640" i="33"/>
  <c r="BT641" i="33" s="1"/>
  <c r="BW640" i="33"/>
  <c r="BW641" i="33" s="1"/>
  <c r="BA640" i="33"/>
  <c r="BA641" i="33" s="1"/>
  <c r="CC640" i="33"/>
  <c r="CC641" i="33" s="1"/>
  <c r="BI640" i="33"/>
  <c r="BI641" i="33" s="1"/>
  <c r="CS640" i="33"/>
  <c r="CS641" i="33" s="1"/>
  <c r="BE640" i="33"/>
  <c r="BE641" i="33" s="1"/>
  <c r="BY640" i="33"/>
  <c r="BY641" i="33" s="1"/>
  <c r="BJ640" i="33"/>
  <c r="BJ641" i="33" s="1"/>
  <c r="AU640" i="33"/>
  <c r="AU641" i="33" s="1"/>
  <c r="Z640" i="33"/>
  <c r="Z641" i="33" s="1"/>
  <c r="CL640" i="33"/>
  <c r="CL641" i="33" s="1"/>
  <c r="AI640" i="33"/>
  <c r="AI641" i="33" s="1"/>
  <c r="CF640" i="33"/>
  <c r="CF641" i="33" s="1"/>
  <c r="BD640" i="33"/>
  <c r="BD641" i="33" s="1"/>
  <c r="BH640" i="33"/>
  <c r="BH641" i="33" s="1"/>
  <c r="CK640" i="33"/>
  <c r="CK641" i="33" s="1"/>
  <c r="Y640" i="33"/>
  <c r="Y641" i="33" s="1"/>
  <c r="CO640" i="33"/>
  <c r="CO641" i="33" s="1"/>
  <c r="BK640" i="33"/>
  <c r="BK641" i="33" s="1"/>
  <c r="AG640" i="33"/>
  <c r="AG641" i="33" s="1"/>
  <c r="AQ640" i="33"/>
  <c r="AQ641" i="33" s="1"/>
  <c r="AF640" i="33"/>
  <c r="AF641" i="33" s="1"/>
  <c r="T640" i="33"/>
  <c r="T641" i="33" s="1"/>
  <c r="AL640" i="33"/>
  <c r="AL641" i="33" s="1"/>
  <c r="BN640" i="33"/>
  <c r="BN641" i="33" s="1"/>
  <c r="X640" i="33"/>
  <c r="X641" i="33" s="1"/>
  <c r="AE640" i="33"/>
  <c r="AE641" i="33" s="1"/>
  <c r="AZ640" i="33"/>
  <c r="AZ641" i="33" s="1"/>
  <c r="U640" i="33"/>
  <c r="U641" i="33" s="1"/>
  <c r="CG640" i="33"/>
  <c r="CG641" i="33" s="1"/>
  <c r="BR640" i="33"/>
  <c r="BR641" i="33" s="1"/>
  <c r="BC640" i="33"/>
  <c r="BC641" i="33" s="1"/>
  <c r="AH640" i="33"/>
  <c r="AH641" i="33" s="1"/>
  <c r="Q640" i="33"/>
  <c r="AY640" i="33"/>
  <c r="AY641" i="33" s="1"/>
  <c r="AA640" i="33"/>
  <c r="AA641" i="33" s="1"/>
  <c r="AR640" i="33"/>
  <c r="AR641" i="33" s="1"/>
  <c r="CN640" i="33"/>
  <c r="CN641" i="33" s="1"/>
  <c r="AC640" i="33"/>
  <c r="AC641" i="33" s="1"/>
  <c r="BZ640" i="33"/>
  <c r="BZ641" i="33" s="1"/>
  <c r="AP640" i="33"/>
  <c r="AP641" i="33" s="1"/>
  <c r="BO640" i="33"/>
  <c r="BO641" i="33" s="1"/>
  <c r="BX640" i="33"/>
  <c r="BX641" i="33" s="1"/>
  <c r="BF640" i="33"/>
  <c r="BF641" i="33" s="1"/>
  <c r="CB640" i="33"/>
  <c r="CB641" i="33" s="1"/>
  <c r="W640" i="33"/>
  <c r="W641" i="33" s="1"/>
  <c r="AJ640" i="33"/>
  <c r="AJ641" i="33" s="1"/>
  <c r="AN640" i="33"/>
  <c r="AN641" i="33" s="1"/>
  <c r="CQ640" i="33"/>
  <c r="CQ641" i="33" s="1"/>
  <c r="AO640" i="33"/>
  <c r="AO641" i="33" s="1"/>
  <c r="AK640" i="33"/>
  <c r="AK641" i="33" s="1"/>
  <c r="V640" i="33"/>
  <c r="V641" i="33" s="1"/>
  <c r="CH640" i="33"/>
  <c r="CH641" i="33" s="1"/>
  <c r="BS640" i="33"/>
  <c r="BS641" i="33" s="1"/>
  <c r="AX640" i="33"/>
  <c r="AX641" i="33" s="1"/>
  <c r="AW640" i="33"/>
  <c r="AW641" i="33" s="1"/>
  <c r="CE640" i="33"/>
  <c r="CE641" i="33" s="1"/>
  <c r="BG640" i="33"/>
  <c r="BG641" i="33" s="1"/>
  <c r="AV640" i="33"/>
  <c r="AV641" i="33" s="1"/>
  <c r="BL640" i="33"/>
  <c r="BL641" i="33" s="1"/>
  <c r="AS640" i="33"/>
  <c r="AS641" i="33" s="1"/>
  <c r="AD640" i="33"/>
  <c r="AD641" i="33" s="1"/>
  <c r="CP640" i="33"/>
  <c r="CP641" i="33" s="1"/>
  <c r="CA640" i="33"/>
  <c r="CA641" i="33" s="1"/>
  <c r="BM640" i="33"/>
  <c r="BM641" i="33" s="1"/>
  <c r="CR640" i="33"/>
  <c r="CR641" i="33" s="1"/>
  <c r="CI640" i="33"/>
  <c r="CI641" i="33" s="1"/>
  <c r="CM640" i="33"/>
  <c r="CM641" i="33" s="1"/>
  <c r="AT640" i="33"/>
  <c r="AT641" i="33" s="1"/>
  <c r="BV640" i="33"/>
  <c r="BV641" i="33" s="1"/>
  <c r="CJ640" i="33"/>
  <c r="CJ641" i="33" s="1"/>
  <c r="O640" i="33" l="1"/>
  <c r="Q641" i="33"/>
  <c r="O641" i="33" l="1"/>
  <c r="AD642" i="33" l="1"/>
  <c r="AI642" i="33"/>
  <c r="AE642" i="33"/>
  <c r="AR642" i="33"/>
  <c r="BA642" i="33"/>
  <c r="BT642" i="33"/>
  <c r="CG642" i="33"/>
  <c r="BI642" i="33"/>
  <c r="BK642" i="33"/>
  <c r="CS642" i="33"/>
  <c r="BM642" i="33"/>
  <c r="BW642" i="33"/>
  <c r="AA642" i="33"/>
  <c r="AW642" i="33"/>
  <c r="BB642" i="33"/>
  <c r="AX642" i="33"/>
  <c r="BQ642" i="33"/>
  <c r="CI642" i="33"/>
  <c r="CC642" i="33"/>
  <c r="CQ642" i="33"/>
  <c r="AO642" i="33"/>
  <c r="CN642" i="33"/>
  <c r="CM642" i="33"/>
  <c r="BO642" i="33"/>
  <c r="AS642" i="33"/>
  <c r="CH642" i="33"/>
  <c r="BF642" i="33"/>
  <c r="X642" i="33"/>
  <c r="Z642" i="33"/>
  <c r="BH642" i="33"/>
  <c r="AT642" i="33"/>
  <c r="BP642" i="33"/>
  <c r="CJ642" i="33"/>
  <c r="V642" i="33"/>
  <c r="CP642" i="33"/>
  <c r="BE642" i="33"/>
  <c r="S642" i="33"/>
  <c r="CL642" i="33"/>
  <c r="BL642" i="33"/>
  <c r="CE642" i="33"/>
  <c r="AM642" i="33"/>
  <c r="BG642" i="33"/>
  <c r="AN642" i="33"/>
  <c r="BV642" i="33"/>
  <c r="AJ642" i="33"/>
  <c r="CB642" i="33"/>
  <c r="AZ642" i="33"/>
  <c r="W642" i="33"/>
  <c r="BZ642" i="33"/>
  <c r="AC642" i="33"/>
  <c r="BR642" i="33"/>
  <c r="BS642" i="33"/>
  <c r="BX642" i="33"/>
  <c r="U642" i="33"/>
  <c r="AQ642" i="33"/>
  <c r="AY642" i="33"/>
  <c r="Y642" i="33"/>
  <c r="BJ642" i="33"/>
  <c r="AU642" i="33"/>
  <c r="CF642" i="33"/>
  <c r="AV642" i="33"/>
  <c r="CD642" i="33"/>
  <c r="CR642" i="33"/>
  <c r="AP642" i="33"/>
  <c r="AF642" i="33"/>
  <c r="BC642" i="33"/>
  <c r="BU642" i="33"/>
  <c r="AK642" i="33"/>
  <c r="AH642" i="33"/>
  <c r="AL642" i="33"/>
  <c r="T642" i="33"/>
  <c r="BD642" i="33"/>
  <c r="BN642" i="33"/>
  <c r="CK642" i="33"/>
  <c r="AG642" i="33"/>
  <c r="CO642" i="33"/>
  <c r="R642" i="33"/>
  <c r="BY642" i="33"/>
  <c r="CA642" i="33"/>
  <c r="AB642" i="33"/>
  <c r="Q642" i="33"/>
  <c r="O642" i="33" l="1"/>
  <c r="M642" i="33"/>
  <c r="L643" i="33"/>
  <c r="L641" i="33"/>
  <c r="L640" i="33"/>
  <c r="L642" i="33"/>
  <c r="M640" i="33" l="1"/>
  <c r="F640" i="33" l="1"/>
  <c r="E640" i="33"/>
  <c r="D640" i="33"/>
  <c r="H645" i="33" l="1"/>
  <c r="H646" i="33" l="1"/>
  <c r="K645" i="33"/>
  <c r="H647" i="33" l="1"/>
  <c r="K646" i="33"/>
  <c r="H648" i="33" l="1"/>
  <c r="K648" i="33" s="1"/>
  <c r="K647" i="33"/>
  <c r="AR645" i="33" l="1"/>
  <c r="AR646" i="33" s="1"/>
  <c r="BX645" i="33"/>
  <c r="BX646" i="33" s="1"/>
  <c r="Y645" i="33"/>
  <c r="Y646" i="33" s="1"/>
  <c r="BE645" i="33"/>
  <c r="BE646" i="33" s="1"/>
  <c r="CK645" i="33"/>
  <c r="CK646" i="33" s="1"/>
  <c r="BF645" i="33"/>
  <c r="BF646" i="33" s="1"/>
  <c r="AE645" i="33"/>
  <c r="AE646" i="33" s="1"/>
  <c r="BZ645" i="33"/>
  <c r="BZ646" i="33" s="1"/>
  <c r="AB645" i="33"/>
  <c r="AB646" i="33" s="1"/>
  <c r="BU645" i="33"/>
  <c r="BU646" i="33" s="1"/>
  <c r="BK645" i="33"/>
  <c r="BK646" i="33" s="1"/>
  <c r="AS645" i="33"/>
  <c r="AS646" i="33" s="1"/>
  <c r="S645" i="33"/>
  <c r="S646" i="33" s="1"/>
  <c r="BP645" i="33"/>
  <c r="BP646" i="33" s="1"/>
  <c r="CM645" i="33"/>
  <c r="CM646" i="33" s="1"/>
  <c r="AV645" i="33"/>
  <c r="AV646" i="33" s="1"/>
  <c r="CB645" i="33"/>
  <c r="CB646" i="33" s="1"/>
  <c r="AC645" i="33"/>
  <c r="AC646" i="33" s="1"/>
  <c r="BI645" i="33"/>
  <c r="BI646" i="33" s="1"/>
  <c r="CO645" i="33"/>
  <c r="CO646" i="33" s="1"/>
  <c r="BN645" i="33"/>
  <c r="BN646" i="33" s="1"/>
  <c r="AY645" i="33"/>
  <c r="AY646" i="33" s="1"/>
  <c r="AM645" i="33"/>
  <c r="AM646" i="33" s="1"/>
  <c r="V645" i="33"/>
  <c r="V646" i="33" s="1"/>
  <c r="AT645" i="33"/>
  <c r="AT646" i="33" s="1"/>
  <c r="BJ645" i="33"/>
  <c r="BJ646" i="33" s="1"/>
  <c r="BD645" i="33"/>
  <c r="BD646" i="33" s="1"/>
  <c r="BQ645" i="33"/>
  <c r="BQ646" i="33" s="1"/>
  <c r="CD645" i="33"/>
  <c r="CD646" i="33" s="1"/>
  <c r="BB645" i="33"/>
  <c r="BB646" i="33" s="1"/>
  <c r="AO645" i="33"/>
  <c r="AO646" i="33" s="1"/>
  <c r="CL645" i="33"/>
  <c r="CL646" i="33" s="1"/>
  <c r="AF645" i="33"/>
  <c r="AF646" i="33" s="1"/>
  <c r="BY645" i="33"/>
  <c r="BY646" i="33" s="1"/>
  <c r="BS645" i="33"/>
  <c r="BS646" i="33" s="1"/>
  <c r="Q645" i="33"/>
  <c r="CC645" i="33"/>
  <c r="CC646" i="33" s="1"/>
  <c r="CA645" i="33"/>
  <c r="CA646" i="33" s="1"/>
  <c r="T645" i="33"/>
  <c r="T646" i="33" s="1"/>
  <c r="AZ645" i="33"/>
  <c r="AZ646" i="33" s="1"/>
  <c r="CF645" i="33"/>
  <c r="CF646" i="33" s="1"/>
  <c r="AG645" i="33"/>
  <c r="AG646" i="33" s="1"/>
  <c r="BM645" i="33"/>
  <c r="BM646" i="33" s="1"/>
  <c r="CS645" i="33"/>
  <c r="CS646" i="33" s="1"/>
  <c r="BV645" i="33"/>
  <c r="BV646" i="33" s="1"/>
  <c r="BG645" i="33"/>
  <c r="BG646" i="33" s="1"/>
  <c r="AU645" i="33"/>
  <c r="AU646" i="33" s="1"/>
  <c r="AL645" i="33"/>
  <c r="AL646" i="33" s="1"/>
  <c r="X645" i="33"/>
  <c r="X646" i="33" s="1"/>
  <c r="CJ645" i="33"/>
  <c r="CJ646" i="33" s="1"/>
  <c r="AK645" i="33"/>
  <c r="AK646" i="33" s="1"/>
  <c r="R645" i="33"/>
  <c r="R646" i="33" s="1"/>
  <c r="BC645" i="33"/>
  <c r="BC646" i="33" s="1"/>
  <c r="CN645" i="33"/>
  <c r="CN646" i="33" s="1"/>
  <c r="BW645" i="33"/>
  <c r="BW646" i="33" s="1"/>
  <c r="BL645" i="33"/>
  <c r="BL646" i="33" s="1"/>
  <c r="AH645" i="33"/>
  <c r="AH646" i="33" s="1"/>
  <c r="CH645" i="33"/>
  <c r="CH646" i="33" s="1"/>
  <c r="AW645" i="33"/>
  <c r="AW646" i="33" s="1"/>
  <c r="AA645" i="33"/>
  <c r="AA646" i="33" s="1"/>
  <c r="AN645" i="33"/>
  <c r="AN646" i="33" s="1"/>
  <c r="BT645" i="33"/>
  <c r="BT646" i="33" s="1"/>
  <c r="U645" i="33"/>
  <c r="U646" i="33" s="1"/>
  <c r="BA645" i="33"/>
  <c r="BA646" i="33" s="1"/>
  <c r="CG645" i="33"/>
  <c r="CG646" i="33" s="1"/>
  <c r="AX645" i="33"/>
  <c r="AX646" i="33" s="1"/>
  <c r="AI645" i="33"/>
  <c r="AI646" i="33" s="1"/>
  <c r="W645" i="33"/>
  <c r="W646" i="33" s="1"/>
  <c r="CI645" i="33"/>
  <c r="CI646" i="33" s="1"/>
  <c r="CP645" i="33"/>
  <c r="CP646" i="33" s="1"/>
  <c r="AQ645" i="33"/>
  <c r="AQ646" i="33" s="1"/>
  <c r="CQ645" i="33"/>
  <c r="CQ646" i="33" s="1"/>
  <c r="BO645" i="33"/>
  <c r="BO646" i="33" s="1"/>
  <c r="BH645" i="33"/>
  <c r="BH646" i="33" s="1"/>
  <c r="Z645" i="33"/>
  <c r="Z646" i="33" s="1"/>
  <c r="BR645" i="33"/>
  <c r="BR646" i="33" s="1"/>
  <c r="CR645" i="33"/>
  <c r="CR646" i="33" s="1"/>
  <c r="CE645" i="33"/>
  <c r="CE646" i="33" s="1"/>
  <c r="AJ645" i="33"/>
  <c r="AJ646" i="33" s="1"/>
  <c r="AP645" i="33"/>
  <c r="AP646" i="33" s="1"/>
  <c r="AD645" i="33"/>
  <c r="AD646" i="33" s="1"/>
  <c r="O645" i="33" l="1"/>
  <c r="Q646" i="33"/>
  <c r="O646" i="33" l="1"/>
  <c r="Q647" i="33" s="1"/>
  <c r="BL647" i="33" l="1"/>
  <c r="CC647" i="33"/>
  <c r="AS647" i="33"/>
  <c r="CA647" i="33"/>
  <c r="AK647" i="33"/>
  <c r="V647" i="33"/>
  <c r="CK647" i="33"/>
  <c r="BJ647" i="33"/>
  <c r="AO647" i="33"/>
  <c r="BO647" i="33"/>
  <c r="AB647" i="33"/>
  <c r="AL647" i="33"/>
  <c r="AX647" i="33"/>
  <c r="CM647" i="33"/>
  <c r="BI647" i="33"/>
  <c r="CH647" i="33"/>
  <c r="CF647" i="33"/>
  <c r="U647" i="33"/>
  <c r="BK647" i="33"/>
  <c r="AZ647" i="33"/>
  <c r="AY647" i="33"/>
  <c r="AG647" i="33"/>
  <c r="CO647" i="33"/>
  <c r="BV647" i="33"/>
  <c r="CL647" i="33"/>
  <c r="S647" i="33"/>
  <c r="BE647" i="33"/>
  <c r="BP647" i="33"/>
  <c r="BM647" i="33"/>
  <c r="AQ647" i="33"/>
  <c r="AA647" i="33"/>
  <c r="AC647" i="33"/>
  <c r="CE647" i="33"/>
  <c r="CG647" i="33"/>
  <c r="AR647" i="33"/>
  <c r="AH647" i="33"/>
  <c r="BD647" i="33"/>
  <c r="BF647" i="33"/>
  <c r="AV647" i="33"/>
  <c r="CN647" i="33"/>
  <c r="CQ647" i="33"/>
  <c r="BT647" i="33"/>
  <c r="Z647" i="33"/>
  <c r="CJ647" i="33"/>
  <c r="BQ647" i="33"/>
  <c r="Y647" i="33"/>
  <c r="BR647" i="33"/>
  <c r="CP647" i="33"/>
  <c r="BW647" i="33"/>
  <c r="AJ647" i="33"/>
  <c r="R647" i="33"/>
  <c r="AP647" i="33"/>
  <c r="AN647" i="33"/>
  <c r="BS647" i="33"/>
  <c r="T647" i="33"/>
  <c r="BH647" i="33"/>
  <c r="BU647" i="33"/>
  <c r="BG647" i="33"/>
  <c r="BN647" i="33"/>
  <c r="BX647" i="33"/>
  <c r="BB647" i="33"/>
  <c r="AF647" i="33"/>
  <c r="AM647" i="33"/>
  <c r="CR647" i="33"/>
  <c r="AT647" i="33"/>
  <c r="AW647" i="33"/>
  <c r="BY647" i="33"/>
  <c r="CB647" i="33"/>
  <c r="AU647" i="33"/>
  <c r="CS647" i="33"/>
  <c r="AE647" i="33"/>
  <c r="X647" i="33"/>
  <c r="W647" i="33"/>
  <c r="BC647" i="33"/>
  <c r="CD647" i="33"/>
  <c r="AI647" i="33"/>
  <c r="BZ647" i="33"/>
  <c r="CI647" i="33"/>
  <c r="BA647" i="33"/>
  <c r="AD647" i="33"/>
  <c r="L648" i="33" l="1"/>
  <c r="L645" i="33"/>
  <c r="O647" i="33"/>
  <c r="L646" i="33"/>
  <c r="L647" i="33"/>
  <c r="M647" i="33"/>
  <c r="M645" i="33" l="1"/>
  <c r="F645" i="33" s="1"/>
  <c r="D645" i="33" l="1"/>
  <c r="E645" i="33"/>
  <c r="H650" i="33" l="1"/>
  <c r="H651" i="33" s="1"/>
  <c r="K650" i="33" l="1"/>
  <c r="H652" i="33"/>
  <c r="K651" i="33"/>
  <c r="H653" i="33" l="1"/>
  <c r="K653" i="33" s="1"/>
  <c r="K652" i="33"/>
  <c r="CN650" i="33" l="1"/>
  <c r="CN651" i="33" s="1"/>
  <c r="CB650" i="33"/>
  <c r="CB651" i="33" s="1"/>
  <c r="BE650" i="33"/>
  <c r="BE651" i="33" s="1"/>
  <c r="AZ650" i="33"/>
  <c r="AZ651" i="33" s="1"/>
  <c r="W650" i="33"/>
  <c r="W651" i="33" s="1"/>
  <c r="BA650" i="33"/>
  <c r="BA651" i="33" s="1"/>
  <c r="CL650" i="33"/>
  <c r="CL651" i="33" s="1"/>
  <c r="X650" i="33"/>
  <c r="X651" i="33" s="1"/>
  <c r="BQ650" i="33"/>
  <c r="BQ651" i="33" s="1"/>
  <c r="CI650" i="33"/>
  <c r="CI651" i="33" s="1"/>
  <c r="BJ650" i="33"/>
  <c r="BJ651" i="33" s="1"/>
  <c r="AS650" i="33"/>
  <c r="AS651" i="33" s="1"/>
  <c r="BM650" i="33"/>
  <c r="BM651" i="33" s="1"/>
  <c r="CR650" i="33"/>
  <c r="CR651" i="33" s="1"/>
  <c r="BI650" i="33"/>
  <c r="BI651" i="33" s="1"/>
  <c r="AM650" i="33"/>
  <c r="AM651" i="33" s="1"/>
  <c r="S650" i="33"/>
  <c r="S651" i="33" s="1"/>
  <c r="AT650" i="33"/>
  <c r="AT651" i="33" s="1"/>
  <c r="AF650" i="33"/>
  <c r="AF651" i="33" s="1"/>
  <c r="AE650" i="33"/>
  <c r="AE651" i="33" s="1"/>
  <c r="AR650" i="33"/>
  <c r="AR651" i="33" s="1"/>
  <c r="AW650" i="33"/>
  <c r="AW651" i="33" s="1"/>
  <c r="CQ650" i="33"/>
  <c r="CQ651" i="33" s="1"/>
  <c r="CP650" i="33"/>
  <c r="CP651" i="33" s="1"/>
  <c r="AI650" i="33"/>
  <c r="AI651" i="33" s="1"/>
  <c r="AJ650" i="33"/>
  <c r="AJ651" i="33" s="1"/>
  <c r="AC650" i="33"/>
  <c r="AC651" i="33" s="1"/>
  <c r="AU650" i="33"/>
  <c r="AU651" i="33" s="1"/>
  <c r="CJ650" i="33"/>
  <c r="CJ651" i="33" s="1"/>
  <c r="BT650" i="33"/>
  <c r="BT651" i="33" s="1"/>
  <c r="BZ650" i="33"/>
  <c r="BZ651" i="33" s="1"/>
  <c r="BU650" i="33"/>
  <c r="BU651" i="33" s="1"/>
  <c r="AB650" i="33"/>
  <c r="AB651" i="33" s="1"/>
  <c r="BV650" i="33"/>
  <c r="BV651" i="33" s="1"/>
  <c r="BN650" i="33"/>
  <c r="BN651" i="33" s="1"/>
  <c r="Q650" i="33"/>
  <c r="AL650" i="33"/>
  <c r="AL651" i="33" s="1"/>
  <c r="BK650" i="33"/>
  <c r="BK651" i="33" s="1"/>
  <c r="CE650" i="33"/>
  <c r="CE651" i="33" s="1"/>
  <c r="AP650" i="33"/>
  <c r="AP651" i="33" s="1"/>
  <c r="CS650" i="33"/>
  <c r="CS651" i="33" s="1"/>
  <c r="BX650" i="33"/>
  <c r="BX651" i="33" s="1"/>
  <c r="BF650" i="33"/>
  <c r="BF651" i="33" s="1"/>
  <c r="AO650" i="33"/>
  <c r="AO651" i="33" s="1"/>
  <c r="Z650" i="33"/>
  <c r="Z651" i="33" s="1"/>
  <c r="BY650" i="33"/>
  <c r="BY651" i="33" s="1"/>
  <c r="AN650" i="33"/>
  <c r="AN651" i="33" s="1"/>
  <c r="BO650" i="33"/>
  <c r="BO651" i="33" s="1"/>
  <c r="AA650" i="33"/>
  <c r="AA651" i="33" s="1"/>
  <c r="Y650" i="33"/>
  <c r="Y651" i="33" s="1"/>
  <c r="BB650" i="33"/>
  <c r="BB651" i="33" s="1"/>
  <c r="BS650" i="33"/>
  <c r="BS651" i="33" s="1"/>
  <c r="BW650" i="33"/>
  <c r="BW651" i="33" s="1"/>
  <c r="CA650" i="33"/>
  <c r="CA651" i="33" s="1"/>
  <c r="CF650" i="33"/>
  <c r="CF651" i="33" s="1"/>
  <c r="AD650" i="33"/>
  <c r="AD651" i="33" s="1"/>
  <c r="AH650" i="33"/>
  <c r="AH651" i="33" s="1"/>
  <c r="R650" i="33"/>
  <c r="R651" i="33" s="1"/>
  <c r="CC650" i="33"/>
  <c r="CC651" i="33" s="1"/>
  <c r="CO650" i="33"/>
  <c r="CO651" i="33" s="1"/>
  <c r="AV650" i="33"/>
  <c r="AV651" i="33" s="1"/>
  <c r="BP650" i="33"/>
  <c r="BP651" i="33" s="1"/>
  <c r="CD650" i="33"/>
  <c r="CD651" i="33" s="1"/>
  <c r="AG650" i="33"/>
  <c r="AG651" i="33" s="1"/>
  <c r="U650" i="33"/>
  <c r="U651" i="33" s="1"/>
  <c r="CM650" i="33"/>
  <c r="CM651" i="33" s="1"/>
  <c r="T650" i="33"/>
  <c r="T651" i="33" s="1"/>
  <c r="CH650" i="33"/>
  <c r="CH651" i="33" s="1"/>
  <c r="V650" i="33"/>
  <c r="V651" i="33" s="1"/>
  <c r="BC650" i="33"/>
  <c r="BC651" i="33" s="1"/>
  <c r="BH650" i="33"/>
  <c r="BH651" i="33" s="1"/>
  <c r="AX650" i="33"/>
  <c r="AX651" i="33" s="1"/>
  <c r="CK650" i="33"/>
  <c r="CK651" i="33" s="1"/>
  <c r="AQ650" i="33"/>
  <c r="AQ651" i="33" s="1"/>
  <c r="BD650" i="33"/>
  <c r="BD651" i="33" s="1"/>
  <c r="BR650" i="33"/>
  <c r="BR651" i="33" s="1"/>
  <c r="BL650" i="33"/>
  <c r="BL651" i="33" s="1"/>
  <c r="AK650" i="33"/>
  <c r="AK651" i="33" s="1"/>
  <c r="BG650" i="33"/>
  <c r="BG651" i="33" s="1"/>
  <c r="CG650" i="33"/>
  <c r="CG651" i="33" s="1"/>
  <c r="AY650" i="33"/>
  <c r="AY651" i="33" s="1"/>
  <c r="Q651" i="33" l="1"/>
  <c r="O650" i="33"/>
  <c r="O651" i="33" l="1"/>
  <c r="AZ652" i="33" l="1"/>
  <c r="W652" i="33"/>
  <c r="CB652" i="33"/>
  <c r="BE652" i="33"/>
  <c r="CN652" i="33"/>
  <c r="AY652" i="33"/>
  <c r="AM652" i="33"/>
  <c r="BT652" i="33"/>
  <c r="S652" i="33"/>
  <c r="BR652" i="33"/>
  <c r="AR652" i="33"/>
  <c r="CF652" i="33"/>
  <c r="T652" i="33"/>
  <c r="AH652" i="33"/>
  <c r="BX652" i="33"/>
  <c r="AT652" i="33"/>
  <c r="AG652" i="33"/>
  <c r="BO652" i="33"/>
  <c r="BL652" i="33"/>
  <c r="BW652" i="33"/>
  <c r="AF652" i="33"/>
  <c r="CG652" i="33"/>
  <c r="BJ652" i="33"/>
  <c r="CS652" i="33"/>
  <c r="AC652" i="33"/>
  <c r="BY652" i="33"/>
  <c r="BA652" i="33"/>
  <c r="CP652" i="33"/>
  <c r="CR652" i="33"/>
  <c r="AS652" i="33"/>
  <c r="AA652" i="33"/>
  <c r="X652" i="33"/>
  <c r="CQ652" i="33"/>
  <c r="BH652" i="33"/>
  <c r="CH652" i="33"/>
  <c r="BM652" i="33"/>
  <c r="BZ652" i="33"/>
  <c r="CC652" i="33"/>
  <c r="BV652" i="33"/>
  <c r="CL652" i="33"/>
  <c r="AB652" i="33"/>
  <c r="BU652" i="33"/>
  <c r="AO652" i="33"/>
  <c r="AQ652" i="33"/>
  <c r="CA652" i="33"/>
  <c r="CI652" i="33"/>
  <c r="AK652" i="33"/>
  <c r="BI652" i="33"/>
  <c r="AN652" i="33"/>
  <c r="CO652" i="33"/>
  <c r="U652" i="33"/>
  <c r="V652" i="33"/>
  <c r="BB652" i="33"/>
  <c r="AJ652" i="33"/>
  <c r="BC652" i="33"/>
  <c r="BS652" i="33"/>
  <c r="BF652" i="33"/>
  <c r="AV652" i="33"/>
  <c r="BN652" i="33"/>
  <c r="CD652" i="33"/>
  <c r="Z652" i="33"/>
  <c r="AW652" i="33"/>
  <c r="CE652" i="33"/>
  <c r="CJ652" i="33"/>
  <c r="AE652" i="33"/>
  <c r="BK652" i="33"/>
  <c r="AU652" i="33"/>
  <c r="BD652" i="33"/>
  <c r="BQ652" i="33"/>
  <c r="BP652" i="33"/>
  <c r="CK652" i="33"/>
  <c r="AL652" i="33"/>
  <c r="AD652" i="33"/>
  <c r="CM652" i="33"/>
  <c r="AX652" i="33"/>
  <c r="AI652" i="33"/>
  <c r="R652" i="33"/>
  <c r="AP652" i="33"/>
  <c r="BG652" i="33"/>
  <c r="Y652" i="33"/>
  <c r="Q652" i="33"/>
  <c r="M652" i="33" l="1"/>
  <c r="O652" i="33"/>
  <c r="L650" i="33"/>
  <c r="L652" i="33"/>
  <c r="L653" i="33"/>
  <c r="L651" i="33"/>
  <c r="M650" i="33" l="1"/>
  <c r="F650" i="33" l="1"/>
  <c r="D650" i="33"/>
  <c r="E650" i="33"/>
  <c r="H655" i="33" l="1"/>
  <c r="H656" i="33" l="1"/>
  <c r="K655" i="33"/>
  <c r="H657" i="33" l="1"/>
  <c r="K656" i="33"/>
  <c r="H658" i="33" l="1"/>
  <c r="K658" i="33" s="1"/>
  <c r="K657" i="33"/>
  <c r="AO655" i="33" l="1"/>
  <c r="AO656" i="33" s="1"/>
  <c r="BU655" i="33"/>
  <c r="BU656" i="33" s="1"/>
  <c r="V655" i="33"/>
  <c r="V656" i="33" s="1"/>
  <c r="BB655" i="33"/>
  <c r="BB656" i="33" s="1"/>
  <c r="CH655" i="33"/>
  <c r="CH656" i="33" s="1"/>
  <c r="BG655" i="33"/>
  <c r="BG656" i="33" s="1"/>
  <c r="AR655" i="33"/>
  <c r="AR656" i="33" s="1"/>
  <c r="AF655" i="33"/>
  <c r="AF656" i="33" s="1"/>
  <c r="CR655" i="33"/>
  <c r="CR656" i="33" s="1"/>
  <c r="BK655" i="33"/>
  <c r="BK656" i="33" s="1"/>
  <c r="T655" i="33"/>
  <c r="T656" i="33" s="1"/>
  <c r="BM655" i="33"/>
  <c r="BM656" i="33" s="1"/>
  <c r="AQ655" i="33"/>
  <c r="AQ656" i="33" s="1"/>
  <c r="CA655" i="33"/>
  <c r="CA656" i="33" s="1"/>
  <c r="AX655" i="33"/>
  <c r="AX656" i="33" s="1"/>
  <c r="X655" i="33"/>
  <c r="X656" i="33" s="1"/>
  <c r="AS655" i="33"/>
  <c r="AS656" i="33" s="1"/>
  <c r="BY655" i="33"/>
  <c r="BY656" i="33" s="1"/>
  <c r="Z655" i="33"/>
  <c r="Z656" i="33" s="1"/>
  <c r="BF655" i="33"/>
  <c r="BF656" i="33" s="1"/>
  <c r="CL655" i="33"/>
  <c r="CL656" i="33" s="1"/>
  <c r="BO655" i="33"/>
  <c r="BO656" i="33" s="1"/>
  <c r="AZ655" i="33"/>
  <c r="AZ656" i="33" s="1"/>
  <c r="AN655" i="33"/>
  <c r="AN656" i="33" s="1"/>
  <c r="W655" i="33"/>
  <c r="W656" i="33" s="1"/>
  <c r="AE655" i="33"/>
  <c r="AE656" i="33" s="1"/>
  <c r="U655" i="33"/>
  <c r="U656" i="33" s="1"/>
  <c r="CG655" i="33"/>
  <c r="CG656" i="33" s="1"/>
  <c r="BN655" i="33"/>
  <c r="BN656" i="33" s="1"/>
  <c r="CE655" i="33"/>
  <c r="CE656" i="33" s="1"/>
  <c r="BD655" i="33"/>
  <c r="BD656" i="33" s="1"/>
  <c r="BV655" i="33"/>
  <c r="BV656" i="33" s="1"/>
  <c r="BT655" i="33"/>
  <c r="BT656" i="33" s="1"/>
  <c r="CS655" i="33"/>
  <c r="CS656" i="33" s="1"/>
  <c r="CN655" i="33"/>
  <c r="CN656" i="33" s="1"/>
  <c r="AK655" i="33"/>
  <c r="AK656" i="33" s="1"/>
  <c r="AY655" i="33"/>
  <c r="AY656" i="33" s="1"/>
  <c r="AU655" i="33"/>
  <c r="AU656" i="33" s="1"/>
  <c r="Q655" i="33"/>
  <c r="AW655" i="33"/>
  <c r="AW656" i="33" s="1"/>
  <c r="CC655" i="33"/>
  <c r="CC656" i="33" s="1"/>
  <c r="AD655" i="33"/>
  <c r="AD656" i="33" s="1"/>
  <c r="BJ655" i="33"/>
  <c r="BJ656" i="33" s="1"/>
  <c r="CP655" i="33"/>
  <c r="CP656" i="33" s="1"/>
  <c r="BW655" i="33"/>
  <c r="BW656" i="33" s="1"/>
  <c r="BH655" i="33"/>
  <c r="BH656" i="33" s="1"/>
  <c r="AV655" i="33"/>
  <c r="AV656" i="33" s="1"/>
  <c r="AM655" i="33"/>
  <c r="AM656" i="33" s="1"/>
  <c r="CQ655" i="33"/>
  <c r="CQ656" i="33" s="1"/>
  <c r="BA655" i="33"/>
  <c r="BA656" i="33" s="1"/>
  <c r="AH655" i="33"/>
  <c r="AH656" i="33" s="1"/>
  <c r="S655" i="33"/>
  <c r="S656" i="33" s="1"/>
  <c r="BP655" i="33"/>
  <c r="BP656" i="33" s="1"/>
  <c r="BC655" i="33"/>
  <c r="BC656" i="33" s="1"/>
  <c r="CF655" i="33"/>
  <c r="CF656" i="33" s="1"/>
  <c r="AG655" i="33"/>
  <c r="AG656" i="33" s="1"/>
  <c r="BZ655" i="33"/>
  <c r="BZ656" i="33" s="1"/>
  <c r="CB655" i="33"/>
  <c r="CB656" i="33" s="1"/>
  <c r="R655" i="33"/>
  <c r="R656" i="33" s="1"/>
  <c r="AJ655" i="33"/>
  <c r="AJ656" i="33" s="1"/>
  <c r="Y655" i="33"/>
  <c r="Y656" i="33" s="1"/>
  <c r="BE655" i="33"/>
  <c r="BE656" i="33" s="1"/>
  <c r="CK655" i="33"/>
  <c r="CK656" i="33" s="1"/>
  <c r="AL655" i="33"/>
  <c r="AL656" i="33" s="1"/>
  <c r="BR655" i="33"/>
  <c r="BR656" i="33" s="1"/>
  <c r="AA655" i="33"/>
  <c r="AA656" i="33" s="1"/>
  <c r="CM655" i="33"/>
  <c r="CM656" i="33" s="1"/>
  <c r="BX655" i="33"/>
  <c r="BX656" i="33" s="1"/>
  <c r="BL655" i="33"/>
  <c r="BL656" i="33" s="1"/>
  <c r="BS655" i="33"/>
  <c r="BS656" i="33" s="1"/>
  <c r="AC655" i="33"/>
  <c r="AC656" i="33" s="1"/>
  <c r="BI655" i="33"/>
  <c r="BI656" i="33" s="1"/>
  <c r="CO655" i="33"/>
  <c r="CO656" i="33" s="1"/>
  <c r="AP655" i="33"/>
  <c r="AP656" i="33" s="1"/>
  <c r="AI655" i="33"/>
  <c r="AI656" i="33" s="1"/>
  <c r="CI655" i="33"/>
  <c r="CI656" i="33" s="1"/>
  <c r="AT655" i="33"/>
  <c r="AT656" i="33" s="1"/>
  <c r="AB655" i="33"/>
  <c r="AB656" i="33" s="1"/>
  <c r="BQ655" i="33"/>
  <c r="BQ656" i="33" s="1"/>
  <c r="CD655" i="33"/>
  <c r="CD656" i="33" s="1"/>
  <c r="CJ655" i="33"/>
  <c r="CJ656" i="33" s="1"/>
  <c r="O655" i="33" l="1"/>
  <c r="Q656" i="33"/>
  <c r="O656" i="33" l="1"/>
  <c r="BI657" i="33" l="1"/>
  <c r="BO657" i="33"/>
  <c r="AY657" i="33"/>
  <c r="AV657" i="33"/>
  <c r="BB657" i="33"/>
  <c r="Z657" i="33"/>
  <c r="BS657" i="33"/>
  <c r="AA657" i="33"/>
  <c r="BU657" i="33"/>
  <c r="CO657" i="33"/>
  <c r="CR657" i="33"/>
  <c r="CK657" i="33"/>
  <c r="R657" i="33"/>
  <c r="AD657" i="33"/>
  <c r="BD657" i="33"/>
  <c r="CI657" i="33"/>
  <c r="CS657" i="33"/>
  <c r="Y657" i="33"/>
  <c r="BJ657" i="33"/>
  <c r="CG657" i="33"/>
  <c r="BM657" i="33"/>
  <c r="CE657" i="33"/>
  <c r="U657" i="33"/>
  <c r="BK657" i="33"/>
  <c r="AW657" i="33"/>
  <c r="CA657" i="33"/>
  <c r="BN657" i="33"/>
  <c r="AX657" i="33"/>
  <c r="AI657" i="33"/>
  <c r="T657" i="33"/>
  <c r="AU657" i="33"/>
  <c r="CB657" i="33"/>
  <c r="AG657" i="33"/>
  <c r="BR657" i="33"/>
  <c r="AO657" i="33"/>
  <c r="BZ657" i="33"/>
  <c r="AT657" i="33"/>
  <c r="CD657" i="33"/>
  <c r="AC657" i="33"/>
  <c r="BL657" i="33"/>
  <c r="AM657" i="33"/>
  <c r="CC657" i="33"/>
  <c r="AL657" i="33"/>
  <c r="AE657" i="33"/>
  <c r="BC657" i="33"/>
  <c r="CP657" i="33"/>
  <c r="BY657" i="33"/>
  <c r="BW657" i="33"/>
  <c r="AZ657" i="33"/>
  <c r="AS657" i="33"/>
  <c r="AN657" i="33"/>
  <c r="BG657" i="33"/>
  <c r="CL657" i="33"/>
  <c r="BE657" i="33"/>
  <c r="CM657" i="33"/>
  <c r="V657" i="33"/>
  <c r="BX657" i="33"/>
  <c r="BA657" i="33"/>
  <c r="X657" i="33"/>
  <c r="BH657" i="33"/>
  <c r="S657" i="33"/>
  <c r="CQ657" i="33"/>
  <c r="CH657" i="33"/>
  <c r="AH657" i="33"/>
  <c r="BP657" i="33"/>
  <c r="CN657" i="33"/>
  <c r="AR657" i="33"/>
  <c r="BQ657" i="33"/>
  <c r="AP657" i="33"/>
  <c r="AQ657" i="33"/>
  <c r="AK657" i="33"/>
  <c r="AB657" i="33"/>
  <c r="AJ657" i="33"/>
  <c r="AF657" i="33"/>
  <c r="BT657" i="33"/>
  <c r="BV657" i="33"/>
  <c r="CF657" i="33"/>
  <c r="W657" i="33"/>
  <c r="BF657" i="33"/>
  <c r="CJ657" i="33"/>
  <c r="Q657" i="33"/>
  <c r="M657" i="33" l="1"/>
  <c r="O657" i="33"/>
  <c r="L658" i="33"/>
  <c r="L657" i="33"/>
  <c r="L656" i="33"/>
  <c r="L655" i="33"/>
  <c r="M655" i="33" l="1"/>
  <c r="F655" i="33" s="1"/>
  <c r="E655" i="33" l="1"/>
  <c r="D655" i="33"/>
  <c r="H660" i="33" l="1"/>
  <c r="H661" i="33" s="1"/>
  <c r="K660" i="33" l="1"/>
  <c r="H662" i="33"/>
  <c r="K661" i="33"/>
  <c r="H663" i="33" l="1"/>
  <c r="K663" i="33" s="1"/>
  <c r="K662" i="33"/>
  <c r="AD660" i="33" l="1"/>
  <c r="AD661" i="33" s="1"/>
  <c r="BF660" i="33"/>
  <c r="BF661" i="33" s="1"/>
  <c r="CC660" i="33"/>
  <c r="CC661" i="33" s="1"/>
  <c r="BL660" i="33"/>
  <c r="BL661" i="33" s="1"/>
  <c r="Y660" i="33"/>
  <c r="Y661" i="33" s="1"/>
  <c r="CR660" i="33"/>
  <c r="CR661" i="33" s="1"/>
  <c r="AV660" i="33"/>
  <c r="AV661" i="33" s="1"/>
  <c r="CB660" i="33"/>
  <c r="CB661" i="33" s="1"/>
  <c r="BO660" i="33"/>
  <c r="BO661" i="33" s="1"/>
  <c r="AQ660" i="33"/>
  <c r="AQ661" i="33" s="1"/>
  <c r="CP660" i="33"/>
  <c r="CP661" i="33" s="1"/>
  <c r="U660" i="33"/>
  <c r="U661" i="33" s="1"/>
  <c r="AT660" i="33"/>
  <c r="AT661" i="33" s="1"/>
  <c r="BN660" i="33"/>
  <c r="BN661" i="33" s="1"/>
  <c r="BC660" i="33"/>
  <c r="BC661" i="33" s="1"/>
  <c r="BS660" i="33"/>
  <c r="BS661" i="33" s="1"/>
  <c r="AK660" i="33"/>
  <c r="AK661" i="33" s="1"/>
  <c r="CK660" i="33"/>
  <c r="CK661" i="33" s="1"/>
  <c r="BG660" i="33"/>
  <c r="BG661" i="33" s="1"/>
  <c r="AE660" i="33"/>
  <c r="AE661" i="33" s="1"/>
  <c r="AU660" i="33"/>
  <c r="AU661" i="33" s="1"/>
  <c r="AJ660" i="33"/>
  <c r="AJ661" i="33" s="1"/>
  <c r="AO660" i="33"/>
  <c r="AO661" i="33" s="1"/>
  <c r="R660" i="33"/>
  <c r="R661" i="33" s="1"/>
  <c r="CS660" i="33"/>
  <c r="CS661" i="33" s="1"/>
  <c r="CD660" i="33"/>
  <c r="CD661" i="33" s="1"/>
  <c r="BV660" i="33"/>
  <c r="BV661" i="33" s="1"/>
  <c r="BX660" i="33"/>
  <c r="BX661" i="33" s="1"/>
  <c r="BP660" i="33"/>
  <c r="BP661" i="33" s="1"/>
  <c r="BW660" i="33"/>
  <c r="BW661" i="33" s="1"/>
  <c r="CQ660" i="33"/>
  <c r="CQ661" i="33" s="1"/>
  <c r="BE660" i="33"/>
  <c r="BE661" i="33" s="1"/>
  <c r="BR660" i="33"/>
  <c r="BR661" i="33" s="1"/>
  <c r="CF660" i="33"/>
  <c r="CF661" i="33" s="1"/>
  <c r="AA660" i="33"/>
  <c r="AA661" i="33" s="1"/>
  <c r="BT660" i="33"/>
  <c r="BT661" i="33" s="1"/>
  <c r="AX660" i="33"/>
  <c r="AX661" i="33" s="1"/>
  <c r="CH660" i="33"/>
  <c r="CH661" i="33" s="1"/>
  <c r="AF660" i="33"/>
  <c r="AF661" i="33" s="1"/>
  <c r="CA660" i="33"/>
  <c r="CA661" i="33" s="1"/>
  <c r="CL660" i="33"/>
  <c r="CL661" i="33" s="1"/>
  <c r="AN660" i="33"/>
  <c r="AN661" i="33" s="1"/>
  <c r="AH660" i="33"/>
  <c r="AH661" i="33" s="1"/>
  <c r="CG660" i="33"/>
  <c r="CG661" i="33" s="1"/>
  <c r="AC660" i="33"/>
  <c r="AC661" i="33" s="1"/>
  <c r="CM660" i="33"/>
  <c r="CM661" i="33" s="1"/>
  <c r="BY660" i="33"/>
  <c r="BY661" i="33" s="1"/>
  <c r="BU660" i="33"/>
  <c r="BU661" i="33" s="1"/>
  <c r="AM660" i="33"/>
  <c r="AM661" i="33" s="1"/>
  <c r="BI660" i="33"/>
  <c r="BI661" i="33" s="1"/>
  <c r="T660" i="33"/>
  <c r="T661" i="33" s="1"/>
  <c r="Z660" i="33"/>
  <c r="Z661" i="33" s="1"/>
  <c r="BQ660" i="33"/>
  <c r="BQ661" i="33" s="1"/>
  <c r="CO660" i="33"/>
  <c r="CO661" i="33" s="1"/>
  <c r="CE660" i="33"/>
  <c r="CE661" i="33" s="1"/>
  <c r="BD660" i="33"/>
  <c r="BD661" i="33" s="1"/>
  <c r="BM660" i="33"/>
  <c r="BM661" i="33" s="1"/>
  <c r="BZ660" i="33"/>
  <c r="BZ661" i="33" s="1"/>
  <c r="AB660" i="33"/>
  <c r="AB661" i="33" s="1"/>
  <c r="AI660" i="33"/>
  <c r="AI661" i="33" s="1"/>
  <c r="BH660" i="33"/>
  <c r="BH661" i="33" s="1"/>
  <c r="X660" i="33"/>
  <c r="X661" i="33" s="1"/>
  <c r="AW660" i="33"/>
  <c r="AW661" i="33" s="1"/>
  <c r="BJ660" i="33"/>
  <c r="BJ661" i="33" s="1"/>
  <c r="AZ660" i="33"/>
  <c r="AZ661" i="33" s="1"/>
  <c r="S660" i="33"/>
  <c r="S661" i="33" s="1"/>
  <c r="AS660" i="33"/>
  <c r="AS661" i="33" s="1"/>
  <c r="AP660" i="33"/>
  <c r="AP661" i="33" s="1"/>
  <c r="W660" i="33"/>
  <c r="W661" i="33" s="1"/>
  <c r="AR660" i="33"/>
  <c r="AR661" i="33" s="1"/>
  <c r="V660" i="33"/>
  <c r="V661" i="33" s="1"/>
  <c r="CJ660" i="33"/>
  <c r="CJ661" i="33" s="1"/>
  <c r="CI660" i="33"/>
  <c r="CI661" i="33" s="1"/>
  <c r="BB660" i="33"/>
  <c r="BB661" i="33" s="1"/>
  <c r="AY660" i="33"/>
  <c r="AY661" i="33" s="1"/>
  <c r="BK660" i="33"/>
  <c r="BK661" i="33" s="1"/>
  <c r="BA660" i="33"/>
  <c r="BA661" i="33" s="1"/>
  <c r="AL660" i="33"/>
  <c r="AL661" i="33" s="1"/>
  <c r="AG660" i="33"/>
  <c r="AG661" i="33" s="1"/>
  <c r="CN660" i="33"/>
  <c r="CN661" i="33" s="1"/>
  <c r="Q660" i="33"/>
  <c r="O660" i="33" l="1"/>
  <c r="Q661" i="33"/>
  <c r="O661" i="33" l="1"/>
  <c r="Q662" i="33" s="1"/>
  <c r="AE662" i="33" l="1"/>
  <c r="BG662" i="33"/>
  <c r="AQ662" i="33"/>
  <c r="BC662" i="33"/>
  <c r="BO662" i="33"/>
  <c r="AU662" i="33"/>
  <c r="BV662" i="33"/>
  <c r="BF662" i="33"/>
  <c r="AK662" i="33"/>
  <c r="R662" i="33"/>
  <c r="AD662" i="33"/>
  <c r="CK662" i="33"/>
  <c r="AJ662" i="33"/>
  <c r="U662" i="33"/>
  <c r="CS662" i="33"/>
  <c r="CC662" i="33"/>
  <c r="AT662" i="33"/>
  <c r="CP662" i="33"/>
  <c r="CD662" i="33"/>
  <c r="Y662" i="33"/>
  <c r="AV662" i="33"/>
  <c r="AO662" i="33"/>
  <c r="CB662" i="33"/>
  <c r="BS662" i="33"/>
  <c r="BL662" i="33"/>
  <c r="CR662" i="33"/>
  <c r="BN662" i="33"/>
  <c r="AC662" i="33"/>
  <c r="AR662" i="33"/>
  <c r="AL662" i="33"/>
  <c r="CI662" i="33"/>
  <c r="AI662" i="33"/>
  <c r="BD662" i="33"/>
  <c r="CG662" i="33"/>
  <c r="BK662" i="33"/>
  <c r="T662" i="33"/>
  <c r="AW662" i="33"/>
  <c r="BY662" i="33"/>
  <c r="CH662" i="33"/>
  <c r="BZ662" i="33"/>
  <c r="BW662" i="33"/>
  <c r="BR662" i="33"/>
  <c r="CQ662" i="33"/>
  <c r="BI662" i="33"/>
  <c r="BT662" i="33"/>
  <c r="AX662" i="33"/>
  <c r="AB662" i="33"/>
  <c r="BA662" i="33"/>
  <c r="X662" i="33"/>
  <c r="Z662" i="33"/>
  <c r="AZ662" i="33"/>
  <c r="BX662" i="33"/>
  <c r="BU662" i="33"/>
  <c r="CO662" i="33"/>
  <c r="BM662" i="33"/>
  <c r="CA662" i="33"/>
  <c r="BE662" i="33"/>
  <c r="AH662" i="33"/>
  <c r="AY662" i="33"/>
  <c r="BP662" i="33"/>
  <c r="V662" i="33"/>
  <c r="AN662" i="33"/>
  <c r="CE662" i="33"/>
  <c r="AG662" i="33"/>
  <c r="W662" i="33"/>
  <c r="CF662" i="33"/>
  <c r="BJ662" i="33"/>
  <c r="AS662" i="33"/>
  <c r="CM662" i="33"/>
  <c r="AA662" i="33"/>
  <c r="AM662" i="33"/>
  <c r="BB662" i="33"/>
  <c r="CL662" i="33"/>
  <c r="AF662" i="33"/>
  <c r="S662" i="33"/>
  <c r="AP662" i="33"/>
  <c r="BH662" i="33"/>
  <c r="CJ662" i="33"/>
  <c r="CN662" i="33"/>
  <c r="BQ662" i="33"/>
  <c r="M662" i="33" l="1"/>
  <c r="L661" i="33"/>
  <c r="L662" i="33"/>
  <c r="L660" i="33"/>
  <c r="L663" i="33"/>
  <c r="O662" i="33"/>
  <c r="M660" i="33" l="1"/>
  <c r="F660" i="33" l="1"/>
  <c r="D660" i="33"/>
  <c r="E660" i="33"/>
  <c r="H665" i="33" l="1"/>
  <c r="H683" i="33" l="1"/>
  <c r="G22" i="33"/>
  <c r="H666" i="33"/>
  <c r="R614" i="33"/>
  <c r="K665" i="33"/>
  <c r="B672" i="33" l="1"/>
  <c r="R615" i="33"/>
  <c r="H667" i="33"/>
  <c r="K666" i="33"/>
  <c r="B673" i="33" s="1"/>
  <c r="H684" i="33"/>
  <c r="H685" i="33" s="1"/>
  <c r="H686" i="33" s="1"/>
  <c r="E683" i="33"/>
  <c r="I678" i="33" l="1"/>
  <c r="B23" i="33"/>
  <c r="H668" i="33"/>
  <c r="R616" i="33"/>
  <c r="K667" i="33"/>
  <c r="I679" i="33"/>
  <c r="C23" i="33"/>
  <c r="I684" i="33" l="1"/>
  <c r="I683" i="33"/>
  <c r="R617" i="33"/>
  <c r="K668" i="33"/>
  <c r="BV665" i="33" s="1"/>
  <c r="BV666" i="33" s="1"/>
  <c r="B674" i="33"/>
  <c r="CG665" i="33" l="1"/>
  <c r="CG666" i="33" s="1"/>
  <c r="Q665" i="33"/>
  <c r="BX665" i="33"/>
  <c r="BX666" i="33" s="1"/>
  <c r="CF665" i="33"/>
  <c r="CF666" i="33" s="1"/>
  <c r="BK665" i="33"/>
  <c r="BK666" i="33" s="1"/>
  <c r="CR665" i="33"/>
  <c r="CR666" i="33" s="1"/>
  <c r="AV665" i="33"/>
  <c r="AV666" i="33" s="1"/>
  <c r="CE665" i="33"/>
  <c r="CE666" i="33" s="1"/>
  <c r="AR665" i="33"/>
  <c r="AR666" i="33" s="1"/>
  <c r="BN665" i="33"/>
  <c r="BN666" i="33" s="1"/>
  <c r="V665" i="33"/>
  <c r="V666" i="33" s="1"/>
  <c r="CL665" i="33"/>
  <c r="CL666" i="33" s="1"/>
  <c r="CN665" i="33"/>
  <c r="CN666" i="33" s="1"/>
  <c r="BU665" i="33"/>
  <c r="BU666" i="33" s="1"/>
  <c r="BQ665" i="33"/>
  <c r="BQ666" i="33" s="1"/>
  <c r="CD665" i="33"/>
  <c r="CD666" i="33" s="1"/>
  <c r="AT665" i="33"/>
  <c r="AT666" i="33" s="1"/>
  <c r="CM665" i="33"/>
  <c r="CM666" i="33" s="1"/>
  <c r="AF665" i="33"/>
  <c r="AF666" i="33" s="1"/>
  <c r="AB665" i="33"/>
  <c r="AB666" i="33" s="1"/>
  <c r="CK665" i="33"/>
  <c r="CK666" i="33" s="1"/>
  <c r="R665" i="33"/>
  <c r="R666" i="33" s="1"/>
  <c r="CQ665" i="33"/>
  <c r="CQ666" i="33" s="1"/>
  <c r="BW665" i="33"/>
  <c r="BW666" i="33" s="1"/>
  <c r="BH665" i="33"/>
  <c r="BH666" i="33" s="1"/>
  <c r="I689" i="33"/>
  <c r="AH665" i="33"/>
  <c r="AH666" i="33" s="1"/>
  <c r="AY665" i="33"/>
  <c r="AY666" i="33" s="1"/>
  <c r="AW665" i="33"/>
  <c r="AW666" i="33" s="1"/>
  <c r="BL665" i="33"/>
  <c r="BL666" i="33" s="1"/>
  <c r="BM665" i="33"/>
  <c r="BM666" i="33" s="1"/>
  <c r="BC665" i="33"/>
  <c r="BC666" i="33" s="1"/>
  <c r="AQ665" i="33"/>
  <c r="AQ666" i="33" s="1"/>
  <c r="BA665" i="33"/>
  <c r="BA666" i="33" s="1"/>
  <c r="BI665" i="33"/>
  <c r="BI666" i="33" s="1"/>
  <c r="I680" i="33"/>
  <c r="D23" i="33"/>
  <c r="AD665" i="33"/>
  <c r="AD666" i="33" s="1"/>
  <c r="U665" i="33"/>
  <c r="U666" i="33" s="1"/>
  <c r="W665" i="33"/>
  <c r="W666" i="33" s="1"/>
  <c r="AZ665" i="33"/>
  <c r="AZ666" i="33" s="1"/>
  <c r="BS665" i="33"/>
  <c r="BS666" i="33" s="1"/>
  <c r="BT665" i="33"/>
  <c r="BT666" i="33" s="1"/>
  <c r="BY665" i="33"/>
  <c r="BY666" i="33" s="1"/>
  <c r="BF665" i="33"/>
  <c r="BF666" i="33" s="1"/>
  <c r="Q666" i="33"/>
  <c r="B675" i="33"/>
  <c r="CL672" i="33" s="1"/>
  <c r="CL673" i="33" s="1"/>
  <c r="BR665" i="33"/>
  <c r="BR666" i="33" s="1"/>
  <c r="CJ665" i="33"/>
  <c r="CJ666" i="33" s="1"/>
  <c r="CH665" i="33"/>
  <c r="CH666" i="33" s="1"/>
  <c r="AK665" i="33"/>
  <c r="AK666" i="33" s="1"/>
  <c r="CI665" i="33"/>
  <c r="CI666" i="33" s="1"/>
  <c r="BZ665" i="33"/>
  <c r="BZ666" i="33" s="1"/>
  <c r="CP665" i="33"/>
  <c r="CP666" i="33" s="1"/>
  <c r="AP665" i="33"/>
  <c r="AP666" i="33" s="1"/>
  <c r="AI665" i="33"/>
  <c r="AI666" i="33" s="1"/>
  <c r="AE665" i="33"/>
  <c r="AE666" i="33" s="1"/>
  <c r="T665" i="33"/>
  <c r="T666" i="33" s="1"/>
  <c r="AA665" i="33"/>
  <c r="AA666" i="33" s="1"/>
  <c r="AC665" i="33"/>
  <c r="AC666" i="33" s="1"/>
  <c r="AU665" i="33"/>
  <c r="AU666" i="33" s="1"/>
  <c r="CS665" i="33"/>
  <c r="CS666" i="33" s="1"/>
  <c r="AG665" i="33"/>
  <c r="AG666" i="33" s="1"/>
  <c r="CO665" i="33"/>
  <c r="CO666" i="33" s="1"/>
  <c r="X665" i="33"/>
  <c r="X666" i="33" s="1"/>
  <c r="S665" i="33"/>
  <c r="S666" i="33" s="1"/>
  <c r="BD665" i="33"/>
  <c r="BD666" i="33" s="1"/>
  <c r="BJ665" i="33"/>
  <c r="BJ666" i="33" s="1"/>
  <c r="AX665" i="33"/>
  <c r="AX666" i="33" s="1"/>
  <c r="AL665" i="33"/>
  <c r="AL666" i="33" s="1"/>
  <c r="BB665" i="33"/>
  <c r="BB666" i="33" s="1"/>
  <c r="BO665" i="33"/>
  <c r="BO666" i="33" s="1"/>
  <c r="AM665" i="33"/>
  <c r="AM666" i="33" s="1"/>
  <c r="Y665" i="33"/>
  <c r="Y666" i="33" s="1"/>
  <c r="AS665" i="33"/>
  <c r="AS666" i="33" s="1"/>
  <c r="AO665" i="33"/>
  <c r="AO666" i="33" s="1"/>
  <c r="BE665" i="33"/>
  <c r="BE666" i="33" s="1"/>
  <c r="CA665" i="33"/>
  <c r="CA666" i="33" s="1"/>
  <c r="CC665" i="33"/>
  <c r="CC666" i="33" s="1"/>
  <c r="AJ665" i="33"/>
  <c r="AJ666" i="33" s="1"/>
  <c r="Z665" i="33"/>
  <c r="Z666" i="33" s="1"/>
  <c r="BG665" i="33"/>
  <c r="BG666" i="33" s="1"/>
  <c r="CB665" i="33"/>
  <c r="CB666" i="33" s="1"/>
  <c r="AN665" i="33"/>
  <c r="AN666" i="33" s="1"/>
  <c r="I688" i="33"/>
  <c r="BP665" i="33"/>
  <c r="BP666" i="33" s="1"/>
  <c r="AX672" i="33" l="1"/>
  <c r="AX673" i="33" s="1"/>
  <c r="BA672" i="33"/>
  <c r="BA673" i="33" s="1"/>
  <c r="BH672" i="33"/>
  <c r="BH673" i="33" s="1"/>
  <c r="DD672" i="33"/>
  <c r="DD673" i="33" s="1"/>
  <c r="CG672" i="33"/>
  <c r="CG673" i="33" s="1"/>
  <c r="BL672" i="33"/>
  <c r="BL673" i="33" s="1"/>
  <c r="BJ672" i="33"/>
  <c r="BJ673" i="33" s="1"/>
  <c r="CZ672" i="33"/>
  <c r="CZ673" i="33" s="1"/>
  <c r="AJ672" i="33"/>
  <c r="AJ673" i="33" s="1"/>
  <c r="CF672" i="33"/>
  <c r="CF673" i="33" s="1"/>
  <c r="CB672" i="33"/>
  <c r="CB673" i="33" s="1"/>
  <c r="BP672" i="33"/>
  <c r="BP673" i="33" s="1"/>
  <c r="AE672" i="33"/>
  <c r="AE673" i="33" s="1"/>
  <c r="AV672" i="33"/>
  <c r="AV673" i="33" s="1"/>
  <c r="CV672" i="33"/>
  <c r="CV673" i="33" s="1"/>
  <c r="AK672" i="33"/>
  <c r="AK673" i="33" s="1"/>
  <c r="DA672" i="33"/>
  <c r="DA673" i="33" s="1"/>
  <c r="CK672" i="33"/>
  <c r="CK673" i="33" s="1"/>
  <c r="BC672" i="33"/>
  <c r="BC673" i="33" s="1"/>
  <c r="CJ672" i="33"/>
  <c r="CJ673" i="33" s="1"/>
  <c r="BU672" i="33"/>
  <c r="BU673" i="33" s="1"/>
  <c r="BM672" i="33"/>
  <c r="BM673" i="33" s="1"/>
  <c r="AR672" i="33"/>
  <c r="AR673" i="33" s="1"/>
  <c r="BK672" i="33"/>
  <c r="BK673" i="33" s="1"/>
  <c r="BY672" i="33"/>
  <c r="BY673" i="33" s="1"/>
  <c r="DG672" i="33"/>
  <c r="DG673" i="33" s="1"/>
  <c r="BI672" i="33"/>
  <c r="BI673" i="33" s="1"/>
  <c r="AP672" i="33"/>
  <c r="AP673" i="33" s="1"/>
  <c r="CY672" i="33"/>
  <c r="CY673" i="33" s="1"/>
  <c r="CC672" i="33"/>
  <c r="CC673" i="33" s="1"/>
  <c r="BF672" i="33"/>
  <c r="BF673" i="33" s="1"/>
  <c r="BN672" i="33"/>
  <c r="BN673" i="33" s="1"/>
  <c r="AG672" i="33"/>
  <c r="AG673" i="33" s="1"/>
  <c r="CT672" i="33"/>
  <c r="CT673" i="33" s="1"/>
  <c r="BX672" i="33"/>
  <c r="BX673" i="33" s="1"/>
  <c r="CU672" i="33"/>
  <c r="CU673" i="33" s="1"/>
  <c r="DC672" i="33"/>
  <c r="DC673" i="33" s="1"/>
  <c r="AI672" i="33"/>
  <c r="AI673" i="33" s="1"/>
  <c r="AH672" i="33"/>
  <c r="AH673" i="33" s="1"/>
  <c r="BQ672" i="33"/>
  <c r="BQ673" i="33" s="1"/>
  <c r="O666" i="33"/>
  <c r="AO667" i="33" s="1"/>
  <c r="AN672" i="33"/>
  <c r="AN673" i="33" s="1"/>
  <c r="BW672" i="33"/>
  <c r="BW673" i="33" s="1"/>
  <c r="AM672" i="33"/>
  <c r="AM673" i="33" s="1"/>
  <c r="CW672" i="33"/>
  <c r="CW673" i="33" s="1"/>
  <c r="DB672" i="33"/>
  <c r="DB673" i="33" s="1"/>
  <c r="CP672" i="33"/>
  <c r="CP673" i="33" s="1"/>
  <c r="BG672" i="33"/>
  <c r="BG673" i="33" s="1"/>
  <c r="AW672" i="33"/>
  <c r="AW673" i="33" s="1"/>
  <c r="BZ672" i="33"/>
  <c r="BZ673" i="33" s="1"/>
  <c r="I681" i="33"/>
  <c r="E23" i="33"/>
  <c r="AS672" i="33"/>
  <c r="AS673" i="33" s="1"/>
  <c r="CA672" i="33"/>
  <c r="CA673" i="33" s="1"/>
  <c r="CS672" i="33"/>
  <c r="CS673" i="33" s="1"/>
  <c r="CM672" i="33"/>
  <c r="CM673" i="33" s="1"/>
  <c r="BE672" i="33"/>
  <c r="BE673" i="33" s="1"/>
  <c r="CE672" i="33"/>
  <c r="CE673" i="33" s="1"/>
  <c r="CH672" i="33"/>
  <c r="CH673" i="33" s="1"/>
  <c r="BB672" i="33"/>
  <c r="BB673" i="33" s="1"/>
  <c r="CQ672" i="33"/>
  <c r="CQ673" i="33" s="1"/>
  <c r="AO672" i="33"/>
  <c r="AO673" i="33" s="1"/>
  <c r="I685" i="33"/>
  <c r="O665" i="33"/>
  <c r="I693" i="33"/>
  <c r="BO672" i="33"/>
  <c r="BO673" i="33" s="1"/>
  <c r="AF672" i="33"/>
  <c r="AF673" i="33" s="1"/>
  <c r="AT672" i="33"/>
  <c r="AT673" i="33" s="1"/>
  <c r="AL672" i="33"/>
  <c r="AL673" i="33" s="1"/>
  <c r="AQ672" i="33"/>
  <c r="AQ673" i="33" s="1"/>
  <c r="BT672" i="33"/>
  <c r="BT673" i="33" s="1"/>
  <c r="DE672" i="33"/>
  <c r="DE673" i="33" s="1"/>
  <c r="AU672" i="33"/>
  <c r="AU673" i="33" s="1"/>
  <c r="CD672" i="33"/>
  <c r="CD673" i="33" s="1"/>
  <c r="BS672" i="33"/>
  <c r="BS673" i="33" s="1"/>
  <c r="BD672" i="33"/>
  <c r="BD673" i="33" s="1"/>
  <c r="DF672" i="33"/>
  <c r="DF673" i="33" s="1"/>
  <c r="AZ672" i="33"/>
  <c r="AZ673" i="33" s="1"/>
  <c r="CO672" i="33"/>
  <c r="CO673" i="33" s="1"/>
  <c r="BV672" i="33"/>
  <c r="BV673" i="33" s="1"/>
  <c r="CX672" i="33"/>
  <c r="CX673" i="33" s="1"/>
  <c r="CI672" i="33"/>
  <c r="CI673" i="33" s="1"/>
  <c r="CR672" i="33"/>
  <c r="CR673" i="33" s="1"/>
  <c r="CN672" i="33"/>
  <c r="CN673" i="33" s="1"/>
  <c r="AY672" i="33"/>
  <c r="AY673" i="33" s="1"/>
  <c r="BR672" i="33"/>
  <c r="BR673" i="33" s="1"/>
  <c r="I694" i="33"/>
  <c r="BO667" i="33" l="1"/>
  <c r="BD667" i="33"/>
  <c r="BL667" i="33"/>
  <c r="W667" i="33"/>
  <c r="AH667" i="33"/>
  <c r="BY667" i="33"/>
  <c r="AI667" i="33"/>
  <c r="Y667" i="33"/>
  <c r="Q667" i="33"/>
  <c r="BT667" i="33"/>
  <c r="AK667" i="33"/>
  <c r="CS667" i="33"/>
  <c r="T667" i="33"/>
  <c r="X667" i="33"/>
  <c r="AJ667" i="33"/>
  <c r="BZ667" i="33"/>
  <c r="AS667" i="33"/>
  <c r="BF667" i="33"/>
  <c r="AA667" i="33"/>
  <c r="BA667" i="33"/>
  <c r="AU667" i="33"/>
  <c r="BS667" i="33"/>
  <c r="CI667" i="33"/>
  <c r="CP667" i="33"/>
  <c r="AX667" i="33"/>
  <c r="CO667" i="33"/>
  <c r="AN667" i="33"/>
  <c r="BE667" i="33"/>
  <c r="S667" i="33"/>
  <c r="BP667" i="33"/>
  <c r="BM667" i="33"/>
  <c r="AP667" i="33"/>
  <c r="BH667" i="33"/>
  <c r="CJ667" i="33"/>
  <c r="CC667" i="33"/>
  <c r="AE667" i="33"/>
  <c r="AM667" i="33"/>
  <c r="BI667" i="33"/>
  <c r="AD667" i="33"/>
  <c r="BJ667" i="33"/>
  <c r="AL667" i="33"/>
  <c r="AC667" i="33"/>
  <c r="AG667" i="33"/>
  <c r="BG667" i="33"/>
  <c r="Z667" i="33"/>
  <c r="BR667" i="33"/>
  <c r="AY667" i="33"/>
  <c r="CA667" i="33"/>
  <c r="AW667" i="33"/>
  <c r="BB667" i="33"/>
  <c r="AQ667" i="33"/>
  <c r="U667" i="33"/>
  <c r="AZ667" i="33"/>
  <c r="CB667" i="33"/>
  <c r="I698" i="33"/>
  <c r="I699" i="33"/>
  <c r="I690" i="33"/>
  <c r="CH667" i="33"/>
  <c r="I686" i="33"/>
  <c r="AC673" i="33"/>
  <c r="AU674" i="33" s="1"/>
  <c r="BC667" i="33"/>
  <c r="AC672" i="33"/>
  <c r="BV667" i="33"/>
  <c r="CQ667" i="33"/>
  <c r="BN667" i="33"/>
  <c r="R667" i="33"/>
  <c r="AV667" i="33"/>
  <c r="AR667" i="33"/>
  <c r="AB667" i="33"/>
  <c r="BX667" i="33"/>
  <c r="AF667" i="33"/>
  <c r="BU667" i="33"/>
  <c r="BK667" i="33"/>
  <c r="CE667" i="33"/>
  <c r="V667" i="33"/>
  <c r="CF667" i="33"/>
  <c r="CM667" i="33"/>
  <c r="BQ667" i="33"/>
  <c r="CK667" i="33"/>
  <c r="CN667" i="33"/>
  <c r="CD667" i="33"/>
  <c r="CL667" i="33"/>
  <c r="CG667" i="33"/>
  <c r="CR667" i="33"/>
  <c r="AT667" i="33"/>
  <c r="BW667" i="33"/>
  <c r="AM674" i="33" l="1"/>
  <c r="AQ674" i="33"/>
  <c r="L668" i="33"/>
  <c r="P617" i="33" s="1"/>
  <c r="T617" i="33" s="1"/>
  <c r="CS674" i="33"/>
  <c r="CQ674" i="33"/>
  <c r="L665" i="33"/>
  <c r="P614" i="33" s="1"/>
  <c r="T614" i="33" s="1"/>
  <c r="L666" i="33"/>
  <c r="P615" i="33" s="1"/>
  <c r="T615" i="33" s="1"/>
  <c r="AE674" i="33"/>
  <c r="M667" i="33"/>
  <c r="DF674" i="33"/>
  <c r="BO674" i="33"/>
  <c r="CM674" i="33"/>
  <c r="I703" i="33"/>
  <c r="L667" i="33"/>
  <c r="P616" i="33" s="1"/>
  <c r="T616" i="33" s="1"/>
  <c r="CH674" i="33"/>
  <c r="AY674" i="33"/>
  <c r="BR674" i="33"/>
  <c r="AO674" i="33"/>
  <c r="CX674" i="33"/>
  <c r="BW674" i="33"/>
  <c r="CI674" i="33"/>
  <c r="BT674" i="33"/>
  <c r="BG674" i="33"/>
  <c r="CE674" i="33"/>
  <c r="AL674" i="33"/>
  <c r="CO674" i="33"/>
  <c r="CW674" i="33"/>
  <c r="CL674" i="33"/>
  <c r="CT674" i="33"/>
  <c r="BQ674" i="33"/>
  <c r="CZ674" i="33"/>
  <c r="CK674" i="33"/>
  <c r="CG674" i="33"/>
  <c r="DG674" i="33"/>
  <c r="BJ674" i="33"/>
  <c r="CC674" i="33"/>
  <c r="BU674" i="33"/>
  <c r="AH674" i="33"/>
  <c r="BX674" i="33"/>
  <c r="CB674" i="33"/>
  <c r="AJ674" i="33"/>
  <c r="DA674" i="33"/>
  <c r="BM674" i="33"/>
  <c r="AK674" i="33"/>
  <c r="AP674" i="33"/>
  <c r="AR674" i="33"/>
  <c r="BL674" i="33"/>
  <c r="BN674" i="33"/>
  <c r="AV674" i="33"/>
  <c r="BC674" i="33"/>
  <c r="CJ674" i="33"/>
  <c r="CV674" i="33"/>
  <c r="AI674" i="33"/>
  <c r="CF674" i="33"/>
  <c r="AG674" i="33"/>
  <c r="BH674" i="33"/>
  <c r="CU674" i="33"/>
  <c r="DD674" i="33"/>
  <c r="CY674" i="33"/>
  <c r="BY674" i="33"/>
  <c r="DC674" i="33"/>
  <c r="BK674" i="33"/>
  <c r="AX674" i="33"/>
  <c r="BA674" i="33"/>
  <c r="BF674" i="33"/>
  <c r="BP674" i="33"/>
  <c r="BI674" i="33"/>
  <c r="BS674" i="33"/>
  <c r="DE674" i="33"/>
  <c r="I695" i="33"/>
  <c r="CD674" i="33"/>
  <c r="AZ674" i="33"/>
  <c r="CA674" i="33"/>
  <c r="BV674" i="33"/>
  <c r="AF674" i="33"/>
  <c r="O667" i="33"/>
  <c r="CP674" i="33"/>
  <c r="CR674" i="33"/>
  <c r="BD674" i="33"/>
  <c r="BE674" i="33"/>
  <c r="AN674" i="33"/>
  <c r="DB674" i="33"/>
  <c r="I704" i="33"/>
  <c r="CN674" i="33"/>
  <c r="I691" i="33"/>
  <c r="AS674" i="33"/>
  <c r="AW674" i="33"/>
  <c r="BZ674" i="33"/>
  <c r="AT674" i="33"/>
  <c r="BB674" i="33"/>
  <c r="D675" i="33" l="1"/>
  <c r="L681" i="33" s="1"/>
  <c r="D672" i="33"/>
  <c r="L678" i="33" s="1"/>
  <c r="D674" i="33"/>
  <c r="L680" i="33" s="1"/>
  <c r="I709" i="33"/>
  <c r="I708" i="33"/>
  <c r="D673" i="33"/>
  <c r="L679" i="33" s="1"/>
  <c r="AC674" i="33"/>
  <c r="F674" i="33"/>
  <c r="M665" i="33"/>
  <c r="I696" i="33"/>
  <c r="I700" i="33"/>
  <c r="V614" i="33" a="1"/>
  <c r="V616" i="33" l="1"/>
  <c r="V617" i="33"/>
  <c r="V615" i="33"/>
  <c r="V614" i="33"/>
  <c r="I713" i="33"/>
  <c r="I701" i="33"/>
  <c r="I714" i="33"/>
  <c r="I705" i="33"/>
  <c r="F665" i="33"/>
  <c r="D665" i="33"/>
  <c r="E665" i="33"/>
  <c r="F672" i="33"/>
  <c r="H23" i="33" s="1"/>
  <c r="F23" i="33"/>
  <c r="M680" i="33"/>
  <c r="X614" i="33" l="1" a="1"/>
  <c r="Y614" i="33" s="1"/>
  <c r="I672" i="33" s="1"/>
  <c r="I710" i="33"/>
  <c r="I718" i="33"/>
  <c r="I719" i="33"/>
  <c r="I706" i="33"/>
  <c r="AA614" i="33" l="1"/>
  <c r="K672" i="33" s="1"/>
  <c r="Z617" i="33"/>
  <c r="J675" i="33" s="1"/>
  <c r="AA616" i="33"/>
  <c r="K674" i="33" s="1"/>
  <c r="X617" i="33"/>
  <c r="H675" i="33" s="1"/>
  <c r="X615" i="33"/>
  <c r="H673" i="33" s="1"/>
  <c r="X616" i="33"/>
  <c r="H674" i="33" s="1"/>
  <c r="Y617" i="33"/>
  <c r="I675" i="33" s="1"/>
  <c r="Z616" i="33"/>
  <c r="J674" i="33" s="1"/>
  <c r="Z615" i="33"/>
  <c r="J673" i="33" s="1"/>
  <c r="Z614" i="33"/>
  <c r="J672" i="33" s="1"/>
  <c r="X614" i="33"/>
  <c r="H672" i="33" s="1"/>
  <c r="Y616" i="33"/>
  <c r="I674" i="33" s="1"/>
  <c r="AA617" i="33"/>
  <c r="K675" i="33" s="1"/>
  <c r="Y615" i="33"/>
  <c r="I673" i="33" s="1"/>
  <c r="AA615" i="33"/>
  <c r="K673" i="33" s="1"/>
  <c r="I724" i="33"/>
  <c r="I723" i="33"/>
  <c r="I715" i="33"/>
  <c r="I711" i="33"/>
  <c r="M672" i="33" l="1" a="1"/>
  <c r="M674" i="33" s="1"/>
  <c r="I716" i="33"/>
  <c r="I720" i="33"/>
  <c r="M675" i="33" l="1"/>
  <c r="M672" i="33"/>
  <c r="M673" i="33"/>
  <c r="N672" i="33"/>
  <c r="I725" i="33"/>
  <c r="N673" i="33"/>
  <c r="N674" i="33"/>
  <c r="I721" i="33"/>
  <c r="N675" i="33" l="1"/>
  <c r="J679" i="33" s="1"/>
  <c r="K679" i="33" s="1"/>
  <c r="I726" i="33"/>
  <c r="J680" i="33" l="1"/>
  <c r="J681" i="33"/>
  <c r="J686" i="33" s="1"/>
  <c r="J678" i="33"/>
  <c r="J683" i="33" s="1"/>
  <c r="K683" i="33" s="1"/>
  <c r="J684" i="33"/>
  <c r="K684" i="33" s="1"/>
  <c r="J685" i="33"/>
  <c r="K680" i="33"/>
  <c r="K681" i="33" l="1"/>
  <c r="M678" i="33"/>
  <c r="J688" i="33"/>
  <c r="K678" i="33"/>
  <c r="J689" i="33"/>
  <c r="J694" i="33" s="1"/>
  <c r="J693" i="33"/>
  <c r="J690" i="33"/>
  <c r="K685" i="33"/>
  <c r="J691" i="33"/>
  <c r="K686" i="33"/>
  <c r="BI683" i="33" l="1"/>
  <c r="BI684" i="33" s="1"/>
  <c r="AC683" i="33"/>
  <c r="AC684" i="33" s="1"/>
  <c r="AZ683" i="33"/>
  <c r="AZ684" i="33" s="1"/>
  <c r="BD683" i="33"/>
  <c r="BD684" i="33" s="1"/>
  <c r="AD683" i="33"/>
  <c r="AD684" i="33" s="1"/>
  <c r="CA683" i="33"/>
  <c r="CA684" i="33" s="1"/>
  <c r="BZ683" i="33"/>
  <c r="BZ684" i="33" s="1"/>
  <c r="BY683" i="33"/>
  <c r="BY684" i="33" s="1"/>
  <c r="V683" i="33"/>
  <c r="V684" i="33" s="1"/>
  <c r="CF683" i="33"/>
  <c r="CF684" i="33" s="1"/>
  <c r="AA683" i="33"/>
  <c r="AA684" i="33" s="1"/>
  <c r="CH683" i="33"/>
  <c r="CH684" i="33" s="1"/>
  <c r="AS683" i="33"/>
  <c r="AS684" i="33" s="1"/>
  <c r="BP683" i="33"/>
  <c r="BP684" i="33" s="1"/>
  <c r="BL683" i="33"/>
  <c r="BL684" i="33" s="1"/>
  <c r="AH683" i="33"/>
  <c r="AH684" i="33" s="1"/>
  <c r="AO683" i="33"/>
  <c r="AO684" i="33" s="1"/>
  <c r="AL683" i="33"/>
  <c r="AL684" i="33" s="1"/>
  <c r="BH683" i="33"/>
  <c r="BH684" i="33" s="1"/>
  <c r="CM683" i="33"/>
  <c r="CM684" i="33" s="1"/>
  <c r="BE683" i="33"/>
  <c r="BE684" i="33" s="1"/>
  <c r="AR683" i="33"/>
  <c r="AR684" i="33" s="1"/>
  <c r="AQ683" i="33"/>
  <c r="AQ684" i="33" s="1"/>
  <c r="BK683" i="33"/>
  <c r="BK684" i="33" s="1"/>
  <c r="AV683" i="33"/>
  <c r="AV684" i="33" s="1"/>
  <c r="R683" i="33"/>
  <c r="R684" i="33" s="1"/>
  <c r="CK683" i="33"/>
  <c r="CK684" i="33" s="1"/>
  <c r="BS683" i="33"/>
  <c r="BS684" i="33" s="1"/>
  <c r="Q683" i="33"/>
  <c r="Q684" i="33" s="1"/>
  <c r="AB683" i="33"/>
  <c r="AB684" i="33" s="1"/>
  <c r="AI683" i="33"/>
  <c r="AI684" i="33" s="1"/>
  <c r="CP683" i="33"/>
  <c r="CP684" i="33" s="1"/>
  <c r="J696" i="33"/>
  <c r="CS683" i="33"/>
  <c r="CS684" i="33" s="1"/>
  <c r="CE683" i="33"/>
  <c r="CE684" i="33" s="1"/>
  <c r="BR683" i="33"/>
  <c r="BR684" i="33" s="1"/>
  <c r="BF683" i="33"/>
  <c r="BF684" i="33" s="1"/>
  <c r="BQ683" i="33"/>
  <c r="BQ684" i="33" s="1"/>
  <c r="T683" i="33"/>
  <c r="T684" i="33" s="1"/>
  <c r="BW683" i="33"/>
  <c r="BW684" i="33" s="1"/>
  <c r="CR683" i="33"/>
  <c r="CR684" i="33" s="1"/>
  <c r="AF683" i="33"/>
  <c r="AF684" i="33" s="1"/>
  <c r="AU683" i="33"/>
  <c r="AU684" i="33" s="1"/>
  <c r="BJ683" i="33"/>
  <c r="BJ684" i="33" s="1"/>
  <c r="CL683" i="33"/>
  <c r="CL684" i="33" s="1"/>
  <c r="S683" i="33"/>
  <c r="S684" i="33" s="1"/>
  <c r="J695" i="33"/>
  <c r="Y683" i="33"/>
  <c r="Y684" i="33" s="1"/>
  <c r="AG683" i="33"/>
  <c r="AG684" i="33" s="1"/>
  <c r="Z683" i="33"/>
  <c r="Z684" i="33" s="1"/>
  <c r="BA683" i="33"/>
  <c r="BA684" i="33" s="1"/>
  <c r="CD683" i="33"/>
  <c r="CD684" i="33" s="1"/>
  <c r="BO683" i="33"/>
  <c r="BO684" i="33" s="1"/>
  <c r="CJ683" i="33"/>
  <c r="CJ684" i="33" s="1"/>
  <c r="X683" i="33"/>
  <c r="X684" i="33" s="1"/>
  <c r="AM683" i="33"/>
  <c r="AM684" i="33" s="1"/>
  <c r="BB683" i="33"/>
  <c r="BB684" i="33" s="1"/>
  <c r="J699" i="33"/>
  <c r="AP683" i="33"/>
  <c r="AP684" i="33" s="1"/>
  <c r="AJ683" i="33"/>
  <c r="AJ684" i="33" s="1"/>
  <c r="BC683" i="33"/>
  <c r="BC684" i="33" s="1"/>
  <c r="BM683" i="33"/>
  <c r="BM684" i="33" s="1"/>
  <c r="CC683" i="33"/>
  <c r="CC684" i="33" s="1"/>
  <c r="BU683" i="33"/>
  <c r="BU684" i="33" s="1"/>
  <c r="CN683" i="33"/>
  <c r="CN684" i="33" s="1"/>
  <c r="AK683" i="33"/>
  <c r="AK684" i="33" s="1"/>
  <c r="BN683" i="33"/>
  <c r="BN684" i="33" s="1"/>
  <c r="BG683" i="33"/>
  <c r="BG684" i="33" s="1"/>
  <c r="CB683" i="33"/>
  <c r="CB684" i="33" s="1"/>
  <c r="CQ683" i="33"/>
  <c r="CQ684" i="33" s="1"/>
  <c r="AE683" i="33"/>
  <c r="AE684" i="33" s="1"/>
  <c r="AT683" i="33"/>
  <c r="AT684" i="33" s="1"/>
  <c r="CG683" i="33"/>
  <c r="CG684" i="33" s="1"/>
  <c r="AN683" i="33"/>
  <c r="AN684" i="33" s="1"/>
  <c r="BV683" i="33"/>
  <c r="BV684" i="33" s="1"/>
  <c r="AW683" i="33"/>
  <c r="AW684" i="33" s="1"/>
  <c r="CO683" i="33"/>
  <c r="CO684" i="33" s="1"/>
  <c r="BX683" i="33"/>
  <c r="BX684" i="33" s="1"/>
  <c r="U683" i="33"/>
  <c r="U684" i="33" s="1"/>
  <c r="AX683" i="33"/>
  <c r="AX684" i="33" s="1"/>
  <c r="AY683" i="33"/>
  <c r="AY684" i="33" s="1"/>
  <c r="BT683" i="33"/>
  <c r="BT684" i="33" s="1"/>
  <c r="CI683" i="33"/>
  <c r="CI684" i="33" s="1"/>
  <c r="W683" i="33"/>
  <c r="W684" i="33" s="1"/>
  <c r="J698" i="33"/>
  <c r="J704" i="33" l="1"/>
  <c r="O683" i="33"/>
  <c r="O684" i="33"/>
  <c r="AJ685" i="33" s="1"/>
  <c r="J701" i="33"/>
  <c r="J703" i="33"/>
  <c r="J700" i="33"/>
  <c r="CD685" i="33" l="1"/>
  <c r="BU685" i="33"/>
  <c r="Z685" i="33"/>
  <c r="BV685" i="33"/>
  <c r="CE685" i="33"/>
  <c r="U685" i="33"/>
  <c r="CS685" i="33"/>
  <c r="BR685" i="33"/>
  <c r="BQ685" i="33"/>
  <c r="AG685" i="33"/>
  <c r="AU685" i="33"/>
  <c r="CC685" i="33"/>
  <c r="BJ685" i="33"/>
  <c r="S685" i="33"/>
  <c r="BB685" i="33"/>
  <c r="BC685" i="33"/>
  <c r="AP685" i="33"/>
  <c r="AY685" i="33"/>
  <c r="CB685" i="33"/>
  <c r="CQ685" i="33"/>
  <c r="T685" i="33"/>
  <c r="BO685" i="33"/>
  <c r="BF685" i="33"/>
  <c r="AE685" i="33"/>
  <c r="BW685" i="33"/>
  <c r="CG685" i="33"/>
  <c r="AX685" i="33"/>
  <c r="CO685" i="33"/>
  <c r="BX685" i="33"/>
  <c r="BG685" i="33"/>
  <c r="AW685" i="33"/>
  <c r="AK685" i="33"/>
  <c r="CR685" i="33"/>
  <c r="Q685" i="33"/>
  <c r="AF685" i="33"/>
  <c r="AN685" i="33"/>
  <c r="BN685" i="33"/>
  <c r="J708" i="33"/>
  <c r="J705" i="33"/>
  <c r="AT685" i="33"/>
  <c r="X685" i="33"/>
  <c r="Y685" i="33"/>
  <c r="CL685" i="33"/>
  <c r="J709" i="33"/>
  <c r="J706" i="33"/>
  <c r="AL685" i="33"/>
  <c r="AB685" i="33"/>
  <c r="CP685" i="33"/>
  <c r="CA685" i="33"/>
  <c r="BD685" i="33"/>
  <c r="CM685" i="33"/>
  <c r="CF685" i="33"/>
  <c r="BE685" i="33"/>
  <c r="CH685" i="33"/>
  <c r="BZ685" i="33"/>
  <c r="AI685" i="33"/>
  <c r="BP685" i="33"/>
  <c r="AA685" i="33"/>
  <c r="AR685" i="33"/>
  <c r="BY685" i="33"/>
  <c r="AS685" i="33"/>
  <c r="AV685" i="33"/>
  <c r="BL685" i="33"/>
  <c r="BI685" i="33"/>
  <c r="V685" i="33"/>
  <c r="BS685" i="33"/>
  <c r="R685" i="33"/>
  <c r="BK685" i="33"/>
  <c r="CK685" i="33"/>
  <c r="AD685" i="33"/>
  <c r="AZ685" i="33"/>
  <c r="AO685" i="33"/>
  <c r="BH685" i="33"/>
  <c r="AC685" i="33"/>
  <c r="AH685" i="33"/>
  <c r="AQ685" i="33"/>
  <c r="CJ685" i="33"/>
  <c r="BA685" i="33"/>
  <c r="BM685" i="33"/>
  <c r="BT685" i="33"/>
  <c r="AM685" i="33"/>
  <c r="CI685" i="33"/>
  <c r="CN685" i="33"/>
  <c r="W685" i="33"/>
  <c r="J713" i="33" l="1"/>
  <c r="J710" i="33"/>
  <c r="J714" i="33"/>
  <c r="J711" i="33"/>
  <c r="O685" i="33"/>
  <c r="M685" i="33"/>
  <c r="L683" i="33"/>
  <c r="L686" i="33"/>
  <c r="L684" i="33"/>
  <c r="L685" i="33"/>
  <c r="J719" i="33" l="1"/>
  <c r="J716" i="33"/>
  <c r="M683" i="33"/>
  <c r="F683" i="33" s="1"/>
  <c r="J715" i="33"/>
  <c r="J718" i="33"/>
  <c r="H688" i="33" l="1"/>
  <c r="J723" i="33"/>
  <c r="J720" i="33"/>
  <c r="J721" i="33"/>
  <c r="J724" i="33"/>
  <c r="J725" i="33" l="1"/>
  <c r="J726" i="33"/>
  <c r="H689" i="33"/>
  <c r="K688" i="33"/>
  <c r="H690" i="33" l="1"/>
  <c r="K689" i="33"/>
  <c r="H691" i="33" l="1"/>
  <c r="K691" i="33" s="1"/>
  <c r="K690" i="33"/>
  <c r="BT688" i="33" l="1"/>
  <c r="BT689" i="33" s="1"/>
  <c r="CC688" i="33"/>
  <c r="CC689" i="33" s="1"/>
  <c r="BF688" i="33"/>
  <c r="BF689" i="33" s="1"/>
  <c r="U688" i="33"/>
  <c r="U689" i="33" s="1"/>
  <c r="CL688" i="33"/>
  <c r="CL689" i="33" s="1"/>
  <c r="AQ688" i="33"/>
  <c r="AQ689" i="33" s="1"/>
  <c r="CH688" i="33"/>
  <c r="CH689" i="33" s="1"/>
  <c r="AO688" i="33"/>
  <c r="AO689" i="33" s="1"/>
  <c r="Y688" i="33"/>
  <c r="Y689" i="33" s="1"/>
  <c r="AS688" i="33"/>
  <c r="AS689" i="33" s="1"/>
  <c r="CG688" i="33"/>
  <c r="CG689" i="33" s="1"/>
  <c r="AN688" i="33"/>
  <c r="AN689" i="33" s="1"/>
  <c r="Z688" i="33"/>
  <c r="Z689" i="33" s="1"/>
  <c r="BW688" i="33"/>
  <c r="BW689" i="33" s="1"/>
  <c r="AM688" i="33"/>
  <c r="AM689" i="33" s="1"/>
  <c r="AX688" i="33"/>
  <c r="AX689" i="33" s="1"/>
  <c r="AR688" i="33"/>
  <c r="AR689" i="33" s="1"/>
  <c r="CD688" i="33"/>
  <c r="CD689" i="33" s="1"/>
  <c r="CS688" i="33"/>
  <c r="CS689" i="33" s="1"/>
  <c r="AK688" i="33"/>
  <c r="AK689" i="33" s="1"/>
  <c r="AJ688" i="33"/>
  <c r="AJ689" i="33" s="1"/>
  <c r="V688" i="33"/>
  <c r="V689" i="33" s="1"/>
  <c r="CI688" i="33"/>
  <c r="CI689" i="33" s="1"/>
  <c r="W688" i="33"/>
  <c r="W689" i="33" s="1"/>
  <c r="AV688" i="33"/>
  <c r="AV689" i="33" s="1"/>
  <c r="AC688" i="33"/>
  <c r="AC689" i="33" s="1"/>
  <c r="CO688" i="33"/>
  <c r="CO689" i="33" s="1"/>
  <c r="BJ688" i="33"/>
  <c r="BJ689" i="33" s="1"/>
  <c r="CQ688" i="33"/>
  <c r="CQ689" i="33" s="1"/>
  <c r="CP688" i="33"/>
  <c r="CP689" i="33" s="1"/>
  <c r="BP688" i="33"/>
  <c r="BP689" i="33" s="1"/>
  <c r="BB688" i="33"/>
  <c r="BB689" i="33" s="1"/>
  <c r="BG688" i="33"/>
  <c r="BG689" i="33" s="1"/>
  <c r="BC688" i="33"/>
  <c r="BC689" i="33" s="1"/>
  <c r="CB688" i="33"/>
  <c r="CB689" i="33" s="1"/>
  <c r="AH688" i="33"/>
  <c r="AH689" i="33" s="1"/>
  <c r="BA688" i="33"/>
  <c r="BA689" i="33" s="1"/>
  <c r="BK688" i="33"/>
  <c r="BK689" i="33" s="1"/>
  <c r="BD688" i="33"/>
  <c r="BD689" i="33" s="1"/>
  <c r="AG688" i="33"/>
  <c r="AG689" i="33" s="1"/>
  <c r="AP688" i="33"/>
  <c r="AP689" i="33" s="1"/>
  <c r="BQ688" i="33"/>
  <c r="BQ689" i="33" s="1"/>
  <c r="AU688" i="33"/>
  <c r="AU689" i="33" s="1"/>
  <c r="BL688" i="33"/>
  <c r="BL689" i="33" s="1"/>
  <c r="BM688" i="33"/>
  <c r="BM689" i="33" s="1"/>
  <c r="T688" i="33"/>
  <c r="T689" i="33" s="1"/>
  <c r="Q688" i="33"/>
  <c r="BR688" i="33"/>
  <c r="BR689" i="33" s="1"/>
  <c r="BI688" i="33"/>
  <c r="BI689" i="33" s="1"/>
  <c r="CA688" i="33"/>
  <c r="CA689" i="33" s="1"/>
  <c r="BH688" i="33"/>
  <c r="BH689" i="33" s="1"/>
  <c r="BO688" i="33"/>
  <c r="BO689" i="33" s="1"/>
  <c r="BZ688" i="33"/>
  <c r="BZ689" i="33" s="1"/>
  <c r="CR688" i="33"/>
  <c r="CR689" i="33" s="1"/>
  <c r="AA688" i="33"/>
  <c r="AA689" i="33" s="1"/>
  <c r="CM688" i="33"/>
  <c r="CM689" i="33" s="1"/>
  <c r="AZ688" i="33"/>
  <c r="AZ689" i="33" s="1"/>
  <c r="AI688" i="33"/>
  <c r="AI689" i="33" s="1"/>
  <c r="AL688" i="33"/>
  <c r="AL689" i="33" s="1"/>
  <c r="CJ688" i="33"/>
  <c r="CJ689" i="33" s="1"/>
  <c r="BU688" i="33"/>
  <c r="BU689" i="33" s="1"/>
  <c r="AB688" i="33"/>
  <c r="AB689" i="33" s="1"/>
  <c r="AW688" i="33"/>
  <c r="AW689" i="33" s="1"/>
  <c r="AT688" i="33"/>
  <c r="AT689" i="33" s="1"/>
  <c r="BY688" i="33"/>
  <c r="BY689" i="33" s="1"/>
  <c r="AE688" i="33"/>
  <c r="AE689" i="33" s="1"/>
  <c r="BN688" i="33"/>
  <c r="BN689" i="33" s="1"/>
  <c r="CF688" i="33"/>
  <c r="CF689" i="33" s="1"/>
  <c r="BE688" i="33"/>
  <c r="BE689" i="33" s="1"/>
  <c r="X688" i="33"/>
  <c r="X689" i="33" s="1"/>
  <c r="AY688" i="33"/>
  <c r="AY689" i="33" s="1"/>
  <c r="BV688" i="33"/>
  <c r="BV689" i="33" s="1"/>
  <c r="CN688" i="33"/>
  <c r="CN689" i="33" s="1"/>
  <c r="CK688" i="33"/>
  <c r="CK689" i="33" s="1"/>
  <c r="AF688" i="33"/>
  <c r="AF689" i="33" s="1"/>
  <c r="CE688" i="33"/>
  <c r="CE689" i="33" s="1"/>
  <c r="BS688" i="33"/>
  <c r="BS689" i="33" s="1"/>
  <c r="S688" i="33"/>
  <c r="S689" i="33" s="1"/>
  <c r="BX688" i="33"/>
  <c r="BX689" i="33" s="1"/>
  <c r="AD688" i="33"/>
  <c r="AD689" i="33" s="1"/>
  <c r="R688" i="33"/>
  <c r="R689" i="33" s="1"/>
  <c r="Q689" i="33" l="1"/>
  <c r="O688" i="33"/>
  <c r="O689" i="33" l="1"/>
  <c r="Q690" i="33" s="1"/>
  <c r="AJ690" i="33" l="1"/>
  <c r="AK690" i="33"/>
  <c r="CL690" i="33"/>
  <c r="AX690" i="33"/>
  <c r="BC690" i="33"/>
  <c r="CD690" i="33"/>
  <c r="BJ690" i="33"/>
  <c r="BG690" i="33"/>
  <c r="AQ690" i="33"/>
  <c r="Y690" i="33"/>
  <c r="CO690" i="33"/>
  <c r="BT690" i="33"/>
  <c r="V690" i="33"/>
  <c r="Z690" i="33"/>
  <c r="CI690" i="33"/>
  <c r="BW690" i="33"/>
  <c r="BP690" i="33"/>
  <c r="AS690" i="33"/>
  <c r="W690" i="33"/>
  <c r="CH690" i="33"/>
  <c r="AR690" i="33"/>
  <c r="AN690" i="33"/>
  <c r="CQ690" i="33"/>
  <c r="CC690" i="33"/>
  <c r="CS690" i="33"/>
  <c r="U690" i="33"/>
  <c r="AV690" i="33"/>
  <c r="CG690" i="33"/>
  <c r="BB690" i="33"/>
  <c r="BF690" i="33"/>
  <c r="CP690" i="33"/>
  <c r="AM690" i="33"/>
  <c r="AO690" i="33"/>
  <c r="AC690" i="33"/>
  <c r="CB690" i="33"/>
  <c r="AD690" i="33"/>
  <c r="T690" i="33"/>
  <c r="BE690" i="33"/>
  <c r="AT690" i="33"/>
  <c r="AH690" i="33"/>
  <c r="BX690" i="33"/>
  <c r="BR690" i="33"/>
  <c r="CE690" i="33"/>
  <c r="BD690" i="33"/>
  <c r="CF690" i="33"/>
  <c r="CM690" i="33"/>
  <c r="AG690" i="33"/>
  <c r="AW690" i="33"/>
  <c r="AY690" i="33"/>
  <c r="AZ690" i="33"/>
  <c r="CA690" i="33"/>
  <c r="BK690" i="33"/>
  <c r="BU690" i="33"/>
  <c r="S690" i="33"/>
  <c r="AE690" i="33"/>
  <c r="R690" i="33"/>
  <c r="CN690" i="33"/>
  <c r="BY690" i="33"/>
  <c r="AP690" i="33"/>
  <c r="BV690" i="33"/>
  <c r="X690" i="33"/>
  <c r="CJ690" i="33"/>
  <c r="AB690" i="33"/>
  <c r="BO690" i="33"/>
  <c r="BS690" i="33"/>
  <c r="BI690" i="33"/>
  <c r="AI690" i="33"/>
  <c r="BZ690" i="33"/>
  <c r="AA690" i="33"/>
  <c r="AF690" i="33"/>
  <c r="BM690" i="33"/>
  <c r="BN690" i="33"/>
  <c r="BA690" i="33"/>
  <c r="AL690" i="33"/>
  <c r="CK690" i="33"/>
  <c r="BH690" i="33"/>
  <c r="BQ690" i="33"/>
  <c r="CR690" i="33"/>
  <c r="BL690" i="33"/>
  <c r="AU690" i="33"/>
  <c r="M690" i="33" l="1"/>
  <c r="L688" i="33"/>
  <c r="L690" i="33"/>
  <c r="L689" i="33"/>
  <c r="L691" i="33"/>
  <c r="O690" i="33"/>
  <c r="M688" i="33" l="1"/>
  <c r="F688" i="33" s="1"/>
  <c r="D688" i="33" l="1"/>
  <c r="E688" i="33"/>
  <c r="H693" i="33" l="1"/>
  <c r="H694" i="33" s="1"/>
  <c r="K693" i="33" l="1"/>
  <c r="H695" i="33"/>
  <c r="K694" i="33"/>
  <c r="H696" i="33" l="1"/>
  <c r="K696" i="33" s="1"/>
  <c r="K695" i="33"/>
  <c r="BM693" i="33" l="1"/>
  <c r="BM694" i="33" s="1"/>
  <c r="AZ693" i="33"/>
  <c r="AZ694" i="33" s="1"/>
  <c r="U693" i="33"/>
  <c r="U694" i="33" s="1"/>
  <c r="BX693" i="33"/>
  <c r="BX694" i="33" s="1"/>
  <c r="AM693" i="33"/>
  <c r="AM694" i="33" s="1"/>
  <c r="CR693" i="33"/>
  <c r="CR694" i="33" s="1"/>
  <c r="BP693" i="33"/>
  <c r="BP694" i="33" s="1"/>
  <c r="BC693" i="33"/>
  <c r="BC694" i="33" s="1"/>
  <c r="BB693" i="33"/>
  <c r="BB694" i="33" s="1"/>
  <c r="CD693" i="33"/>
  <c r="CD694" i="33" s="1"/>
  <c r="BL693" i="33"/>
  <c r="BL694" i="33" s="1"/>
  <c r="AA693" i="33"/>
  <c r="AA694" i="33" s="1"/>
  <c r="CC693" i="33"/>
  <c r="CC694" i="33" s="1"/>
  <c r="Z693" i="33"/>
  <c r="Z694" i="33" s="1"/>
  <c r="CL693" i="33"/>
  <c r="CL694" i="33" s="1"/>
  <c r="BW693" i="33"/>
  <c r="BW694" i="33" s="1"/>
  <c r="BO693" i="33"/>
  <c r="BO694" i="33" s="1"/>
  <c r="CM693" i="33"/>
  <c r="CM694" i="33" s="1"/>
  <c r="Y693" i="33"/>
  <c r="Y694" i="33" s="1"/>
  <c r="BR693" i="33"/>
  <c r="BR694" i="33" s="1"/>
  <c r="BK693" i="33"/>
  <c r="BK694" i="33" s="1"/>
  <c r="CB693" i="33"/>
  <c r="CB694" i="33" s="1"/>
  <c r="AU693" i="33"/>
  <c r="AU694" i="33" s="1"/>
  <c r="AH693" i="33"/>
  <c r="AH694" i="33" s="1"/>
  <c r="CS693" i="33"/>
  <c r="CS694" i="33" s="1"/>
  <c r="AO693" i="33"/>
  <c r="AO694" i="33" s="1"/>
  <c r="V693" i="33"/>
  <c r="V694" i="33" s="1"/>
  <c r="AV693" i="33"/>
  <c r="AV694" i="33" s="1"/>
  <c r="AL693" i="33"/>
  <c r="AL694" i="33" s="1"/>
  <c r="S693" i="33"/>
  <c r="S694" i="33" s="1"/>
  <c r="BA693" i="33"/>
  <c r="BA694" i="33" s="1"/>
  <c r="AT693" i="33"/>
  <c r="AT694" i="33" s="1"/>
  <c r="AX693" i="33"/>
  <c r="AX694" i="33" s="1"/>
  <c r="CH693" i="33"/>
  <c r="CH694" i="33" s="1"/>
  <c r="BQ693" i="33"/>
  <c r="BQ694" i="33" s="1"/>
  <c r="AB693" i="33"/>
  <c r="AB694" i="33" s="1"/>
  <c r="BJ693" i="33"/>
  <c r="BJ694" i="33" s="1"/>
  <c r="AY693" i="33"/>
  <c r="AY694" i="33" s="1"/>
  <c r="CI693" i="33"/>
  <c r="CI694" i="33" s="1"/>
  <c r="Q693" i="33"/>
  <c r="AR693" i="33"/>
  <c r="AR694" i="33" s="1"/>
  <c r="BD693" i="33"/>
  <c r="BD694" i="33" s="1"/>
  <c r="AC693" i="33"/>
  <c r="AC694" i="33" s="1"/>
  <c r="AK693" i="33"/>
  <c r="AK694" i="33" s="1"/>
  <c r="T693" i="33"/>
  <c r="T694" i="33" s="1"/>
  <c r="AD693" i="33"/>
  <c r="AD694" i="33" s="1"/>
  <c r="AQ693" i="33"/>
  <c r="AQ694" i="33" s="1"/>
  <c r="CA693" i="33"/>
  <c r="CA694" i="33" s="1"/>
  <c r="BY693" i="33"/>
  <c r="BY694" i="33" s="1"/>
  <c r="AJ693" i="33"/>
  <c r="AJ694" i="33" s="1"/>
  <c r="CP693" i="33"/>
  <c r="CP694" i="33" s="1"/>
  <c r="BG693" i="33"/>
  <c r="BG694" i="33" s="1"/>
  <c r="AF693" i="33"/>
  <c r="AF694" i="33" s="1"/>
  <c r="CG693" i="33"/>
  <c r="CG694" i="33" s="1"/>
  <c r="CF693" i="33"/>
  <c r="CF694" i="33" s="1"/>
  <c r="BE693" i="33"/>
  <c r="BE694" i="33" s="1"/>
  <c r="BF693" i="33"/>
  <c r="BF694" i="33" s="1"/>
  <c r="X693" i="33"/>
  <c r="X694" i="33" s="1"/>
  <c r="BI693" i="33"/>
  <c r="BI694" i="33" s="1"/>
  <c r="W693" i="33"/>
  <c r="W694" i="33" s="1"/>
  <c r="CK693" i="33"/>
  <c r="CK694" i="33" s="1"/>
  <c r="BV693" i="33"/>
  <c r="BV694" i="33" s="1"/>
  <c r="CQ693" i="33"/>
  <c r="CQ694" i="33" s="1"/>
  <c r="AW693" i="33"/>
  <c r="AW694" i="33" s="1"/>
  <c r="AI693" i="33"/>
  <c r="AI694" i="33" s="1"/>
  <c r="BS693" i="33"/>
  <c r="BS694" i="33" s="1"/>
  <c r="CO693" i="33"/>
  <c r="CO694" i="33" s="1"/>
  <c r="CN693" i="33"/>
  <c r="CN694" i="33" s="1"/>
  <c r="BU693" i="33"/>
  <c r="BU694" i="33" s="1"/>
  <c r="BN693" i="33"/>
  <c r="BN694" i="33" s="1"/>
  <c r="AN693" i="33"/>
  <c r="AN694" i="33" s="1"/>
  <c r="BZ693" i="33"/>
  <c r="BZ694" i="33" s="1"/>
  <c r="AE693" i="33"/>
  <c r="AE694" i="33" s="1"/>
  <c r="AS693" i="33"/>
  <c r="AS694" i="33" s="1"/>
  <c r="BH693" i="33"/>
  <c r="BH694" i="33" s="1"/>
  <c r="BT693" i="33"/>
  <c r="BT694" i="33" s="1"/>
  <c r="AG693" i="33"/>
  <c r="AG694" i="33" s="1"/>
  <c r="CJ693" i="33"/>
  <c r="CJ694" i="33" s="1"/>
  <c r="CE693" i="33"/>
  <c r="CE694" i="33" s="1"/>
  <c r="AP693" i="33"/>
  <c r="AP694" i="33" s="1"/>
  <c r="R693" i="33"/>
  <c r="R694" i="33" s="1"/>
  <c r="O693" i="33" l="1"/>
  <c r="Q694" i="33"/>
  <c r="O694" i="33" l="1"/>
  <c r="Q695" i="33" s="1"/>
  <c r="CR695" i="33" l="1"/>
  <c r="Z695" i="33"/>
  <c r="BP695" i="33"/>
  <c r="CC695" i="33"/>
  <c r="CL695" i="33"/>
  <c r="BL695" i="33"/>
  <c r="U695" i="33"/>
  <c r="BO695" i="33"/>
  <c r="BX695" i="33"/>
  <c r="BM695" i="33"/>
  <c r="CD695" i="33"/>
  <c r="CM695" i="33"/>
  <c r="AZ695" i="33"/>
  <c r="AA695" i="33"/>
  <c r="BB695" i="33"/>
  <c r="BW695" i="33"/>
  <c r="BC695" i="33"/>
  <c r="AM695" i="33"/>
  <c r="BE695" i="33"/>
  <c r="BU695" i="33"/>
  <c r="CE695" i="33"/>
  <c r="CO695" i="33"/>
  <c r="AH695" i="33"/>
  <c r="X695" i="33"/>
  <c r="AE695" i="33"/>
  <c r="AQ695" i="33"/>
  <c r="AC695" i="33"/>
  <c r="BV695" i="33"/>
  <c r="BQ695" i="33"/>
  <c r="AY695" i="33"/>
  <c r="AW695" i="33"/>
  <c r="AX695" i="33"/>
  <c r="AT695" i="33"/>
  <c r="S695" i="33"/>
  <c r="AN695" i="33"/>
  <c r="AO695" i="33"/>
  <c r="CS695" i="33"/>
  <c r="CK695" i="33"/>
  <c r="CI695" i="33"/>
  <c r="BI695" i="33"/>
  <c r="CJ695" i="33"/>
  <c r="AJ695" i="33"/>
  <c r="CF695" i="33"/>
  <c r="AI695" i="33"/>
  <c r="AV695" i="33"/>
  <c r="BF695" i="33"/>
  <c r="T695" i="33"/>
  <c r="CH695" i="33"/>
  <c r="AU695" i="33"/>
  <c r="BA695" i="33"/>
  <c r="CB695" i="33"/>
  <c r="BK695" i="33"/>
  <c r="Y695" i="33"/>
  <c r="AS695" i="33"/>
  <c r="AG695" i="33"/>
  <c r="BS695" i="33"/>
  <c r="CQ695" i="33"/>
  <c r="AF695" i="33"/>
  <c r="BR695" i="33"/>
  <c r="CP695" i="33"/>
  <c r="AD695" i="33"/>
  <c r="BD695" i="33"/>
  <c r="CG695" i="33"/>
  <c r="BT695" i="33"/>
  <c r="BY695" i="33"/>
  <c r="BG695" i="33"/>
  <c r="AR695" i="33"/>
  <c r="W695" i="33"/>
  <c r="CN695" i="33"/>
  <c r="BZ695" i="33"/>
  <c r="CA695" i="33"/>
  <c r="AL695" i="33"/>
  <c r="BN695" i="33"/>
  <c r="BJ695" i="33"/>
  <c r="V695" i="33"/>
  <c r="AP695" i="33"/>
  <c r="AB695" i="33"/>
  <c r="AK695" i="33"/>
  <c r="BH695" i="33"/>
  <c r="R695" i="33"/>
  <c r="O695" i="33" l="1"/>
  <c r="L696" i="33"/>
  <c r="L693" i="33"/>
  <c r="L695" i="33"/>
  <c r="M695" i="33"/>
  <c r="L694" i="33"/>
  <c r="M693" i="33" l="1"/>
  <c r="F693" i="33" l="1"/>
  <c r="E693" i="33"/>
  <c r="D693" i="33"/>
  <c r="H698" i="33" l="1"/>
  <c r="H699" i="33" l="1"/>
  <c r="K698" i="33"/>
  <c r="H700" i="33" l="1"/>
  <c r="K699" i="33"/>
  <c r="H701" i="33" l="1"/>
  <c r="K701" i="33" s="1"/>
  <c r="K700" i="33"/>
  <c r="W698" i="33" l="1"/>
  <c r="W699" i="33" s="1"/>
  <c r="CQ698" i="33"/>
  <c r="CQ699" i="33" s="1"/>
  <c r="AR698" i="33"/>
  <c r="AR699" i="33" s="1"/>
  <c r="BC698" i="33"/>
  <c r="BC699" i="33" s="1"/>
  <c r="AY698" i="33"/>
  <c r="AY699" i="33" s="1"/>
  <c r="CI698" i="33"/>
  <c r="CI699" i="33" s="1"/>
  <c r="AO698" i="33"/>
  <c r="AO699" i="33" s="1"/>
  <c r="CE698" i="33"/>
  <c r="CE699" i="33" s="1"/>
  <c r="CH698" i="33"/>
  <c r="CH699" i="33" s="1"/>
  <c r="BU698" i="33"/>
  <c r="BU699" i="33" s="1"/>
  <c r="AS698" i="33"/>
  <c r="AS699" i="33" s="1"/>
  <c r="AG698" i="33"/>
  <c r="AG699" i="33" s="1"/>
  <c r="AD698" i="33"/>
  <c r="AD699" i="33" s="1"/>
  <c r="BD698" i="33"/>
  <c r="BD699" i="33" s="1"/>
  <c r="CF698" i="33"/>
  <c r="CF699" i="33" s="1"/>
  <c r="BH698" i="33"/>
  <c r="BH699" i="33" s="1"/>
  <c r="BK698" i="33"/>
  <c r="BK699" i="33" s="1"/>
  <c r="CM698" i="33"/>
  <c r="CM699" i="33" s="1"/>
  <c r="CD698" i="33"/>
  <c r="CD699" i="33" s="1"/>
  <c r="BM698" i="33"/>
  <c r="BM699" i="33" s="1"/>
  <c r="AE698" i="33"/>
  <c r="AE699" i="33" s="1"/>
  <c r="AF698" i="33"/>
  <c r="AF699" i="33" s="1"/>
  <c r="AI698" i="33"/>
  <c r="AI699" i="33" s="1"/>
  <c r="CC698" i="33"/>
  <c r="CC699" i="33" s="1"/>
  <c r="BF698" i="33"/>
  <c r="BF699" i="33" s="1"/>
  <c r="BA698" i="33"/>
  <c r="BA699" i="33" s="1"/>
  <c r="R698" i="33"/>
  <c r="R699" i="33" s="1"/>
  <c r="BL698" i="33"/>
  <c r="BL699" i="33" s="1"/>
  <c r="BE698" i="33"/>
  <c r="BE699" i="33" s="1"/>
  <c r="AZ698" i="33"/>
  <c r="AZ699" i="33" s="1"/>
  <c r="AU698" i="33"/>
  <c r="AU699" i="33" s="1"/>
  <c r="CO698" i="33"/>
  <c r="CO699" i="33" s="1"/>
  <c r="AB698" i="33"/>
  <c r="AB699" i="33" s="1"/>
  <c r="AP698" i="33"/>
  <c r="AP699" i="33" s="1"/>
  <c r="Q698" i="33"/>
  <c r="AT698" i="33"/>
  <c r="AT699" i="33" s="1"/>
  <c r="AV698" i="33"/>
  <c r="AV699" i="33" s="1"/>
  <c r="U698" i="33"/>
  <c r="U699" i="33" s="1"/>
  <c r="AJ698" i="33"/>
  <c r="AJ699" i="33" s="1"/>
  <c r="BW698" i="33"/>
  <c r="BW699" i="33" s="1"/>
  <c r="CK698" i="33"/>
  <c r="CK699" i="33" s="1"/>
  <c r="CL698" i="33"/>
  <c r="CL699" i="33" s="1"/>
  <c r="AC698" i="33"/>
  <c r="AC699" i="33" s="1"/>
  <c r="BP698" i="33"/>
  <c r="BP699" i="33" s="1"/>
  <c r="CN698" i="33"/>
  <c r="CN699" i="33" s="1"/>
  <c r="AW698" i="33"/>
  <c r="AW699" i="33" s="1"/>
  <c r="T698" i="33"/>
  <c r="T699" i="33" s="1"/>
  <c r="AM698" i="33"/>
  <c r="AM699" i="33" s="1"/>
  <c r="CG698" i="33"/>
  <c r="CG699" i="33" s="1"/>
  <c r="BV698" i="33"/>
  <c r="BV699" i="33" s="1"/>
  <c r="Y698" i="33"/>
  <c r="Y699" i="33" s="1"/>
  <c r="AH698" i="33"/>
  <c r="AH699" i="33" s="1"/>
  <c r="CR698" i="33"/>
  <c r="CR699" i="33" s="1"/>
  <c r="BI698" i="33"/>
  <c r="BI699" i="33" s="1"/>
  <c r="AX698" i="33"/>
  <c r="AX699" i="33" s="1"/>
  <c r="BT698" i="33"/>
  <c r="BT699" i="33" s="1"/>
  <c r="BO698" i="33"/>
  <c r="BO699" i="33" s="1"/>
  <c r="CJ698" i="33"/>
  <c r="CJ699" i="33" s="1"/>
  <c r="BS698" i="33"/>
  <c r="BS699" i="33" s="1"/>
  <c r="BB698" i="33"/>
  <c r="BB699" i="33" s="1"/>
  <c r="AQ698" i="33"/>
  <c r="AQ699" i="33" s="1"/>
  <c r="BJ698" i="33"/>
  <c r="BJ699" i="33" s="1"/>
  <c r="CA698" i="33"/>
  <c r="CA699" i="33" s="1"/>
  <c r="BR698" i="33"/>
  <c r="BR699" i="33" s="1"/>
  <c r="CB698" i="33"/>
  <c r="CB699" i="33" s="1"/>
  <c r="BY698" i="33"/>
  <c r="BY699" i="33" s="1"/>
  <c r="CP698" i="33"/>
  <c r="CP699" i="33" s="1"/>
  <c r="AK698" i="33"/>
  <c r="AK699" i="33" s="1"/>
  <c r="X698" i="33"/>
  <c r="X699" i="33" s="1"/>
  <c r="AL698" i="33"/>
  <c r="AL699" i="33" s="1"/>
  <c r="BZ698" i="33"/>
  <c r="BZ699" i="33" s="1"/>
  <c r="BQ698" i="33"/>
  <c r="BQ699" i="33" s="1"/>
  <c r="AA698" i="33"/>
  <c r="AA699" i="33" s="1"/>
  <c r="Z698" i="33"/>
  <c r="Z699" i="33" s="1"/>
  <c r="AN698" i="33"/>
  <c r="AN699" i="33" s="1"/>
  <c r="CS698" i="33"/>
  <c r="CS699" i="33" s="1"/>
  <c r="BN698" i="33"/>
  <c r="BN699" i="33" s="1"/>
  <c r="V698" i="33"/>
  <c r="V699" i="33" s="1"/>
  <c r="BG698" i="33"/>
  <c r="BG699" i="33" s="1"/>
  <c r="BX698" i="33"/>
  <c r="BX699" i="33" s="1"/>
  <c r="S698" i="33"/>
  <c r="S699" i="33" s="1"/>
  <c r="O698" i="33" l="1"/>
  <c r="Q699" i="33"/>
  <c r="O699" i="33" l="1"/>
  <c r="CF700" i="33" l="1"/>
  <c r="BM700" i="33"/>
  <c r="BU700" i="33"/>
  <c r="AE700" i="33"/>
  <c r="BH700" i="33"/>
  <c r="W700" i="33"/>
  <c r="AO700" i="33"/>
  <c r="BC700" i="33"/>
  <c r="CM700" i="33"/>
  <c r="AR700" i="33"/>
  <c r="CI700" i="33"/>
  <c r="CE700" i="33"/>
  <c r="AY700" i="33"/>
  <c r="BD700" i="33"/>
  <c r="AG700" i="33"/>
  <c r="CQ700" i="33"/>
  <c r="BK700" i="33"/>
  <c r="CH700" i="33"/>
  <c r="AD700" i="33"/>
  <c r="AS700" i="33"/>
  <c r="CD700" i="33"/>
  <c r="AU700" i="33"/>
  <c r="BB700" i="33"/>
  <c r="AW700" i="33"/>
  <c r="CJ700" i="33"/>
  <c r="V700" i="33"/>
  <c r="CG700" i="33"/>
  <c r="CR700" i="33"/>
  <c r="BT700" i="33"/>
  <c r="CK700" i="33"/>
  <c r="AA700" i="33"/>
  <c r="AB700" i="33"/>
  <c r="BW700" i="33"/>
  <c r="AT700" i="33"/>
  <c r="R700" i="33"/>
  <c r="CO700" i="33"/>
  <c r="AC700" i="33"/>
  <c r="BZ700" i="33"/>
  <c r="CC700" i="33"/>
  <c r="BE700" i="33"/>
  <c r="BQ700" i="33"/>
  <c r="AJ700" i="33"/>
  <c r="X700" i="33"/>
  <c r="CP700" i="33"/>
  <c r="U700" i="33"/>
  <c r="BI700" i="33"/>
  <c r="AH700" i="33"/>
  <c r="AN700" i="33"/>
  <c r="BV700" i="33"/>
  <c r="CS700" i="33"/>
  <c r="AM700" i="33"/>
  <c r="AQ700" i="33"/>
  <c r="AL700" i="33"/>
  <c r="BF700" i="33"/>
  <c r="BL700" i="33"/>
  <c r="BA700" i="33"/>
  <c r="AX700" i="33"/>
  <c r="S700" i="33"/>
  <c r="AI700" i="33"/>
  <c r="BG700" i="33"/>
  <c r="BR700" i="33"/>
  <c r="AZ700" i="33"/>
  <c r="BP700" i="33"/>
  <c r="CN700" i="33"/>
  <c r="CL700" i="33"/>
  <c r="BS700" i="33"/>
  <c r="Y700" i="33"/>
  <c r="AP700" i="33"/>
  <c r="BX700" i="33"/>
  <c r="AK700" i="33"/>
  <c r="BN700" i="33"/>
  <c r="CB700" i="33"/>
  <c r="Z700" i="33"/>
  <c r="BO700" i="33"/>
  <c r="AV700" i="33"/>
  <c r="CA700" i="33"/>
  <c r="T700" i="33"/>
  <c r="BJ700" i="33"/>
  <c r="BY700" i="33"/>
  <c r="AF700" i="33"/>
  <c r="Q700" i="33"/>
  <c r="O700" i="33" l="1"/>
  <c r="M700" i="33"/>
  <c r="L700" i="33"/>
  <c r="L698" i="33"/>
  <c r="L701" i="33"/>
  <c r="L699" i="33"/>
  <c r="M698" i="33" l="1"/>
  <c r="F698" i="33" l="1"/>
  <c r="D698" i="33"/>
  <c r="E698" i="33"/>
  <c r="H703" i="33" l="1"/>
  <c r="H704" i="33" l="1"/>
  <c r="K703" i="33"/>
  <c r="H705" i="33" l="1"/>
  <c r="K704" i="33"/>
  <c r="H706" i="33" l="1"/>
  <c r="K706" i="33" s="1"/>
  <c r="K705" i="33"/>
  <c r="CE703" i="33" l="1"/>
  <c r="CE704" i="33" s="1"/>
  <c r="BB703" i="33"/>
  <c r="BB704" i="33" s="1"/>
  <c r="BQ703" i="33"/>
  <c r="BQ704" i="33" s="1"/>
  <c r="W703" i="33"/>
  <c r="W704" i="33" s="1"/>
  <c r="CH703" i="33"/>
  <c r="CH704" i="33" s="1"/>
  <c r="AG703" i="33"/>
  <c r="AG704" i="33" s="1"/>
  <c r="CD703" i="33"/>
  <c r="CD704" i="33" s="1"/>
  <c r="AB703" i="33"/>
  <c r="AB704" i="33" s="1"/>
  <c r="CN703" i="33"/>
  <c r="CN704" i="33" s="1"/>
  <c r="BY703" i="33"/>
  <c r="BY704" i="33" s="1"/>
  <c r="CF703" i="33"/>
  <c r="CF704" i="33" s="1"/>
  <c r="AH703" i="33"/>
  <c r="AH704" i="33" s="1"/>
  <c r="AK703" i="33"/>
  <c r="AK704" i="33" s="1"/>
  <c r="BR703" i="33"/>
  <c r="BR704" i="33" s="1"/>
  <c r="AW703" i="33"/>
  <c r="AW704" i="33" s="1"/>
  <c r="AN703" i="33"/>
  <c r="AN704" i="33" s="1"/>
  <c r="BO703" i="33"/>
  <c r="BO704" i="33" s="1"/>
  <c r="V703" i="33"/>
  <c r="V704" i="33" s="1"/>
  <c r="BM703" i="33"/>
  <c r="BM704" i="33" s="1"/>
  <c r="BT703" i="33"/>
  <c r="BT704" i="33" s="1"/>
  <c r="CL703" i="33"/>
  <c r="CL704" i="33" s="1"/>
  <c r="AX703" i="33"/>
  <c r="AX704" i="33" s="1"/>
  <c r="AO703" i="33"/>
  <c r="AO704" i="33" s="1"/>
  <c r="AJ703" i="33"/>
  <c r="AJ704" i="33" s="1"/>
  <c r="CA703" i="33"/>
  <c r="CA704" i="33" s="1"/>
  <c r="AQ703" i="33"/>
  <c r="AQ704" i="33" s="1"/>
  <c r="CS703" i="33"/>
  <c r="CS704" i="33" s="1"/>
  <c r="R703" i="33"/>
  <c r="R704" i="33" s="1"/>
  <c r="X703" i="33"/>
  <c r="X704" i="33" s="1"/>
  <c r="U703" i="33"/>
  <c r="U704" i="33" s="1"/>
  <c r="BC703" i="33"/>
  <c r="BC704" i="33" s="1"/>
  <c r="AE703" i="33"/>
  <c r="AE704" i="33" s="1"/>
  <c r="CO703" i="33"/>
  <c r="CO704" i="33" s="1"/>
  <c r="BD703" i="33"/>
  <c r="BD704" i="33" s="1"/>
  <c r="AM703" i="33"/>
  <c r="AM704" i="33" s="1"/>
  <c r="BU703" i="33"/>
  <c r="BU704" i="33" s="1"/>
  <c r="CB703" i="33"/>
  <c r="CB704" i="33" s="1"/>
  <c r="Q703" i="33"/>
  <c r="BL703" i="33"/>
  <c r="BL704" i="33" s="1"/>
  <c r="BI703" i="33"/>
  <c r="BI704" i="33" s="1"/>
  <c r="CR703" i="33"/>
  <c r="CR704" i="33" s="1"/>
  <c r="AR703" i="33"/>
  <c r="AR704" i="33" s="1"/>
  <c r="BZ703" i="33"/>
  <c r="BZ704" i="33" s="1"/>
  <c r="AA703" i="33"/>
  <c r="AA704" i="33" s="1"/>
  <c r="CI703" i="33"/>
  <c r="CI704" i="33" s="1"/>
  <c r="BG703" i="33"/>
  <c r="BG704" i="33" s="1"/>
  <c r="BP703" i="33"/>
  <c r="BP704" i="33" s="1"/>
  <c r="CC703" i="33"/>
  <c r="CC704" i="33" s="1"/>
  <c r="S703" i="33"/>
  <c r="S704" i="33" s="1"/>
  <c r="AT703" i="33"/>
  <c r="AT704" i="33" s="1"/>
  <c r="AP703" i="33"/>
  <c r="AP704" i="33" s="1"/>
  <c r="AV703" i="33"/>
  <c r="AV704" i="33" s="1"/>
  <c r="AC703" i="33"/>
  <c r="AC704" i="33" s="1"/>
  <c r="BE703" i="33"/>
  <c r="BE704" i="33" s="1"/>
  <c r="BN703" i="33"/>
  <c r="BN704" i="33" s="1"/>
  <c r="CP703" i="33"/>
  <c r="CP704" i="33" s="1"/>
  <c r="AF703" i="33"/>
  <c r="AF704" i="33" s="1"/>
  <c r="BA703" i="33"/>
  <c r="BA704" i="33" s="1"/>
  <c r="Z703" i="33"/>
  <c r="Z704" i="33" s="1"/>
  <c r="CQ703" i="33"/>
  <c r="CQ704" i="33" s="1"/>
  <c r="Y703" i="33"/>
  <c r="Y704" i="33" s="1"/>
  <c r="CM703" i="33"/>
  <c r="CM704" i="33" s="1"/>
  <c r="BS703" i="33"/>
  <c r="BS704" i="33" s="1"/>
  <c r="BK703" i="33"/>
  <c r="BK704" i="33" s="1"/>
  <c r="BH703" i="33"/>
  <c r="BH704" i="33" s="1"/>
  <c r="AS703" i="33"/>
  <c r="AS704" i="33" s="1"/>
  <c r="AD703" i="33"/>
  <c r="AD704" i="33" s="1"/>
  <c r="CJ703" i="33"/>
  <c r="CJ704" i="33" s="1"/>
  <c r="AU703" i="33"/>
  <c r="AU704" i="33" s="1"/>
  <c r="AL703" i="33"/>
  <c r="AL704" i="33" s="1"/>
  <c r="BW703" i="33"/>
  <c r="BW704" i="33" s="1"/>
  <c r="BX703" i="33"/>
  <c r="BX704" i="33" s="1"/>
  <c r="CK703" i="33"/>
  <c r="CK704" i="33" s="1"/>
  <c r="AY703" i="33"/>
  <c r="AY704" i="33" s="1"/>
  <c r="BJ703" i="33"/>
  <c r="BJ704" i="33" s="1"/>
  <c r="BF703" i="33"/>
  <c r="BF704" i="33" s="1"/>
  <c r="AI703" i="33"/>
  <c r="AI704" i="33" s="1"/>
  <c r="BV703" i="33"/>
  <c r="BV704" i="33" s="1"/>
  <c r="CG703" i="33"/>
  <c r="CG704" i="33" s="1"/>
  <c r="AZ703" i="33"/>
  <c r="AZ704" i="33" s="1"/>
  <c r="T703" i="33"/>
  <c r="T704" i="33" s="1"/>
  <c r="O703" i="33" l="1"/>
  <c r="Q704" i="33"/>
  <c r="O704" i="33" l="1"/>
  <c r="Q705" i="33" s="1"/>
  <c r="CD705" i="33" l="1"/>
  <c r="AK705" i="33"/>
  <c r="CE705" i="33"/>
  <c r="AB705" i="33"/>
  <c r="CH705" i="33"/>
  <c r="AW705" i="33"/>
  <c r="CN705" i="33"/>
  <c r="CF705" i="33"/>
  <c r="BQ705" i="33"/>
  <c r="BB705" i="33"/>
  <c r="BR705" i="33"/>
  <c r="V705" i="33"/>
  <c r="AH705" i="33"/>
  <c r="BY705" i="33"/>
  <c r="AG705" i="33"/>
  <c r="AN705" i="33"/>
  <c r="W705" i="33"/>
  <c r="BO705" i="33"/>
  <c r="BK705" i="33"/>
  <c r="AI705" i="33"/>
  <c r="R705" i="33"/>
  <c r="AD705" i="33"/>
  <c r="BN705" i="33"/>
  <c r="AS705" i="33"/>
  <c r="CC705" i="33"/>
  <c r="CK705" i="33"/>
  <c r="AF705" i="33"/>
  <c r="AC705" i="33"/>
  <c r="BZ705" i="33"/>
  <c r="BT705" i="33"/>
  <c r="CI705" i="33"/>
  <c r="CJ705" i="33"/>
  <c r="AX705" i="33"/>
  <c r="BU705" i="33"/>
  <c r="X705" i="33"/>
  <c r="BI705" i="33"/>
  <c r="CA705" i="33"/>
  <c r="AE705" i="33"/>
  <c r="AU705" i="33"/>
  <c r="CG705" i="33"/>
  <c r="Z705" i="33"/>
  <c r="AO705" i="33"/>
  <c r="BA705" i="33"/>
  <c r="AJ705" i="33"/>
  <c r="BH705" i="33"/>
  <c r="AT705" i="33"/>
  <c r="BL705" i="33"/>
  <c r="BV705" i="33"/>
  <c r="AR705" i="33"/>
  <c r="S705" i="33"/>
  <c r="AM705" i="33"/>
  <c r="BD705" i="33"/>
  <c r="CM705" i="33"/>
  <c r="CQ705" i="33"/>
  <c r="BF705" i="33"/>
  <c r="AA705" i="33"/>
  <c r="AV705" i="33"/>
  <c r="BJ705" i="33"/>
  <c r="T705" i="33"/>
  <c r="BW705" i="33"/>
  <c r="Y705" i="33"/>
  <c r="BP705" i="33"/>
  <c r="AP705" i="33"/>
  <c r="AL705" i="33"/>
  <c r="BS705" i="33"/>
  <c r="CR705" i="33"/>
  <c r="CB705" i="33"/>
  <c r="U705" i="33"/>
  <c r="CL705" i="33"/>
  <c r="AQ705" i="33"/>
  <c r="BX705" i="33"/>
  <c r="AY705" i="33"/>
  <c r="CS705" i="33"/>
  <c r="BE705" i="33"/>
  <c r="BG705" i="33"/>
  <c r="BC705" i="33"/>
  <c r="CO705" i="33"/>
  <c r="CP705" i="33"/>
  <c r="BM705" i="33"/>
  <c r="AZ705" i="33"/>
  <c r="O705" i="33" l="1"/>
  <c r="L703" i="33"/>
  <c r="L704" i="33"/>
  <c r="L705" i="33"/>
  <c r="L706" i="33"/>
  <c r="M705" i="33"/>
  <c r="M703" i="33" l="1"/>
  <c r="F703" i="33" s="1"/>
  <c r="E703" i="33" l="1"/>
  <c r="D703" i="33"/>
  <c r="H708" i="33" l="1"/>
  <c r="H709" i="33" s="1"/>
  <c r="K708" i="33" l="1"/>
  <c r="H710" i="33"/>
  <c r="K709" i="33"/>
  <c r="H711" i="33" l="1"/>
  <c r="K711" i="33" s="1"/>
  <c r="K710" i="33"/>
  <c r="CJ708" i="33" l="1"/>
  <c r="CJ709" i="33" s="1"/>
  <c r="AZ708" i="33"/>
  <c r="AZ709" i="33" s="1"/>
  <c r="CF708" i="33"/>
  <c r="CF709" i="33" s="1"/>
  <c r="BD708" i="33"/>
  <c r="BD709" i="33" s="1"/>
  <c r="CQ708" i="33"/>
  <c r="CQ709" i="33" s="1"/>
  <c r="BI708" i="33"/>
  <c r="BI709" i="33" s="1"/>
  <c r="AU708" i="33"/>
  <c r="AU709" i="33" s="1"/>
  <c r="AP708" i="33"/>
  <c r="AP709" i="33" s="1"/>
  <c r="CN708" i="33"/>
  <c r="CN709" i="33" s="1"/>
  <c r="CR708" i="33"/>
  <c r="CR709" i="33" s="1"/>
  <c r="X708" i="33"/>
  <c r="X709" i="33" s="1"/>
  <c r="AH708" i="33"/>
  <c r="AH709" i="33" s="1"/>
  <c r="AO708" i="33"/>
  <c r="AO709" i="33" s="1"/>
  <c r="BN708" i="33"/>
  <c r="BN709" i="33" s="1"/>
  <c r="AA708" i="33"/>
  <c r="AA709" i="33" s="1"/>
  <c r="AF708" i="33"/>
  <c r="AF709" i="33" s="1"/>
  <c r="BV708" i="33"/>
  <c r="BV709" i="33" s="1"/>
  <c r="Y708" i="33"/>
  <c r="Y709" i="33" s="1"/>
  <c r="BE708" i="33"/>
  <c r="BE709" i="33" s="1"/>
  <c r="BY708" i="33"/>
  <c r="BY709" i="33" s="1"/>
  <c r="BL708" i="33"/>
  <c r="BL709" i="33" s="1"/>
  <c r="AM708" i="33"/>
  <c r="AM709" i="33" s="1"/>
  <c r="AT708" i="33"/>
  <c r="AT709" i="33" s="1"/>
  <c r="W708" i="33"/>
  <c r="W709" i="33" s="1"/>
  <c r="AL708" i="33"/>
  <c r="AL709" i="33" s="1"/>
  <c r="CK708" i="33"/>
  <c r="CK709" i="33" s="1"/>
  <c r="Q708" i="33"/>
  <c r="AJ708" i="33"/>
  <c r="AJ709" i="33" s="1"/>
  <c r="CD708" i="33"/>
  <c r="CD709" i="33" s="1"/>
  <c r="BW708" i="33"/>
  <c r="BW709" i="33" s="1"/>
  <c r="BT708" i="33"/>
  <c r="BT709" i="33" s="1"/>
  <c r="AI708" i="33"/>
  <c r="AI709" i="33" s="1"/>
  <c r="AW708" i="33"/>
  <c r="AW709" i="33" s="1"/>
  <c r="BF708" i="33"/>
  <c r="BF709" i="33" s="1"/>
  <c r="BQ708" i="33"/>
  <c r="BQ709" i="33" s="1"/>
  <c r="CB708" i="33"/>
  <c r="CB709" i="33" s="1"/>
  <c r="CP708" i="33"/>
  <c r="CP709" i="33" s="1"/>
  <c r="AS708" i="33"/>
  <c r="AS709" i="33" s="1"/>
  <c r="BG708" i="33"/>
  <c r="BG709" i="33" s="1"/>
  <c r="R708" i="33"/>
  <c r="R709" i="33" s="1"/>
  <c r="S708" i="33"/>
  <c r="S709" i="33" s="1"/>
  <c r="AN708" i="33"/>
  <c r="AN709" i="33" s="1"/>
  <c r="CH708" i="33"/>
  <c r="CH709" i="33" s="1"/>
  <c r="CM708" i="33"/>
  <c r="CM709" i="33" s="1"/>
  <c r="BX708" i="33"/>
  <c r="BX709" i="33" s="1"/>
  <c r="CL708" i="33"/>
  <c r="CL709" i="33" s="1"/>
  <c r="CC708" i="33"/>
  <c r="CC709" i="33" s="1"/>
  <c r="AD708" i="33"/>
  <c r="AD709" i="33" s="1"/>
  <c r="CG708" i="33"/>
  <c r="CG709" i="33" s="1"/>
  <c r="AG708" i="33"/>
  <c r="AG709" i="33" s="1"/>
  <c r="AX708" i="33"/>
  <c r="AX709" i="33" s="1"/>
  <c r="BC708" i="33"/>
  <c r="BC709" i="33" s="1"/>
  <c r="CS708" i="33"/>
  <c r="CS709" i="33" s="1"/>
  <c r="BB708" i="33"/>
  <c r="BB709" i="33" s="1"/>
  <c r="BA708" i="33"/>
  <c r="BA709" i="33" s="1"/>
  <c r="AR708" i="33"/>
  <c r="AR709" i="33" s="1"/>
  <c r="BS708" i="33"/>
  <c r="BS709" i="33" s="1"/>
  <c r="AC708" i="33"/>
  <c r="AC709" i="33" s="1"/>
  <c r="BJ708" i="33"/>
  <c r="BJ709" i="33" s="1"/>
  <c r="BO708" i="33"/>
  <c r="BO709" i="33" s="1"/>
  <c r="BM708" i="33"/>
  <c r="BM709" i="33" s="1"/>
  <c r="U708" i="33"/>
  <c r="U709" i="33" s="1"/>
  <c r="BP708" i="33"/>
  <c r="BP709" i="33" s="1"/>
  <c r="AK708" i="33"/>
  <c r="AK709" i="33" s="1"/>
  <c r="V708" i="33"/>
  <c r="V709" i="33" s="1"/>
  <c r="BK708" i="33"/>
  <c r="BK709" i="33" s="1"/>
  <c r="Z708" i="33"/>
  <c r="Z709" i="33" s="1"/>
  <c r="AY708" i="33"/>
  <c r="AY709" i="33" s="1"/>
  <c r="AV708" i="33"/>
  <c r="AV709" i="33" s="1"/>
  <c r="CA708" i="33"/>
  <c r="CA709" i="33" s="1"/>
  <c r="CI708" i="33"/>
  <c r="CI709" i="33" s="1"/>
  <c r="BR708" i="33"/>
  <c r="BR709" i="33" s="1"/>
  <c r="AB708" i="33"/>
  <c r="AB709" i="33" s="1"/>
  <c r="AQ708" i="33"/>
  <c r="AQ709" i="33" s="1"/>
  <c r="BU708" i="33"/>
  <c r="BU709" i="33" s="1"/>
  <c r="BZ708" i="33"/>
  <c r="BZ709" i="33" s="1"/>
  <c r="CE708" i="33"/>
  <c r="CE709" i="33" s="1"/>
  <c r="AE708" i="33"/>
  <c r="AE709" i="33" s="1"/>
  <c r="BH708" i="33"/>
  <c r="BH709" i="33" s="1"/>
  <c r="CO708" i="33"/>
  <c r="CO709" i="33" s="1"/>
  <c r="T708" i="33"/>
  <c r="T709" i="33" s="1"/>
  <c r="Q709" i="33" l="1"/>
  <c r="O708" i="33"/>
  <c r="O709" i="33" l="1"/>
  <c r="Q710" i="33" s="1"/>
  <c r="AU710" i="33" l="1"/>
  <c r="CQ710" i="33"/>
  <c r="BE710" i="33"/>
  <c r="X710" i="33"/>
  <c r="Y710" i="33"/>
  <c r="CN710" i="33"/>
  <c r="AF710" i="33"/>
  <c r="AP710" i="33"/>
  <c r="AZ710" i="33"/>
  <c r="BD710" i="33"/>
  <c r="BN710" i="33"/>
  <c r="AO710" i="33"/>
  <c r="BI710" i="33"/>
  <c r="AA710" i="33"/>
  <c r="BL710" i="33"/>
  <c r="CJ710" i="33"/>
  <c r="BV710" i="33"/>
  <c r="BY710" i="33"/>
  <c r="CF710" i="33"/>
  <c r="AH710" i="33"/>
  <c r="CR710" i="33"/>
  <c r="BM710" i="33"/>
  <c r="BK710" i="33"/>
  <c r="CD710" i="33"/>
  <c r="BR710" i="33"/>
  <c r="BO710" i="33"/>
  <c r="BP710" i="33"/>
  <c r="CM710" i="33"/>
  <c r="U710" i="33"/>
  <c r="AJ710" i="33"/>
  <c r="BA710" i="33"/>
  <c r="BB710" i="33"/>
  <c r="Z710" i="33"/>
  <c r="BC710" i="33"/>
  <c r="AD710" i="33"/>
  <c r="BG710" i="33"/>
  <c r="CG710" i="33"/>
  <c r="AQ710" i="33"/>
  <c r="BW710" i="33"/>
  <c r="BQ710" i="33"/>
  <c r="CO710" i="33"/>
  <c r="AW710" i="33"/>
  <c r="BX710" i="33"/>
  <c r="CS710" i="33"/>
  <c r="CP710" i="33"/>
  <c r="BF710" i="33"/>
  <c r="AY710" i="33"/>
  <c r="AK710" i="33"/>
  <c r="AL710" i="33"/>
  <c r="AE710" i="33"/>
  <c r="CH710" i="33"/>
  <c r="AM710" i="33"/>
  <c r="R710" i="33"/>
  <c r="CE710" i="33"/>
  <c r="S710" i="33"/>
  <c r="AN710" i="33"/>
  <c r="BH710" i="33"/>
  <c r="BZ710" i="33"/>
  <c r="CB710" i="33"/>
  <c r="AR710" i="33"/>
  <c r="BU710" i="33"/>
  <c r="CC710" i="33"/>
  <c r="CL710" i="33"/>
  <c r="BS710" i="33"/>
  <c r="W710" i="33"/>
  <c r="AS710" i="33"/>
  <c r="AX710" i="33"/>
  <c r="BT710" i="33"/>
  <c r="BJ710" i="33"/>
  <c r="AI710" i="33"/>
  <c r="AG710" i="33"/>
  <c r="AC710" i="33"/>
  <c r="V710" i="33"/>
  <c r="T710" i="33"/>
  <c r="AV710" i="33"/>
  <c r="AB710" i="33"/>
  <c r="AT710" i="33"/>
  <c r="CI710" i="33"/>
  <c r="CK710" i="33"/>
  <c r="CA710" i="33"/>
  <c r="M710" i="33" l="1"/>
  <c r="O710" i="33"/>
  <c r="L711" i="33"/>
  <c r="L710" i="33"/>
  <c r="L709" i="33"/>
  <c r="L708" i="33"/>
  <c r="M708" i="33" l="1"/>
  <c r="F708" i="33" s="1"/>
  <c r="E708" i="33" l="1"/>
  <c r="D708" i="33"/>
  <c r="H713" i="33" l="1"/>
  <c r="H714" i="33" s="1"/>
  <c r="K713" i="33" l="1"/>
  <c r="H715" i="33"/>
  <c r="K714" i="33"/>
  <c r="H716" i="33" l="1"/>
  <c r="K716" i="33" s="1"/>
  <c r="K715" i="33"/>
  <c r="CA713" i="33" l="1"/>
  <c r="CA714" i="33" s="1"/>
  <c r="CN713" i="33"/>
  <c r="CN714" i="33" s="1"/>
  <c r="AE713" i="33"/>
  <c r="AE714" i="33" s="1"/>
  <c r="AZ713" i="33"/>
  <c r="AZ714" i="33" s="1"/>
  <c r="Y713" i="33"/>
  <c r="Y714" i="33" s="1"/>
  <c r="CH713" i="33"/>
  <c r="CH714" i="33" s="1"/>
  <c r="BD713" i="33"/>
  <c r="BD714" i="33" s="1"/>
  <c r="AY713" i="33"/>
  <c r="AY714" i="33" s="1"/>
  <c r="BS713" i="33"/>
  <c r="BS714" i="33" s="1"/>
  <c r="BT713" i="33"/>
  <c r="BT714" i="33" s="1"/>
  <c r="AD713" i="33"/>
  <c r="AD714" i="33" s="1"/>
  <c r="BF713" i="33"/>
  <c r="BF714" i="33" s="1"/>
  <c r="CB713" i="33"/>
  <c r="CB714" i="33" s="1"/>
  <c r="CP713" i="33"/>
  <c r="CP714" i="33" s="1"/>
  <c r="CI713" i="33"/>
  <c r="CI714" i="33" s="1"/>
  <c r="AI713" i="33"/>
  <c r="AI714" i="33" s="1"/>
  <c r="AT713" i="33"/>
  <c r="AT714" i="33" s="1"/>
  <c r="BQ713" i="33"/>
  <c r="BQ714" i="33" s="1"/>
  <c r="BE713" i="33"/>
  <c r="BE714" i="33" s="1"/>
  <c r="AW713" i="33"/>
  <c r="AW714" i="33" s="1"/>
  <c r="BV713" i="33"/>
  <c r="BV714" i="33" s="1"/>
  <c r="CQ713" i="33"/>
  <c r="CQ714" i="33" s="1"/>
  <c r="BG713" i="33"/>
  <c r="BG714" i="33" s="1"/>
  <c r="Z713" i="33"/>
  <c r="Z714" i="33" s="1"/>
  <c r="BL713" i="33"/>
  <c r="BL714" i="33" s="1"/>
  <c r="BP713" i="33"/>
  <c r="BP714" i="33" s="1"/>
  <c r="CS713" i="33"/>
  <c r="CS714" i="33" s="1"/>
  <c r="BB713" i="33"/>
  <c r="BB714" i="33" s="1"/>
  <c r="BO713" i="33"/>
  <c r="BO714" i="33" s="1"/>
  <c r="Q713" i="33"/>
  <c r="AF713" i="33"/>
  <c r="AF714" i="33" s="1"/>
  <c r="BY713" i="33"/>
  <c r="BY714" i="33" s="1"/>
  <c r="BR713" i="33"/>
  <c r="BR714" i="33" s="1"/>
  <c r="AR713" i="33"/>
  <c r="AR714" i="33" s="1"/>
  <c r="R713" i="33"/>
  <c r="R714" i="33" s="1"/>
  <c r="AA713" i="33"/>
  <c r="AA714" i="33" s="1"/>
  <c r="T713" i="33"/>
  <c r="T714" i="33" s="1"/>
  <c r="BU713" i="33"/>
  <c r="BU714" i="33" s="1"/>
  <c r="X713" i="33"/>
  <c r="X714" i="33" s="1"/>
  <c r="CL713" i="33"/>
  <c r="CL714" i="33" s="1"/>
  <c r="AX713" i="33"/>
  <c r="AX714" i="33" s="1"/>
  <c r="CR713" i="33"/>
  <c r="CR714" i="33" s="1"/>
  <c r="BN713" i="33"/>
  <c r="BN714" i="33" s="1"/>
  <c r="BC713" i="33"/>
  <c r="BC714" i="33" s="1"/>
  <c r="CE713" i="33"/>
  <c r="CE714" i="33" s="1"/>
  <c r="BA713" i="33"/>
  <c r="BA714" i="33" s="1"/>
  <c r="AV713" i="33"/>
  <c r="AV714" i="33" s="1"/>
  <c r="BH713" i="33"/>
  <c r="BH714" i="33" s="1"/>
  <c r="CD713" i="33"/>
  <c r="CD714" i="33" s="1"/>
  <c r="AG713" i="33"/>
  <c r="AG714" i="33" s="1"/>
  <c r="CJ713" i="33"/>
  <c r="CJ714" i="33" s="1"/>
  <c r="AH713" i="33"/>
  <c r="AH714" i="33" s="1"/>
  <c r="AU713" i="33"/>
  <c r="AU714" i="33" s="1"/>
  <c r="BW713" i="33"/>
  <c r="BW714" i="33" s="1"/>
  <c r="U713" i="33"/>
  <c r="U714" i="33" s="1"/>
  <c r="AN713" i="33"/>
  <c r="AN714" i="33" s="1"/>
  <c r="CO713" i="33"/>
  <c r="CO714" i="33" s="1"/>
  <c r="BZ713" i="33"/>
  <c r="BZ714" i="33" s="1"/>
  <c r="CM713" i="33"/>
  <c r="CM714" i="33" s="1"/>
  <c r="CG713" i="33"/>
  <c r="CG714" i="33" s="1"/>
  <c r="CF713" i="33"/>
  <c r="CF714" i="33" s="1"/>
  <c r="AM713" i="33"/>
  <c r="AM714" i="33" s="1"/>
  <c r="BI713" i="33"/>
  <c r="BI714" i="33" s="1"/>
  <c r="BJ713" i="33"/>
  <c r="BJ714" i="33" s="1"/>
  <c r="AB713" i="33"/>
  <c r="AB714" i="33" s="1"/>
  <c r="BM713" i="33"/>
  <c r="BM714" i="33" s="1"/>
  <c r="S713" i="33"/>
  <c r="S714" i="33" s="1"/>
  <c r="CC713" i="33"/>
  <c r="CC714" i="33" s="1"/>
  <c r="BK713" i="33"/>
  <c r="BK714" i="33" s="1"/>
  <c r="AK713" i="33"/>
  <c r="AK714" i="33" s="1"/>
  <c r="BX713" i="33"/>
  <c r="BX714" i="33" s="1"/>
  <c r="AQ713" i="33"/>
  <c r="AQ714" i="33" s="1"/>
  <c r="AL713" i="33"/>
  <c r="AL714" i="33" s="1"/>
  <c r="AO713" i="33"/>
  <c r="AO714" i="33" s="1"/>
  <c r="AS713" i="33"/>
  <c r="AS714" i="33" s="1"/>
  <c r="AC713" i="33"/>
  <c r="AC714" i="33" s="1"/>
  <c r="AJ713" i="33"/>
  <c r="AJ714" i="33" s="1"/>
  <c r="AP713" i="33"/>
  <c r="AP714" i="33" s="1"/>
  <c r="W713" i="33"/>
  <c r="W714" i="33" s="1"/>
  <c r="CK713" i="33"/>
  <c r="CK714" i="33" s="1"/>
  <c r="V713" i="33"/>
  <c r="V714" i="33" s="1"/>
  <c r="Q714" i="33" l="1"/>
  <c r="O713" i="33"/>
  <c r="O714" i="33" l="1"/>
  <c r="Q715" i="33" s="1"/>
  <c r="BV715" i="33" l="1"/>
  <c r="AT715" i="33"/>
  <c r="CI715" i="33"/>
  <c r="AD715" i="33"/>
  <c r="CQ715" i="33"/>
  <c r="CA715" i="33"/>
  <c r="CN715" i="33"/>
  <c r="AZ715" i="33"/>
  <c r="BT715" i="33"/>
  <c r="BD715" i="33"/>
  <c r="AI715" i="33"/>
  <c r="Y715" i="33"/>
  <c r="AY715" i="33"/>
  <c r="AW715" i="33"/>
  <c r="CB715" i="33"/>
  <c r="BF715" i="33"/>
  <c r="CH715" i="33"/>
  <c r="BQ715" i="33"/>
  <c r="BS715" i="33"/>
  <c r="CP715" i="33"/>
  <c r="BE715" i="33"/>
  <c r="AE715" i="33"/>
  <c r="CK715" i="33"/>
  <c r="AG715" i="33"/>
  <c r="BC715" i="33"/>
  <c r="AN715" i="33"/>
  <c r="CM715" i="33"/>
  <c r="AV715" i="33"/>
  <c r="CJ715" i="33"/>
  <c r="BA715" i="33"/>
  <c r="Z715" i="33"/>
  <c r="X715" i="33"/>
  <c r="BU715" i="33"/>
  <c r="AF715" i="33"/>
  <c r="CR715" i="33"/>
  <c r="S715" i="33"/>
  <c r="CC715" i="33"/>
  <c r="AQ715" i="33"/>
  <c r="AM715" i="33"/>
  <c r="BG715" i="33"/>
  <c r="CE715" i="33"/>
  <c r="AL715" i="33"/>
  <c r="BB715" i="33"/>
  <c r="BH715" i="33"/>
  <c r="R715" i="33"/>
  <c r="CD715" i="33"/>
  <c r="BY715" i="33"/>
  <c r="AR715" i="33"/>
  <c r="AX715" i="33"/>
  <c r="AU715" i="33"/>
  <c r="BO715" i="33"/>
  <c r="BR715" i="33"/>
  <c r="BX715" i="33"/>
  <c r="BK715" i="33"/>
  <c r="AA715" i="33"/>
  <c r="T715" i="33"/>
  <c r="AP715" i="33"/>
  <c r="W715" i="33"/>
  <c r="CO715" i="33"/>
  <c r="AS715" i="33"/>
  <c r="CL715" i="33"/>
  <c r="AO715" i="33"/>
  <c r="BM715" i="33"/>
  <c r="AH715" i="33"/>
  <c r="BN715" i="33"/>
  <c r="CF715" i="33"/>
  <c r="BL715" i="33"/>
  <c r="BZ715" i="33"/>
  <c r="AB715" i="33"/>
  <c r="V715" i="33"/>
  <c r="AC715" i="33"/>
  <c r="AK715" i="33"/>
  <c r="CS715" i="33"/>
  <c r="BI715" i="33"/>
  <c r="AJ715" i="33"/>
  <c r="U715" i="33"/>
  <c r="BP715" i="33"/>
  <c r="CG715" i="33"/>
  <c r="BJ715" i="33"/>
  <c r="BW715" i="33"/>
  <c r="L716" i="33" l="1"/>
  <c r="O715" i="33"/>
  <c r="L715" i="33"/>
  <c r="L713" i="33"/>
  <c r="L714" i="33"/>
  <c r="M715" i="33"/>
  <c r="M713" i="33" l="1"/>
  <c r="F713" i="33" s="1"/>
  <c r="E713" i="33" l="1"/>
  <c r="D713" i="33"/>
  <c r="H718" i="33" l="1"/>
  <c r="H719" i="33" s="1"/>
  <c r="K718" i="33" l="1"/>
  <c r="H720" i="33"/>
  <c r="K719" i="33"/>
  <c r="H721" i="33" l="1"/>
  <c r="K721" i="33" s="1"/>
  <c r="K720" i="33"/>
  <c r="AT718" i="33" l="1"/>
  <c r="AT719" i="33" s="1"/>
  <c r="AW718" i="33"/>
  <c r="AW719" i="33" s="1"/>
  <c r="CG718" i="33"/>
  <c r="CG719" i="33" s="1"/>
  <c r="CF718" i="33"/>
  <c r="CF719" i="33" s="1"/>
  <c r="U718" i="33"/>
  <c r="U719" i="33" s="1"/>
  <c r="CJ718" i="33"/>
  <c r="CJ719" i="33" s="1"/>
  <c r="BI718" i="33"/>
  <c r="BI719" i="33" s="1"/>
  <c r="CC718" i="33"/>
  <c r="CC719" i="33" s="1"/>
  <c r="AM718" i="33"/>
  <c r="AM719" i="33" s="1"/>
  <c r="AE718" i="33"/>
  <c r="AE719" i="33" s="1"/>
  <c r="BS718" i="33"/>
  <c r="BS719" i="33" s="1"/>
  <c r="AQ718" i="33"/>
  <c r="AQ719" i="33" s="1"/>
  <c r="BA718" i="33"/>
  <c r="BA719" i="33" s="1"/>
  <c r="CK718" i="33"/>
  <c r="CK719" i="33" s="1"/>
  <c r="BK718" i="33"/>
  <c r="BK719" i="33" s="1"/>
  <c r="AC718" i="33"/>
  <c r="AC719" i="33" s="1"/>
  <c r="BF718" i="33"/>
  <c r="BF719" i="33" s="1"/>
  <c r="BJ718" i="33"/>
  <c r="BJ719" i="33" s="1"/>
  <c r="AF718" i="33"/>
  <c r="AF719" i="33" s="1"/>
  <c r="CL718" i="33"/>
  <c r="CL719" i="33" s="1"/>
  <c r="AN718" i="33"/>
  <c r="AN719" i="33" s="1"/>
  <c r="CO718" i="33"/>
  <c r="CO719" i="33" s="1"/>
  <c r="BW718" i="33"/>
  <c r="BW719" i="33" s="1"/>
  <c r="CQ718" i="33"/>
  <c r="CQ719" i="33" s="1"/>
  <c r="AI718" i="33"/>
  <c r="AI719" i="33" s="1"/>
  <c r="AP718" i="33"/>
  <c r="AP719" i="33" s="1"/>
  <c r="AX718" i="33"/>
  <c r="AX719" i="33" s="1"/>
  <c r="AG718" i="33"/>
  <c r="AG719" i="33" s="1"/>
  <c r="CA718" i="33"/>
  <c r="CA719" i="33" s="1"/>
  <c r="BH718" i="33"/>
  <c r="BH719" i="33" s="1"/>
  <c r="S718" i="33"/>
  <c r="S719" i="33" s="1"/>
  <c r="T718" i="33"/>
  <c r="T719" i="33" s="1"/>
  <c r="AO718" i="33"/>
  <c r="AO719" i="33" s="1"/>
  <c r="CI718" i="33"/>
  <c r="CI719" i="33" s="1"/>
  <c r="CN718" i="33"/>
  <c r="CN719" i="33" s="1"/>
  <c r="BY718" i="33"/>
  <c r="BY719" i="33" s="1"/>
  <c r="BT718" i="33"/>
  <c r="BT719" i="33" s="1"/>
  <c r="AR718" i="33"/>
  <c r="AR719" i="33" s="1"/>
  <c r="CS718" i="33"/>
  <c r="CS719" i="33" s="1"/>
  <c r="AL718" i="33"/>
  <c r="AL719" i="33" s="1"/>
  <c r="AK718" i="33"/>
  <c r="AK719" i="33" s="1"/>
  <c r="CE718" i="33"/>
  <c r="CE719" i="33" s="1"/>
  <c r="BX718" i="33"/>
  <c r="BX719" i="33" s="1"/>
  <c r="W718" i="33"/>
  <c r="W719" i="33" s="1"/>
  <c r="AJ718" i="33"/>
  <c r="AJ719" i="33" s="1"/>
  <c r="AS718" i="33"/>
  <c r="AS719" i="33" s="1"/>
  <c r="CM718" i="33"/>
  <c r="CM719" i="33" s="1"/>
  <c r="AD718" i="33"/>
  <c r="AD719" i="33" s="1"/>
  <c r="CP718" i="33"/>
  <c r="CP719" i="33" s="1"/>
  <c r="AU718" i="33"/>
  <c r="AU719" i="33" s="1"/>
  <c r="BV718" i="33"/>
  <c r="BV719" i="33" s="1"/>
  <c r="BQ718" i="33"/>
  <c r="BQ719" i="33" s="1"/>
  <c r="BD718" i="33"/>
  <c r="BD719" i="33" s="1"/>
  <c r="CD718" i="33"/>
  <c r="CD719" i="33" s="1"/>
  <c r="BU718" i="33"/>
  <c r="BU719" i="33" s="1"/>
  <c r="BR718" i="33"/>
  <c r="BR719" i="33" s="1"/>
  <c r="AA718" i="33"/>
  <c r="AA719" i="33" s="1"/>
  <c r="AZ718" i="33"/>
  <c r="AZ719" i="33" s="1"/>
  <c r="BN718" i="33"/>
  <c r="BN719" i="33" s="1"/>
  <c r="V718" i="33"/>
  <c r="V719" i="33" s="1"/>
  <c r="BM718" i="33"/>
  <c r="BM719" i="33" s="1"/>
  <c r="AV718" i="33"/>
  <c r="AV719" i="33" s="1"/>
  <c r="R718" i="33"/>
  <c r="R719" i="33" s="1"/>
  <c r="AY718" i="33"/>
  <c r="AY719" i="33" s="1"/>
  <c r="BB718" i="33"/>
  <c r="BB719" i="33" s="1"/>
  <c r="BC718" i="33"/>
  <c r="BC719" i="33" s="1"/>
  <c r="BL718" i="33"/>
  <c r="BL719" i="33" s="1"/>
  <c r="AH718" i="33"/>
  <c r="AH719" i="33" s="1"/>
  <c r="BG718" i="33"/>
  <c r="BG719" i="33" s="1"/>
  <c r="CH718" i="33"/>
  <c r="CH719" i="33" s="1"/>
  <c r="CB718" i="33"/>
  <c r="CB719" i="33" s="1"/>
  <c r="BO718" i="33"/>
  <c r="BO719" i="33" s="1"/>
  <c r="Y718" i="33"/>
  <c r="Y719" i="33" s="1"/>
  <c r="AB718" i="33"/>
  <c r="AB719" i="33" s="1"/>
  <c r="Z718" i="33"/>
  <c r="Z719" i="33" s="1"/>
  <c r="CR718" i="33"/>
  <c r="CR719" i="33" s="1"/>
  <c r="BP718" i="33"/>
  <c r="BP719" i="33" s="1"/>
  <c r="X718" i="33"/>
  <c r="X719" i="33" s="1"/>
  <c r="BE718" i="33"/>
  <c r="BE719" i="33" s="1"/>
  <c r="BZ718" i="33"/>
  <c r="BZ719" i="33" s="1"/>
  <c r="Q718" i="33"/>
  <c r="O718" i="33" l="1"/>
  <c r="Q719" i="33"/>
  <c r="O719" i="33" l="1"/>
  <c r="Q720" i="33" s="1"/>
  <c r="AN720" i="33" l="1"/>
  <c r="CF720" i="33"/>
  <c r="AM720" i="33"/>
  <c r="CL720" i="33"/>
  <c r="CG720" i="33"/>
  <c r="BF720" i="33"/>
  <c r="CK720" i="33"/>
  <c r="AC720" i="33"/>
  <c r="CJ720" i="33"/>
  <c r="U720" i="33"/>
  <c r="BS720" i="33"/>
  <c r="AE720" i="33"/>
  <c r="CC720" i="33"/>
  <c r="AT720" i="33"/>
  <c r="BA720" i="33"/>
  <c r="BJ720" i="33"/>
  <c r="AQ720" i="33"/>
  <c r="BK720" i="33"/>
  <c r="AF720" i="33"/>
  <c r="AW720" i="33"/>
  <c r="CO720" i="33"/>
  <c r="BI720" i="33"/>
  <c r="AR720" i="33"/>
  <c r="BN720" i="33"/>
  <c r="BM720" i="33"/>
  <c r="AA720" i="33"/>
  <c r="CA720" i="33"/>
  <c r="BR720" i="33"/>
  <c r="W720" i="33"/>
  <c r="BU720" i="33"/>
  <c r="X720" i="33"/>
  <c r="BY720" i="33"/>
  <c r="T720" i="33"/>
  <c r="BQ720" i="33"/>
  <c r="BZ720" i="33"/>
  <c r="AV720" i="33"/>
  <c r="CQ720" i="33"/>
  <c r="CD720" i="33"/>
  <c r="BH720" i="33"/>
  <c r="Z720" i="33"/>
  <c r="Y720" i="33"/>
  <c r="AJ720" i="33"/>
  <c r="BG720" i="33"/>
  <c r="BV720" i="33"/>
  <c r="AP720" i="33"/>
  <c r="CP720" i="33"/>
  <c r="AH720" i="33"/>
  <c r="AD720" i="33"/>
  <c r="BP720" i="33"/>
  <c r="CM720" i="33"/>
  <c r="AB720" i="33"/>
  <c r="CN720" i="33"/>
  <c r="CR720" i="33"/>
  <c r="S720" i="33"/>
  <c r="BC720" i="33"/>
  <c r="AI720" i="33"/>
  <c r="CE720" i="33"/>
  <c r="CI720" i="33"/>
  <c r="BO720" i="33"/>
  <c r="BT720" i="33"/>
  <c r="BX720" i="33"/>
  <c r="V720" i="33"/>
  <c r="AK720" i="33"/>
  <c r="AG720" i="33"/>
  <c r="AL720" i="33"/>
  <c r="CS720" i="33"/>
  <c r="AO720" i="33"/>
  <c r="AU720" i="33"/>
  <c r="AX720" i="33"/>
  <c r="AZ720" i="33"/>
  <c r="CH720" i="33"/>
  <c r="BE720" i="33"/>
  <c r="CB720" i="33"/>
  <c r="BL720" i="33"/>
  <c r="AS720" i="33"/>
  <c r="BB720" i="33"/>
  <c r="BD720" i="33"/>
  <c r="AY720" i="33"/>
  <c r="BW720" i="33"/>
  <c r="R720" i="33"/>
  <c r="O720" i="33" l="1"/>
  <c r="L718" i="33"/>
  <c r="L719" i="33"/>
  <c r="L721" i="33"/>
  <c r="M720" i="33"/>
  <c r="L720" i="33"/>
  <c r="M718" i="33" l="1"/>
  <c r="F718" i="33" s="1"/>
  <c r="E718" i="33" l="1"/>
  <c r="D718" i="33"/>
  <c r="H723" i="33" l="1"/>
  <c r="H724" i="33" s="1"/>
  <c r="K723" i="33" l="1"/>
  <c r="B730" i="33" s="1"/>
  <c r="R672" i="33"/>
  <c r="H741" i="33"/>
  <c r="H742" i="33" s="1"/>
  <c r="H743" i="33" s="1"/>
  <c r="H744" i="33" s="1"/>
  <c r="G23" i="33"/>
  <c r="R673" i="33"/>
  <c r="H725" i="33"/>
  <c r="K724" i="33"/>
  <c r="B731" i="33" s="1"/>
  <c r="E741" i="33" l="1"/>
  <c r="C24" i="33"/>
  <c r="I737" i="33"/>
  <c r="B24" i="33"/>
  <c r="I736" i="33"/>
  <c r="R674" i="33"/>
  <c r="H726" i="33"/>
  <c r="K725" i="33"/>
  <c r="R675" i="33" l="1"/>
  <c r="K726" i="33"/>
  <c r="BS723" i="33" s="1"/>
  <c r="BS724" i="33" s="1"/>
  <c r="AG723" i="33"/>
  <c r="AG724" i="33" s="1"/>
  <c r="I741" i="33"/>
  <c r="I742" i="33"/>
  <c r="B732" i="33"/>
  <c r="R723" i="33" l="1"/>
  <c r="R724" i="33" s="1"/>
  <c r="B733" i="33"/>
  <c r="AH730" i="33" s="1"/>
  <c r="AH731" i="33" s="1"/>
  <c r="AP723" i="33"/>
  <c r="AP724" i="33" s="1"/>
  <c r="AW723" i="33"/>
  <c r="AW724" i="33" s="1"/>
  <c r="BU723" i="33"/>
  <c r="BU724" i="33" s="1"/>
  <c r="BQ723" i="33"/>
  <c r="BQ724" i="33" s="1"/>
  <c r="CC723" i="33"/>
  <c r="CC724" i="33" s="1"/>
  <c r="CP723" i="33"/>
  <c r="CP724" i="33" s="1"/>
  <c r="CR723" i="33"/>
  <c r="CR724" i="33" s="1"/>
  <c r="CD723" i="33"/>
  <c r="CD724" i="33" s="1"/>
  <c r="Q723" i="33"/>
  <c r="AI723" i="33"/>
  <c r="AI724" i="33" s="1"/>
  <c r="BF723" i="33"/>
  <c r="BF724" i="33" s="1"/>
  <c r="BC723" i="33"/>
  <c r="BC724" i="33" s="1"/>
  <c r="AJ723" i="33"/>
  <c r="AJ724" i="33" s="1"/>
  <c r="AU723" i="33"/>
  <c r="AU724" i="33" s="1"/>
  <c r="BA723" i="33"/>
  <c r="BA724" i="33" s="1"/>
  <c r="BB723" i="33"/>
  <c r="BB724" i="33" s="1"/>
  <c r="AA723" i="33"/>
  <c r="AA724" i="33" s="1"/>
  <c r="X723" i="33"/>
  <c r="X724" i="33" s="1"/>
  <c r="BD723" i="33"/>
  <c r="BD724" i="33" s="1"/>
  <c r="BZ723" i="33"/>
  <c r="BZ724" i="33" s="1"/>
  <c r="BM723" i="33"/>
  <c r="BM724" i="33" s="1"/>
  <c r="BV723" i="33"/>
  <c r="BV724" i="33" s="1"/>
  <c r="CJ723" i="33"/>
  <c r="CJ724" i="33" s="1"/>
  <c r="U723" i="33"/>
  <c r="U724" i="33" s="1"/>
  <c r="AO723" i="33"/>
  <c r="AO724" i="33" s="1"/>
  <c r="AF723" i="33"/>
  <c r="AF724" i="33" s="1"/>
  <c r="CN723" i="33"/>
  <c r="CN724" i="33" s="1"/>
  <c r="CH723" i="33"/>
  <c r="CH724" i="33" s="1"/>
  <c r="AQ723" i="33"/>
  <c r="AQ724" i="33" s="1"/>
  <c r="AR723" i="33"/>
  <c r="AR724" i="33" s="1"/>
  <c r="BH723" i="33"/>
  <c r="BH724" i="33" s="1"/>
  <c r="AD723" i="33"/>
  <c r="AD724" i="33" s="1"/>
  <c r="Z723" i="33"/>
  <c r="Z724" i="33" s="1"/>
  <c r="S723" i="33"/>
  <c r="S724" i="33" s="1"/>
  <c r="BI723" i="33"/>
  <c r="BI724" i="33" s="1"/>
  <c r="T723" i="33"/>
  <c r="T724" i="33" s="1"/>
  <c r="AC723" i="33"/>
  <c r="AC724" i="33" s="1"/>
  <c r="BN723" i="33"/>
  <c r="BN724" i="33" s="1"/>
  <c r="BR723" i="33"/>
  <c r="BR724" i="33" s="1"/>
  <c r="AT723" i="33"/>
  <c r="AT724" i="33" s="1"/>
  <c r="AS723" i="33"/>
  <c r="AS724" i="33" s="1"/>
  <c r="AK723" i="33"/>
  <c r="AK724" i="33" s="1"/>
  <c r="BP723" i="33"/>
  <c r="BP724" i="33" s="1"/>
  <c r="Y723" i="33"/>
  <c r="Y724" i="33" s="1"/>
  <c r="CI723" i="33"/>
  <c r="CI724" i="33" s="1"/>
  <c r="AZ723" i="33"/>
  <c r="AZ724" i="33" s="1"/>
  <c r="CF723" i="33"/>
  <c r="CF724" i="33" s="1"/>
  <c r="BG723" i="33"/>
  <c r="BG724" i="33" s="1"/>
  <c r="AX723" i="33"/>
  <c r="AX724" i="33" s="1"/>
  <c r="BW723" i="33"/>
  <c r="BW724" i="33" s="1"/>
  <c r="V723" i="33"/>
  <c r="V724" i="33" s="1"/>
  <c r="AY723" i="33"/>
  <c r="AY724" i="33" s="1"/>
  <c r="AB723" i="33"/>
  <c r="AB724" i="33" s="1"/>
  <c r="CL723" i="33"/>
  <c r="CL724" i="33" s="1"/>
  <c r="AM723" i="33"/>
  <c r="AM724" i="33" s="1"/>
  <c r="AL723" i="33"/>
  <c r="AL724" i="33" s="1"/>
  <c r="CQ723" i="33"/>
  <c r="CQ724" i="33" s="1"/>
  <c r="BT723" i="33"/>
  <c r="BT724" i="33" s="1"/>
  <c r="BL723" i="33"/>
  <c r="BL724" i="33" s="1"/>
  <c r="BJ723" i="33"/>
  <c r="BJ724" i="33" s="1"/>
  <c r="CM723" i="33"/>
  <c r="CM724" i="33" s="1"/>
  <c r="AE723" i="33"/>
  <c r="AE724" i="33" s="1"/>
  <c r="AN723" i="33"/>
  <c r="AN724" i="33" s="1"/>
  <c r="I738" i="33"/>
  <c r="D24" i="33"/>
  <c r="AJ730" i="33"/>
  <c r="AJ731" i="33" s="1"/>
  <c r="CV730" i="33"/>
  <c r="CV731" i="33" s="1"/>
  <c r="CG730" i="33"/>
  <c r="CG731" i="33" s="1"/>
  <c r="BR730" i="33"/>
  <c r="BR731" i="33" s="1"/>
  <c r="AO730" i="33"/>
  <c r="AO731" i="33" s="1"/>
  <c r="DA730" i="33"/>
  <c r="DA731" i="33" s="1"/>
  <c r="BV730" i="33"/>
  <c r="BV731" i="33" s="1"/>
  <c r="CA730" i="33"/>
  <c r="CA731" i="33" s="1"/>
  <c r="CY730" i="33"/>
  <c r="CY731" i="33" s="1"/>
  <c r="BK730" i="33"/>
  <c r="BK731" i="33" s="1"/>
  <c r="CX730" i="33"/>
  <c r="CX731" i="33" s="1"/>
  <c r="CT730" i="33"/>
  <c r="CT731" i="33" s="1"/>
  <c r="AT730" i="33"/>
  <c r="AT731" i="33" s="1"/>
  <c r="BW730" i="33"/>
  <c r="BW731" i="33" s="1"/>
  <c r="CM730" i="33"/>
  <c r="CM731" i="33" s="1"/>
  <c r="BY730" i="33"/>
  <c r="BY731" i="33" s="1"/>
  <c r="BF730" i="33"/>
  <c r="BF731" i="33" s="1"/>
  <c r="AV730" i="33"/>
  <c r="AV731" i="33" s="1"/>
  <c r="AR730" i="33"/>
  <c r="AR731" i="33" s="1"/>
  <c r="DD730" i="33"/>
  <c r="DD731" i="33" s="1"/>
  <c r="CO730" i="33"/>
  <c r="CO731" i="33" s="1"/>
  <c r="AW730" i="33"/>
  <c r="AW731" i="33" s="1"/>
  <c r="AN730" i="33"/>
  <c r="AN731" i="33" s="1"/>
  <c r="CL730" i="33"/>
  <c r="CL731" i="33" s="1"/>
  <c r="AX730" i="33"/>
  <c r="AX731" i="33" s="1"/>
  <c r="AI730" i="33"/>
  <c r="AI731" i="33" s="1"/>
  <c r="AY730" i="33"/>
  <c r="AY731" i="33" s="1"/>
  <c r="CB730" i="33"/>
  <c r="CB731" i="33" s="1"/>
  <c r="BG730" i="33"/>
  <c r="BG731" i="33" s="1"/>
  <c r="BI730" i="33"/>
  <c r="BI731" i="33" s="1"/>
  <c r="CZ730" i="33"/>
  <c r="CZ731" i="33" s="1"/>
  <c r="CF730" i="33"/>
  <c r="CF731" i="33" s="1"/>
  <c r="CK730" i="33"/>
  <c r="CK731" i="33" s="1"/>
  <c r="AM730" i="33"/>
  <c r="AM731" i="33" s="1"/>
  <c r="AG730" i="33"/>
  <c r="AG731" i="33" s="1"/>
  <c r="AZ730" i="33"/>
  <c r="AZ731" i="33" s="1"/>
  <c r="AK730" i="33"/>
  <c r="AK731" i="33" s="1"/>
  <c r="CW730" i="33"/>
  <c r="CW731" i="33" s="1"/>
  <c r="CH730" i="33"/>
  <c r="CH731" i="33" s="1"/>
  <c r="BE730" i="33"/>
  <c r="BE731" i="33" s="1"/>
  <c r="BD730" i="33"/>
  <c r="BD731" i="33" s="1"/>
  <c r="DB730" i="33"/>
  <c r="DB731" i="33" s="1"/>
  <c r="BO730" i="33"/>
  <c r="BO731" i="33" s="1"/>
  <c r="CE730" i="33"/>
  <c r="CE731" i="33" s="1"/>
  <c r="CQ730" i="33"/>
  <c r="CQ731" i="33" s="1"/>
  <c r="BP730" i="33"/>
  <c r="BP731" i="33" s="1"/>
  <c r="BU730" i="33"/>
  <c r="BU731" i="33" s="1"/>
  <c r="AU730" i="33"/>
  <c r="AU731" i="33" s="1"/>
  <c r="BX730" i="33"/>
  <c r="BX731" i="33" s="1"/>
  <c r="DG730" i="33"/>
  <c r="DG731" i="33" s="1"/>
  <c r="BQ730" i="33"/>
  <c r="BQ731" i="33" s="1"/>
  <c r="AP730" i="33"/>
  <c r="AP731" i="33" s="1"/>
  <c r="AE730" i="33"/>
  <c r="BJ730" i="33"/>
  <c r="BJ731" i="33" s="1"/>
  <c r="DC730" i="33"/>
  <c r="DC731" i="33" s="1"/>
  <c r="BH730" i="33"/>
  <c r="BH731" i="33" s="1"/>
  <c r="DE730" i="33"/>
  <c r="DE731" i="33" s="1"/>
  <c r="CP730" i="33"/>
  <c r="CP731" i="33" s="1"/>
  <c r="BM730" i="33"/>
  <c r="BM731" i="33" s="1"/>
  <c r="BT730" i="33"/>
  <c r="BT731" i="33" s="1"/>
  <c r="AQ730" i="33"/>
  <c r="AQ731" i="33" s="1"/>
  <c r="CD730" i="33"/>
  <c r="CD731" i="33" s="1"/>
  <c r="CU730" i="33"/>
  <c r="CU731" i="33" s="1"/>
  <c r="BA730" i="33"/>
  <c r="BA731" i="33" s="1"/>
  <c r="CJ730" i="33"/>
  <c r="CJ731" i="33" s="1"/>
  <c r="CI730" i="33"/>
  <c r="CI731" i="33" s="1"/>
  <c r="DF730" i="33"/>
  <c r="DF731" i="33" s="1"/>
  <c r="AF730" i="33"/>
  <c r="AF731" i="33" s="1"/>
  <c r="BL730" i="33"/>
  <c r="BL731" i="33" s="1"/>
  <c r="CN730" i="33"/>
  <c r="CN731" i="33" s="1"/>
  <c r="BS730" i="33"/>
  <c r="BS731" i="33" s="1"/>
  <c r="CS723" i="33"/>
  <c r="CS724" i="33" s="1"/>
  <c r="I746" i="33"/>
  <c r="CE723" i="33"/>
  <c r="CE724" i="33" s="1"/>
  <c r="BK723" i="33"/>
  <c r="BK724" i="33" s="1"/>
  <c r="BY723" i="33"/>
  <c r="BY724" i="33" s="1"/>
  <c r="CK723" i="33"/>
  <c r="CK724" i="33" s="1"/>
  <c r="BO723" i="33"/>
  <c r="BO724" i="33" s="1"/>
  <c r="CA723" i="33"/>
  <c r="CA724" i="33" s="1"/>
  <c r="BX723" i="33"/>
  <c r="BX724" i="33" s="1"/>
  <c r="AH723" i="33"/>
  <c r="AH724" i="33" s="1"/>
  <c r="W723" i="33"/>
  <c r="W724" i="33" s="1"/>
  <c r="I747" i="33"/>
  <c r="BE723" i="33"/>
  <c r="BE724" i="33" s="1"/>
  <c r="CB723" i="33"/>
  <c r="CB724" i="33" s="1"/>
  <c r="CO723" i="33"/>
  <c r="CO724" i="33" s="1"/>
  <c r="AV723" i="33"/>
  <c r="AV724" i="33" s="1"/>
  <c r="CG723" i="33"/>
  <c r="CG724" i="33" s="1"/>
  <c r="CS730" i="33" l="1"/>
  <c r="CS731" i="33" s="1"/>
  <c r="BC730" i="33"/>
  <c r="BC731" i="33" s="1"/>
  <c r="AS730" i="33"/>
  <c r="AS731" i="33" s="1"/>
  <c r="CC730" i="33"/>
  <c r="CC731" i="33" s="1"/>
  <c r="BN730" i="33"/>
  <c r="BN731" i="33" s="1"/>
  <c r="CR730" i="33"/>
  <c r="CR731" i="33" s="1"/>
  <c r="AL730" i="33"/>
  <c r="AL731" i="33" s="1"/>
  <c r="BZ730" i="33"/>
  <c r="BZ731" i="33" s="1"/>
  <c r="BB730" i="33"/>
  <c r="BB731" i="33" s="1"/>
  <c r="I751" i="33"/>
  <c r="I743" i="33"/>
  <c r="I752" i="33"/>
  <c r="O723" i="33"/>
  <c r="Q724" i="33"/>
  <c r="I739" i="33"/>
  <c r="E24" i="33"/>
  <c r="AE731" i="33"/>
  <c r="AC730" i="33" l="1"/>
  <c r="O724" i="33"/>
  <c r="I748" i="33"/>
  <c r="I756" i="33"/>
  <c r="I744" i="33"/>
  <c r="I757" i="33"/>
  <c r="AC731" i="33"/>
  <c r="BQ732" i="33" l="1"/>
  <c r="CU732" i="33"/>
  <c r="BV732" i="33"/>
  <c r="AW732" i="33"/>
  <c r="AM732" i="33"/>
  <c r="CW732" i="33"/>
  <c r="BZ732" i="33"/>
  <c r="BU732" i="33"/>
  <c r="BM732" i="33"/>
  <c r="AL732" i="33"/>
  <c r="BR732" i="33"/>
  <c r="AP732" i="33"/>
  <c r="DA732" i="33"/>
  <c r="CO732" i="33"/>
  <c r="CC732" i="33"/>
  <c r="BY732" i="33"/>
  <c r="BW732" i="33"/>
  <c r="AH732" i="33"/>
  <c r="CI732" i="33"/>
  <c r="BT732" i="33"/>
  <c r="AN732" i="33"/>
  <c r="CS732" i="33"/>
  <c r="BH732" i="33"/>
  <c r="CP732" i="33"/>
  <c r="AY732" i="33"/>
  <c r="BK732" i="33"/>
  <c r="BA732" i="33"/>
  <c r="BE732" i="33"/>
  <c r="CZ732" i="33"/>
  <c r="AI732" i="33"/>
  <c r="BS732" i="33"/>
  <c r="CB732" i="33"/>
  <c r="DC732" i="33"/>
  <c r="CE732" i="33"/>
  <c r="CT732" i="33"/>
  <c r="AO732" i="33"/>
  <c r="DF732" i="33"/>
  <c r="BD732" i="33"/>
  <c r="BN732" i="33"/>
  <c r="CY732" i="33"/>
  <c r="CX732" i="33"/>
  <c r="CR732" i="33"/>
  <c r="BX732" i="33"/>
  <c r="BI732" i="33"/>
  <c r="DD732" i="33"/>
  <c r="AZ732" i="33"/>
  <c r="CK732" i="33"/>
  <c r="CG732" i="33"/>
  <c r="BP732" i="33"/>
  <c r="DE732" i="33"/>
  <c r="CH732" i="33"/>
  <c r="BF732" i="33"/>
  <c r="CD732" i="33"/>
  <c r="AR732" i="33"/>
  <c r="BG732" i="33"/>
  <c r="AJ732" i="33"/>
  <c r="CM732" i="33"/>
  <c r="AU732" i="33"/>
  <c r="BC732" i="33"/>
  <c r="AK732" i="33"/>
  <c r="AV732" i="33"/>
  <c r="CN732" i="33"/>
  <c r="BJ732" i="33"/>
  <c r="AS732" i="33"/>
  <c r="CQ732" i="33"/>
  <c r="BB732" i="33"/>
  <c r="DB732" i="33"/>
  <c r="CV732" i="33"/>
  <c r="BL732" i="33"/>
  <c r="AT732" i="33"/>
  <c r="CA732" i="33"/>
  <c r="AG732" i="33"/>
  <c r="CF732" i="33"/>
  <c r="BO732" i="33"/>
  <c r="CL732" i="33"/>
  <c r="AF732" i="33"/>
  <c r="CJ732" i="33"/>
  <c r="AX732" i="33"/>
  <c r="AQ732" i="33"/>
  <c r="DG732" i="33"/>
  <c r="I749" i="33"/>
  <c r="I761" i="33"/>
  <c r="AE732" i="33"/>
  <c r="R725" i="33"/>
  <c r="BS725" i="33"/>
  <c r="AG725" i="33"/>
  <c r="CO725" i="33"/>
  <c r="BC725" i="33"/>
  <c r="X725" i="33"/>
  <c r="CB725" i="33"/>
  <c r="BI725" i="33"/>
  <c r="AS725" i="33"/>
  <c r="AJ725" i="33"/>
  <c r="CF725" i="33"/>
  <c r="AY725" i="33"/>
  <c r="CR725" i="33"/>
  <c r="CL725" i="33"/>
  <c r="U725" i="33"/>
  <c r="W725" i="33"/>
  <c r="CQ725" i="33"/>
  <c r="BP725" i="33"/>
  <c r="BB725" i="33"/>
  <c r="AV725" i="33"/>
  <c r="AB725" i="33"/>
  <c r="AK725" i="33"/>
  <c r="CD725" i="33"/>
  <c r="BH725" i="33"/>
  <c r="CJ725" i="33"/>
  <c r="AE725" i="33"/>
  <c r="AI725" i="33"/>
  <c r="BT725" i="33"/>
  <c r="BU725" i="33"/>
  <c r="Z725" i="33"/>
  <c r="BF725" i="33"/>
  <c r="AT725" i="33"/>
  <c r="BM725" i="33"/>
  <c r="BW725" i="33"/>
  <c r="CM725" i="33"/>
  <c r="AZ725" i="33"/>
  <c r="AC725" i="33"/>
  <c r="BX725" i="33"/>
  <c r="BV725" i="33"/>
  <c r="CK725" i="33"/>
  <c r="AP725" i="33"/>
  <c r="V725" i="33"/>
  <c r="AF725" i="33"/>
  <c r="BL725" i="33"/>
  <c r="AW725" i="33"/>
  <c r="T725" i="33"/>
  <c r="BK725" i="33"/>
  <c r="AO725" i="33"/>
  <c r="CI725" i="33"/>
  <c r="CG725" i="33"/>
  <c r="AD725" i="33"/>
  <c r="BE725" i="33"/>
  <c r="BD725" i="33"/>
  <c r="AX725" i="33"/>
  <c r="CS725" i="33"/>
  <c r="BR725" i="33"/>
  <c r="CN725" i="33"/>
  <c r="AQ725" i="33"/>
  <c r="S725" i="33"/>
  <c r="AR725" i="33"/>
  <c r="BG725" i="33"/>
  <c r="BA725" i="33"/>
  <c r="CC725" i="33"/>
  <c r="AL725" i="33"/>
  <c r="CA725" i="33"/>
  <c r="BQ725" i="33"/>
  <c r="AA725" i="33"/>
  <c r="AU725" i="33"/>
  <c r="AH725" i="33"/>
  <c r="BN725" i="33"/>
  <c r="CE725" i="33"/>
  <c r="CP725" i="33"/>
  <c r="AN725" i="33"/>
  <c r="BZ725" i="33"/>
  <c r="BY725" i="33"/>
  <c r="BJ725" i="33"/>
  <c r="AM725" i="33"/>
  <c r="CH725" i="33"/>
  <c r="BO725" i="33"/>
  <c r="Y725" i="33"/>
  <c r="I753" i="33"/>
  <c r="I762" i="33"/>
  <c r="Q725" i="33"/>
  <c r="I766" i="33" l="1"/>
  <c r="I758" i="33"/>
  <c r="I767" i="33"/>
  <c r="M725" i="33"/>
  <c r="O725" i="33"/>
  <c r="L725" i="33"/>
  <c r="P674" i="33" s="1"/>
  <c r="T674" i="33" s="1"/>
  <c r="L723" i="33"/>
  <c r="L726" i="33"/>
  <c r="P675" i="33" s="1"/>
  <c r="T675" i="33" s="1"/>
  <c r="L724" i="33"/>
  <c r="P673" i="33" s="1"/>
  <c r="T673" i="33" s="1"/>
  <c r="I754" i="33"/>
  <c r="AC732" i="33"/>
  <c r="F732" i="33"/>
  <c r="D733" i="33"/>
  <c r="L739" i="33" s="1"/>
  <c r="D731" i="33"/>
  <c r="L737" i="33" s="1"/>
  <c r="D732" i="33"/>
  <c r="L738" i="33" s="1"/>
  <c r="D730" i="33"/>
  <c r="L736" i="33" l="1"/>
  <c r="F730" i="33"/>
  <c r="H24" i="33" s="1"/>
  <c r="I763" i="33"/>
  <c r="F24" i="33"/>
  <c r="M738" i="33"/>
  <c r="I772" i="33"/>
  <c r="P672" i="33"/>
  <c r="T672" i="33" s="1"/>
  <c r="M723" i="33"/>
  <c r="I771" i="33"/>
  <c r="I759" i="33"/>
  <c r="I777" i="33" l="1"/>
  <c r="I768" i="33"/>
  <c r="I776" i="33"/>
  <c r="I764" i="33"/>
  <c r="F723" i="33"/>
  <c r="E723" i="33"/>
  <c r="D723" i="33"/>
  <c r="V672" i="33" a="1"/>
  <c r="I769" i="33" l="1"/>
  <c r="I781" i="33"/>
  <c r="I773" i="33"/>
  <c r="V672" i="33"/>
  <c r="V675" i="33"/>
  <c r="V674" i="33"/>
  <c r="V673" i="33"/>
  <c r="I782" i="33"/>
  <c r="X672" i="33" l="1" a="1"/>
  <c r="Y674" i="33" s="1"/>
  <c r="I732" i="33" s="1"/>
  <c r="I778" i="33"/>
  <c r="I774" i="33"/>
  <c r="X674" i="33" l="1"/>
  <c r="H732" i="33" s="1"/>
  <c r="Y673" i="33"/>
  <c r="I731" i="33" s="1"/>
  <c r="Z673" i="33"/>
  <c r="J731" i="33" s="1"/>
  <c r="Y672" i="33"/>
  <c r="I730" i="33" s="1"/>
  <c r="X673" i="33"/>
  <c r="H731" i="33" s="1"/>
  <c r="AA675" i="33"/>
  <c r="K733" i="33" s="1"/>
  <c r="X672" i="33"/>
  <c r="H730" i="33" s="1"/>
  <c r="AA674" i="33"/>
  <c r="K732" i="33" s="1"/>
  <c r="X675" i="33"/>
  <c r="H733" i="33" s="1"/>
  <c r="AA673" i="33"/>
  <c r="K731" i="33" s="1"/>
  <c r="Z675" i="33"/>
  <c r="J733" i="33" s="1"/>
  <c r="AA672" i="33"/>
  <c r="K730" i="33" s="1"/>
  <c r="Z672" i="33"/>
  <c r="J730" i="33" s="1"/>
  <c r="Y675" i="33"/>
  <c r="I733" i="33" s="1"/>
  <c r="Z674" i="33"/>
  <c r="J732" i="33" s="1"/>
  <c r="I779" i="33"/>
  <c r="I783" i="33"/>
  <c r="M730" i="33" l="1" a="1"/>
  <c r="M731" i="33" s="1"/>
  <c r="I784" i="33"/>
  <c r="M733" i="33" l="1"/>
  <c r="M730" i="33"/>
  <c r="M732" i="33"/>
  <c r="N732" i="33" s="1"/>
  <c r="N733" i="33"/>
  <c r="N731" i="33" l="1"/>
  <c r="N730" i="33"/>
  <c r="J736" i="33" s="1"/>
  <c r="J739" i="33" l="1"/>
  <c r="J738" i="33"/>
  <c r="J743" i="33" s="1"/>
  <c r="J737" i="33"/>
  <c r="J742" i="33" s="1"/>
  <c r="J744" i="33"/>
  <c r="K739" i="33"/>
  <c r="J741" i="33"/>
  <c r="K736" i="33"/>
  <c r="K738" i="33" l="1"/>
  <c r="M736" i="33"/>
  <c r="K737" i="33"/>
  <c r="J746" i="33"/>
  <c r="K741" i="33"/>
  <c r="J749" i="33"/>
  <c r="K744" i="33"/>
  <c r="J748" i="33"/>
  <c r="K743" i="33"/>
  <c r="J747" i="33"/>
  <c r="K742" i="33"/>
  <c r="J752" i="33" l="1"/>
  <c r="J753" i="33"/>
  <c r="T741" i="33"/>
  <c r="T742" i="33" s="1"/>
  <c r="AB741" i="33"/>
  <c r="AB742" i="33" s="1"/>
  <c r="AJ741" i="33"/>
  <c r="AJ742" i="33" s="1"/>
  <c r="AR741" i="33"/>
  <c r="AR742" i="33" s="1"/>
  <c r="AZ741" i="33"/>
  <c r="AZ742" i="33" s="1"/>
  <c r="BH741" i="33"/>
  <c r="BH742" i="33" s="1"/>
  <c r="BP741" i="33"/>
  <c r="BP742" i="33" s="1"/>
  <c r="BX741" i="33"/>
  <c r="BX742" i="33" s="1"/>
  <c r="CF741" i="33"/>
  <c r="CF742" i="33" s="1"/>
  <c r="CN741" i="33"/>
  <c r="CN742" i="33" s="1"/>
  <c r="U741" i="33"/>
  <c r="U742" i="33" s="1"/>
  <c r="AC741" i="33"/>
  <c r="AC742" i="33" s="1"/>
  <c r="AK741" i="33"/>
  <c r="AK742" i="33" s="1"/>
  <c r="AS741" i="33"/>
  <c r="AS742" i="33" s="1"/>
  <c r="BA741" i="33"/>
  <c r="BA742" i="33" s="1"/>
  <c r="BI741" i="33"/>
  <c r="BI742" i="33" s="1"/>
  <c r="BQ741" i="33"/>
  <c r="BQ742" i="33" s="1"/>
  <c r="BY741" i="33"/>
  <c r="BY742" i="33" s="1"/>
  <c r="CG741" i="33"/>
  <c r="CG742" i="33" s="1"/>
  <c r="CO741" i="33"/>
  <c r="CO742" i="33" s="1"/>
  <c r="V741" i="33"/>
  <c r="V742" i="33" s="1"/>
  <c r="AD741" i="33"/>
  <c r="AD742" i="33" s="1"/>
  <c r="AL741" i="33"/>
  <c r="AL742" i="33" s="1"/>
  <c r="AT741" i="33"/>
  <c r="AT742" i="33" s="1"/>
  <c r="BB741" i="33"/>
  <c r="BB742" i="33" s="1"/>
  <c r="BJ741" i="33"/>
  <c r="BJ742" i="33" s="1"/>
  <c r="BR741" i="33"/>
  <c r="BR742" i="33" s="1"/>
  <c r="BZ741" i="33"/>
  <c r="BZ742" i="33" s="1"/>
  <c r="CH741" i="33"/>
  <c r="CH742" i="33" s="1"/>
  <c r="CP741" i="33"/>
  <c r="CP742" i="33" s="1"/>
  <c r="Q741" i="33"/>
  <c r="Y741" i="33"/>
  <c r="Y742" i="33" s="1"/>
  <c r="AG741" i="33"/>
  <c r="AG742" i="33" s="1"/>
  <c r="AO741" i="33"/>
  <c r="AO742" i="33" s="1"/>
  <c r="AW741" i="33"/>
  <c r="AW742" i="33" s="1"/>
  <c r="BE741" i="33"/>
  <c r="BE742" i="33" s="1"/>
  <c r="BM741" i="33"/>
  <c r="BM742" i="33" s="1"/>
  <c r="BU741" i="33"/>
  <c r="BU742" i="33" s="1"/>
  <c r="CC741" i="33"/>
  <c r="CC742" i="33" s="1"/>
  <c r="CK741" i="33"/>
  <c r="CK742" i="33" s="1"/>
  <c r="CS741" i="33"/>
  <c r="CS742" i="33" s="1"/>
  <c r="X741" i="33"/>
  <c r="X742" i="33" s="1"/>
  <c r="AN741" i="33"/>
  <c r="AN742" i="33" s="1"/>
  <c r="BD741" i="33"/>
  <c r="BD742" i="33" s="1"/>
  <c r="BT741" i="33"/>
  <c r="BT742" i="33" s="1"/>
  <c r="CJ741" i="33"/>
  <c r="CJ742" i="33" s="1"/>
  <c r="Z741" i="33"/>
  <c r="Z742" i="33" s="1"/>
  <c r="AP741" i="33"/>
  <c r="AP742" i="33" s="1"/>
  <c r="BF741" i="33"/>
  <c r="BF742" i="33" s="1"/>
  <c r="BV741" i="33"/>
  <c r="BV742" i="33" s="1"/>
  <c r="CL741" i="33"/>
  <c r="CL742" i="33" s="1"/>
  <c r="R741" i="33"/>
  <c r="R742" i="33" s="1"/>
  <c r="AH741" i="33"/>
  <c r="AH742" i="33" s="1"/>
  <c r="AX741" i="33"/>
  <c r="AX742" i="33" s="1"/>
  <c r="BN741" i="33"/>
  <c r="BN742" i="33" s="1"/>
  <c r="CD741" i="33"/>
  <c r="CD742" i="33" s="1"/>
  <c r="AI741" i="33"/>
  <c r="AI742" i="33" s="1"/>
  <c r="BK741" i="33"/>
  <c r="BK742" i="33" s="1"/>
  <c r="CI741" i="33"/>
  <c r="CI742" i="33" s="1"/>
  <c r="AU741" i="33"/>
  <c r="AU742" i="33" s="1"/>
  <c r="AM741" i="33"/>
  <c r="AM742" i="33" s="1"/>
  <c r="BL741" i="33"/>
  <c r="BL742" i="33" s="1"/>
  <c r="CM741" i="33"/>
  <c r="CM742" i="33" s="1"/>
  <c r="BS741" i="33"/>
  <c r="BS742" i="33" s="1"/>
  <c r="AQ741" i="33"/>
  <c r="AQ742" i="33" s="1"/>
  <c r="BO741" i="33"/>
  <c r="BO742" i="33" s="1"/>
  <c r="CQ741" i="33"/>
  <c r="CQ742" i="33" s="1"/>
  <c r="S741" i="33"/>
  <c r="S742" i="33" s="1"/>
  <c r="CR741" i="33"/>
  <c r="CR742" i="33" s="1"/>
  <c r="AA741" i="33"/>
  <c r="AA742" i="33" s="1"/>
  <c r="AY741" i="33"/>
  <c r="AY742" i="33" s="1"/>
  <c r="CA741" i="33"/>
  <c r="CA742" i="33" s="1"/>
  <c r="AE741" i="33"/>
  <c r="AE742" i="33" s="1"/>
  <c r="BC741" i="33"/>
  <c r="BC742" i="33" s="1"/>
  <c r="CB741" i="33"/>
  <c r="CB742" i="33" s="1"/>
  <c r="W741" i="33"/>
  <c r="W742" i="33" s="1"/>
  <c r="AF741" i="33"/>
  <c r="AF742" i="33" s="1"/>
  <c r="CE741" i="33"/>
  <c r="CE742" i="33" s="1"/>
  <c r="AV741" i="33"/>
  <c r="AV742" i="33" s="1"/>
  <c r="BG741" i="33"/>
  <c r="BG742" i="33" s="1"/>
  <c r="BW741" i="33"/>
  <c r="BW742" i="33" s="1"/>
  <c r="J754" i="33"/>
  <c r="J751" i="33"/>
  <c r="O741" i="33" l="1"/>
  <c r="Q742" i="33"/>
  <c r="J758" i="33"/>
  <c r="J756" i="33"/>
  <c r="J759" i="33"/>
  <c r="J757" i="33"/>
  <c r="J761" i="33" l="1"/>
  <c r="J764" i="33"/>
  <c r="J763" i="33"/>
  <c r="O742" i="33"/>
  <c r="Q743" i="33" s="1"/>
  <c r="J762" i="33"/>
  <c r="J769" i="33" l="1"/>
  <c r="AU743" i="33"/>
  <c r="BF743" i="33"/>
  <c r="AT743" i="33"/>
  <c r="BC743" i="33"/>
  <c r="CM743" i="33"/>
  <c r="BP743" i="33"/>
  <c r="AW743" i="33"/>
  <c r="T743" i="33"/>
  <c r="AD743" i="33"/>
  <c r="BO743" i="33"/>
  <c r="AM743" i="33"/>
  <c r="BT743" i="33"/>
  <c r="CC743" i="33"/>
  <c r="W743" i="33"/>
  <c r="U743" i="33"/>
  <c r="BB743" i="33"/>
  <c r="BV743" i="33"/>
  <c r="BD743" i="33"/>
  <c r="AP743" i="33"/>
  <c r="CI743" i="33"/>
  <c r="BU743" i="33"/>
  <c r="BW743" i="33"/>
  <c r="BA743" i="33"/>
  <c r="CG743" i="33"/>
  <c r="BZ743" i="33"/>
  <c r="BQ743" i="33"/>
  <c r="BI743" i="33"/>
  <c r="X743" i="33"/>
  <c r="BN743" i="33"/>
  <c r="AJ743" i="33"/>
  <c r="CE743" i="33"/>
  <c r="AS743" i="33"/>
  <c r="AO743" i="33"/>
  <c r="AH743" i="33"/>
  <c r="BH743" i="33"/>
  <c r="AI743" i="33"/>
  <c r="BL743" i="33"/>
  <c r="BM743" i="33"/>
  <c r="BE743" i="33"/>
  <c r="AX743" i="33"/>
  <c r="AG743" i="33"/>
  <c r="BK743" i="33"/>
  <c r="BG743" i="33"/>
  <c r="CJ743" i="33"/>
  <c r="CF743" i="33"/>
  <c r="CK743" i="33"/>
  <c r="CO743" i="33"/>
  <c r="AF743" i="33"/>
  <c r="Y743" i="33"/>
  <c r="CQ743" i="33"/>
  <c r="CR743" i="33"/>
  <c r="CB743" i="33"/>
  <c r="CA743" i="33"/>
  <c r="BX743" i="33"/>
  <c r="AB743" i="33"/>
  <c r="Z743" i="33"/>
  <c r="AA743" i="33"/>
  <c r="CN743" i="33"/>
  <c r="AQ743" i="33"/>
  <c r="CD743" i="33"/>
  <c r="BJ743" i="33"/>
  <c r="V743" i="33"/>
  <c r="AV743" i="33"/>
  <c r="AE743" i="33"/>
  <c r="AK743" i="33"/>
  <c r="AY743" i="33"/>
  <c r="CS743" i="33"/>
  <c r="AZ743" i="33"/>
  <c r="AN743" i="33"/>
  <c r="BS743" i="33"/>
  <c r="S743" i="33"/>
  <c r="CH743" i="33"/>
  <c r="AR743" i="33"/>
  <c r="R743" i="33"/>
  <c r="AC743" i="33"/>
  <c r="BY743" i="33"/>
  <c r="AL743" i="33"/>
  <c r="CL743" i="33"/>
  <c r="BR743" i="33"/>
  <c r="CP743" i="33"/>
  <c r="J768" i="33"/>
  <c r="J767" i="33"/>
  <c r="J766" i="33"/>
  <c r="L741" i="33" l="1"/>
  <c r="O743" i="33"/>
  <c r="L744" i="33"/>
  <c r="J774" i="33"/>
  <c r="L743" i="33"/>
  <c r="J771" i="33"/>
  <c r="L742" i="33"/>
  <c r="M743" i="33"/>
  <c r="J772" i="33"/>
  <c r="J773" i="33"/>
  <c r="M741" i="33" l="1"/>
  <c r="F741" i="33" s="1"/>
  <c r="H746" i="33" s="1"/>
  <c r="J776" i="33"/>
  <c r="J778" i="33"/>
  <c r="J779" i="33"/>
  <c r="J777" i="33"/>
  <c r="J784" i="33" l="1"/>
  <c r="J783" i="33"/>
  <c r="J781" i="33"/>
  <c r="J782" i="33"/>
  <c r="H747" i="33"/>
  <c r="K746" i="33"/>
  <c r="H748" i="33" l="1"/>
  <c r="K747" i="33"/>
  <c r="H749" i="33" l="1"/>
  <c r="K749" i="33" s="1"/>
  <c r="K748" i="33"/>
  <c r="BC746" i="33" l="1"/>
  <c r="BC747" i="33" s="1"/>
  <c r="R746" i="33"/>
  <c r="R747" i="33" s="1"/>
  <c r="AD746" i="33"/>
  <c r="AD747" i="33" s="1"/>
  <c r="CM746" i="33"/>
  <c r="CM747" i="33" s="1"/>
  <c r="AQ746" i="33"/>
  <c r="AQ747" i="33" s="1"/>
  <c r="AW746" i="33"/>
  <c r="AW747" i="33" s="1"/>
  <c r="BS746" i="33"/>
  <c r="BS747" i="33" s="1"/>
  <c r="CK746" i="33"/>
  <c r="CK747" i="33" s="1"/>
  <c r="U746" i="33"/>
  <c r="U747" i="33" s="1"/>
  <c r="AM746" i="33"/>
  <c r="AM747" i="33" s="1"/>
  <c r="BD746" i="33"/>
  <c r="BD747" i="33" s="1"/>
  <c r="BY746" i="33"/>
  <c r="BY747" i="33" s="1"/>
  <c r="BV746" i="33"/>
  <c r="BV747" i="33" s="1"/>
  <c r="AV746" i="33"/>
  <c r="AV747" i="33" s="1"/>
  <c r="AL746" i="33"/>
  <c r="AL747" i="33" s="1"/>
  <c r="BA746" i="33"/>
  <c r="BA747" i="33" s="1"/>
  <c r="BR746" i="33"/>
  <c r="BR747" i="33" s="1"/>
  <c r="BZ746" i="33"/>
  <c r="BZ747" i="33" s="1"/>
  <c r="BG746" i="33"/>
  <c r="BG747" i="33" s="1"/>
  <c r="X746" i="33"/>
  <c r="X747" i="33" s="1"/>
  <c r="AU746" i="33"/>
  <c r="AU747" i="33" s="1"/>
  <c r="Y746" i="33"/>
  <c r="Y747" i="33" s="1"/>
  <c r="BL746" i="33"/>
  <c r="BL747" i="33" s="1"/>
  <c r="AY746" i="33"/>
  <c r="AY747" i="33" s="1"/>
  <c r="CR746" i="33"/>
  <c r="CR747" i="33" s="1"/>
  <c r="V746" i="33"/>
  <c r="V747" i="33" s="1"/>
  <c r="CH746" i="33"/>
  <c r="CH747" i="33" s="1"/>
  <c r="AT746" i="33"/>
  <c r="AT747" i="33" s="1"/>
  <c r="BE746" i="33"/>
  <c r="BE747" i="33" s="1"/>
  <c r="CG746" i="33"/>
  <c r="CG747" i="33" s="1"/>
  <c r="AX746" i="33"/>
  <c r="AX747" i="33" s="1"/>
  <c r="CN746" i="33"/>
  <c r="CN747" i="33" s="1"/>
  <c r="BB746" i="33"/>
  <c r="BB747" i="33" s="1"/>
  <c r="AA746" i="33"/>
  <c r="AA747" i="33" s="1"/>
  <c r="AJ746" i="33"/>
  <c r="AJ747" i="33" s="1"/>
  <c r="AZ746" i="33"/>
  <c r="AZ747" i="33" s="1"/>
  <c r="Q746" i="33"/>
  <c r="Q747" i="33" s="1"/>
  <c r="CC746" i="33"/>
  <c r="CC747" i="33" s="1"/>
  <c r="AF746" i="33"/>
  <c r="AF747" i="33" s="1"/>
  <c r="AC746" i="33"/>
  <c r="AC747" i="33" s="1"/>
  <c r="S746" i="33"/>
  <c r="S747" i="33" s="1"/>
  <c r="BP746" i="33"/>
  <c r="BP747" i="33" s="1"/>
  <c r="BW746" i="33"/>
  <c r="BW747" i="33" s="1"/>
  <c r="W746" i="33"/>
  <c r="W747" i="33" s="1"/>
  <c r="CA746" i="33"/>
  <c r="CA747" i="33" s="1"/>
  <c r="CI746" i="33"/>
  <c r="CI747" i="33" s="1"/>
  <c r="CE746" i="33"/>
  <c r="CE747" i="33" s="1"/>
  <c r="AR746" i="33"/>
  <c r="AR747" i="33" s="1"/>
  <c r="CQ746" i="33"/>
  <c r="CQ747" i="33" s="1"/>
  <c r="BF746" i="33"/>
  <c r="BF747" i="33" s="1"/>
  <c r="CJ746" i="33"/>
  <c r="CJ747" i="33" s="1"/>
  <c r="BI746" i="33"/>
  <c r="BI747" i="33" s="1"/>
  <c r="AP746" i="33"/>
  <c r="AP747" i="33" s="1"/>
  <c r="BK746" i="33"/>
  <c r="BK747" i="33" s="1"/>
  <c r="CL746" i="33"/>
  <c r="CL747" i="33" s="1"/>
  <c r="AI746" i="33"/>
  <c r="AI747" i="33" s="1"/>
  <c r="BQ746" i="33"/>
  <c r="BQ747" i="33" s="1"/>
  <c r="BU746" i="33"/>
  <c r="BU747" i="33" s="1"/>
  <c r="AE746" i="33"/>
  <c r="AE747" i="33" s="1"/>
  <c r="AB746" i="33"/>
  <c r="AB747" i="33" s="1"/>
  <c r="AO746" i="33"/>
  <c r="AO747" i="33" s="1"/>
  <c r="BM746" i="33"/>
  <c r="BM747" i="33" s="1"/>
  <c r="BX746" i="33"/>
  <c r="BX747" i="33" s="1"/>
  <c r="AK746" i="33"/>
  <c r="AK747" i="33" s="1"/>
  <c r="CP746" i="33"/>
  <c r="CP747" i="33" s="1"/>
  <c r="BN746" i="33"/>
  <c r="BN747" i="33" s="1"/>
  <c r="BO746" i="33"/>
  <c r="BO747" i="33" s="1"/>
  <c r="Z746" i="33"/>
  <c r="Z747" i="33" s="1"/>
  <c r="CB746" i="33"/>
  <c r="CB747" i="33" s="1"/>
  <c r="BH746" i="33"/>
  <c r="BH747" i="33" s="1"/>
  <c r="CO746" i="33"/>
  <c r="CO747" i="33" s="1"/>
  <c r="AH746" i="33"/>
  <c r="AH747" i="33" s="1"/>
  <c r="BJ746" i="33"/>
  <c r="BJ747" i="33" s="1"/>
  <c r="CD746" i="33"/>
  <c r="CD747" i="33" s="1"/>
  <c r="BT746" i="33"/>
  <c r="BT747" i="33" s="1"/>
  <c r="CF746" i="33"/>
  <c r="CF747" i="33" s="1"/>
  <c r="AG746" i="33"/>
  <c r="AG747" i="33" s="1"/>
  <c r="CS746" i="33"/>
  <c r="CS747" i="33" s="1"/>
  <c r="AN746" i="33"/>
  <c r="AN747" i="33" s="1"/>
  <c r="T746" i="33"/>
  <c r="T747" i="33" s="1"/>
  <c r="AS746" i="33"/>
  <c r="AS747" i="33" s="1"/>
  <c r="O747" i="33" l="1"/>
  <c r="AK748" i="33" s="1"/>
  <c r="O746" i="33"/>
  <c r="BN748" i="33" l="1"/>
  <c r="BQ748" i="33"/>
  <c r="S748" i="33"/>
  <c r="AR748" i="33"/>
  <c r="Q748" i="33"/>
  <c r="CL748" i="33"/>
  <c r="CD748" i="33"/>
  <c r="AO748" i="33"/>
  <c r="T748" i="33"/>
  <c r="BT748" i="33"/>
  <c r="CJ748" i="33"/>
  <c r="W748" i="33"/>
  <c r="AE748" i="33"/>
  <c r="BX748" i="33"/>
  <c r="AG748" i="33"/>
  <c r="CI748" i="33"/>
  <c r="AH748" i="33"/>
  <c r="CO748" i="33"/>
  <c r="Z748" i="33"/>
  <c r="AN748" i="33"/>
  <c r="CE748" i="33"/>
  <c r="CA748" i="33"/>
  <c r="BP748" i="33"/>
  <c r="CF748" i="33"/>
  <c r="CB748" i="33"/>
  <c r="BH748" i="33"/>
  <c r="CP748" i="33"/>
  <c r="BM748" i="33"/>
  <c r="AI748" i="33"/>
  <c r="BI748" i="33"/>
  <c r="BW748" i="33"/>
  <c r="BG748" i="33"/>
  <c r="CR748" i="33"/>
  <c r="AX748" i="33"/>
  <c r="AQ748" i="33"/>
  <c r="CK748" i="33"/>
  <c r="AZ748" i="33"/>
  <c r="BR748" i="33"/>
  <c r="AL748" i="33"/>
  <c r="BA748" i="33"/>
  <c r="BL748" i="33"/>
  <c r="CG748" i="33"/>
  <c r="BB748" i="33"/>
  <c r="R748" i="33"/>
  <c r="CH748" i="33"/>
  <c r="AM748" i="33"/>
  <c r="AU748" i="33"/>
  <c r="CC748" i="33"/>
  <c r="U748" i="33"/>
  <c r="AT748" i="33"/>
  <c r="BS748" i="33"/>
  <c r="Y748" i="33"/>
  <c r="AW748" i="33"/>
  <c r="V748" i="33"/>
  <c r="AF748" i="33"/>
  <c r="AC748" i="33"/>
  <c r="BV748" i="33"/>
  <c r="CN748" i="33"/>
  <c r="BZ748" i="33"/>
  <c r="AY748" i="33"/>
  <c r="AJ748" i="33"/>
  <c r="AD748" i="33"/>
  <c r="AV748" i="33"/>
  <c r="BD748" i="33"/>
  <c r="BC748" i="33"/>
  <c r="BE748" i="33"/>
  <c r="AA748" i="33"/>
  <c r="CM748" i="33"/>
  <c r="X748" i="33"/>
  <c r="BY748" i="33"/>
  <c r="AP748" i="33"/>
  <c r="BO748" i="33"/>
  <c r="BF748" i="33"/>
  <c r="AS748" i="33"/>
  <c r="BU748" i="33"/>
  <c r="CS748" i="33"/>
  <c r="BK748" i="33"/>
  <c r="AB748" i="33"/>
  <c r="BJ748" i="33"/>
  <c r="CQ748" i="33"/>
  <c r="O748" i="33" l="1"/>
  <c r="M748" i="33"/>
  <c r="L749" i="33"/>
  <c r="L748" i="33"/>
  <c r="L746" i="33"/>
  <c r="L747" i="33"/>
  <c r="M746" i="33" l="1"/>
  <c r="F746" i="33" l="1"/>
  <c r="E746" i="33"/>
  <c r="D746" i="33"/>
  <c r="H751" i="33" l="1"/>
  <c r="H752" i="33" l="1"/>
  <c r="K751" i="33"/>
  <c r="H753" i="33" l="1"/>
  <c r="K752" i="33"/>
  <c r="H754" i="33" l="1"/>
  <c r="K754" i="33" s="1"/>
  <c r="K753" i="33"/>
  <c r="AD751" i="33" l="1"/>
  <c r="AD752" i="33" s="1"/>
  <c r="V751" i="33"/>
  <c r="V752" i="33" s="1"/>
  <c r="BB751" i="33"/>
  <c r="BB752" i="33" s="1"/>
  <c r="AF751" i="33"/>
  <c r="AF752" i="33" s="1"/>
  <c r="CL751" i="33"/>
  <c r="CL752" i="33" s="1"/>
  <c r="BY751" i="33"/>
  <c r="BY752" i="33" s="1"/>
  <c r="CR751" i="33"/>
  <c r="CR752" i="33" s="1"/>
  <c r="BQ751" i="33"/>
  <c r="BQ752" i="33" s="1"/>
  <c r="BN751" i="33"/>
  <c r="BN752" i="33" s="1"/>
  <c r="BV751" i="33"/>
  <c r="BV752" i="33" s="1"/>
  <c r="AA751" i="33"/>
  <c r="AA752" i="33" s="1"/>
  <c r="BA751" i="33"/>
  <c r="BA752" i="33" s="1"/>
  <c r="AT751" i="33"/>
  <c r="AT752" i="33" s="1"/>
  <c r="BX751" i="33"/>
  <c r="BX752" i="33" s="1"/>
  <c r="BH751" i="33"/>
  <c r="BH752" i="33" s="1"/>
  <c r="Z751" i="33"/>
  <c r="Z752" i="33" s="1"/>
  <c r="BI751" i="33"/>
  <c r="BI752" i="33" s="1"/>
  <c r="T751" i="33"/>
  <c r="T752" i="33" s="1"/>
  <c r="W751" i="33"/>
  <c r="W752" i="33" s="1"/>
  <c r="BD751" i="33"/>
  <c r="BD752" i="33" s="1"/>
  <c r="BS751" i="33"/>
  <c r="BS752" i="33" s="1"/>
  <c r="CE751" i="33"/>
  <c r="CE752" i="33" s="1"/>
  <c r="AL751" i="33"/>
  <c r="AL752" i="33" s="1"/>
  <c r="AI751" i="33"/>
  <c r="AI752" i="33" s="1"/>
  <c r="BT751" i="33"/>
  <c r="BT752" i="33" s="1"/>
  <c r="CP751" i="33"/>
  <c r="CP752" i="33" s="1"/>
  <c r="BJ751" i="33"/>
  <c r="BJ752" i="33" s="1"/>
  <c r="BK751" i="33"/>
  <c r="BK752" i="33" s="1"/>
  <c r="AO751" i="33"/>
  <c r="AO752" i="33" s="1"/>
  <c r="BO751" i="33"/>
  <c r="BO752" i="33" s="1"/>
  <c r="U751" i="33"/>
  <c r="U752" i="33" s="1"/>
  <c r="CS751" i="33"/>
  <c r="CS752" i="33" s="1"/>
  <c r="AP751" i="33"/>
  <c r="AP752" i="33" s="1"/>
  <c r="CF751" i="33"/>
  <c r="CF752" i="33" s="1"/>
  <c r="CM751" i="33"/>
  <c r="CM752" i="33" s="1"/>
  <c r="AK751" i="33"/>
  <c r="AK752" i="33" s="1"/>
  <c r="CQ751" i="33"/>
  <c r="CQ752" i="33" s="1"/>
  <c r="CB751" i="33"/>
  <c r="CB752" i="33" s="1"/>
  <c r="AE751" i="33"/>
  <c r="AE752" i="33" s="1"/>
  <c r="BR751" i="33"/>
  <c r="BR752" i="33" s="1"/>
  <c r="AW751" i="33"/>
  <c r="AW752" i="33" s="1"/>
  <c r="Y751" i="33"/>
  <c r="Y752" i="33" s="1"/>
  <c r="BE751" i="33"/>
  <c r="BE752" i="33" s="1"/>
  <c r="BL751" i="33"/>
  <c r="BL752" i="33" s="1"/>
  <c r="BM751" i="33"/>
  <c r="BM752" i="33" s="1"/>
  <c r="AB751" i="33"/>
  <c r="AB752" i="33" s="1"/>
  <c r="AY751" i="33"/>
  <c r="AY752" i="33" s="1"/>
  <c r="BC751" i="33"/>
  <c r="BC752" i="33" s="1"/>
  <c r="BF751" i="33"/>
  <c r="BF752" i="33" s="1"/>
  <c r="CK751" i="33"/>
  <c r="CK752" i="33" s="1"/>
  <c r="BP751" i="33"/>
  <c r="BP752" i="33" s="1"/>
  <c r="AH751" i="33"/>
  <c r="AH752" i="33" s="1"/>
  <c r="AZ751" i="33"/>
  <c r="AZ752" i="33" s="1"/>
  <c r="CG751" i="33"/>
  <c r="CG752" i="33" s="1"/>
  <c r="AC751" i="33"/>
  <c r="AC752" i="33" s="1"/>
  <c r="CA751" i="33"/>
  <c r="CA752" i="33" s="1"/>
  <c r="AX751" i="33"/>
  <c r="AX752" i="33" s="1"/>
  <c r="BZ751" i="33"/>
  <c r="BZ752" i="33" s="1"/>
  <c r="AU751" i="33"/>
  <c r="AU752" i="33" s="1"/>
  <c r="AS751" i="33"/>
  <c r="AS752" i="33" s="1"/>
  <c r="BW751" i="33"/>
  <c r="BW752" i="33" s="1"/>
  <c r="CN751" i="33"/>
  <c r="CN752" i="33" s="1"/>
  <c r="AM751" i="33"/>
  <c r="AM752" i="33" s="1"/>
  <c r="CO751" i="33"/>
  <c r="CO752" i="33" s="1"/>
  <c r="CI751" i="33"/>
  <c r="CI752" i="33" s="1"/>
  <c r="AN751" i="33"/>
  <c r="AN752" i="33" s="1"/>
  <c r="AR751" i="33"/>
  <c r="AR752" i="33" s="1"/>
  <c r="S751" i="33"/>
  <c r="S752" i="33" s="1"/>
  <c r="BG751" i="33"/>
  <c r="BG752" i="33" s="1"/>
  <c r="CC751" i="33"/>
  <c r="CC752" i="33" s="1"/>
  <c r="AG751" i="33"/>
  <c r="AG752" i="33" s="1"/>
  <c r="R751" i="33"/>
  <c r="R752" i="33" s="1"/>
  <c r="AQ751" i="33"/>
  <c r="AQ752" i="33" s="1"/>
  <c r="AJ751" i="33"/>
  <c r="AJ752" i="33" s="1"/>
  <c r="Q751" i="33"/>
  <c r="CJ751" i="33"/>
  <c r="CJ752" i="33" s="1"/>
  <c r="CH751" i="33"/>
  <c r="CH752" i="33" s="1"/>
  <c r="BU751" i="33"/>
  <c r="BU752" i="33" s="1"/>
  <c r="CD751" i="33"/>
  <c r="CD752" i="33" s="1"/>
  <c r="AV751" i="33"/>
  <c r="AV752" i="33" s="1"/>
  <c r="X751" i="33"/>
  <c r="X752" i="33" s="1"/>
  <c r="O751" i="33" l="1"/>
  <c r="Q752" i="33"/>
  <c r="O752" i="33" l="1"/>
  <c r="Q753" i="33" s="1"/>
  <c r="V753" i="33" l="1"/>
  <c r="AT753" i="33"/>
  <c r="BY753" i="33"/>
  <c r="Z753" i="33"/>
  <c r="BH753" i="33"/>
  <c r="BB753" i="33"/>
  <c r="BV753" i="33"/>
  <c r="AA753" i="33"/>
  <c r="AF753" i="33"/>
  <c r="BA753" i="33"/>
  <c r="CR753" i="33"/>
  <c r="BI753" i="33"/>
  <c r="AD753" i="33"/>
  <c r="BX753" i="33"/>
  <c r="BN753" i="33"/>
  <c r="T753" i="33"/>
  <c r="CL753" i="33"/>
  <c r="BQ753" i="33"/>
  <c r="W753" i="33"/>
  <c r="CG753" i="33"/>
  <c r="CK753" i="33"/>
  <c r="AJ753" i="33"/>
  <c r="BF753" i="33"/>
  <c r="BU753" i="33"/>
  <c r="AR753" i="33"/>
  <c r="BW753" i="33"/>
  <c r="AN753" i="33"/>
  <c r="CA753" i="33"/>
  <c r="AM753" i="33"/>
  <c r="BC753" i="33"/>
  <c r="AS753" i="33"/>
  <c r="BS753" i="33"/>
  <c r="BT753" i="33"/>
  <c r="BL753" i="33"/>
  <c r="BK753" i="33"/>
  <c r="R753" i="33"/>
  <c r="AE753" i="33"/>
  <c r="AG753" i="33"/>
  <c r="AI753" i="33"/>
  <c r="U753" i="33"/>
  <c r="S753" i="33"/>
  <c r="X753" i="33"/>
  <c r="BM753" i="33"/>
  <c r="BO753" i="33"/>
  <c r="CE753" i="33"/>
  <c r="Y753" i="33"/>
  <c r="AH753" i="33"/>
  <c r="AW753" i="33"/>
  <c r="AK753" i="33"/>
  <c r="AO753" i="33"/>
  <c r="AC753" i="33"/>
  <c r="CP753" i="33"/>
  <c r="BE753" i="33"/>
  <c r="AV753" i="33"/>
  <c r="CS753" i="33"/>
  <c r="AU753" i="33"/>
  <c r="CB753" i="33"/>
  <c r="BJ753" i="33"/>
  <c r="CM753" i="33"/>
  <c r="CO753" i="33"/>
  <c r="CN753" i="33"/>
  <c r="BZ753" i="33"/>
  <c r="CQ753" i="33"/>
  <c r="AZ753" i="33"/>
  <c r="CF753" i="33"/>
  <c r="BD753" i="33"/>
  <c r="AP753" i="33"/>
  <c r="AQ753" i="33"/>
  <c r="BP753" i="33"/>
  <c r="BR753" i="33"/>
  <c r="AY753" i="33"/>
  <c r="CI753" i="33"/>
  <c r="CH753" i="33"/>
  <c r="AB753" i="33"/>
  <c r="AL753" i="33"/>
  <c r="AX753" i="33"/>
  <c r="CC753" i="33"/>
  <c r="CJ753" i="33"/>
  <c r="CD753" i="33"/>
  <c r="BG753" i="33"/>
  <c r="M753" i="33" l="1"/>
  <c r="O753" i="33"/>
  <c r="L754" i="33"/>
  <c r="L751" i="33"/>
  <c r="L752" i="33"/>
  <c r="L753" i="33"/>
  <c r="M751" i="33" l="1"/>
  <c r="F751" i="33" l="1"/>
  <c r="E751" i="33"/>
  <c r="D751" i="33"/>
  <c r="H756" i="33" l="1"/>
  <c r="H757" i="33" l="1"/>
  <c r="K756" i="33"/>
  <c r="H758" i="33" l="1"/>
  <c r="K757" i="33"/>
  <c r="H759" i="33" l="1"/>
  <c r="K759" i="33" s="1"/>
  <c r="K758" i="33"/>
  <c r="CH756" i="33" l="1"/>
  <c r="CH757" i="33" s="1"/>
  <c r="BH756" i="33"/>
  <c r="BH757" i="33" s="1"/>
  <c r="Y756" i="33"/>
  <c r="Y757" i="33" s="1"/>
  <c r="CQ756" i="33"/>
  <c r="CQ757" i="33" s="1"/>
  <c r="AM756" i="33"/>
  <c r="AM757" i="33" s="1"/>
  <c r="CD756" i="33"/>
  <c r="CD757" i="33" s="1"/>
  <c r="CA756" i="33"/>
  <c r="CA757" i="33" s="1"/>
  <c r="X756" i="33"/>
  <c r="X757" i="33" s="1"/>
  <c r="BO756" i="33"/>
  <c r="BO757" i="33" s="1"/>
  <c r="BJ756" i="33"/>
  <c r="BJ757" i="33" s="1"/>
  <c r="AT756" i="33"/>
  <c r="AT757" i="33" s="1"/>
  <c r="AR756" i="33"/>
  <c r="AR757" i="33" s="1"/>
  <c r="BY756" i="33"/>
  <c r="BY757" i="33" s="1"/>
  <c r="AE756" i="33"/>
  <c r="AE757" i="33" s="1"/>
  <c r="BX756" i="33"/>
  <c r="BX757" i="33" s="1"/>
  <c r="AP756" i="33"/>
  <c r="AP757" i="33" s="1"/>
  <c r="BS756" i="33"/>
  <c r="BS757" i="33" s="1"/>
  <c r="CP756" i="33"/>
  <c r="CP757" i="33" s="1"/>
  <c r="CF756" i="33"/>
  <c r="CF757" i="33" s="1"/>
  <c r="BQ756" i="33"/>
  <c r="BQ757" i="33" s="1"/>
  <c r="BP756" i="33"/>
  <c r="BP757" i="33" s="1"/>
  <c r="BN756" i="33"/>
  <c r="BN757" i="33" s="1"/>
  <c r="AJ756" i="33"/>
  <c r="AJ757" i="33" s="1"/>
  <c r="AX756" i="33"/>
  <c r="AX757" i="33" s="1"/>
  <c r="AC756" i="33"/>
  <c r="AC757" i="33" s="1"/>
  <c r="CR756" i="33"/>
  <c r="CR757" i="33" s="1"/>
  <c r="CN756" i="33"/>
  <c r="CN757" i="33" s="1"/>
  <c r="W756" i="33"/>
  <c r="W757" i="33" s="1"/>
  <c r="BK756" i="33"/>
  <c r="BK757" i="33" s="1"/>
  <c r="CM756" i="33"/>
  <c r="CM757" i="33" s="1"/>
  <c r="BT756" i="33"/>
  <c r="BT757" i="33" s="1"/>
  <c r="AQ756" i="33"/>
  <c r="AQ757" i="33" s="1"/>
  <c r="CE756" i="33"/>
  <c r="CE757" i="33" s="1"/>
  <c r="AF756" i="33"/>
  <c r="AF757" i="33" s="1"/>
  <c r="CB756" i="33"/>
  <c r="CB757" i="33" s="1"/>
  <c r="BU756" i="33"/>
  <c r="BU757" i="33" s="1"/>
  <c r="T756" i="33"/>
  <c r="T757" i="33" s="1"/>
  <c r="AY756" i="33"/>
  <c r="AY757" i="33" s="1"/>
  <c r="BM756" i="33"/>
  <c r="BM757" i="33" s="1"/>
  <c r="AZ756" i="33"/>
  <c r="AZ757" i="33" s="1"/>
  <c r="CL756" i="33"/>
  <c r="CL757" i="33" s="1"/>
  <c r="AA756" i="33"/>
  <c r="AA757" i="33" s="1"/>
  <c r="CS756" i="33"/>
  <c r="CS757" i="33" s="1"/>
  <c r="V756" i="33"/>
  <c r="V757" i="33" s="1"/>
  <c r="CI756" i="33"/>
  <c r="CI757" i="33" s="1"/>
  <c r="CJ756" i="33"/>
  <c r="CJ757" i="33" s="1"/>
  <c r="AO756" i="33"/>
  <c r="AO757" i="33" s="1"/>
  <c r="Q756" i="33"/>
  <c r="CC756" i="33"/>
  <c r="CC757" i="33" s="1"/>
  <c r="AB756" i="33"/>
  <c r="AB757" i="33" s="1"/>
  <c r="AD756" i="33"/>
  <c r="AD757" i="33" s="1"/>
  <c r="BV756" i="33"/>
  <c r="BV757" i="33" s="1"/>
  <c r="BC756" i="33"/>
  <c r="BC757" i="33" s="1"/>
  <c r="AU756" i="33"/>
  <c r="AU757" i="33" s="1"/>
  <c r="BL756" i="33"/>
  <c r="BL757" i="33" s="1"/>
  <c r="AG756" i="33"/>
  <c r="AG757" i="33" s="1"/>
  <c r="AS756" i="33"/>
  <c r="AS757" i="33" s="1"/>
  <c r="BE756" i="33"/>
  <c r="BE757" i="33" s="1"/>
  <c r="AK756" i="33"/>
  <c r="AK757" i="33" s="1"/>
  <c r="BB756" i="33"/>
  <c r="BB757" i="33" s="1"/>
  <c r="AW756" i="33"/>
  <c r="AW757" i="33" s="1"/>
  <c r="CG756" i="33"/>
  <c r="CG757" i="33" s="1"/>
  <c r="BR756" i="33"/>
  <c r="BR757" i="33" s="1"/>
  <c r="BA756" i="33"/>
  <c r="BA757" i="33" s="1"/>
  <c r="AN756" i="33"/>
  <c r="AN757" i="33" s="1"/>
  <c r="AV756" i="33"/>
  <c r="AV757" i="33" s="1"/>
  <c r="AH756" i="33"/>
  <c r="AH757" i="33" s="1"/>
  <c r="AL756" i="33"/>
  <c r="AL757" i="33" s="1"/>
  <c r="BG756" i="33"/>
  <c r="BG757" i="33" s="1"/>
  <c r="CO756" i="33"/>
  <c r="CO757" i="33" s="1"/>
  <c r="R756" i="33"/>
  <c r="R757" i="33" s="1"/>
  <c r="BD756" i="33"/>
  <c r="BD757" i="33" s="1"/>
  <c r="BF756" i="33"/>
  <c r="BF757" i="33" s="1"/>
  <c r="CK756" i="33"/>
  <c r="CK757" i="33" s="1"/>
  <c r="U756" i="33"/>
  <c r="U757" i="33" s="1"/>
  <c r="BI756" i="33"/>
  <c r="BI757" i="33" s="1"/>
  <c r="Z756" i="33"/>
  <c r="Z757" i="33" s="1"/>
  <c r="BW756" i="33"/>
  <c r="BW757" i="33" s="1"/>
  <c r="BZ756" i="33"/>
  <c r="BZ757" i="33" s="1"/>
  <c r="AI756" i="33"/>
  <c r="AI757" i="33" s="1"/>
  <c r="S756" i="33"/>
  <c r="S757" i="33" s="1"/>
  <c r="Q757" i="33" l="1"/>
  <c r="O756" i="33"/>
  <c r="O757" i="33" l="1"/>
  <c r="CA758" i="33" l="1"/>
  <c r="AT758" i="33"/>
  <c r="CQ758" i="33"/>
  <c r="AR758" i="33"/>
  <c r="BY758" i="33"/>
  <c r="CP758" i="33"/>
  <c r="CH758" i="33"/>
  <c r="BS758" i="33"/>
  <c r="BH758" i="33"/>
  <c r="CD758" i="33"/>
  <c r="AP758" i="33"/>
  <c r="BJ758" i="33"/>
  <c r="BX758" i="33"/>
  <c r="AE758" i="33"/>
  <c r="BO758" i="33"/>
  <c r="X758" i="33"/>
  <c r="Y758" i="33"/>
  <c r="AM758" i="33"/>
  <c r="AG758" i="33"/>
  <c r="BG758" i="33"/>
  <c r="BR758" i="33"/>
  <c r="AD758" i="33"/>
  <c r="BL758" i="33"/>
  <c r="BE758" i="33"/>
  <c r="BF758" i="33"/>
  <c r="BP758" i="33"/>
  <c r="CO758" i="33"/>
  <c r="BT758" i="33"/>
  <c r="AF758" i="33"/>
  <c r="T758" i="33"/>
  <c r="BV758" i="33"/>
  <c r="BN758" i="33"/>
  <c r="AI758" i="33"/>
  <c r="AL758" i="33"/>
  <c r="W758" i="33"/>
  <c r="BD758" i="33"/>
  <c r="AK758" i="33"/>
  <c r="S758" i="33"/>
  <c r="R758" i="33"/>
  <c r="AW758" i="33"/>
  <c r="BW758" i="33"/>
  <c r="CS758" i="33"/>
  <c r="AJ758" i="33"/>
  <c r="AB758" i="33"/>
  <c r="AN758" i="33"/>
  <c r="BB758" i="33"/>
  <c r="BQ758" i="33"/>
  <c r="BU758" i="33"/>
  <c r="CM758" i="33"/>
  <c r="BA758" i="33"/>
  <c r="AQ758" i="33"/>
  <c r="CF758" i="33"/>
  <c r="CK758" i="33"/>
  <c r="Z758" i="33"/>
  <c r="AV758" i="33"/>
  <c r="BM758" i="33"/>
  <c r="BC758" i="33"/>
  <c r="AU758" i="33"/>
  <c r="CB758" i="33"/>
  <c r="CG758" i="33"/>
  <c r="AA758" i="33"/>
  <c r="AO758" i="33"/>
  <c r="AS758" i="33"/>
  <c r="CI758" i="33"/>
  <c r="BI758" i="33"/>
  <c r="CC758" i="33"/>
  <c r="CN758" i="33"/>
  <c r="CL758" i="33"/>
  <c r="U758" i="33"/>
  <c r="CR758" i="33"/>
  <c r="CE758" i="33"/>
  <c r="AH758" i="33"/>
  <c r="V758" i="33"/>
  <c r="BZ758" i="33"/>
  <c r="AY758" i="33"/>
  <c r="CJ758" i="33"/>
  <c r="AZ758" i="33"/>
  <c r="BK758" i="33"/>
  <c r="AX758" i="33"/>
  <c r="AC758" i="33"/>
  <c r="Q758" i="33"/>
  <c r="M758" i="33" l="1"/>
  <c r="O758" i="33"/>
  <c r="L757" i="33"/>
  <c r="L759" i="33"/>
  <c r="L756" i="33"/>
  <c r="L758" i="33"/>
  <c r="M756" i="33" l="1"/>
  <c r="F756" i="33" l="1"/>
  <c r="E756" i="33"/>
  <c r="D756" i="33"/>
  <c r="H761" i="33" l="1"/>
  <c r="H762" i="33" l="1"/>
  <c r="K761" i="33"/>
  <c r="H763" i="33" l="1"/>
  <c r="K762" i="33"/>
  <c r="H764" i="33" l="1"/>
  <c r="K764" i="33" s="1"/>
  <c r="K763" i="33"/>
  <c r="S761" i="33" l="1"/>
  <c r="S762" i="33" s="1"/>
  <c r="BP761" i="33"/>
  <c r="BP762" i="33" s="1"/>
  <c r="BQ761" i="33"/>
  <c r="BQ762" i="33" s="1"/>
  <c r="W761" i="33"/>
  <c r="W762" i="33" s="1"/>
  <c r="AA761" i="33"/>
  <c r="AA762" i="33" s="1"/>
  <c r="CB761" i="33"/>
  <c r="CB762" i="33" s="1"/>
  <c r="AF761" i="33"/>
  <c r="AF762" i="33" s="1"/>
  <c r="CK761" i="33"/>
  <c r="CK762" i="33" s="1"/>
  <c r="CL761" i="33"/>
  <c r="CL762" i="33" s="1"/>
  <c r="AC761" i="33"/>
  <c r="AC762" i="33" s="1"/>
  <c r="CD761" i="33"/>
  <c r="CD762" i="33" s="1"/>
  <c r="BM761" i="33"/>
  <c r="BM762" i="33" s="1"/>
  <c r="AB761" i="33"/>
  <c r="AB762" i="33" s="1"/>
  <c r="Z761" i="33"/>
  <c r="Z762" i="33" s="1"/>
  <c r="V761" i="33"/>
  <c r="V762" i="33" s="1"/>
  <c r="BX761" i="33"/>
  <c r="BX762" i="33" s="1"/>
  <c r="CJ761" i="33"/>
  <c r="CJ762" i="33" s="1"/>
  <c r="CN761" i="33"/>
  <c r="CN762" i="33" s="1"/>
  <c r="AT761" i="33"/>
  <c r="AT762" i="33" s="1"/>
  <c r="X761" i="33"/>
  <c r="X762" i="33" s="1"/>
  <c r="AJ761" i="33"/>
  <c r="AJ762" i="33" s="1"/>
  <c r="BJ761" i="33"/>
  <c r="BJ762" i="33" s="1"/>
  <c r="CP761" i="33"/>
  <c r="CP762" i="33" s="1"/>
  <c r="AV761" i="33"/>
  <c r="AV762" i="33" s="1"/>
  <c r="CS761" i="33"/>
  <c r="CS762" i="33" s="1"/>
  <c r="AZ761" i="33"/>
  <c r="AZ762" i="33" s="1"/>
  <c r="CQ761" i="33"/>
  <c r="CQ762" i="33" s="1"/>
  <c r="BI761" i="33"/>
  <c r="BI762" i="33" s="1"/>
  <c r="BR761" i="33"/>
  <c r="BR762" i="33" s="1"/>
  <c r="BC761" i="33"/>
  <c r="BC762" i="33" s="1"/>
  <c r="BY761" i="33"/>
  <c r="BY762" i="33" s="1"/>
  <c r="Y761" i="33"/>
  <c r="Y762" i="33" s="1"/>
  <c r="CC761" i="33"/>
  <c r="CC762" i="33" s="1"/>
  <c r="AR761" i="33"/>
  <c r="AR762" i="33" s="1"/>
  <c r="BB761" i="33"/>
  <c r="BB762" i="33" s="1"/>
  <c r="CI761" i="33"/>
  <c r="CI762" i="33" s="1"/>
  <c r="AU761" i="33"/>
  <c r="AU762" i="33" s="1"/>
  <c r="BL761" i="33"/>
  <c r="BL762" i="33" s="1"/>
  <c r="AO761" i="33"/>
  <c r="AO762" i="33" s="1"/>
  <c r="BE761" i="33"/>
  <c r="BE762" i="33" s="1"/>
  <c r="AE761" i="33"/>
  <c r="AE762" i="33" s="1"/>
  <c r="BA761" i="33"/>
  <c r="BA762" i="33" s="1"/>
  <c r="AL761" i="33"/>
  <c r="AL762" i="33" s="1"/>
  <c r="BO761" i="33"/>
  <c r="BO762" i="33" s="1"/>
  <c r="BF761" i="33"/>
  <c r="BF762" i="33" s="1"/>
  <c r="BZ761" i="33"/>
  <c r="BZ762" i="33" s="1"/>
  <c r="BD761" i="33"/>
  <c r="BD762" i="33" s="1"/>
  <c r="BG761" i="33"/>
  <c r="BG762" i="33" s="1"/>
  <c r="AM761" i="33"/>
  <c r="AM762" i="33" s="1"/>
  <c r="BV761" i="33"/>
  <c r="BV762" i="33" s="1"/>
  <c r="AG761" i="33"/>
  <c r="AG762" i="33" s="1"/>
  <c r="BS761" i="33"/>
  <c r="BS762" i="33" s="1"/>
  <c r="AX761" i="33"/>
  <c r="AX762" i="33" s="1"/>
  <c r="AQ761" i="33"/>
  <c r="AQ762" i="33" s="1"/>
  <c r="AN761" i="33"/>
  <c r="AN762" i="33" s="1"/>
  <c r="AK761" i="33"/>
  <c r="AK762" i="33" s="1"/>
  <c r="U761" i="33"/>
  <c r="U762" i="33" s="1"/>
  <c r="BN761" i="33"/>
  <c r="BN762" i="33" s="1"/>
  <c r="AY761" i="33"/>
  <c r="AY762" i="33" s="1"/>
  <c r="BH761" i="33"/>
  <c r="BH762" i="33" s="1"/>
  <c r="BW761" i="33"/>
  <c r="BW762" i="33" s="1"/>
  <c r="CO761" i="33"/>
  <c r="CO762" i="33" s="1"/>
  <c r="CG761" i="33"/>
  <c r="CG762" i="33" s="1"/>
  <c r="CM761" i="33"/>
  <c r="CM762" i="33" s="1"/>
  <c r="AH761" i="33"/>
  <c r="AH762" i="33" s="1"/>
  <c r="AI761" i="33"/>
  <c r="AI762" i="33" s="1"/>
  <c r="BK761" i="33"/>
  <c r="BK762" i="33" s="1"/>
  <c r="CH761" i="33"/>
  <c r="CH762" i="33" s="1"/>
  <c r="CE761" i="33"/>
  <c r="CE762" i="33" s="1"/>
  <c r="AW761" i="33"/>
  <c r="AW762" i="33" s="1"/>
  <c r="CR761" i="33"/>
  <c r="CR762" i="33" s="1"/>
  <c r="T761" i="33"/>
  <c r="T762" i="33" s="1"/>
  <c r="BU761" i="33"/>
  <c r="BU762" i="33" s="1"/>
  <c r="Q761" i="33"/>
  <c r="CA761" i="33"/>
  <c r="CA762" i="33" s="1"/>
  <c r="AS761" i="33"/>
  <c r="AS762" i="33" s="1"/>
  <c r="BT761" i="33"/>
  <c r="BT762" i="33" s="1"/>
  <c r="AD761" i="33"/>
  <c r="AD762" i="33" s="1"/>
  <c r="CF761" i="33"/>
  <c r="CF762" i="33" s="1"/>
  <c r="AP761" i="33"/>
  <c r="AP762" i="33" s="1"/>
  <c r="R761" i="33"/>
  <c r="R762" i="33" s="1"/>
  <c r="O761" i="33" l="1"/>
  <c r="Q762" i="33"/>
  <c r="O762" i="33" l="1"/>
  <c r="Q763" i="33" s="1"/>
  <c r="AF763" i="33" l="1"/>
  <c r="V763" i="33"/>
  <c r="CN763" i="33"/>
  <c r="BQ763" i="33"/>
  <c r="AC763" i="33"/>
  <c r="BP763" i="33"/>
  <c r="CK763" i="33"/>
  <c r="CL763" i="33"/>
  <c r="AA763" i="33"/>
  <c r="BX763" i="33"/>
  <c r="CJ763" i="33"/>
  <c r="CB763" i="33"/>
  <c r="BM763" i="33"/>
  <c r="W763" i="33"/>
  <c r="Z763" i="33"/>
  <c r="CD763" i="33"/>
  <c r="S763" i="33"/>
  <c r="AB763" i="33"/>
  <c r="AK763" i="33"/>
  <c r="BS763" i="33"/>
  <c r="CP763" i="33"/>
  <c r="AY763" i="33"/>
  <c r="BY763" i="33"/>
  <c r="AW763" i="33"/>
  <c r="BG763" i="33"/>
  <c r="R763" i="33"/>
  <c r="BI763" i="33"/>
  <c r="BZ763" i="33"/>
  <c r="U763" i="33"/>
  <c r="AT763" i="33"/>
  <c r="BT763" i="33"/>
  <c r="AX763" i="33"/>
  <c r="AE763" i="33"/>
  <c r="AV763" i="33"/>
  <c r="CC763" i="33"/>
  <c r="CG763" i="33"/>
  <c r="CS763" i="33"/>
  <c r="BE763" i="33"/>
  <c r="BO763" i="33"/>
  <c r="CO763" i="33"/>
  <c r="AG763" i="33"/>
  <c r="AI763" i="33"/>
  <c r="CF763" i="33"/>
  <c r="CE763" i="33"/>
  <c r="AO763" i="33"/>
  <c r="AQ763" i="33"/>
  <c r="BB763" i="33"/>
  <c r="AD763" i="33"/>
  <c r="CQ763" i="33"/>
  <c r="AM763" i="33"/>
  <c r="T763" i="33"/>
  <c r="BU763" i="33"/>
  <c r="CR763" i="33"/>
  <c r="BF763" i="33"/>
  <c r="AN763" i="33"/>
  <c r="AP763" i="33"/>
  <c r="BD763" i="33"/>
  <c r="CI763" i="33"/>
  <c r="BC763" i="33"/>
  <c r="AL763" i="33"/>
  <c r="BN763" i="33"/>
  <c r="AH763" i="33"/>
  <c r="BW763" i="33"/>
  <c r="BV763" i="33"/>
  <c r="BR763" i="33"/>
  <c r="BA763" i="33"/>
  <c r="CH763" i="33"/>
  <c r="CM763" i="33"/>
  <c r="AR763" i="33"/>
  <c r="Y763" i="33"/>
  <c r="AZ763" i="33"/>
  <c r="BK763" i="33"/>
  <c r="AS763" i="33"/>
  <c r="BL763" i="33"/>
  <c r="X763" i="33"/>
  <c r="BJ763" i="33"/>
  <c r="AJ763" i="33"/>
  <c r="AU763" i="33"/>
  <c r="BH763" i="33"/>
  <c r="CA763" i="33"/>
  <c r="M763" i="33" l="1"/>
  <c r="L764" i="33"/>
  <c r="L762" i="33"/>
  <c r="L763" i="33"/>
  <c r="L761" i="33"/>
  <c r="O763" i="33"/>
  <c r="M761" i="33" l="1"/>
  <c r="F761" i="33" s="1"/>
  <c r="E761" i="33" l="1"/>
  <c r="D761" i="33"/>
  <c r="H766" i="33" l="1"/>
  <c r="H767" i="33" s="1"/>
  <c r="K766" i="33" l="1"/>
  <c r="H768" i="33"/>
  <c r="K767" i="33"/>
  <c r="H769" i="33" l="1"/>
  <c r="K769" i="33" s="1"/>
  <c r="K768" i="33"/>
  <c r="Y766" i="33" l="1"/>
  <c r="Y767" i="33" s="1"/>
  <c r="CQ766" i="33"/>
  <c r="CQ767" i="33" s="1"/>
  <c r="AA766" i="33"/>
  <c r="AA767" i="33" s="1"/>
  <c r="BX766" i="33"/>
  <c r="BX767" i="33" s="1"/>
  <c r="CC766" i="33"/>
  <c r="CC767" i="33" s="1"/>
  <c r="BF766" i="33"/>
  <c r="BF767" i="33" s="1"/>
  <c r="AK766" i="33"/>
  <c r="AK767" i="33" s="1"/>
  <c r="AW766" i="33"/>
  <c r="AW767" i="33" s="1"/>
  <c r="BJ766" i="33"/>
  <c r="BJ767" i="33" s="1"/>
  <c r="AU766" i="33"/>
  <c r="AU767" i="33" s="1"/>
  <c r="CO766" i="33"/>
  <c r="CO767" i="33" s="1"/>
  <c r="CI766" i="33"/>
  <c r="CI767" i="33" s="1"/>
  <c r="AC766" i="33"/>
  <c r="AC767" i="33" s="1"/>
  <c r="BZ766" i="33"/>
  <c r="BZ767" i="33" s="1"/>
  <c r="BP766" i="33"/>
  <c r="BP767" i="33" s="1"/>
  <c r="BK766" i="33"/>
  <c r="BK767" i="33" s="1"/>
  <c r="CH766" i="33"/>
  <c r="CH767" i="33" s="1"/>
  <c r="X766" i="33"/>
  <c r="X767" i="33" s="1"/>
  <c r="BD766" i="33"/>
  <c r="BD767" i="33" s="1"/>
  <c r="CM766" i="33"/>
  <c r="CM767" i="33" s="1"/>
  <c r="CF766" i="33"/>
  <c r="CF767" i="33" s="1"/>
  <c r="BI766" i="33"/>
  <c r="BI767" i="33" s="1"/>
  <c r="AN766" i="33"/>
  <c r="AN767" i="33" s="1"/>
  <c r="BW766" i="33"/>
  <c r="BW767" i="33" s="1"/>
  <c r="CS766" i="33"/>
  <c r="CS767" i="33" s="1"/>
  <c r="CP766" i="33"/>
  <c r="CP767" i="33" s="1"/>
  <c r="Q766" i="33"/>
  <c r="BM766" i="33"/>
  <c r="BM767" i="33" s="1"/>
  <c r="CN766" i="33"/>
  <c r="CN767" i="33" s="1"/>
  <c r="BV766" i="33"/>
  <c r="BV767" i="33" s="1"/>
  <c r="S766" i="33"/>
  <c r="S767" i="33" s="1"/>
  <c r="W766" i="33"/>
  <c r="W767" i="33" s="1"/>
  <c r="BQ766" i="33"/>
  <c r="BQ767" i="33" s="1"/>
  <c r="AT766" i="33"/>
  <c r="AT767" i="33" s="1"/>
  <c r="AX766" i="33"/>
  <c r="AX767" i="33" s="1"/>
  <c r="CL766" i="33"/>
  <c r="CL767" i="33" s="1"/>
  <c r="CE766" i="33"/>
  <c r="CE767" i="33" s="1"/>
  <c r="AI766" i="33"/>
  <c r="AI767" i="33" s="1"/>
  <c r="BE766" i="33"/>
  <c r="BE767" i="33" s="1"/>
  <c r="BA766" i="33"/>
  <c r="BA767" i="33" s="1"/>
  <c r="AO766" i="33"/>
  <c r="AO767" i="33" s="1"/>
  <c r="AP766" i="33"/>
  <c r="AP767" i="33" s="1"/>
  <c r="AS766" i="33"/>
  <c r="AS767" i="33" s="1"/>
  <c r="AM766" i="33"/>
  <c r="AM767" i="33" s="1"/>
  <c r="BY766" i="33"/>
  <c r="BY767" i="33" s="1"/>
  <c r="AZ766" i="33"/>
  <c r="AZ767" i="33" s="1"/>
  <c r="BG766" i="33"/>
  <c r="BG767" i="33" s="1"/>
  <c r="V766" i="33"/>
  <c r="V767" i="33" s="1"/>
  <c r="AE766" i="33"/>
  <c r="AE767" i="33" s="1"/>
  <c r="Z766" i="33"/>
  <c r="Z767" i="33" s="1"/>
  <c r="AV766" i="33"/>
  <c r="AV767" i="33" s="1"/>
  <c r="CD766" i="33"/>
  <c r="CD767" i="33" s="1"/>
  <c r="BN766" i="33"/>
  <c r="BN767" i="33" s="1"/>
  <c r="BT766" i="33"/>
  <c r="BT767" i="33" s="1"/>
  <c r="CK766" i="33"/>
  <c r="CK767" i="33" s="1"/>
  <c r="CR766" i="33"/>
  <c r="CR767" i="33" s="1"/>
  <c r="CJ766" i="33"/>
  <c r="CJ767" i="33" s="1"/>
  <c r="BC766" i="33"/>
  <c r="BC767" i="33" s="1"/>
  <c r="AB766" i="33"/>
  <c r="AB767" i="33" s="1"/>
  <c r="BS766" i="33"/>
  <c r="BS767" i="33" s="1"/>
  <c r="BO766" i="33"/>
  <c r="BO767" i="33" s="1"/>
  <c r="BR766" i="33"/>
  <c r="BR767" i="33" s="1"/>
  <c r="AY766" i="33"/>
  <c r="AY767" i="33" s="1"/>
  <c r="AG766" i="33"/>
  <c r="AG767" i="33" s="1"/>
  <c r="R766" i="33"/>
  <c r="R767" i="33" s="1"/>
  <c r="AR766" i="33"/>
  <c r="AR767" i="33" s="1"/>
  <c r="AD766" i="33"/>
  <c r="AD767" i="33" s="1"/>
  <c r="CB766" i="33"/>
  <c r="CB767" i="33" s="1"/>
  <c r="BH766" i="33"/>
  <c r="BH767" i="33" s="1"/>
  <c r="U766" i="33"/>
  <c r="U767" i="33" s="1"/>
  <c r="CG766" i="33"/>
  <c r="CG767" i="33" s="1"/>
  <c r="BU766" i="33"/>
  <c r="BU767" i="33" s="1"/>
  <c r="AL766" i="33"/>
  <c r="AL767" i="33" s="1"/>
  <c r="BL766" i="33"/>
  <c r="BL767" i="33" s="1"/>
  <c r="BB766" i="33"/>
  <c r="BB767" i="33" s="1"/>
  <c r="AH766" i="33"/>
  <c r="AH767" i="33" s="1"/>
  <c r="AF766" i="33"/>
  <c r="AF767" i="33" s="1"/>
  <c r="AQ766" i="33"/>
  <c r="AQ767" i="33" s="1"/>
  <c r="CA766" i="33"/>
  <c r="CA767" i="33" s="1"/>
  <c r="AJ766" i="33"/>
  <c r="AJ767" i="33" s="1"/>
  <c r="T766" i="33"/>
  <c r="T767" i="33" s="1"/>
  <c r="Q767" i="33" l="1"/>
  <c r="O766" i="33"/>
  <c r="O767" i="33" l="1"/>
  <c r="AK768" i="33" l="1"/>
  <c r="BX768" i="33"/>
  <c r="CC768" i="33"/>
  <c r="BK768" i="33"/>
  <c r="BJ768" i="33"/>
  <c r="BD768" i="33"/>
  <c r="BZ768" i="33"/>
  <c r="AA768" i="33"/>
  <c r="CI768" i="33"/>
  <c r="BF768" i="33"/>
  <c r="CQ768" i="33"/>
  <c r="CH768" i="33"/>
  <c r="AC768" i="33"/>
  <c r="AW768" i="33"/>
  <c r="X768" i="33"/>
  <c r="AU768" i="33"/>
  <c r="CO768" i="33"/>
  <c r="Y768" i="33"/>
  <c r="BP768" i="33"/>
  <c r="BR768" i="33"/>
  <c r="BH768" i="33"/>
  <c r="CE768" i="33"/>
  <c r="CB768" i="33"/>
  <c r="BO768" i="33"/>
  <c r="AD768" i="33"/>
  <c r="AZ768" i="33"/>
  <c r="AR768" i="33"/>
  <c r="BY768" i="33"/>
  <c r="AG768" i="33"/>
  <c r="AY768" i="33"/>
  <c r="CR768" i="33"/>
  <c r="CK768" i="33"/>
  <c r="CF768" i="33"/>
  <c r="AO768" i="33"/>
  <c r="BS768" i="33"/>
  <c r="AV768" i="33"/>
  <c r="BA768" i="33"/>
  <c r="CP768" i="33"/>
  <c r="AX768" i="33"/>
  <c r="S768" i="33"/>
  <c r="AJ768" i="33"/>
  <c r="BW768" i="33"/>
  <c r="BV768" i="33"/>
  <c r="BC768" i="33"/>
  <c r="AQ768" i="33"/>
  <c r="CJ768" i="33"/>
  <c r="CA768" i="33"/>
  <c r="AL768" i="33"/>
  <c r="V768" i="33"/>
  <c r="AT768" i="33"/>
  <c r="CM768" i="33"/>
  <c r="AB768" i="33"/>
  <c r="CS768" i="33"/>
  <c r="AF768" i="33"/>
  <c r="CG768" i="33"/>
  <c r="T768" i="33"/>
  <c r="BN768" i="33"/>
  <c r="Z768" i="33"/>
  <c r="AM768" i="33"/>
  <c r="AE768" i="33"/>
  <c r="BL768" i="33"/>
  <c r="CN768" i="33"/>
  <c r="AP768" i="33"/>
  <c r="CD768" i="33"/>
  <c r="BG768" i="33"/>
  <c r="BQ768" i="33"/>
  <c r="CL768" i="33"/>
  <c r="AH768" i="33"/>
  <c r="W768" i="33"/>
  <c r="BT768" i="33"/>
  <c r="BU768" i="33"/>
  <c r="AN768" i="33"/>
  <c r="AI768" i="33"/>
  <c r="R768" i="33"/>
  <c r="BM768" i="33"/>
  <c r="BE768" i="33"/>
  <c r="BB768" i="33"/>
  <c r="AS768" i="33"/>
  <c r="BI768" i="33"/>
  <c r="U768" i="33"/>
  <c r="Q768" i="33"/>
  <c r="M768" i="33" l="1"/>
  <c r="O768" i="33"/>
  <c r="L767" i="33"/>
  <c r="L768" i="33"/>
  <c r="L769" i="33"/>
  <c r="L766" i="33"/>
  <c r="M766" i="33" l="1"/>
  <c r="F766" i="33" s="1"/>
  <c r="D766" i="33" l="1"/>
  <c r="E766" i="33"/>
  <c r="H771" i="33" l="1"/>
  <c r="H772" i="33" s="1"/>
  <c r="K771" i="33"/>
  <c r="H773" i="33" l="1"/>
  <c r="K772" i="33"/>
  <c r="H774" i="33" l="1"/>
  <c r="K774" i="33" s="1"/>
  <c r="K773" i="33"/>
  <c r="AT771" i="33" l="1"/>
  <c r="AT772" i="33" s="1"/>
  <c r="AK771" i="33"/>
  <c r="AK772" i="33" s="1"/>
  <c r="Z771" i="33"/>
  <c r="Z772" i="33" s="1"/>
  <c r="AU771" i="33"/>
  <c r="AU772" i="33" s="1"/>
  <c r="BI771" i="33"/>
  <c r="BI772" i="33" s="1"/>
  <c r="AB771" i="33"/>
  <c r="AB772" i="33" s="1"/>
  <c r="BA771" i="33"/>
  <c r="BA772" i="33" s="1"/>
  <c r="CB771" i="33"/>
  <c r="CB772" i="33" s="1"/>
  <c r="AZ771" i="33"/>
  <c r="AZ772" i="33" s="1"/>
  <c r="Y771" i="33"/>
  <c r="Y772" i="33" s="1"/>
  <c r="BM771" i="33"/>
  <c r="BM772" i="33" s="1"/>
  <c r="BT771" i="33"/>
  <c r="BT772" i="33" s="1"/>
  <c r="U771" i="33"/>
  <c r="U772" i="33" s="1"/>
  <c r="CR771" i="33"/>
  <c r="CR772" i="33" s="1"/>
  <c r="BB771" i="33"/>
  <c r="BB772" i="33" s="1"/>
  <c r="BE771" i="33"/>
  <c r="BE772" i="33" s="1"/>
  <c r="AJ771" i="33"/>
  <c r="AJ772" i="33" s="1"/>
  <c r="CC771" i="33"/>
  <c r="CC772" i="33" s="1"/>
  <c r="BN771" i="33"/>
  <c r="BN772" i="33" s="1"/>
  <c r="BO771" i="33"/>
  <c r="BO772" i="33" s="1"/>
  <c r="BC771" i="33"/>
  <c r="BC772" i="33" s="1"/>
  <c r="AI771" i="33"/>
  <c r="AI772" i="33" s="1"/>
  <c r="AM771" i="33"/>
  <c r="AM772" i="33" s="1"/>
  <c r="W771" i="33"/>
  <c r="W772" i="33" s="1"/>
  <c r="BS771" i="33"/>
  <c r="BS772" i="33" s="1"/>
  <c r="BP771" i="33"/>
  <c r="BP772" i="33" s="1"/>
  <c r="AA771" i="33"/>
  <c r="AA772" i="33" s="1"/>
  <c r="CQ771" i="33"/>
  <c r="CQ772" i="33" s="1"/>
  <c r="AP771" i="33"/>
  <c r="AP772" i="33" s="1"/>
  <c r="CJ771" i="33"/>
  <c r="CJ772" i="33" s="1"/>
  <c r="BX771" i="33"/>
  <c r="BX772" i="33" s="1"/>
  <c r="BJ771" i="33"/>
  <c r="BJ772" i="33" s="1"/>
  <c r="X771" i="33"/>
  <c r="X772" i="33" s="1"/>
  <c r="CA771" i="33"/>
  <c r="CA772" i="33" s="1"/>
  <c r="CF771" i="33"/>
  <c r="CF772" i="33" s="1"/>
  <c r="BY771" i="33"/>
  <c r="BY772" i="33" s="1"/>
  <c r="CP771" i="33"/>
  <c r="CP772" i="33" s="1"/>
  <c r="BD771" i="33"/>
  <c r="BD772" i="33" s="1"/>
  <c r="AE771" i="33"/>
  <c r="AE772" i="33" s="1"/>
  <c r="CI771" i="33"/>
  <c r="CI772" i="33" s="1"/>
  <c r="AC771" i="33"/>
  <c r="AC772" i="33" s="1"/>
  <c r="BF771" i="33"/>
  <c r="BF772" i="33" s="1"/>
  <c r="AL771" i="33"/>
  <c r="AL772" i="33" s="1"/>
  <c r="BQ771" i="33"/>
  <c r="BQ772" i="33" s="1"/>
  <c r="CD771" i="33"/>
  <c r="CD772" i="33" s="1"/>
  <c r="AV771" i="33"/>
  <c r="AV772" i="33" s="1"/>
  <c r="CM771" i="33"/>
  <c r="CM772" i="33" s="1"/>
  <c r="R771" i="33"/>
  <c r="R772" i="33" s="1"/>
  <c r="S771" i="33"/>
  <c r="S772" i="33" s="1"/>
  <c r="Q771" i="33"/>
  <c r="BL771" i="33"/>
  <c r="BL772" i="33" s="1"/>
  <c r="CE771" i="33"/>
  <c r="CE772" i="33" s="1"/>
  <c r="CL771" i="33"/>
  <c r="CL772" i="33" s="1"/>
  <c r="AX771" i="33"/>
  <c r="AX772" i="33" s="1"/>
  <c r="CK771" i="33"/>
  <c r="CK772" i="33" s="1"/>
  <c r="BH771" i="33"/>
  <c r="BH772" i="33" s="1"/>
  <c r="AG771" i="33"/>
  <c r="AG772" i="33" s="1"/>
  <c r="CN771" i="33"/>
  <c r="CN772" i="33" s="1"/>
  <c r="AY771" i="33"/>
  <c r="AY772" i="33" s="1"/>
  <c r="CG771" i="33"/>
  <c r="CG772" i="33" s="1"/>
  <c r="CH771" i="33"/>
  <c r="CH772" i="33" s="1"/>
  <c r="AW771" i="33"/>
  <c r="AW772" i="33" s="1"/>
  <c r="BR771" i="33"/>
  <c r="BR772" i="33" s="1"/>
  <c r="BG771" i="33"/>
  <c r="BG772" i="33" s="1"/>
  <c r="AN771" i="33"/>
  <c r="AN772" i="33" s="1"/>
  <c r="BZ771" i="33"/>
  <c r="BZ772" i="33" s="1"/>
  <c r="BW771" i="33"/>
  <c r="BW772" i="33" s="1"/>
  <c r="CS771" i="33"/>
  <c r="CS772" i="33" s="1"/>
  <c r="BV771" i="33"/>
  <c r="BV772" i="33" s="1"/>
  <c r="AO771" i="33"/>
  <c r="AO772" i="33" s="1"/>
  <c r="AR771" i="33"/>
  <c r="AR772" i="33" s="1"/>
  <c r="V771" i="33"/>
  <c r="V772" i="33" s="1"/>
  <c r="CO771" i="33"/>
  <c r="CO772" i="33" s="1"/>
  <c r="AH771" i="33"/>
  <c r="AH772" i="33" s="1"/>
  <c r="AS771" i="33"/>
  <c r="AS772" i="33" s="1"/>
  <c r="AD771" i="33"/>
  <c r="AD772" i="33" s="1"/>
  <c r="BK771" i="33"/>
  <c r="BK772" i="33" s="1"/>
  <c r="AQ771" i="33"/>
  <c r="AQ772" i="33" s="1"/>
  <c r="BU771" i="33"/>
  <c r="BU772" i="33" s="1"/>
  <c r="AF771" i="33"/>
  <c r="AF772" i="33" s="1"/>
  <c r="T771" i="33"/>
  <c r="T772" i="33" s="1"/>
  <c r="Q772" i="33" l="1"/>
  <c r="O771" i="33"/>
  <c r="O772" i="33" l="1"/>
  <c r="AU773" i="33" l="1"/>
  <c r="BA773" i="33"/>
  <c r="AK773" i="33"/>
  <c r="Y773" i="33"/>
  <c r="AZ773" i="33"/>
  <c r="BB773" i="33"/>
  <c r="BE773" i="33"/>
  <c r="BM773" i="33"/>
  <c r="Z773" i="33"/>
  <c r="AB773" i="33"/>
  <c r="CB773" i="33"/>
  <c r="CR773" i="33"/>
  <c r="AT773" i="33"/>
  <c r="CC773" i="33"/>
  <c r="BI773" i="33"/>
  <c r="AJ773" i="33"/>
  <c r="U773" i="33"/>
  <c r="BT773" i="33"/>
  <c r="V773" i="33"/>
  <c r="CS773" i="33"/>
  <c r="AA773" i="33"/>
  <c r="AY773" i="33"/>
  <c r="AR773" i="33"/>
  <c r="CN773" i="33"/>
  <c r="CQ773" i="33"/>
  <c r="CO773" i="33"/>
  <c r="BL773" i="33"/>
  <c r="AN773" i="33"/>
  <c r="AE773" i="33"/>
  <c r="AM773" i="33"/>
  <c r="BK773" i="33"/>
  <c r="BD773" i="33"/>
  <c r="BO773" i="33"/>
  <c r="AW773" i="33"/>
  <c r="BX773" i="33"/>
  <c r="CA773" i="33"/>
  <c r="BN773" i="33"/>
  <c r="AS773" i="33"/>
  <c r="CH773" i="33"/>
  <c r="BR773" i="33"/>
  <c r="BG773" i="33"/>
  <c r="CI773" i="33"/>
  <c r="CG773" i="33"/>
  <c r="AQ773" i="33"/>
  <c r="CM773" i="33"/>
  <c r="BU773" i="33"/>
  <c r="AG773" i="33"/>
  <c r="BQ773" i="33"/>
  <c r="CF773" i="33"/>
  <c r="BF773" i="33"/>
  <c r="S773" i="33"/>
  <c r="BY773" i="33"/>
  <c r="BV773" i="33"/>
  <c r="AC773" i="33"/>
  <c r="BJ773" i="33"/>
  <c r="AH773" i="33"/>
  <c r="BC773" i="33"/>
  <c r="BZ773" i="33"/>
  <c r="CK773" i="33"/>
  <c r="CE773" i="33"/>
  <c r="AV773" i="33"/>
  <c r="AL773" i="33"/>
  <c r="AO773" i="33"/>
  <c r="CP773" i="33"/>
  <c r="AX773" i="33"/>
  <c r="CL773" i="33"/>
  <c r="R773" i="33"/>
  <c r="AP773" i="33"/>
  <c r="W773" i="33"/>
  <c r="BS773" i="33"/>
  <c r="AI773" i="33"/>
  <c r="BH773" i="33"/>
  <c r="AD773" i="33"/>
  <c r="AF773" i="33"/>
  <c r="CD773" i="33"/>
  <c r="CJ773" i="33"/>
  <c r="X773" i="33"/>
  <c r="BP773" i="33"/>
  <c r="BW773" i="33"/>
  <c r="T773" i="33"/>
  <c r="Q773" i="33"/>
  <c r="M773" i="33" l="1"/>
  <c r="O773" i="33"/>
  <c r="L772" i="33"/>
  <c r="L774" i="33"/>
  <c r="L773" i="33"/>
  <c r="L771" i="33"/>
  <c r="M771" i="33" l="1"/>
  <c r="F771" i="33" s="1"/>
  <c r="D771" i="33" l="1"/>
  <c r="E771" i="33"/>
  <c r="H776" i="33" l="1"/>
  <c r="H777" i="33" s="1"/>
  <c r="K776" i="33" l="1"/>
  <c r="H778" i="33"/>
  <c r="K777" i="33"/>
  <c r="H779" i="33" l="1"/>
  <c r="K779" i="33" s="1"/>
  <c r="K778" i="33"/>
  <c r="CS776" i="33" l="1"/>
  <c r="CS777" i="33" s="1"/>
  <c r="BP776" i="33"/>
  <c r="BP777" i="33" s="1"/>
  <c r="U776" i="33"/>
  <c r="U777" i="33" s="1"/>
  <c r="CA776" i="33"/>
  <c r="CA777" i="33" s="1"/>
  <c r="AV776" i="33"/>
  <c r="AV777" i="33" s="1"/>
  <c r="V776" i="33"/>
  <c r="V777" i="33" s="1"/>
  <c r="AR776" i="33"/>
  <c r="AR777" i="33" s="1"/>
  <c r="BB776" i="33"/>
  <c r="BB777" i="33" s="1"/>
  <c r="BX776" i="33"/>
  <c r="BX777" i="33" s="1"/>
  <c r="CM776" i="33"/>
  <c r="CM777" i="33" s="1"/>
  <c r="CH776" i="33"/>
  <c r="CH777" i="33" s="1"/>
  <c r="CD776" i="33"/>
  <c r="CD777" i="33" s="1"/>
  <c r="CO776" i="33"/>
  <c r="CO777" i="33" s="1"/>
  <c r="BJ776" i="33"/>
  <c r="BJ777" i="33" s="1"/>
  <c r="BA776" i="33"/>
  <c r="BA777" i="33" s="1"/>
  <c r="AJ776" i="33"/>
  <c r="AJ777" i="33" s="1"/>
  <c r="CK776" i="33"/>
  <c r="CK777" i="33" s="1"/>
  <c r="CP776" i="33"/>
  <c r="CP777" i="33" s="1"/>
  <c r="Q776" i="33"/>
  <c r="AQ776" i="33"/>
  <c r="AQ777" i="33" s="1"/>
  <c r="AH776" i="33"/>
  <c r="AH777" i="33" s="1"/>
  <c r="CG776" i="33"/>
  <c r="CG777" i="33" s="1"/>
  <c r="CQ776" i="33"/>
  <c r="CQ777" i="33" s="1"/>
  <c r="BR776" i="33"/>
  <c r="BR777" i="33" s="1"/>
  <c r="CJ776" i="33"/>
  <c r="CJ777" i="33" s="1"/>
  <c r="AA776" i="33"/>
  <c r="AA777" i="33" s="1"/>
  <c r="AB776" i="33"/>
  <c r="AB777" i="33" s="1"/>
  <c r="BC776" i="33"/>
  <c r="BC777" i="33" s="1"/>
  <c r="BZ776" i="33"/>
  <c r="BZ777" i="33" s="1"/>
  <c r="CR776" i="33"/>
  <c r="CR777" i="33" s="1"/>
  <c r="BS776" i="33"/>
  <c r="BS777" i="33" s="1"/>
  <c r="AM776" i="33"/>
  <c r="AM777" i="33" s="1"/>
  <c r="T776" i="33"/>
  <c r="T777" i="33" s="1"/>
  <c r="S776" i="33"/>
  <c r="S777" i="33" s="1"/>
  <c r="AL776" i="33"/>
  <c r="AL777" i="33" s="1"/>
  <c r="AW776" i="33"/>
  <c r="AW777" i="33" s="1"/>
  <c r="AG776" i="33"/>
  <c r="AG777" i="33" s="1"/>
  <c r="BH776" i="33"/>
  <c r="BH777" i="33" s="1"/>
  <c r="AY776" i="33"/>
  <c r="AY777" i="33" s="1"/>
  <c r="AT776" i="33"/>
  <c r="AT777" i="33" s="1"/>
  <c r="AO776" i="33"/>
  <c r="AO777" i="33" s="1"/>
  <c r="BY776" i="33"/>
  <c r="BY777" i="33" s="1"/>
  <c r="AZ776" i="33"/>
  <c r="AZ777" i="33" s="1"/>
  <c r="W776" i="33"/>
  <c r="W777" i="33" s="1"/>
  <c r="X776" i="33"/>
  <c r="X777" i="33" s="1"/>
  <c r="AC776" i="33"/>
  <c r="AC777" i="33" s="1"/>
  <c r="AP776" i="33"/>
  <c r="AP777" i="33" s="1"/>
  <c r="AI776" i="33"/>
  <c r="AI777" i="33" s="1"/>
  <c r="BQ776" i="33"/>
  <c r="BQ777" i="33" s="1"/>
  <c r="BL776" i="33"/>
  <c r="BL777" i="33" s="1"/>
  <c r="BE776" i="33"/>
  <c r="BE777" i="33" s="1"/>
  <c r="BN776" i="33"/>
  <c r="BN777" i="33" s="1"/>
  <c r="CF776" i="33"/>
  <c r="CF777" i="33" s="1"/>
  <c r="BM776" i="33"/>
  <c r="BM777" i="33" s="1"/>
  <c r="BD776" i="33"/>
  <c r="BD777" i="33" s="1"/>
  <c r="Y776" i="33"/>
  <c r="Y777" i="33" s="1"/>
  <c r="BV776" i="33"/>
  <c r="BV777" i="33" s="1"/>
  <c r="CN776" i="33"/>
  <c r="CN777" i="33" s="1"/>
  <c r="AS776" i="33"/>
  <c r="AS777" i="33" s="1"/>
  <c r="AF776" i="33"/>
  <c r="AF777" i="33" s="1"/>
  <c r="BI776" i="33"/>
  <c r="BI777" i="33" s="1"/>
  <c r="BK776" i="33"/>
  <c r="BK777" i="33" s="1"/>
  <c r="BO776" i="33"/>
  <c r="BO777" i="33" s="1"/>
  <c r="CI776" i="33"/>
  <c r="CI777" i="33" s="1"/>
  <c r="BT776" i="33"/>
  <c r="BT777" i="33" s="1"/>
  <c r="Z776" i="33"/>
  <c r="Z777" i="33" s="1"/>
  <c r="BG776" i="33"/>
  <c r="BG777" i="33" s="1"/>
  <c r="BW776" i="33"/>
  <c r="BW777" i="33" s="1"/>
  <c r="AN776" i="33"/>
  <c r="AN777" i="33" s="1"/>
  <c r="CE776" i="33"/>
  <c r="CE777" i="33" s="1"/>
  <c r="AU776" i="33"/>
  <c r="AU777" i="33" s="1"/>
  <c r="BF776" i="33"/>
  <c r="BF777" i="33" s="1"/>
  <c r="AK776" i="33"/>
  <c r="AK777" i="33" s="1"/>
  <c r="CC776" i="33"/>
  <c r="CC777" i="33" s="1"/>
  <c r="CB776" i="33"/>
  <c r="CB777" i="33" s="1"/>
  <c r="AX776" i="33"/>
  <c r="AX777" i="33" s="1"/>
  <c r="AE776" i="33"/>
  <c r="AE777" i="33" s="1"/>
  <c r="BU776" i="33"/>
  <c r="BU777" i="33" s="1"/>
  <c r="CL776" i="33"/>
  <c r="CL777" i="33" s="1"/>
  <c r="AD776" i="33"/>
  <c r="AD777" i="33" s="1"/>
  <c r="R776" i="33"/>
  <c r="R777" i="33" s="1"/>
  <c r="Q777" i="33" l="1"/>
  <c r="O776" i="33"/>
  <c r="O777" i="33" l="1"/>
  <c r="Q778" i="33" s="1"/>
  <c r="CA778" i="33" l="1"/>
  <c r="V778" i="33"/>
  <c r="CS778" i="33"/>
  <c r="BJ778" i="33"/>
  <c r="AR778" i="33"/>
  <c r="CM778" i="33"/>
  <c r="BP778" i="33"/>
  <c r="U778" i="33"/>
  <c r="BA778" i="33"/>
  <c r="AJ778" i="33"/>
  <c r="AV778" i="33"/>
  <c r="CD778" i="33"/>
  <c r="BX778" i="33"/>
  <c r="BB778" i="33"/>
  <c r="CK778" i="33"/>
  <c r="CP778" i="33"/>
  <c r="CO778" i="33"/>
  <c r="CH778" i="33"/>
  <c r="AD778" i="33"/>
  <c r="BF778" i="33"/>
  <c r="CL778" i="33"/>
  <c r="AF778" i="33"/>
  <c r="AT778" i="33"/>
  <c r="CE778" i="33"/>
  <c r="T778" i="33"/>
  <c r="R778" i="33"/>
  <c r="BG778" i="33"/>
  <c r="AI778" i="33"/>
  <c r="AQ778" i="33"/>
  <c r="BR778" i="33"/>
  <c r="BS778" i="33"/>
  <c r="BO778" i="33"/>
  <c r="BD778" i="33"/>
  <c r="BM778" i="33"/>
  <c r="BY778" i="33"/>
  <c r="AU778" i="33"/>
  <c r="CR778" i="33"/>
  <c r="BQ778" i="33"/>
  <c r="BI778" i="33"/>
  <c r="AM778" i="33"/>
  <c r="BN778" i="33"/>
  <c r="CC778" i="33"/>
  <c r="AN778" i="33"/>
  <c r="X778" i="33"/>
  <c r="AZ778" i="33"/>
  <c r="BL778" i="33"/>
  <c r="BZ778" i="33"/>
  <c r="BT778" i="33"/>
  <c r="AL778" i="33"/>
  <c r="AH778" i="33"/>
  <c r="AB778" i="33"/>
  <c r="Y778" i="33"/>
  <c r="CF778" i="33"/>
  <c r="BU778" i="33"/>
  <c r="W778" i="33"/>
  <c r="AP778" i="33"/>
  <c r="AS778" i="33"/>
  <c r="Z778" i="33"/>
  <c r="AW778" i="33"/>
  <c r="BE778" i="33"/>
  <c r="CN778" i="33"/>
  <c r="AG778" i="33"/>
  <c r="BC778" i="33"/>
  <c r="AY778" i="33"/>
  <c r="CQ778" i="33"/>
  <c r="CG778" i="33"/>
  <c r="BK778" i="33"/>
  <c r="AE778" i="33"/>
  <c r="AK778" i="33"/>
  <c r="CJ778" i="33"/>
  <c r="S778" i="33"/>
  <c r="AC778" i="33"/>
  <c r="AO778" i="33"/>
  <c r="BW778" i="33"/>
  <c r="CI778" i="33"/>
  <c r="CB778" i="33"/>
  <c r="BV778" i="33"/>
  <c r="AX778" i="33"/>
  <c r="AA778" i="33"/>
  <c r="BH778" i="33"/>
  <c r="O778" i="33" l="1"/>
  <c r="L776" i="33"/>
  <c r="L779" i="33"/>
  <c r="L777" i="33"/>
  <c r="M778" i="33"/>
  <c r="L778" i="33"/>
  <c r="M776" i="33" l="1"/>
  <c r="F776" i="33" l="1"/>
  <c r="E776" i="33"/>
  <c r="D776" i="33"/>
  <c r="H781" i="33" l="1"/>
  <c r="H782" i="33" l="1"/>
  <c r="R730" i="33"/>
  <c r="H799" i="33"/>
  <c r="G24" i="33"/>
  <c r="K781" i="33"/>
  <c r="B788" i="33" l="1"/>
  <c r="H800" i="33"/>
  <c r="H801" i="33" s="1"/>
  <c r="H802" i="33" s="1"/>
  <c r="E799" i="33"/>
  <c r="R731" i="33"/>
  <c r="H783" i="33"/>
  <c r="K782" i="33"/>
  <c r="B789" i="33" s="1"/>
  <c r="H784" i="33" l="1"/>
  <c r="R732" i="33"/>
  <c r="K783" i="33"/>
  <c r="B25" i="33"/>
  <c r="I794" i="33"/>
  <c r="I795" i="33"/>
  <c r="C25" i="33"/>
  <c r="B790" i="33" l="1"/>
  <c r="I799" i="33"/>
  <c r="R733" i="33"/>
  <c r="K784" i="33"/>
  <c r="BL781" i="33" s="1"/>
  <c r="BL782" i="33" s="1"/>
  <c r="I800" i="33"/>
  <c r="CF781" i="33"/>
  <c r="CF782" i="33" s="1"/>
  <c r="AV781" i="33" l="1"/>
  <c r="AV782" i="33" s="1"/>
  <c r="AK781" i="33"/>
  <c r="AK782" i="33" s="1"/>
  <c r="BR781" i="33"/>
  <c r="BR782" i="33" s="1"/>
  <c r="AT781" i="33"/>
  <c r="AT782" i="33" s="1"/>
  <c r="AS781" i="33"/>
  <c r="AS782" i="33" s="1"/>
  <c r="AX781" i="33"/>
  <c r="AX782" i="33" s="1"/>
  <c r="Q781" i="33"/>
  <c r="Q782" i="33" s="1"/>
  <c r="AB781" i="33"/>
  <c r="AB782" i="33" s="1"/>
  <c r="BH781" i="33"/>
  <c r="BH782" i="33" s="1"/>
  <c r="BZ781" i="33"/>
  <c r="BZ782" i="33" s="1"/>
  <c r="CI781" i="33"/>
  <c r="CI782" i="33" s="1"/>
  <c r="BS781" i="33"/>
  <c r="BS782" i="33" s="1"/>
  <c r="S781" i="33"/>
  <c r="S782" i="33" s="1"/>
  <c r="CL781" i="33"/>
  <c r="CL782" i="33" s="1"/>
  <c r="CO781" i="33"/>
  <c r="CO782" i="33" s="1"/>
  <c r="V781" i="33"/>
  <c r="V782" i="33" s="1"/>
  <c r="AZ781" i="33"/>
  <c r="AZ782" i="33" s="1"/>
  <c r="AG781" i="33"/>
  <c r="AG782" i="33" s="1"/>
  <c r="CB781" i="33"/>
  <c r="CB782" i="33" s="1"/>
  <c r="BK781" i="33"/>
  <c r="BK782" i="33" s="1"/>
  <c r="CP781" i="33"/>
  <c r="CP782" i="33" s="1"/>
  <c r="CQ781" i="33"/>
  <c r="CQ782" i="33" s="1"/>
  <c r="BN781" i="33"/>
  <c r="BN782" i="33" s="1"/>
  <c r="CM781" i="33"/>
  <c r="CM782" i="33" s="1"/>
  <c r="AY781" i="33"/>
  <c r="AY782" i="33" s="1"/>
  <c r="BD781" i="33"/>
  <c r="BD782" i="33" s="1"/>
  <c r="BB781" i="33"/>
  <c r="BB782" i="33" s="1"/>
  <c r="BX781" i="33"/>
  <c r="BX782" i="33" s="1"/>
  <c r="BV781" i="33"/>
  <c r="BV782" i="33" s="1"/>
  <c r="BJ781" i="33"/>
  <c r="BJ782" i="33" s="1"/>
  <c r="BE781" i="33"/>
  <c r="BE782" i="33" s="1"/>
  <c r="AU781" i="33"/>
  <c r="AU782" i="33" s="1"/>
  <c r="CA781" i="33"/>
  <c r="CA782" i="33" s="1"/>
  <c r="BW781" i="33"/>
  <c r="BW782" i="33" s="1"/>
  <c r="CR781" i="33"/>
  <c r="CR782" i="33" s="1"/>
  <c r="BG781" i="33"/>
  <c r="BG782" i="33" s="1"/>
  <c r="CN781" i="33"/>
  <c r="CN782" i="33" s="1"/>
  <c r="AQ781" i="33"/>
  <c r="AQ782" i="33" s="1"/>
  <c r="AE781" i="33"/>
  <c r="AE782" i="33" s="1"/>
  <c r="BC781" i="33"/>
  <c r="BC782" i="33" s="1"/>
  <c r="U781" i="33"/>
  <c r="U782" i="33" s="1"/>
  <c r="BU781" i="33"/>
  <c r="BU782" i="33" s="1"/>
  <c r="CD781" i="33"/>
  <c r="CD782" i="33" s="1"/>
  <c r="BM781" i="33"/>
  <c r="BM782" i="33" s="1"/>
  <c r="X781" i="33"/>
  <c r="X782" i="33" s="1"/>
  <c r="AI781" i="33"/>
  <c r="AI782" i="33" s="1"/>
  <c r="AR781" i="33"/>
  <c r="AR782" i="33" s="1"/>
  <c r="W781" i="33"/>
  <c r="W782" i="33" s="1"/>
  <c r="AP781" i="33"/>
  <c r="AP782" i="33" s="1"/>
  <c r="AO781" i="33"/>
  <c r="AO782" i="33" s="1"/>
  <c r="CG781" i="33"/>
  <c r="CG782" i="33" s="1"/>
  <c r="BA781" i="33"/>
  <c r="BA782" i="33" s="1"/>
  <c r="AL781" i="33"/>
  <c r="AL782" i="33" s="1"/>
  <c r="AC781" i="33"/>
  <c r="AC782" i="33" s="1"/>
  <c r="AJ781" i="33"/>
  <c r="AJ782" i="33" s="1"/>
  <c r="I805" i="33"/>
  <c r="CE781" i="33"/>
  <c r="CE782" i="33" s="1"/>
  <c r="AA781" i="33"/>
  <c r="AA782" i="33" s="1"/>
  <c r="BF781" i="33"/>
  <c r="BF782" i="33" s="1"/>
  <c r="BO781" i="33"/>
  <c r="BO782" i="33" s="1"/>
  <c r="CJ781" i="33"/>
  <c r="CJ782" i="33" s="1"/>
  <c r="AN781" i="33"/>
  <c r="AN782" i="33" s="1"/>
  <c r="AF781" i="33"/>
  <c r="AF782" i="33" s="1"/>
  <c r="CC781" i="33"/>
  <c r="CC782" i="33" s="1"/>
  <c r="I804" i="33"/>
  <c r="B791" i="33"/>
  <c r="BS788" i="33" s="1"/>
  <c r="BS789" i="33" s="1"/>
  <c r="BY781" i="33"/>
  <c r="BY782" i="33" s="1"/>
  <c r="AH781" i="33"/>
  <c r="AH782" i="33" s="1"/>
  <c r="AW781" i="33"/>
  <c r="AW782" i="33" s="1"/>
  <c r="R781" i="33"/>
  <c r="R782" i="33" s="1"/>
  <c r="CS781" i="33"/>
  <c r="CS782" i="33" s="1"/>
  <c r="Z781" i="33"/>
  <c r="Z782" i="33" s="1"/>
  <c r="CH781" i="33"/>
  <c r="CH782" i="33" s="1"/>
  <c r="T781" i="33"/>
  <c r="T782" i="33" s="1"/>
  <c r="BT781" i="33"/>
  <c r="BT782" i="33" s="1"/>
  <c r="AM781" i="33"/>
  <c r="AM782" i="33" s="1"/>
  <c r="AD781" i="33"/>
  <c r="AD782" i="33" s="1"/>
  <c r="CK781" i="33"/>
  <c r="CK782" i="33" s="1"/>
  <c r="BP781" i="33"/>
  <c r="BP782" i="33" s="1"/>
  <c r="BQ781" i="33"/>
  <c r="BQ782" i="33" s="1"/>
  <c r="BI781" i="33"/>
  <c r="BI782" i="33" s="1"/>
  <c r="Y781" i="33"/>
  <c r="Y782" i="33" s="1"/>
  <c r="D25" i="33"/>
  <c r="I796" i="33"/>
  <c r="CG788" i="33" l="1"/>
  <c r="CG789" i="33" s="1"/>
  <c r="AR788" i="33"/>
  <c r="AR789" i="33" s="1"/>
  <c r="BZ788" i="33"/>
  <c r="BZ789" i="33" s="1"/>
  <c r="AK788" i="33"/>
  <c r="AK789" i="33" s="1"/>
  <c r="DF788" i="33"/>
  <c r="DF789" i="33" s="1"/>
  <c r="BW788" i="33"/>
  <c r="BW789" i="33" s="1"/>
  <c r="BA788" i="33"/>
  <c r="BA789" i="33" s="1"/>
  <c r="BD788" i="33"/>
  <c r="BD789" i="33" s="1"/>
  <c r="BT788" i="33"/>
  <c r="BT789" i="33" s="1"/>
  <c r="I797" i="33"/>
  <c r="E25" i="33"/>
  <c r="CP788" i="33"/>
  <c r="CP789" i="33" s="1"/>
  <c r="AO788" i="33"/>
  <c r="AO789" i="33" s="1"/>
  <c r="CO788" i="33"/>
  <c r="CO789" i="33" s="1"/>
  <c r="O781" i="33"/>
  <c r="BN788" i="33"/>
  <c r="BN789" i="33" s="1"/>
  <c r="BF788" i="33"/>
  <c r="BF789" i="33" s="1"/>
  <c r="AF788" i="33"/>
  <c r="AF789" i="33" s="1"/>
  <c r="AM788" i="33"/>
  <c r="AM789" i="33" s="1"/>
  <c r="DG788" i="33"/>
  <c r="DG789" i="33" s="1"/>
  <c r="DE788" i="33"/>
  <c r="DE789" i="33" s="1"/>
  <c r="CF788" i="33"/>
  <c r="CF789" i="33" s="1"/>
  <c r="CC788" i="33"/>
  <c r="CC789" i="33" s="1"/>
  <c r="AU788" i="33"/>
  <c r="AU789" i="33" s="1"/>
  <c r="BE788" i="33"/>
  <c r="BE789" i="33" s="1"/>
  <c r="CS788" i="33"/>
  <c r="CS789" i="33" s="1"/>
  <c r="CD788" i="33"/>
  <c r="CD789" i="33" s="1"/>
  <c r="BB788" i="33"/>
  <c r="BB789" i="33" s="1"/>
  <c r="DD788" i="33"/>
  <c r="DD789" i="33" s="1"/>
  <c r="CY788" i="33"/>
  <c r="CY789" i="33" s="1"/>
  <c r="BU788" i="33"/>
  <c r="BU789" i="33" s="1"/>
  <c r="CI788" i="33"/>
  <c r="CI789" i="33" s="1"/>
  <c r="AI788" i="33"/>
  <c r="AI789" i="33" s="1"/>
  <c r="BP788" i="33"/>
  <c r="BP789" i="33" s="1"/>
  <c r="CN788" i="33"/>
  <c r="CN789" i="33" s="1"/>
  <c r="AJ788" i="33"/>
  <c r="AJ789" i="33" s="1"/>
  <c r="AS788" i="33"/>
  <c r="AS789" i="33" s="1"/>
  <c r="CK788" i="33"/>
  <c r="CK789" i="33" s="1"/>
  <c r="BK788" i="33"/>
  <c r="BK789" i="33" s="1"/>
  <c r="BG788" i="33"/>
  <c r="BG789" i="33" s="1"/>
  <c r="CR788" i="33"/>
  <c r="CR789" i="33" s="1"/>
  <c r="CQ788" i="33"/>
  <c r="CQ789" i="33" s="1"/>
  <c r="DA788" i="33"/>
  <c r="DA789" i="33" s="1"/>
  <c r="BR788" i="33"/>
  <c r="BR789" i="33" s="1"/>
  <c r="I809" i="33"/>
  <c r="I810" i="33"/>
  <c r="O782" i="33"/>
  <c r="Z783" i="33" s="1"/>
  <c r="AT788" i="33"/>
  <c r="AT789" i="33" s="1"/>
  <c r="AX788" i="33"/>
  <c r="AX789" i="33" s="1"/>
  <c r="CZ788" i="33"/>
  <c r="CZ789" i="33" s="1"/>
  <c r="BO788" i="33"/>
  <c r="BO789" i="33" s="1"/>
  <c r="BV788" i="33"/>
  <c r="BV789" i="33" s="1"/>
  <c r="CT788" i="33"/>
  <c r="CT789" i="33" s="1"/>
  <c r="BL788" i="33"/>
  <c r="BL789" i="33" s="1"/>
  <c r="CX788" i="33"/>
  <c r="CX789" i="33" s="1"/>
  <c r="AL788" i="33"/>
  <c r="AL789" i="33" s="1"/>
  <c r="AH788" i="33"/>
  <c r="AH789" i="33" s="1"/>
  <c r="AW788" i="33"/>
  <c r="AW789" i="33" s="1"/>
  <c r="DC788" i="33"/>
  <c r="DC789" i="33" s="1"/>
  <c r="AE788" i="33"/>
  <c r="BX788" i="33"/>
  <c r="BX789" i="33" s="1"/>
  <c r="CH788" i="33"/>
  <c r="CH789" i="33" s="1"/>
  <c r="BI788" i="33"/>
  <c r="BI789" i="33" s="1"/>
  <c r="CM788" i="33"/>
  <c r="CM789" i="33" s="1"/>
  <c r="AP788" i="33"/>
  <c r="AP789" i="33" s="1"/>
  <c r="BM788" i="33"/>
  <c r="BM789" i="33" s="1"/>
  <c r="I801" i="33"/>
  <c r="DB788" i="33"/>
  <c r="DB789" i="33" s="1"/>
  <c r="AN788" i="33"/>
  <c r="AN789" i="33" s="1"/>
  <c r="AV788" i="33"/>
  <c r="AV789" i="33" s="1"/>
  <c r="BY788" i="33"/>
  <c r="BY789" i="33" s="1"/>
  <c r="CE788" i="33"/>
  <c r="CE789" i="33" s="1"/>
  <c r="CV788" i="33"/>
  <c r="CV789" i="33" s="1"/>
  <c r="CU788" i="33"/>
  <c r="CU789" i="33" s="1"/>
  <c r="CB788" i="33"/>
  <c r="CB789" i="33" s="1"/>
  <c r="CJ788" i="33"/>
  <c r="CJ789" i="33" s="1"/>
  <c r="BQ788" i="33"/>
  <c r="BQ789" i="33" s="1"/>
  <c r="BJ788" i="33"/>
  <c r="BJ789" i="33" s="1"/>
  <c r="CA788" i="33"/>
  <c r="CA789" i="33" s="1"/>
  <c r="AQ788" i="33"/>
  <c r="AQ789" i="33" s="1"/>
  <c r="CW788" i="33"/>
  <c r="CW789" i="33" s="1"/>
  <c r="CL788" i="33"/>
  <c r="CL789" i="33" s="1"/>
  <c r="AZ788" i="33"/>
  <c r="AZ789" i="33" s="1"/>
  <c r="AY788" i="33"/>
  <c r="AY789" i="33" s="1"/>
  <c r="BC788" i="33"/>
  <c r="BC789" i="33" s="1"/>
  <c r="AG788" i="33"/>
  <c r="AG789" i="33" s="1"/>
  <c r="BH788" i="33"/>
  <c r="BH789" i="33" s="1"/>
  <c r="BM783" i="33" l="1"/>
  <c r="BA783" i="33"/>
  <c r="AM783" i="33"/>
  <c r="AJ783" i="33"/>
  <c r="T783" i="33"/>
  <c r="CC783" i="33"/>
  <c r="AO783" i="33"/>
  <c r="AA783" i="33"/>
  <c r="CH783" i="33"/>
  <c r="AC783" i="33"/>
  <c r="CK783" i="33"/>
  <c r="BF783" i="33"/>
  <c r="Q783" i="33"/>
  <c r="AP783" i="33"/>
  <c r="BT783" i="33"/>
  <c r="AR783" i="33"/>
  <c r="AF783" i="33"/>
  <c r="AD783" i="33"/>
  <c r="U783" i="33"/>
  <c r="Y783" i="33"/>
  <c r="AH783" i="33"/>
  <c r="BQ783" i="33"/>
  <c r="R783" i="33"/>
  <c r="CD783" i="33"/>
  <c r="AE789" i="33"/>
  <c r="AC788" i="33"/>
  <c r="BL783" i="33"/>
  <c r="CR783" i="33"/>
  <c r="BB783" i="33"/>
  <c r="AU783" i="33"/>
  <c r="AV783" i="33"/>
  <c r="BS783" i="33"/>
  <c r="CQ783" i="33"/>
  <c r="AX783" i="33"/>
  <c r="AT783" i="33"/>
  <c r="BE783" i="33"/>
  <c r="BV783" i="33"/>
  <c r="BD783" i="33"/>
  <c r="BN783" i="33"/>
  <c r="BH783" i="33"/>
  <c r="BX783" i="33"/>
  <c r="AQ783" i="33"/>
  <c r="AB783" i="33"/>
  <c r="AS783" i="33"/>
  <c r="CA783" i="33"/>
  <c r="BK783" i="33"/>
  <c r="CO783" i="33"/>
  <c r="S783" i="33"/>
  <c r="CN783" i="33"/>
  <c r="CL783" i="33"/>
  <c r="CF783" i="33"/>
  <c r="AK783" i="33"/>
  <c r="CI783" i="33"/>
  <c r="AZ783" i="33"/>
  <c r="BJ783" i="33"/>
  <c r="V783" i="33"/>
  <c r="AG783" i="33"/>
  <c r="BZ783" i="33"/>
  <c r="CM783" i="33"/>
  <c r="BW783" i="33"/>
  <c r="CP783" i="33"/>
  <c r="BG783" i="33"/>
  <c r="CB783" i="33"/>
  <c r="BR783" i="33"/>
  <c r="AY783" i="33"/>
  <c r="CJ783" i="33"/>
  <c r="I814" i="33"/>
  <c r="W783" i="33"/>
  <c r="AE783" i="33"/>
  <c r="I806" i="33"/>
  <c r="AN783" i="33"/>
  <c r="BC783" i="33"/>
  <c r="BU783" i="33"/>
  <c r="X783" i="33"/>
  <c r="CS783" i="33"/>
  <c r="AL783" i="33"/>
  <c r="AI783" i="33"/>
  <c r="BO783" i="33"/>
  <c r="I815" i="33"/>
  <c r="I802" i="33"/>
  <c r="BY783" i="33"/>
  <c r="BP783" i="33"/>
  <c r="BI783" i="33"/>
  <c r="CG783" i="33"/>
  <c r="AW783" i="33"/>
  <c r="CE783" i="33"/>
  <c r="L781" i="33" l="1"/>
  <c r="P730" i="33" s="1"/>
  <c r="T730" i="33" s="1"/>
  <c r="O783" i="33"/>
  <c r="L783" i="33"/>
  <c r="P732" i="33" s="1"/>
  <c r="T732" i="33" s="1"/>
  <c r="M783" i="33"/>
  <c r="L782" i="33"/>
  <c r="P731" i="33" s="1"/>
  <c r="T731" i="33" s="1"/>
  <c r="I811" i="33"/>
  <c r="I819" i="33"/>
  <c r="AC789" i="33"/>
  <c r="AE790" i="33" s="1"/>
  <c r="L784" i="33"/>
  <c r="P733" i="33" s="1"/>
  <c r="T733" i="33" s="1"/>
  <c r="I820" i="33"/>
  <c r="I807" i="33"/>
  <c r="I824" i="33" l="1"/>
  <c r="I812" i="33"/>
  <c r="I825" i="33"/>
  <c r="I816" i="33"/>
  <c r="M781" i="33"/>
  <c r="BD790" i="33"/>
  <c r="CG790" i="33"/>
  <c r="AK790" i="33"/>
  <c r="BW790" i="33"/>
  <c r="BT790" i="33"/>
  <c r="DF790" i="33"/>
  <c r="AR790" i="33"/>
  <c r="BS790" i="33"/>
  <c r="BZ790" i="33"/>
  <c r="BA790" i="33"/>
  <c r="AN790" i="33"/>
  <c r="BQ790" i="33"/>
  <c r="BF790" i="33"/>
  <c r="AU790" i="33"/>
  <c r="BV790" i="33"/>
  <c r="DE790" i="33"/>
  <c r="BY790" i="33"/>
  <c r="BL790" i="33"/>
  <c r="CW790" i="33"/>
  <c r="CK790" i="33"/>
  <c r="BB790" i="33"/>
  <c r="BH790" i="33"/>
  <c r="AH790" i="33"/>
  <c r="AY790" i="33"/>
  <c r="AL790" i="33"/>
  <c r="CN790" i="33"/>
  <c r="AF790" i="33"/>
  <c r="AG790" i="33"/>
  <c r="CX790" i="33"/>
  <c r="CC790" i="33"/>
  <c r="BJ790" i="33"/>
  <c r="CY790" i="33"/>
  <c r="CE790" i="33"/>
  <c r="AQ790" i="33"/>
  <c r="CJ790" i="33"/>
  <c r="BI790" i="33"/>
  <c r="BU790" i="33"/>
  <c r="CS790" i="33"/>
  <c r="CO790" i="33"/>
  <c r="BM790" i="33"/>
  <c r="CL790" i="33"/>
  <c r="AT790" i="33"/>
  <c r="CD790" i="33"/>
  <c r="DB790" i="33"/>
  <c r="AS790" i="33"/>
  <c r="CR790" i="33"/>
  <c r="BE790" i="33"/>
  <c r="AP790" i="33"/>
  <c r="BR790" i="33"/>
  <c r="AM790" i="33"/>
  <c r="BN790" i="33"/>
  <c r="CU790" i="33"/>
  <c r="AI790" i="33"/>
  <c r="DD790" i="33"/>
  <c r="CZ790" i="33"/>
  <c r="BC790" i="33"/>
  <c r="AW790" i="33"/>
  <c r="DA790" i="33"/>
  <c r="CP790" i="33"/>
  <c r="CT790" i="33"/>
  <c r="CQ790" i="33"/>
  <c r="CV790" i="33"/>
  <c r="CB790" i="33"/>
  <c r="BG790" i="33"/>
  <c r="CH790" i="33"/>
  <c r="AZ790" i="33"/>
  <c r="BO790" i="33"/>
  <c r="AO790" i="33"/>
  <c r="DC790" i="33"/>
  <c r="CF790" i="33"/>
  <c r="CM790" i="33"/>
  <c r="DG790" i="33"/>
  <c r="BX790" i="33"/>
  <c r="BP790" i="33"/>
  <c r="AX790" i="33"/>
  <c r="AV790" i="33"/>
  <c r="CI790" i="33"/>
  <c r="AJ790" i="33"/>
  <c r="BK790" i="33"/>
  <c r="CA790" i="33"/>
  <c r="V730" i="33" a="1"/>
  <c r="F790" i="33" l="1"/>
  <c r="M796" i="33" s="1"/>
  <c r="AC790" i="33"/>
  <c r="D791" i="33"/>
  <c r="L797" i="33" s="1"/>
  <c r="I829" i="33"/>
  <c r="I821" i="33"/>
  <c r="D788" i="33"/>
  <c r="D789" i="33"/>
  <c r="L795" i="33" s="1"/>
  <c r="V732" i="33"/>
  <c r="V731" i="33"/>
  <c r="V730" i="33"/>
  <c r="V733" i="33"/>
  <c r="F781" i="33"/>
  <c r="D781" i="33"/>
  <c r="E781" i="33"/>
  <c r="D790" i="33"/>
  <c r="L796" i="33" s="1"/>
  <c r="I830" i="33"/>
  <c r="I817" i="33"/>
  <c r="X730" i="33" l="1" a="1"/>
  <c r="X733" i="33" s="1"/>
  <c r="H791" i="33" s="1"/>
  <c r="F25" i="33"/>
  <c r="F788" i="33"/>
  <c r="H25" i="33" s="1"/>
  <c r="L794" i="33"/>
  <c r="I826" i="33"/>
  <c r="I822" i="33"/>
  <c r="I834" i="33"/>
  <c r="I835" i="33"/>
  <c r="Y732" i="33" l="1"/>
  <c r="I790" i="33" s="1"/>
  <c r="X732" i="33"/>
  <c r="H790" i="33" s="1"/>
  <c r="X731" i="33"/>
  <c r="H789" i="33" s="1"/>
  <c r="Z733" i="33"/>
  <c r="J791" i="33" s="1"/>
  <c r="AA730" i="33"/>
  <c r="K788" i="33" s="1"/>
  <c r="Y733" i="33"/>
  <c r="I791" i="33" s="1"/>
  <c r="AA733" i="33"/>
  <c r="K791" i="33" s="1"/>
  <c r="Y731" i="33"/>
  <c r="I789" i="33" s="1"/>
  <c r="Y730" i="33"/>
  <c r="I788" i="33" s="1"/>
  <c r="Z732" i="33"/>
  <c r="J790" i="33" s="1"/>
  <c r="X730" i="33"/>
  <c r="H788" i="33" s="1"/>
  <c r="AA731" i="33"/>
  <c r="K789" i="33" s="1"/>
  <c r="Z731" i="33"/>
  <c r="J789" i="33" s="1"/>
  <c r="AA732" i="33"/>
  <c r="K790" i="33" s="1"/>
  <c r="Z730" i="33"/>
  <c r="J788" i="33" s="1"/>
  <c r="I839" i="33"/>
  <c r="I827" i="33"/>
  <c r="I831" i="33"/>
  <c r="I840" i="33"/>
  <c r="M788" i="33" l="1" a="1"/>
  <c r="M791" i="33" s="1"/>
  <c r="I832" i="33"/>
  <c r="I836" i="33"/>
  <c r="M789" i="33" l="1"/>
  <c r="M790" i="33"/>
  <c r="M788" i="33"/>
  <c r="I837" i="33"/>
  <c r="I841" i="33"/>
  <c r="N790" i="33" l="1"/>
  <c r="N791" i="33"/>
  <c r="N789" i="33"/>
  <c r="N788" i="33"/>
  <c r="I842" i="33"/>
  <c r="J797" i="33" l="1"/>
  <c r="K797" i="33" s="1"/>
  <c r="J794" i="33"/>
  <c r="K794" i="33" s="1"/>
  <c r="J795" i="33"/>
  <c r="J800" i="33" s="1"/>
  <c r="J796" i="33"/>
  <c r="J801" i="33" s="1"/>
  <c r="J806" i="33" s="1"/>
  <c r="K801" i="33" l="1"/>
  <c r="K795" i="33"/>
  <c r="J802" i="33"/>
  <c r="J807" i="33" s="1"/>
  <c r="K796" i="33"/>
  <c r="M794" i="33"/>
  <c r="J799" i="33"/>
  <c r="J811" i="33"/>
  <c r="J805" i="33"/>
  <c r="K800" i="33"/>
  <c r="K802" i="33" l="1"/>
  <c r="K799" i="33"/>
  <c r="BP799" i="33" s="1"/>
  <c r="BP800" i="33" s="1"/>
  <c r="J804" i="33"/>
  <c r="J809" i="33" s="1"/>
  <c r="J814" i="33" s="1"/>
  <c r="J810" i="33"/>
  <c r="J816" i="33"/>
  <c r="CM799" i="33"/>
  <c r="CM800" i="33" s="1"/>
  <c r="J812" i="33"/>
  <c r="BU799" i="33" l="1"/>
  <c r="BU800" i="33" s="1"/>
  <c r="CR799" i="33"/>
  <c r="CR800" i="33" s="1"/>
  <c r="CE799" i="33"/>
  <c r="CE800" i="33" s="1"/>
  <c r="AC799" i="33"/>
  <c r="AC800" i="33" s="1"/>
  <c r="AN799" i="33"/>
  <c r="AN800" i="33" s="1"/>
  <c r="CP799" i="33"/>
  <c r="CP800" i="33" s="1"/>
  <c r="AP799" i="33"/>
  <c r="AP800" i="33" s="1"/>
  <c r="W799" i="33"/>
  <c r="W800" i="33" s="1"/>
  <c r="AD799" i="33"/>
  <c r="AD800" i="33" s="1"/>
  <c r="Q799" i="33"/>
  <c r="Q800" i="33" s="1"/>
  <c r="BY799" i="33"/>
  <c r="BY800" i="33" s="1"/>
  <c r="BV799" i="33"/>
  <c r="BV800" i="33" s="1"/>
  <c r="AM799" i="33"/>
  <c r="AM800" i="33" s="1"/>
  <c r="CF799" i="33"/>
  <c r="CF800" i="33" s="1"/>
  <c r="CG799" i="33"/>
  <c r="CG800" i="33" s="1"/>
  <c r="BM799" i="33"/>
  <c r="BM800" i="33" s="1"/>
  <c r="CD799" i="33"/>
  <c r="CD800" i="33" s="1"/>
  <c r="BR799" i="33"/>
  <c r="BR800" i="33" s="1"/>
  <c r="AE799" i="33"/>
  <c r="AE800" i="33" s="1"/>
  <c r="AS799" i="33"/>
  <c r="AS800" i="33" s="1"/>
  <c r="AU799" i="33"/>
  <c r="AU800" i="33" s="1"/>
  <c r="CC799" i="33"/>
  <c r="CC800" i="33" s="1"/>
  <c r="AX799" i="33"/>
  <c r="AX800" i="33" s="1"/>
  <c r="CO799" i="33"/>
  <c r="CO800" i="33" s="1"/>
  <c r="BK799" i="33"/>
  <c r="BK800" i="33" s="1"/>
  <c r="BX799" i="33"/>
  <c r="BX800" i="33" s="1"/>
  <c r="AJ799" i="33"/>
  <c r="AJ800" i="33" s="1"/>
  <c r="BS799" i="33"/>
  <c r="BS800" i="33" s="1"/>
  <c r="CH799" i="33"/>
  <c r="CH800" i="33" s="1"/>
  <c r="CK799" i="33"/>
  <c r="CK800" i="33" s="1"/>
  <c r="CN799" i="33"/>
  <c r="CN800" i="33" s="1"/>
  <c r="BI799" i="33"/>
  <c r="BI800" i="33" s="1"/>
  <c r="AO799" i="33"/>
  <c r="AO800" i="33" s="1"/>
  <c r="AZ799" i="33"/>
  <c r="AZ800" i="33" s="1"/>
  <c r="AL799" i="33"/>
  <c r="AL800" i="33" s="1"/>
  <c r="AB799" i="33"/>
  <c r="AB800" i="33" s="1"/>
  <c r="CL799" i="33"/>
  <c r="CL800" i="33" s="1"/>
  <c r="BG799" i="33"/>
  <c r="BG800" i="33" s="1"/>
  <c r="S799" i="33"/>
  <c r="S800" i="33" s="1"/>
  <c r="AA799" i="33"/>
  <c r="AA800" i="33" s="1"/>
  <c r="AI799" i="33"/>
  <c r="AI800" i="33" s="1"/>
  <c r="T799" i="33"/>
  <c r="T800" i="33" s="1"/>
  <c r="V799" i="33"/>
  <c r="V800" i="33" s="1"/>
  <c r="BL799" i="33"/>
  <c r="BL800" i="33" s="1"/>
  <c r="BD799" i="33"/>
  <c r="BD800" i="33" s="1"/>
  <c r="BC799" i="33"/>
  <c r="BC800" i="33" s="1"/>
  <c r="BZ799" i="33"/>
  <c r="BZ800" i="33" s="1"/>
  <c r="BO799" i="33"/>
  <c r="BO800" i="33" s="1"/>
  <c r="BW799" i="33"/>
  <c r="BW800" i="33" s="1"/>
  <c r="AY799" i="33"/>
  <c r="AY800" i="33" s="1"/>
  <c r="AR799" i="33"/>
  <c r="AR800" i="33" s="1"/>
  <c r="CB799" i="33"/>
  <c r="CB800" i="33" s="1"/>
  <c r="CJ799" i="33"/>
  <c r="CJ800" i="33" s="1"/>
  <c r="CS799" i="33"/>
  <c r="CS800" i="33" s="1"/>
  <c r="Y799" i="33"/>
  <c r="Y800" i="33" s="1"/>
  <c r="AQ799" i="33"/>
  <c r="AQ800" i="33" s="1"/>
  <c r="BF799" i="33"/>
  <c r="BF800" i="33" s="1"/>
  <c r="BT799" i="33"/>
  <c r="BT800" i="33" s="1"/>
  <c r="AG799" i="33"/>
  <c r="AG800" i="33" s="1"/>
  <c r="BQ799" i="33"/>
  <c r="BQ800" i="33" s="1"/>
  <c r="BJ799" i="33"/>
  <c r="BJ800" i="33" s="1"/>
  <c r="U799" i="33"/>
  <c r="U800" i="33" s="1"/>
  <c r="Z799" i="33"/>
  <c r="Z800" i="33" s="1"/>
  <c r="AK799" i="33"/>
  <c r="AK800" i="33" s="1"/>
  <c r="R799" i="33"/>
  <c r="R800" i="33" s="1"/>
  <c r="AW799" i="33"/>
  <c r="AW800" i="33" s="1"/>
  <c r="AV799" i="33"/>
  <c r="AV800" i="33" s="1"/>
  <c r="CQ799" i="33"/>
  <c r="CQ800" i="33" s="1"/>
  <c r="BA799" i="33"/>
  <c r="BA800" i="33" s="1"/>
  <c r="BN799" i="33"/>
  <c r="BN800" i="33" s="1"/>
  <c r="AF799" i="33"/>
  <c r="AF800" i="33" s="1"/>
  <c r="AH799" i="33"/>
  <c r="AH800" i="33" s="1"/>
  <c r="AT799" i="33"/>
  <c r="AT800" i="33" s="1"/>
  <c r="CA799" i="33"/>
  <c r="CA800" i="33" s="1"/>
  <c r="BE799" i="33"/>
  <c r="BE800" i="33" s="1"/>
  <c r="X799" i="33"/>
  <c r="X800" i="33" s="1"/>
  <c r="BH799" i="33"/>
  <c r="BH800" i="33" s="1"/>
  <c r="CI799" i="33"/>
  <c r="CI800" i="33" s="1"/>
  <c r="BB799" i="33"/>
  <c r="BB800" i="33" s="1"/>
  <c r="J815" i="33"/>
  <c r="J817" i="33"/>
  <c r="J821" i="33"/>
  <c r="J819" i="33"/>
  <c r="O799" i="33" l="1"/>
  <c r="J826" i="33"/>
  <c r="O800" i="33"/>
  <c r="Q801" i="33" s="1"/>
  <c r="J824" i="33"/>
  <c r="J822" i="33"/>
  <c r="J820" i="33"/>
  <c r="J827" i="33" l="1"/>
  <c r="J829" i="33"/>
  <c r="BB801" i="33"/>
  <c r="AG801" i="33"/>
  <c r="AL801" i="33"/>
  <c r="W801" i="33"/>
  <c r="X801" i="33"/>
  <c r="BL801" i="33"/>
  <c r="CB801" i="33"/>
  <c r="AD801" i="33"/>
  <c r="AE801" i="33"/>
  <c r="BS801" i="33"/>
  <c r="AW801" i="33"/>
  <c r="AT801" i="33"/>
  <c r="BM801" i="33"/>
  <c r="BH801" i="33"/>
  <c r="AZ801" i="33"/>
  <c r="BV801" i="33"/>
  <c r="BT801" i="33"/>
  <c r="AY801" i="33"/>
  <c r="AS801" i="33"/>
  <c r="BG801" i="33"/>
  <c r="CK801" i="33"/>
  <c r="CL801" i="33"/>
  <c r="CH801" i="33"/>
  <c r="CQ801" i="33"/>
  <c r="BQ801" i="33"/>
  <c r="CA801" i="33"/>
  <c r="BW801" i="33"/>
  <c r="CR801" i="33"/>
  <c r="CP801" i="33"/>
  <c r="AV801" i="33"/>
  <c r="AF801" i="33"/>
  <c r="AO801" i="33"/>
  <c r="BO801" i="33"/>
  <c r="AX801" i="33"/>
  <c r="AH801" i="33"/>
  <c r="BF801" i="33"/>
  <c r="BU801" i="33"/>
  <c r="BE801" i="33"/>
  <c r="AR801" i="33"/>
  <c r="BA801" i="33"/>
  <c r="R801" i="33"/>
  <c r="BN801" i="33"/>
  <c r="CG801" i="33"/>
  <c r="CI801" i="33"/>
  <c r="BX801" i="33"/>
  <c r="BY801" i="33"/>
  <c r="V801" i="33"/>
  <c r="AA801" i="33"/>
  <c r="BI801" i="33"/>
  <c r="CO801" i="33"/>
  <c r="BK801" i="33"/>
  <c r="AK801" i="33"/>
  <c r="AJ801" i="33"/>
  <c r="CM801" i="33"/>
  <c r="CE801" i="33"/>
  <c r="AB801" i="33"/>
  <c r="BJ801" i="33"/>
  <c r="CF801" i="33"/>
  <c r="BR801" i="33"/>
  <c r="CD801" i="33"/>
  <c r="AM801" i="33"/>
  <c r="CJ801" i="33"/>
  <c r="BD801" i="33"/>
  <c r="BZ801" i="33"/>
  <c r="T801" i="33"/>
  <c r="U801" i="33"/>
  <c r="BC801" i="33"/>
  <c r="S801" i="33"/>
  <c r="AN801" i="33"/>
  <c r="CC801" i="33"/>
  <c r="CN801" i="33"/>
  <c r="AQ801" i="33"/>
  <c r="AI801" i="33"/>
  <c r="Y801" i="33"/>
  <c r="AP801" i="33"/>
  <c r="AC801" i="33"/>
  <c r="Z801" i="33"/>
  <c r="AU801" i="33"/>
  <c r="CS801" i="33"/>
  <c r="BP801" i="33"/>
  <c r="J825" i="33"/>
  <c r="J831" i="33"/>
  <c r="L802" i="33" l="1"/>
  <c r="O801" i="33"/>
  <c r="L799" i="33"/>
  <c r="L801" i="33"/>
  <c r="J836" i="33"/>
  <c r="L800" i="33"/>
  <c r="J832" i="33"/>
  <c r="M801" i="33"/>
  <c r="J830" i="33"/>
  <c r="J834" i="33"/>
  <c r="M799" i="33" l="1"/>
  <c r="F799" i="33" s="1"/>
  <c r="H804" i="33" s="1"/>
  <c r="J839" i="33"/>
  <c r="J841" i="33"/>
  <c r="J837" i="33"/>
  <c r="J835" i="33"/>
  <c r="J840" i="33" l="1"/>
  <c r="H805" i="33"/>
  <c r="K804" i="33"/>
  <c r="J842" i="33"/>
  <c r="H806" i="33" l="1"/>
  <c r="K805" i="33"/>
  <c r="H807" i="33" l="1"/>
  <c r="K807" i="33" s="1"/>
  <c r="K806" i="33"/>
  <c r="AA804" i="33"/>
  <c r="AA805" i="33" s="1"/>
  <c r="CN804" i="33"/>
  <c r="CN805" i="33" s="1"/>
  <c r="CM804" i="33" l="1"/>
  <c r="CM805" i="33" s="1"/>
  <c r="BQ804" i="33"/>
  <c r="BQ805" i="33" s="1"/>
  <c r="BU804" i="33"/>
  <c r="BU805" i="33" s="1"/>
  <c r="AJ804" i="33"/>
  <c r="AJ805" i="33" s="1"/>
  <c r="BZ804" i="33"/>
  <c r="BZ805" i="33" s="1"/>
  <c r="AW804" i="33"/>
  <c r="AW805" i="33" s="1"/>
  <c r="AF804" i="33"/>
  <c r="AF805" i="33" s="1"/>
  <c r="AG804" i="33"/>
  <c r="AG805" i="33" s="1"/>
  <c r="AI804" i="33"/>
  <c r="AI805" i="33" s="1"/>
  <c r="BC804" i="33"/>
  <c r="BC805" i="33" s="1"/>
  <c r="BP804" i="33"/>
  <c r="BP805" i="33" s="1"/>
  <c r="BE804" i="33"/>
  <c r="BE805" i="33" s="1"/>
  <c r="AY804" i="33"/>
  <c r="AY805" i="33" s="1"/>
  <c r="AQ804" i="33"/>
  <c r="AQ805" i="33" s="1"/>
  <c r="CL804" i="33"/>
  <c r="CL805" i="33" s="1"/>
  <c r="BA804" i="33"/>
  <c r="BA805" i="33" s="1"/>
  <c r="AT804" i="33"/>
  <c r="AT805" i="33" s="1"/>
  <c r="AX804" i="33"/>
  <c r="AX805" i="33" s="1"/>
  <c r="BT804" i="33"/>
  <c r="BT805" i="33" s="1"/>
  <c r="CD804" i="33"/>
  <c r="CD805" i="33" s="1"/>
  <c r="AU804" i="33"/>
  <c r="AU805" i="33" s="1"/>
  <c r="U804" i="33"/>
  <c r="U805" i="33" s="1"/>
  <c r="V804" i="33"/>
  <c r="V805" i="33" s="1"/>
  <c r="CK804" i="33"/>
  <c r="CK805" i="33" s="1"/>
  <c r="CO804" i="33"/>
  <c r="CO805" i="33" s="1"/>
  <c r="AM804" i="33"/>
  <c r="AM805" i="33" s="1"/>
  <c r="CR804" i="33"/>
  <c r="CR805" i="33" s="1"/>
  <c r="Z804" i="33"/>
  <c r="Z805" i="33" s="1"/>
  <c r="BO804" i="33"/>
  <c r="BO805" i="33" s="1"/>
  <c r="BB804" i="33"/>
  <c r="BB805" i="33" s="1"/>
  <c r="AR804" i="33"/>
  <c r="AR805" i="33" s="1"/>
  <c r="BL804" i="33"/>
  <c r="BL805" i="33" s="1"/>
  <c r="AB804" i="33"/>
  <c r="AB805" i="33" s="1"/>
  <c r="BY804" i="33"/>
  <c r="BY805" i="33" s="1"/>
  <c r="AO804" i="33"/>
  <c r="AO805" i="33" s="1"/>
  <c r="BX804" i="33"/>
  <c r="BX805" i="33" s="1"/>
  <c r="CI804" i="33"/>
  <c r="CI805" i="33" s="1"/>
  <c r="CH804" i="33"/>
  <c r="CH805" i="33" s="1"/>
  <c r="BJ804" i="33"/>
  <c r="BJ805" i="33" s="1"/>
  <c r="CA804" i="33"/>
  <c r="CA805" i="33" s="1"/>
  <c r="CS804" i="33"/>
  <c r="CS805" i="33" s="1"/>
  <c r="T804" i="33"/>
  <c r="T805" i="33" s="1"/>
  <c r="S804" i="33"/>
  <c r="S805" i="33" s="1"/>
  <c r="AL804" i="33"/>
  <c r="AL805" i="33" s="1"/>
  <c r="CJ804" i="33"/>
  <c r="CJ805" i="33" s="1"/>
  <c r="BK804" i="33"/>
  <c r="BK805" i="33" s="1"/>
  <c r="AE804" i="33"/>
  <c r="AE805" i="33" s="1"/>
  <c r="AV804" i="33"/>
  <c r="AV805" i="33" s="1"/>
  <c r="BW804" i="33"/>
  <c r="BW805" i="33" s="1"/>
  <c r="AH804" i="33"/>
  <c r="AH805" i="33" s="1"/>
  <c r="CG804" i="33"/>
  <c r="CG805" i="33" s="1"/>
  <c r="AK804" i="33"/>
  <c r="AK805" i="33" s="1"/>
  <c r="BD804" i="33"/>
  <c r="BD805" i="33" s="1"/>
  <c r="Y804" i="33"/>
  <c r="Y805" i="33" s="1"/>
  <c r="BG804" i="33"/>
  <c r="BG805" i="33" s="1"/>
  <c r="CP804" i="33"/>
  <c r="CP805" i="33" s="1"/>
  <c r="CC804" i="33"/>
  <c r="CC805" i="33" s="1"/>
  <c r="BN804" i="33"/>
  <c r="BN805" i="33" s="1"/>
  <c r="CF804" i="33"/>
  <c r="CF805" i="33" s="1"/>
  <c r="CQ804" i="33"/>
  <c r="CQ805" i="33" s="1"/>
  <c r="X804" i="33"/>
  <c r="X805" i="33" s="1"/>
  <c r="AC804" i="33"/>
  <c r="AC805" i="33" s="1"/>
  <c r="AD804" i="33"/>
  <c r="AD805" i="33" s="1"/>
  <c r="CB804" i="33"/>
  <c r="CB805" i="33" s="1"/>
  <c r="AS804" i="33"/>
  <c r="AS805" i="33" s="1"/>
  <c r="AZ804" i="33"/>
  <c r="AZ805" i="33" s="1"/>
  <c r="W804" i="33"/>
  <c r="W805" i="33" s="1"/>
  <c r="BR804" i="33"/>
  <c r="BR805" i="33" s="1"/>
  <c r="Q804" i="33"/>
  <c r="BS804" i="33"/>
  <c r="BS805" i="33" s="1"/>
  <c r="BM804" i="33"/>
  <c r="BM805" i="33" s="1"/>
  <c r="BV804" i="33"/>
  <c r="BV805" i="33" s="1"/>
  <c r="BH804" i="33"/>
  <c r="BH805" i="33" s="1"/>
  <c r="BF804" i="33"/>
  <c r="BF805" i="33" s="1"/>
  <c r="BI804" i="33"/>
  <c r="BI805" i="33" s="1"/>
  <c r="R804" i="33"/>
  <c r="R805" i="33" s="1"/>
  <c r="CE804" i="33"/>
  <c r="CE805" i="33" s="1"/>
  <c r="AN804" i="33"/>
  <c r="AN805" i="33" s="1"/>
  <c r="AP804" i="33"/>
  <c r="AP805" i="33" s="1"/>
  <c r="Q805" i="33" l="1"/>
  <c r="O804" i="33"/>
  <c r="O805" i="33" l="1"/>
  <c r="Q806" i="33" s="1"/>
  <c r="AQ806" i="33" l="1"/>
  <c r="BC806" i="33"/>
  <c r="CN806" i="33"/>
  <c r="BU806" i="33"/>
  <c r="CD806" i="33"/>
  <c r="CL806" i="33"/>
  <c r="CM806" i="33"/>
  <c r="BZ806" i="33"/>
  <c r="BP806" i="33"/>
  <c r="AF806" i="33"/>
  <c r="BT806" i="33"/>
  <c r="AJ806" i="33"/>
  <c r="AG806" i="33"/>
  <c r="BE806" i="33"/>
  <c r="BA806" i="33"/>
  <c r="AW806" i="33"/>
  <c r="BQ806" i="33"/>
  <c r="AT806" i="33"/>
  <c r="AI806" i="33"/>
  <c r="AX806" i="33"/>
  <c r="AU806" i="33"/>
  <c r="AA806" i="33"/>
  <c r="AY806" i="33"/>
  <c r="AN806" i="33"/>
  <c r="BB806" i="33"/>
  <c r="CE806" i="33"/>
  <c r="AS806" i="33"/>
  <c r="AK806" i="33"/>
  <c r="CH806" i="33"/>
  <c r="BI806" i="33"/>
  <c r="CI806" i="33"/>
  <c r="CR806" i="33"/>
  <c r="S806" i="33"/>
  <c r="BF806" i="33"/>
  <c r="CK806" i="33"/>
  <c r="T806" i="33"/>
  <c r="CS806" i="33"/>
  <c r="AC806" i="33"/>
  <c r="CJ806" i="33"/>
  <c r="W806" i="33"/>
  <c r="CB806" i="33"/>
  <c r="Y806" i="33"/>
  <c r="BG806" i="33"/>
  <c r="U806" i="33"/>
  <c r="AE806" i="33"/>
  <c r="X806" i="33"/>
  <c r="BJ806" i="33"/>
  <c r="BK806" i="33"/>
  <c r="BN806" i="33"/>
  <c r="BD806" i="33"/>
  <c r="CC806" i="33"/>
  <c r="CG806" i="33"/>
  <c r="AM806" i="33"/>
  <c r="V806" i="33"/>
  <c r="AD806" i="33"/>
  <c r="BO806" i="33"/>
  <c r="AO806" i="33"/>
  <c r="BS806" i="33"/>
  <c r="R806" i="33"/>
  <c r="BX806" i="33"/>
  <c r="AL806" i="33"/>
  <c r="AH806" i="33"/>
  <c r="CQ806" i="33"/>
  <c r="BW806" i="33"/>
  <c r="AP806" i="33"/>
  <c r="AR806" i="33"/>
  <c r="BV806" i="33"/>
  <c r="BM806" i="33"/>
  <c r="BL806" i="33"/>
  <c r="Z806" i="33"/>
  <c r="CO806" i="33"/>
  <c r="BR806" i="33"/>
  <c r="CP806" i="33"/>
  <c r="BY806" i="33"/>
  <c r="AV806" i="33"/>
  <c r="CF806" i="33"/>
  <c r="CA806" i="33"/>
  <c r="AB806" i="33"/>
  <c r="AZ806" i="33"/>
  <c r="BH806" i="33"/>
  <c r="L806" i="33" l="1"/>
  <c r="O806" i="33"/>
  <c r="L807" i="33"/>
  <c r="L805" i="33"/>
  <c r="L804" i="33"/>
  <c r="M806" i="33"/>
  <c r="M804" i="33" l="1"/>
  <c r="F804" i="33" s="1"/>
  <c r="D804" i="33" l="1"/>
  <c r="E804" i="33"/>
  <c r="H809" i="33" l="1"/>
  <c r="H810" i="33" s="1"/>
  <c r="K809" i="33" l="1"/>
  <c r="H811" i="33"/>
  <c r="K810" i="33"/>
  <c r="H812" i="33" l="1"/>
  <c r="K812" i="33" s="1"/>
  <c r="K811" i="33"/>
  <c r="AV809" i="33" l="1"/>
  <c r="AV810" i="33" s="1"/>
  <c r="BC809" i="33"/>
  <c r="BC810" i="33" s="1"/>
  <c r="BE809" i="33"/>
  <c r="BE810" i="33" s="1"/>
  <c r="CC809" i="33"/>
  <c r="CC810" i="33" s="1"/>
  <c r="CA809" i="33"/>
  <c r="CA810" i="33" s="1"/>
  <c r="U809" i="33"/>
  <c r="U810" i="33" s="1"/>
  <c r="Z809" i="33"/>
  <c r="Z810" i="33" s="1"/>
  <c r="BS809" i="33"/>
  <c r="BS810" i="33" s="1"/>
  <c r="CL809" i="33"/>
  <c r="CL810" i="33" s="1"/>
  <c r="BU809" i="33"/>
  <c r="BU810" i="33" s="1"/>
  <c r="BW809" i="33"/>
  <c r="BW810" i="33" s="1"/>
  <c r="CD809" i="33"/>
  <c r="CD810" i="33" s="1"/>
  <c r="BD809" i="33"/>
  <c r="BD810" i="33" s="1"/>
  <c r="AA809" i="33"/>
  <c r="AA810" i="33" s="1"/>
  <c r="BX809" i="33"/>
  <c r="BX810" i="33" s="1"/>
  <c r="BO809" i="33"/>
  <c r="BO810" i="33" s="1"/>
  <c r="AO809" i="33"/>
  <c r="AO810" i="33" s="1"/>
  <c r="CM809" i="33"/>
  <c r="CM810" i="33" s="1"/>
  <c r="BY809" i="33"/>
  <c r="BY810" i="33" s="1"/>
  <c r="CJ809" i="33"/>
  <c r="CJ810" i="33" s="1"/>
  <c r="CH809" i="33"/>
  <c r="CH810" i="33" s="1"/>
  <c r="BQ809" i="33"/>
  <c r="BQ810" i="33" s="1"/>
  <c r="BI809" i="33"/>
  <c r="BI810" i="33" s="1"/>
  <c r="AH809" i="33"/>
  <c r="AH810" i="33" s="1"/>
  <c r="T809" i="33"/>
  <c r="T810" i="33" s="1"/>
  <c r="CK809" i="33"/>
  <c r="CK810" i="33" s="1"/>
  <c r="AW809" i="33"/>
  <c r="AW810" i="33" s="1"/>
  <c r="AR809" i="33"/>
  <c r="AR810" i="33" s="1"/>
  <c r="BJ809" i="33"/>
  <c r="BJ810" i="33" s="1"/>
  <c r="S809" i="33"/>
  <c r="S810" i="33" s="1"/>
  <c r="CO809" i="33"/>
  <c r="CO810" i="33" s="1"/>
  <c r="BT809" i="33"/>
  <c r="BT810" i="33" s="1"/>
  <c r="AI809" i="33"/>
  <c r="AI810" i="33" s="1"/>
  <c r="BA809" i="33"/>
  <c r="BA810" i="33" s="1"/>
  <c r="CR809" i="33"/>
  <c r="CR810" i="33" s="1"/>
  <c r="CQ809" i="33"/>
  <c r="CQ810" i="33" s="1"/>
  <c r="AS809" i="33"/>
  <c r="AS810" i="33" s="1"/>
  <c r="AY809" i="33"/>
  <c r="AY810" i="33" s="1"/>
  <c r="X809" i="33"/>
  <c r="X810" i="33" s="1"/>
  <c r="BP809" i="33"/>
  <c r="BP810" i="33" s="1"/>
  <c r="AJ809" i="33"/>
  <c r="AJ810" i="33" s="1"/>
  <c r="AL809" i="33"/>
  <c r="AL810" i="33" s="1"/>
  <c r="AG809" i="33"/>
  <c r="AG810" i="33" s="1"/>
  <c r="BB809" i="33"/>
  <c r="BB810" i="33" s="1"/>
  <c r="W809" i="33"/>
  <c r="W810" i="33" s="1"/>
  <c r="CP809" i="33"/>
  <c r="CP810" i="33" s="1"/>
  <c r="AE809" i="33"/>
  <c r="AE810" i="33" s="1"/>
  <c r="BZ809" i="33"/>
  <c r="BZ810" i="33" s="1"/>
  <c r="BN809" i="33"/>
  <c r="BN810" i="33" s="1"/>
  <c r="Y809" i="33"/>
  <c r="Y810" i="33" s="1"/>
  <c r="CS809" i="33"/>
  <c r="CS810" i="33" s="1"/>
  <c r="BG809" i="33"/>
  <c r="BG810" i="33" s="1"/>
  <c r="AT809" i="33"/>
  <c r="AT810" i="33" s="1"/>
  <c r="AX809" i="33"/>
  <c r="AX810" i="33" s="1"/>
  <c r="AB809" i="33"/>
  <c r="AB810" i="33" s="1"/>
  <c r="CG809" i="33"/>
  <c r="CG810" i="33" s="1"/>
  <c r="AQ809" i="33"/>
  <c r="AQ810" i="33" s="1"/>
  <c r="CN809" i="33"/>
  <c r="CN810" i="33" s="1"/>
  <c r="AF809" i="33"/>
  <c r="AF810" i="33" s="1"/>
  <c r="V809" i="33"/>
  <c r="V810" i="33" s="1"/>
  <c r="Q809" i="33"/>
  <c r="BV809" i="33"/>
  <c r="BV810" i="33" s="1"/>
  <c r="AK809" i="33"/>
  <c r="AK810" i="33" s="1"/>
  <c r="BR809" i="33"/>
  <c r="BR810" i="33" s="1"/>
  <c r="AC809" i="33"/>
  <c r="AC810" i="33" s="1"/>
  <c r="CI809" i="33"/>
  <c r="CI810" i="33" s="1"/>
  <c r="AN809" i="33"/>
  <c r="AN810" i="33" s="1"/>
  <c r="BF809" i="33"/>
  <c r="BF810" i="33" s="1"/>
  <c r="BM809" i="33"/>
  <c r="BM810" i="33" s="1"/>
  <c r="BH809" i="33"/>
  <c r="BH810" i="33" s="1"/>
  <c r="AM809" i="33"/>
  <c r="AM810" i="33" s="1"/>
  <c r="CB809" i="33"/>
  <c r="CB810" i="33" s="1"/>
  <c r="AU809" i="33"/>
  <c r="AU810" i="33" s="1"/>
  <c r="AD809" i="33"/>
  <c r="AD810" i="33" s="1"/>
  <c r="BK809" i="33"/>
  <c r="BK810" i="33" s="1"/>
  <c r="AZ809" i="33"/>
  <c r="AZ810" i="33" s="1"/>
  <c r="CF809" i="33"/>
  <c r="CF810" i="33" s="1"/>
  <c r="BL809" i="33"/>
  <c r="BL810" i="33" s="1"/>
  <c r="CE809" i="33"/>
  <c r="CE810" i="33" s="1"/>
  <c r="AP809" i="33"/>
  <c r="AP810" i="33" s="1"/>
  <c r="R809" i="33"/>
  <c r="R810" i="33" s="1"/>
  <c r="O809" i="33" l="1"/>
  <c r="Q810" i="33"/>
  <c r="O810" i="33" l="1"/>
  <c r="Q811" i="33" s="1"/>
  <c r="CC811" i="33" l="1"/>
  <c r="BD811" i="33"/>
  <c r="BW811" i="33"/>
  <c r="CD811" i="33"/>
  <c r="BS811" i="33"/>
  <c r="AO811" i="33"/>
  <c r="Z811" i="33"/>
  <c r="BO811" i="33"/>
  <c r="BE811" i="33"/>
  <c r="AA811" i="33"/>
  <c r="CL811" i="33"/>
  <c r="AV811" i="33"/>
  <c r="BU811" i="33"/>
  <c r="U811" i="33"/>
  <c r="BX811" i="33"/>
  <c r="BC811" i="33"/>
  <c r="CM811" i="33"/>
  <c r="CA811" i="33"/>
  <c r="CB811" i="33"/>
  <c r="BF811" i="33"/>
  <c r="X811" i="33"/>
  <c r="AN811" i="33"/>
  <c r="AK811" i="33"/>
  <c r="CI811" i="33"/>
  <c r="BZ811" i="33"/>
  <c r="AU811" i="33"/>
  <c r="AB811" i="33"/>
  <c r="AE811" i="33"/>
  <c r="BQ811" i="33"/>
  <c r="AL811" i="33"/>
  <c r="CQ811" i="33"/>
  <c r="BY811" i="33"/>
  <c r="BV811" i="33"/>
  <c r="BR811" i="33"/>
  <c r="AT811" i="33"/>
  <c r="CF811" i="33"/>
  <c r="BT811" i="33"/>
  <c r="CK811" i="33"/>
  <c r="BK811" i="33"/>
  <c r="T811" i="33"/>
  <c r="AR811" i="33"/>
  <c r="V811" i="33"/>
  <c r="BI811" i="33"/>
  <c r="AF811" i="33"/>
  <c r="AW811" i="33"/>
  <c r="CN811" i="33"/>
  <c r="AH811" i="33"/>
  <c r="AC811" i="33"/>
  <c r="Y811" i="33"/>
  <c r="AQ811" i="33"/>
  <c r="BB811" i="33"/>
  <c r="AG811" i="33"/>
  <c r="CJ811" i="33"/>
  <c r="S811" i="33"/>
  <c r="BM811" i="33"/>
  <c r="AZ811" i="33"/>
  <c r="W811" i="33"/>
  <c r="AD811" i="33"/>
  <c r="AM811" i="33"/>
  <c r="BG811" i="33"/>
  <c r="AX811" i="33"/>
  <c r="CS811" i="33"/>
  <c r="BL811" i="33"/>
  <c r="AY811" i="33"/>
  <c r="BH811" i="33"/>
  <c r="CR811" i="33"/>
  <c r="BA811" i="33"/>
  <c r="CP811" i="33"/>
  <c r="CO811" i="33"/>
  <c r="AI811" i="33"/>
  <c r="CH811" i="33"/>
  <c r="AS811" i="33"/>
  <c r="CE811" i="33"/>
  <c r="AP811" i="33"/>
  <c r="BN811" i="33"/>
  <c r="AJ811" i="33"/>
  <c r="CG811" i="33"/>
  <c r="BJ811" i="33"/>
  <c r="BP811" i="33"/>
  <c r="R811" i="33"/>
  <c r="M811" i="33" l="1"/>
  <c r="L812" i="33"/>
  <c r="L809" i="33"/>
  <c r="L810" i="33"/>
  <c r="L811" i="33"/>
  <c r="O811" i="33"/>
  <c r="M809" i="33" l="1"/>
  <c r="F809" i="33" s="1"/>
  <c r="D809" i="33" l="1"/>
  <c r="E809" i="33"/>
  <c r="H814" i="33" l="1"/>
  <c r="H815" i="33" s="1"/>
  <c r="K814" i="33" l="1"/>
  <c r="H816" i="33"/>
  <c r="K815" i="33"/>
  <c r="H817" i="33" l="1"/>
  <c r="K817" i="33" s="1"/>
  <c r="K816" i="33"/>
  <c r="BT814" i="33" l="1"/>
  <c r="BT815" i="33" s="1"/>
  <c r="T814" i="33"/>
  <c r="T815" i="33" s="1"/>
  <c r="V814" i="33"/>
  <c r="V815" i="33" s="1"/>
  <c r="AJ814" i="33"/>
  <c r="AJ815" i="33" s="1"/>
  <c r="AY814" i="33"/>
  <c r="AY815" i="33" s="1"/>
  <c r="CD814" i="33"/>
  <c r="CD815" i="33" s="1"/>
  <c r="AT814" i="33"/>
  <c r="AT815" i="33" s="1"/>
  <c r="BB814" i="33"/>
  <c r="BB815" i="33" s="1"/>
  <c r="CB814" i="33"/>
  <c r="CB815" i="33" s="1"/>
  <c r="W814" i="33"/>
  <c r="W815" i="33" s="1"/>
  <c r="BF814" i="33"/>
  <c r="BF815" i="33" s="1"/>
  <c r="AZ814" i="33"/>
  <c r="AZ815" i="33" s="1"/>
  <c r="BZ814" i="33"/>
  <c r="BZ815" i="33" s="1"/>
  <c r="CI814" i="33"/>
  <c r="CI815" i="33" s="1"/>
  <c r="CC814" i="33"/>
  <c r="CC815" i="33" s="1"/>
  <c r="AH814" i="33"/>
  <c r="AH815" i="33" s="1"/>
  <c r="AM814" i="33"/>
  <c r="AM815" i="33" s="1"/>
  <c r="CH814" i="33"/>
  <c r="CH815" i="33" s="1"/>
  <c r="BV814" i="33"/>
  <c r="BV815" i="33" s="1"/>
  <c r="BC814" i="33"/>
  <c r="BC815" i="33" s="1"/>
  <c r="CJ814" i="33"/>
  <c r="CJ815" i="33" s="1"/>
  <c r="AE814" i="33"/>
  <c r="AE815" i="33" s="1"/>
  <c r="AV814" i="33"/>
  <c r="AV815" i="33" s="1"/>
  <c r="BS814" i="33"/>
  <c r="BS815" i="33" s="1"/>
  <c r="X814" i="33"/>
  <c r="X815" i="33" s="1"/>
  <c r="BH814" i="33"/>
  <c r="BH815" i="33" s="1"/>
  <c r="BN814" i="33"/>
  <c r="BN815" i="33" s="1"/>
  <c r="CA814" i="33"/>
  <c r="CA815" i="33" s="1"/>
  <c r="CN814" i="33"/>
  <c r="CN815" i="33" s="1"/>
  <c r="CP814" i="33"/>
  <c r="CP815" i="33" s="1"/>
  <c r="BR814" i="33"/>
  <c r="BR815" i="33" s="1"/>
  <c r="AX814" i="33"/>
  <c r="AX815" i="33" s="1"/>
  <c r="BD814" i="33"/>
  <c r="BD815" i="33" s="1"/>
  <c r="AC814" i="33"/>
  <c r="AC815" i="33" s="1"/>
  <c r="BP814" i="33"/>
  <c r="BP815" i="33" s="1"/>
  <c r="CF814" i="33"/>
  <c r="CF815" i="33" s="1"/>
  <c r="AR814" i="33"/>
  <c r="AR815" i="33" s="1"/>
  <c r="AD814" i="33"/>
  <c r="AD815" i="33" s="1"/>
  <c r="BI814" i="33"/>
  <c r="BI815" i="33" s="1"/>
  <c r="AN814" i="33"/>
  <c r="AN815" i="33" s="1"/>
  <c r="CK814" i="33"/>
  <c r="CK815" i="33" s="1"/>
  <c r="AB814" i="33"/>
  <c r="AB815" i="33" s="1"/>
  <c r="AP814" i="33"/>
  <c r="AP815" i="33" s="1"/>
  <c r="AU814" i="33"/>
  <c r="AU815" i="33" s="1"/>
  <c r="CO814" i="33"/>
  <c r="CO815" i="33" s="1"/>
  <c r="R814" i="33"/>
  <c r="R815" i="33" s="1"/>
  <c r="U814" i="33"/>
  <c r="U815" i="33" s="1"/>
  <c r="AQ814" i="33"/>
  <c r="AQ815" i="33" s="1"/>
  <c r="CE814" i="33"/>
  <c r="CE815" i="33" s="1"/>
  <c r="BJ814" i="33"/>
  <c r="BJ815" i="33" s="1"/>
  <c r="AK814" i="33"/>
  <c r="AK815" i="33" s="1"/>
  <c r="CQ814" i="33"/>
  <c r="CQ815" i="33" s="1"/>
  <c r="AI814" i="33"/>
  <c r="AI815" i="33" s="1"/>
  <c r="BA814" i="33"/>
  <c r="BA815" i="33" s="1"/>
  <c r="BW814" i="33"/>
  <c r="BW815" i="33" s="1"/>
  <c r="BX814" i="33"/>
  <c r="BX815" i="33" s="1"/>
  <c r="BG814" i="33"/>
  <c r="BG815" i="33" s="1"/>
  <c r="AA814" i="33"/>
  <c r="AA815" i="33" s="1"/>
  <c r="BO814" i="33"/>
  <c r="BO815" i="33" s="1"/>
  <c r="Y814" i="33"/>
  <c r="Y815" i="33" s="1"/>
  <c r="AO814" i="33"/>
  <c r="AO815" i="33" s="1"/>
  <c r="AF814" i="33"/>
  <c r="AF815" i="33" s="1"/>
  <c r="CM814" i="33"/>
  <c r="CM815" i="33" s="1"/>
  <c r="BY814" i="33"/>
  <c r="BY815" i="33" s="1"/>
  <c r="Q814" i="33"/>
  <c r="CR814" i="33"/>
  <c r="CR815" i="33" s="1"/>
  <c r="BE814" i="33"/>
  <c r="BE815" i="33" s="1"/>
  <c r="BK814" i="33"/>
  <c r="BK815" i="33" s="1"/>
  <c r="AG814" i="33"/>
  <c r="AG815" i="33" s="1"/>
  <c r="BQ814" i="33"/>
  <c r="BQ815" i="33" s="1"/>
  <c r="AS814" i="33"/>
  <c r="AS815" i="33" s="1"/>
  <c r="CG814" i="33"/>
  <c r="CG815" i="33" s="1"/>
  <c r="BM814" i="33"/>
  <c r="BM815" i="33" s="1"/>
  <c r="CS814" i="33"/>
  <c r="CS815" i="33" s="1"/>
  <c r="AL814" i="33"/>
  <c r="AL815" i="33" s="1"/>
  <c r="Z814" i="33"/>
  <c r="Z815" i="33" s="1"/>
  <c r="BU814" i="33"/>
  <c r="BU815" i="33" s="1"/>
  <c r="BL814" i="33"/>
  <c r="BL815" i="33" s="1"/>
  <c r="AW814" i="33"/>
  <c r="AW815" i="33" s="1"/>
  <c r="CL814" i="33"/>
  <c r="CL815" i="33" s="1"/>
  <c r="S814" i="33"/>
  <c r="S815" i="33" s="1"/>
  <c r="O814" i="33" l="1"/>
  <c r="Q815" i="33"/>
  <c r="O815" i="33" l="1"/>
  <c r="V816" i="33" l="1"/>
  <c r="AY816" i="33"/>
  <c r="BF816" i="33"/>
  <c r="AZ816" i="33"/>
  <c r="W816" i="33"/>
  <c r="CD816" i="33"/>
  <c r="AJ816" i="33"/>
  <c r="CI816" i="33"/>
  <c r="BT816" i="33"/>
  <c r="BB816" i="33"/>
  <c r="CB816" i="33"/>
  <c r="AT816" i="33"/>
  <c r="T816" i="33"/>
  <c r="BZ816" i="33"/>
  <c r="CC816" i="33"/>
  <c r="CG816" i="33"/>
  <c r="BL816" i="33"/>
  <c r="AM816" i="33"/>
  <c r="BS816" i="33"/>
  <c r="BP816" i="33"/>
  <c r="CF816" i="33"/>
  <c r="X816" i="33"/>
  <c r="CM816" i="33"/>
  <c r="AN816" i="33"/>
  <c r="U816" i="33"/>
  <c r="BQ816" i="33"/>
  <c r="CL816" i="33"/>
  <c r="AH816" i="33"/>
  <c r="BN816" i="33"/>
  <c r="BJ816" i="33"/>
  <c r="CJ816" i="33"/>
  <c r="AB816" i="33"/>
  <c r="AX816" i="33"/>
  <c r="AV816" i="33"/>
  <c r="BW816" i="33"/>
  <c r="BH816" i="33"/>
  <c r="AF816" i="33"/>
  <c r="AK816" i="33"/>
  <c r="AO816" i="33"/>
  <c r="CN816" i="33"/>
  <c r="AL816" i="33"/>
  <c r="AW816" i="33"/>
  <c r="CR816" i="33"/>
  <c r="BI816" i="33"/>
  <c r="Z816" i="33"/>
  <c r="AC816" i="33"/>
  <c r="BC816" i="33"/>
  <c r="S816" i="33"/>
  <c r="AU816" i="33"/>
  <c r="CQ816" i="33"/>
  <c r="CH816" i="33"/>
  <c r="BG816" i="33"/>
  <c r="BA816" i="33"/>
  <c r="AA816" i="33"/>
  <c r="BO816" i="33"/>
  <c r="BK816" i="33"/>
  <c r="Y816" i="33"/>
  <c r="AE816" i="33"/>
  <c r="BV816" i="33"/>
  <c r="CS816" i="33"/>
  <c r="R816" i="33"/>
  <c r="AI816" i="33"/>
  <c r="BY816" i="33"/>
  <c r="BR816" i="33"/>
  <c r="BE816" i="33"/>
  <c r="AR816" i="33"/>
  <c r="CK816" i="33"/>
  <c r="CA816" i="33"/>
  <c r="BD816" i="33"/>
  <c r="AD816" i="33"/>
  <c r="CO816" i="33"/>
  <c r="BX816" i="33"/>
  <c r="AS816" i="33"/>
  <c r="CE816" i="33"/>
  <c r="AG816" i="33"/>
  <c r="BM816" i="33"/>
  <c r="CP816" i="33"/>
  <c r="BU816" i="33"/>
  <c r="AP816" i="33"/>
  <c r="AQ816" i="33"/>
  <c r="Q816" i="33"/>
  <c r="O816" i="33" l="1"/>
  <c r="M816" i="33"/>
  <c r="L817" i="33"/>
  <c r="L815" i="33"/>
  <c r="L816" i="33"/>
  <c r="L814" i="33"/>
  <c r="M814" i="33" l="1"/>
  <c r="F814" i="33" s="1"/>
  <c r="E814" i="33" l="1"/>
  <c r="D814" i="33"/>
  <c r="H819" i="33" l="1"/>
  <c r="H820" i="33" s="1"/>
  <c r="K819" i="33" l="1"/>
  <c r="H821" i="33"/>
  <c r="K820" i="33"/>
  <c r="H822" i="33" l="1"/>
  <c r="K822" i="33" s="1"/>
  <c r="K821" i="33"/>
  <c r="AL819" i="33" l="1"/>
  <c r="AL820" i="33" s="1"/>
  <c r="CG819" i="33"/>
  <c r="CG820" i="33" s="1"/>
  <c r="AS819" i="33"/>
  <c r="AS820" i="33" s="1"/>
  <c r="Y819" i="33"/>
  <c r="Y820" i="33" s="1"/>
  <c r="BD819" i="33"/>
  <c r="BD820" i="33" s="1"/>
  <c r="CF819" i="33"/>
  <c r="CF820" i="33" s="1"/>
  <c r="AT819" i="33"/>
  <c r="AT820" i="33" s="1"/>
  <c r="AW819" i="33"/>
  <c r="AW820" i="33" s="1"/>
  <c r="BV819" i="33"/>
  <c r="BV820" i="33" s="1"/>
  <c r="BU819" i="33"/>
  <c r="BU820" i="33" s="1"/>
  <c r="CO819" i="33"/>
  <c r="CO820" i="33" s="1"/>
  <c r="CB819" i="33"/>
  <c r="CB820" i="33" s="1"/>
  <c r="BQ819" i="33"/>
  <c r="BQ820" i="33" s="1"/>
  <c r="CA819" i="33"/>
  <c r="CA820" i="33" s="1"/>
  <c r="AB819" i="33"/>
  <c r="AB820" i="33" s="1"/>
  <c r="CN819" i="33"/>
  <c r="CN820" i="33" s="1"/>
  <c r="BY819" i="33"/>
  <c r="BY820" i="33" s="1"/>
  <c r="BE819" i="33"/>
  <c r="BE820" i="33" s="1"/>
  <c r="AQ819" i="33"/>
  <c r="AQ820" i="33" s="1"/>
  <c r="AF819" i="33"/>
  <c r="AF820" i="33" s="1"/>
  <c r="V819" i="33"/>
  <c r="V820" i="33" s="1"/>
  <c r="Z819" i="33"/>
  <c r="Z820" i="33" s="1"/>
  <c r="AP819" i="33"/>
  <c r="AP820" i="33" s="1"/>
  <c r="BW819" i="33"/>
  <c r="BW820" i="33" s="1"/>
  <c r="AN819" i="33"/>
  <c r="AN820" i="33" s="1"/>
  <c r="AZ819" i="33"/>
  <c r="AZ820" i="33" s="1"/>
  <c r="Q819" i="33"/>
  <c r="CD819" i="33"/>
  <c r="CD820" i="33" s="1"/>
  <c r="BG819" i="33"/>
  <c r="BG820" i="33" s="1"/>
  <c r="X819" i="33"/>
  <c r="X820" i="33" s="1"/>
  <c r="CR819" i="33"/>
  <c r="CR820" i="33" s="1"/>
  <c r="CM819" i="33"/>
  <c r="CM820" i="33" s="1"/>
  <c r="AO819" i="33"/>
  <c r="AO820" i="33" s="1"/>
  <c r="R819" i="33"/>
  <c r="R820" i="33" s="1"/>
  <c r="AI819" i="33"/>
  <c r="AI820" i="33" s="1"/>
  <c r="BK819" i="33"/>
  <c r="BK820" i="33" s="1"/>
  <c r="AK819" i="33"/>
  <c r="AK820" i="33" s="1"/>
  <c r="CC819" i="33"/>
  <c r="CC820" i="33" s="1"/>
  <c r="BS819" i="33"/>
  <c r="BS820" i="33" s="1"/>
  <c r="BL819" i="33"/>
  <c r="BL820" i="33" s="1"/>
  <c r="CP819" i="33"/>
  <c r="CP820" i="33" s="1"/>
  <c r="CH819" i="33"/>
  <c r="CH820" i="33" s="1"/>
  <c r="BO819" i="33"/>
  <c r="BO820" i="33" s="1"/>
  <c r="BI819" i="33"/>
  <c r="BI820" i="33" s="1"/>
  <c r="W819" i="33"/>
  <c r="W820" i="33" s="1"/>
  <c r="AX819" i="33"/>
  <c r="AX820" i="33" s="1"/>
  <c r="BC819" i="33"/>
  <c r="BC820" i="33" s="1"/>
  <c r="AD819" i="33"/>
  <c r="AD820" i="33" s="1"/>
  <c r="BP819" i="33"/>
  <c r="BP820" i="33" s="1"/>
  <c r="BA819" i="33"/>
  <c r="BA820" i="33" s="1"/>
  <c r="AG819" i="33"/>
  <c r="AG820" i="33" s="1"/>
  <c r="CS819" i="33"/>
  <c r="CS820" i="33" s="1"/>
  <c r="AV819" i="33"/>
  <c r="AV820" i="33" s="1"/>
  <c r="CL819" i="33"/>
  <c r="CL820" i="33" s="1"/>
  <c r="BX819" i="33"/>
  <c r="BX820" i="33" s="1"/>
  <c r="CI819" i="33"/>
  <c r="CI820" i="33" s="1"/>
  <c r="BN819" i="33"/>
  <c r="BN820" i="33" s="1"/>
  <c r="AH819" i="33"/>
  <c r="AH820" i="33" s="1"/>
  <c r="BR819" i="33"/>
  <c r="BR820" i="33" s="1"/>
  <c r="CK819" i="33"/>
  <c r="CK820" i="33" s="1"/>
  <c r="BF819" i="33"/>
  <c r="BF820" i="33" s="1"/>
  <c r="AE819" i="33"/>
  <c r="AE820" i="33" s="1"/>
  <c r="AJ819" i="33"/>
  <c r="AJ820" i="33" s="1"/>
  <c r="BB819" i="33"/>
  <c r="BB820" i="33" s="1"/>
  <c r="AU819" i="33"/>
  <c r="AU820" i="33" s="1"/>
  <c r="CE819" i="33"/>
  <c r="CE820" i="33" s="1"/>
  <c r="AM819" i="33"/>
  <c r="AM820" i="33" s="1"/>
  <c r="CQ819" i="33"/>
  <c r="CQ820" i="33" s="1"/>
  <c r="S819" i="33"/>
  <c r="S820" i="33" s="1"/>
  <c r="U819" i="33"/>
  <c r="U820" i="33" s="1"/>
  <c r="AA819" i="33"/>
  <c r="AA820" i="33" s="1"/>
  <c r="AY819" i="33"/>
  <c r="AY820" i="33" s="1"/>
  <c r="BT819" i="33"/>
  <c r="BT820" i="33" s="1"/>
  <c r="AR819" i="33"/>
  <c r="AR820" i="33" s="1"/>
  <c r="CJ819" i="33"/>
  <c r="CJ820" i="33" s="1"/>
  <c r="BZ819" i="33"/>
  <c r="BZ820" i="33" s="1"/>
  <c r="BJ819" i="33"/>
  <c r="BJ820" i="33" s="1"/>
  <c r="BM819" i="33"/>
  <c r="BM820" i="33" s="1"/>
  <c r="AC819" i="33"/>
  <c r="AC820" i="33" s="1"/>
  <c r="BH819" i="33"/>
  <c r="BH820" i="33" s="1"/>
  <c r="T819" i="33"/>
  <c r="T820" i="33" s="1"/>
  <c r="O819" i="33" l="1"/>
  <c r="Q820" i="33"/>
  <c r="O820" i="33" l="1"/>
  <c r="Q821" i="33" s="1"/>
  <c r="CG821" i="33" l="1"/>
  <c r="BV821" i="33"/>
  <c r="BD821" i="33"/>
  <c r="AT821" i="33"/>
  <c r="BU821" i="33"/>
  <c r="AL821" i="33"/>
  <c r="Y821" i="33"/>
  <c r="CB821" i="33"/>
  <c r="AW821" i="33"/>
  <c r="AS821" i="33"/>
  <c r="CO821" i="33"/>
  <c r="CF821" i="33"/>
  <c r="AD821" i="33"/>
  <c r="AB821" i="33"/>
  <c r="CA821" i="33"/>
  <c r="BZ821" i="33"/>
  <c r="AF821" i="33"/>
  <c r="V821" i="33"/>
  <c r="BA821" i="33"/>
  <c r="BN821" i="33"/>
  <c r="BW821" i="33"/>
  <c r="BM821" i="33"/>
  <c r="BL821" i="33"/>
  <c r="U821" i="33"/>
  <c r="CJ821" i="33"/>
  <c r="CH821" i="33"/>
  <c r="BT821" i="33"/>
  <c r="AY821" i="33"/>
  <c r="AU821" i="33"/>
  <c r="S821" i="33"/>
  <c r="R821" i="33"/>
  <c r="BO821" i="33"/>
  <c r="Z821" i="33"/>
  <c r="AH821" i="33"/>
  <c r="BH821" i="33"/>
  <c r="BP821" i="33"/>
  <c r="CN821" i="33"/>
  <c r="CI821" i="33"/>
  <c r="AQ821" i="33"/>
  <c r="CP821" i="33"/>
  <c r="AJ821" i="33"/>
  <c r="CD821" i="33"/>
  <c r="AE821" i="33"/>
  <c r="BX821" i="33"/>
  <c r="CL821" i="33"/>
  <c r="BJ821" i="33"/>
  <c r="CK821" i="33"/>
  <c r="CM821" i="33"/>
  <c r="BB821" i="33"/>
  <c r="BF821" i="33"/>
  <c r="AZ821" i="33"/>
  <c r="AO821" i="33"/>
  <c r="BC821" i="33"/>
  <c r="AX821" i="33"/>
  <c r="CE821" i="33"/>
  <c r="CS821" i="33"/>
  <c r="AC821" i="33"/>
  <c r="BR821" i="33"/>
  <c r="AR821" i="33"/>
  <c r="BE821" i="33"/>
  <c r="AN821" i="33"/>
  <c r="AM821" i="33"/>
  <c r="BQ821" i="33"/>
  <c r="AI821" i="33"/>
  <c r="BS821" i="33"/>
  <c r="CC821" i="33"/>
  <c r="W821" i="33"/>
  <c r="BI821" i="33"/>
  <c r="AA821" i="33"/>
  <c r="AG821" i="33"/>
  <c r="CQ821" i="33"/>
  <c r="T821" i="33"/>
  <c r="BY821" i="33"/>
  <c r="CR821" i="33"/>
  <c r="X821" i="33"/>
  <c r="BG821" i="33"/>
  <c r="BK821" i="33"/>
  <c r="AV821" i="33"/>
  <c r="AP821" i="33"/>
  <c r="AK821" i="33"/>
  <c r="M821" i="33" l="1"/>
  <c r="L821" i="33"/>
  <c r="L822" i="33"/>
  <c r="L819" i="33"/>
  <c r="L820" i="33"/>
  <c r="O821" i="33"/>
  <c r="M819" i="33" l="1"/>
  <c r="F819" i="33" s="1"/>
  <c r="D819" i="33" l="1"/>
  <c r="E819" i="33"/>
  <c r="H824" i="33" l="1"/>
  <c r="H825" i="33" s="1"/>
  <c r="K824" i="33" l="1"/>
  <c r="H826" i="33"/>
  <c r="K825" i="33"/>
  <c r="H827" i="33" l="1"/>
  <c r="K827" i="33" s="1"/>
  <c r="K826" i="33"/>
  <c r="BN824" i="33" l="1"/>
  <c r="BN825" i="33" s="1"/>
  <c r="AH824" i="33"/>
  <c r="AH825" i="33" s="1"/>
  <c r="AM824" i="33"/>
  <c r="AM825" i="33" s="1"/>
  <c r="CQ824" i="33"/>
  <c r="CQ825" i="33" s="1"/>
  <c r="AT824" i="33"/>
  <c r="AT825" i="33" s="1"/>
  <c r="X824" i="33"/>
  <c r="X825" i="33" s="1"/>
  <c r="AP824" i="33"/>
  <c r="AP825" i="33" s="1"/>
  <c r="BD824" i="33"/>
  <c r="BD825" i="33" s="1"/>
  <c r="BV824" i="33"/>
  <c r="BV825" i="33" s="1"/>
  <c r="CJ824" i="33"/>
  <c r="CJ825" i="33" s="1"/>
  <c r="AZ824" i="33"/>
  <c r="AZ825" i="33" s="1"/>
  <c r="BK824" i="33"/>
  <c r="BK825" i="33" s="1"/>
  <c r="BL824" i="33"/>
  <c r="BL825" i="33" s="1"/>
  <c r="CS824" i="33"/>
  <c r="CS825" i="33" s="1"/>
  <c r="AW824" i="33"/>
  <c r="AW825" i="33" s="1"/>
  <c r="CF824" i="33"/>
  <c r="CF825" i="33" s="1"/>
  <c r="CG824" i="33"/>
  <c r="CG825" i="33" s="1"/>
  <c r="CR824" i="33"/>
  <c r="CR825" i="33" s="1"/>
  <c r="AL824" i="33"/>
  <c r="AL825" i="33" s="1"/>
  <c r="BC824" i="33"/>
  <c r="BC825" i="33" s="1"/>
  <c r="BZ824" i="33"/>
  <c r="BZ825" i="33" s="1"/>
  <c r="BR824" i="33"/>
  <c r="BR825" i="33" s="1"/>
  <c r="AB824" i="33"/>
  <c r="AB825" i="33" s="1"/>
  <c r="CM824" i="33"/>
  <c r="CM825" i="33" s="1"/>
  <c r="BW824" i="33"/>
  <c r="BW825" i="33" s="1"/>
  <c r="BQ824" i="33"/>
  <c r="BQ825" i="33" s="1"/>
  <c r="CK824" i="33"/>
  <c r="CK825" i="33" s="1"/>
  <c r="BE824" i="33"/>
  <c r="BE825" i="33" s="1"/>
  <c r="W824" i="33"/>
  <c r="W825" i="33" s="1"/>
  <c r="BH824" i="33"/>
  <c r="BH825" i="33" s="1"/>
  <c r="BU824" i="33"/>
  <c r="BU825" i="33" s="1"/>
  <c r="BM824" i="33"/>
  <c r="BM825" i="33" s="1"/>
  <c r="BP824" i="33"/>
  <c r="BP825" i="33" s="1"/>
  <c r="CC824" i="33"/>
  <c r="CC825" i="33" s="1"/>
  <c r="AC824" i="33"/>
  <c r="AC825" i="33" s="1"/>
  <c r="V824" i="33"/>
  <c r="V825" i="33" s="1"/>
  <c r="U824" i="33"/>
  <c r="U825" i="33" s="1"/>
  <c r="BX824" i="33"/>
  <c r="BX825" i="33" s="1"/>
  <c r="Y824" i="33"/>
  <c r="Y825" i="33" s="1"/>
  <c r="AV824" i="33"/>
  <c r="AV825" i="33" s="1"/>
  <c r="CP824" i="33"/>
  <c r="CP825" i="33" s="1"/>
  <c r="BS824" i="33"/>
  <c r="BS825" i="33" s="1"/>
  <c r="BO824" i="33"/>
  <c r="BO825" i="33" s="1"/>
  <c r="R824" i="33"/>
  <c r="R825" i="33" s="1"/>
  <c r="AS824" i="33"/>
  <c r="AS825" i="33" s="1"/>
  <c r="AN824" i="33"/>
  <c r="AN825" i="33" s="1"/>
  <c r="CH824" i="33"/>
  <c r="CH825" i="33" s="1"/>
  <c r="AG824" i="33"/>
  <c r="AG825" i="33" s="1"/>
  <c r="Z824" i="33"/>
  <c r="Z825" i="33" s="1"/>
  <c r="CL824" i="33"/>
  <c r="CL825" i="33" s="1"/>
  <c r="AI824" i="33"/>
  <c r="AI825" i="33" s="1"/>
  <c r="AD824" i="33"/>
  <c r="AD825" i="33" s="1"/>
  <c r="BY824" i="33"/>
  <c r="BY825" i="33" s="1"/>
  <c r="CA824" i="33"/>
  <c r="CA825" i="33" s="1"/>
  <c r="AJ824" i="33"/>
  <c r="AJ825" i="33" s="1"/>
  <c r="CD824" i="33"/>
  <c r="CD825" i="33" s="1"/>
  <c r="AU824" i="33"/>
  <c r="AU825" i="33" s="1"/>
  <c r="BB824" i="33"/>
  <c r="BB825" i="33" s="1"/>
  <c r="CE824" i="33"/>
  <c r="CE825" i="33" s="1"/>
  <c r="AR824" i="33"/>
  <c r="AR825" i="33" s="1"/>
  <c r="S824" i="33"/>
  <c r="S825" i="33" s="1"/>
  <c r="CO824" i="33"/>
  <c r="CO825" i="33" s="1"/>
  <c r="BJ824" i="33"/>
  <c r="BJ825" i="33" s="1"/>
  <c r="BA824" i="33"/>
  <c r="BA825" i="33" s="1"/>
  <c r="BI824" i="33"/>
  <c r="BI825" i="33" s="1"/>
  <c r="AX824" i="33"/>
  <c r="AX825" i="33" s="1"/>
  <c r="AY824" i="33"/>
  <c r="AY825" i="33" s="1"/>
  <c r="BT824" i="33"/>
  <c r="BT825" i="33" s="1"/>
  <c r="CI824" i="33"/>
  <c r="CI825" i="33" s="1"/>
  <c r="AO824" i="33"/>
  <c r="AO825" i="33" s="1"/>
  <c r="BF824" i="33"/>
  <c r="BF825" i="33" s="1"/>
  <c r="AA824" i="33"/>
  <c r="AA825" i="33" s="1"/>
  <c r="CB824" i="33"/>
  <c r="CB825" i="33" s="1"/>
  <c r="AE824" i="33"/>
  <c r="AE825" i="33" s="1"/>
  <c r="Q824" i="33"/>
  <c r="AK824" i="33"/>
  <c r="AK825" i="33" s="1"/>
  <c r="BG824" i="33"/>
  <c r="BG825" i="33" s="1"/>
  <c r="AQ824" i="33"/>
  <c r="AQ825" i="33" s="1"/>
  <c r="CN824" i="33"/>
  <c r="CN825" i="33" s="1"/>
  <c r="AF824" i="33"/>
  <c r="AF825" i="33" s="1"/>
  <c r="T824" i="33"/>
  <c r="T825" i="33" s="1"/>
  <c r="O824" i="33" l="1"/>
  <c r="Q825" i="33"/>
  <c r="O825" i="33" l="1"/>
  <c r="Q826" i="33" s="1"/>
  <c r="CQ826" i="33" l="1"/>
  <c r="CS826" i="33"/>
  <c r="AP826" i="33"/>
  <c r="X826" i="33"/>
  <c r="BL826" i="33"/>
  <c r="AT826" i="33"/>
  <c r="AW826" i="33"/>
  <c r="BV826" i="33"/>
  <c r="CR826" i="33"/>
  <c r="CF826" i="33"/>
  <c r="CJ826" i="33"/>
  <c r="CG826" i="33"/>
  <c r="AM826" i="33"/>
  <c r="BN826" i="33"/>
  <c r="BD826" i="33"/>
  <c r="BK826" i="33"/>
  <c r="AH826" i="33"/>
  <c r="AZ826" i="33"/>
  <c r="CD826" i="33"/>
  <c r="BT826" i="33"/>
  <c r="CH826" i="33"/>
  <c r="AY826" i="33"/>
  <c r="BF826" i="33"/>
  <c r="AX826" i="33"/>
  <c r="CM826" i="33"/>
  <c r="CB826" i="33"/>
  <c r="Y826" i="33"/>
  <c r="BJ826" i="33"/>
  <c r="BI826" i="33"/>
  <c r="CL826" i="33"/>
  <c r="AU826" i="33"/>
  <c r="R826" i="33"/>
  <c r="BX826" i="33"/>
  <c r="Z826" i="33"/>
  <c r="S826" i="33"/>
  <c r="CC826" i="33"/>
  <c r="AN826" i="33"/>
  <c r="BU826" i="33"/>
  <c r="BG826" i="33"/>
  <c r="BE826" i="33"/>
  <c r="AK826" i="33"/>
  <c r="AS826" i="33"/>
  <c r="BW826" i="33"/>
  <c r="AV826" i="33"/>
  <c r="AR826" i="33"/>
  <c r="BC826" i="33"/>
  <c r="CE826" i="33"/>
  <c r="BB826" i="33"/>
  <c r="CK826" i="33"/>
  <c r="BR826" i="33"/>
  <c r="BS826" i="33"/>
  <c r="AO826" i="33"/>
  <c r="AC826" i="33"/>
  <c r="BQ826" i="33"/>
  <c r="AA826" i="33"/>
  <c r="BH826" i="33"/>
  <c r="CI826" i="33"/>
  <c r="BA826" i="33"/>
  <c r="AF826" i="33"/>
  <c r="W826" i="33"/>
  <c r="AJ826" i="33"/>
  <c r="AD826" i="33"/>
  <c r="CA826" i="33"/>
  <c r="AI826" i="33"/>
  <c r="AQ826" i="33"/>
  <c r="AB826" i="33"/>
  <c r="BO826" i="33"/>
  <c r="CO826" i="33"/>
  <c r="V826" i="33"/>
  <c r="AL826" i="33"/>
  <c r="CP826" i="33"/>
  <c r="U826" i="33"/>
  <c r="BY826" i="33"/>
  <c r="BP826" i="33"/>
  <c r="BZ826" i="33"/>
  <c r="CN826" i="33"/>
  <c r="BM826" i="33"/>
  <c r="AE826" i="33"/>
  <c r="AG826" i="33"/>
  <c r="T826" i="33"/>
  <c r="M826" i="33" l="1"/>
  <c r="L825" i="33"/>
  <c r="L824" i="33"/>
  <c r="L826" i="33"/>
  <c r="L827" i="33"/>
  <c r="O826" i="33"/>
  <c r="M824" i="33" l="1"/>
  <c r="F824" i="33" l="1"/>
  <c r="D824" i="33"/>
  <c r="E824" i="33"/>
  <c r="H829" i="33" l="1"/>
  <c r="H830" i="33" l="1"/>
  <c r="K829" i="33"/>
  <c r="H831" i="33" l="1"/>
  <c r="K830" i="33"/>
  <c r="H832" i="33" l="1"/>
  <c r="K832" i="33" s="1"/>
  <c r="K831" i="33"/>
  <c r="CS829" i="33" l="1"/>
  <c r="CS830" i="33" s="1"/>
  <c r="AZ829" i="33"/>
  <c r="AZ830" i="33" s="1"/>
  <c r="AJ829" i="33"/>
  <c r="AJ830" i="33" s="1"/>
  <c r="AY829" i="33"/>
  <c r="AY830" i="33" s="1"/>
  <c r="CL829" i="33"/>
  <c r="CL830" i="33" s="1"/>
  <c r="BW829" i="33"/>
  <c r="BW830" i="33" s="1"/>
  <c r="AD829" i="33"/>
  <c r="AD830" i="33" s="1"/>
  <c r="BO829" i="33"/>
  <c r="BO830" i="33" s="1"/>
  <c r="CP829" i="33"/>
  <c r="CP830" i="33" s="1"/>
  <c r="BY829" i="33"/>
  <c r="BY830" i="33" s="1"/>
  <c r="CA829" i="33"/>
  <c r="CA830" i="33" s="1"/>
  <c r="CH829" i="33"/>
  <c r="CH830" i="33" s="1"/>
  <c r="AH829" i="33"/>
  <c r="AH830" i="33" s="1"/>
  <c r="AE829" i="33"/>
  <c r="AE830" i="33" s="1"/>
  <c r="CB829" i="33"/>
  <c r="CB830" i="33" s="1"/>
  <c r="BS829" i="33"/>
  <c r="BS830" i="33" s="1"/>
  <c r="AS829" i="33"/>
  <c r="AS830" i="33" s="1"/>
  <c r="CQ829" i="33"/>
  <c r="CQ830" i="33" s="1"/>
  <c r="BP829" i="33"/>
  <c r="BP830" i="33" s="1"/>
  <c r="CF829" i="33"/>
  <c r="CF830" i="33" s="1"/>
  <c r="AM829" i="33"/>
  <c r="AM830" i="33" s="1"/>
  <c r="R829" i="33"/>
  <c r="R830" i="33" s="1"/>
  <c r="AG829" i="33"/>
  <c r="AG830" i="33" s="1"/>
  <c r="CM829" i="33"/>
  <c r="CM830" i="33" s="1"/>
  <c r="CG829" i="33"/>
  <c r="CG830" i="33" s="1"/>
  <c r="BC829" i="33"/>
  <c r="BC830" i="33" s="1"/>
  <c r="AB829" i="33"/>
  <c r="AB830" i="33" s="1"/>
  <c r="Y829" i="33"/>
  <c r="Y830" i="33" s="1"/>
  <c r="AQ829" i="33"/>
  <c r="AQ830" i="33" s="1"/>
  <c r="CR829" i="33"/>
  <c r="CR830" i="33" s="1"/>
  <c r="BF829" i="33"/>
  <c r="BF830" i="33" s="1"/>
  <c r="S829" i="33"/>
  <c r="S830" i="33" s="1"/>
  <c r="BU829" i="33"/>
  <c r="BU830" i="33" s="1"/>
  <c r="AU829" i="33"/>
  <c r="AU830" i="33" s="1"/>
  <c r="CD829" i="33"/>
  <c r="CD830" i="33" s="1"/>
  <c r="BV829" i="33"/>
  <c r="BV830" i="33" s="1"/>
  <c r="AI829" i="33"/>
  <c r="AI830" i="33" s="1"/>
  <c r="BE829" i="33"/>
  <c r="BE830" i="33" s="1"/>
  <c r="BK829" i="33"/>
  <c r="BK830" i="33" s="1"/>
  <c r="AO829" i="33"/>
  <c r="AO830" i="33" s="1"/>
  <c r="BI829" i="33"/>
  <c r="BI830" i="33" s="1"/>
  <c r="BB829" i="33"/>
  <c r="BB830" i="33" s="1"/>
  <c r="AR829" i="33"/>
  <c r="AR830" i="33" s="1"/>
  <c r="CK829" i="33"/>
  <c r="CK830" i="33" s="1"/>
  <c r="AA829" i="33"/>
  <c r="AA830" i="33" s="1"/>
  <c r="AF829" i="33"/>
  <c r="AF830" i="33" s="1"/>
  <c r="BR829" i="33"/>
  <c r="BR830" i="33" s="1"/>
  <c r="Q829" i="33"/>
  <c r="BT829" i="33"/>
  <c r="BT830" i="33" s="1"/>
  <c r="AN829" i="33"/>
  <c r="AN830" i="33" s="1"/>
  <c r="AX829" i="33"/>
  <c r="AX830" i="33" s="1"/>
  <c r="AW829" i="33"/>
  <c r="AW830" i="33" s="1"/>
  <c r="CE829" i="33"/>
  <c r="CE830" i="33" s="1"/>
  <c r="CO829" i="33"/>
  <c r="CO830" i="33" s="1"/>
  <c r="BJ829" i="33"/>
  <c r="BJ830" i="33" s="1"/>
  <c r="BQ829" i="33"/>
  <c r="BQ830" i="33" s="1"/>
  <c r="BL829" i="33"/>
  <c r="BL830" i="33" s="1"/>
  <c r="Z829" i="33"/>
  <c r="Z830" i="33" s="1"/>
  <c r="T829" i="33"/>
  <c r="T830" i="33" s="1"/>
  <c r="BZ829" i="33"/>
  <c r="BZ830" i="33" s="1"/>
  <c r="AC829" i="33"/>
  <c r="AC830" i="33" s="1"/>
  <c r="AK829" i="33"/>
  <c r="AK830" i="33" s="1"/>
  <c r="AP829" i="33"/>
  <c r="AP830" i="33" s="1"/>
  <c r="BM829" i="33"/>
  <c r="BM830" i="33" s="1"/>
  <c r="AL829" i="33"/>
  <c r="AL830" i="33" s="1"/>
  <c r="X829" i="33"/>
  <c r="X830" i="33" s="1"/>
  <c r="CC829" i="33"/>
  <c r="CC830" i="33" s="1"/>
  <c r="BA829" i="33"/>
  <c r="BA830" i="33" s="1"/>
  <c r="AV829" i="33"/>
  <c r="AV830" i="33" s="1"/>
  <c r="U829" i="33"/>
  <c r="U830" i="33" s="1"/>
  <c r="BN829" i="33"/>
  <c r="BN830" i="33" s="1"/>
  <c r="W829" i="33"/>
  <c r="W830" i="33" s="1"/>
  <c r="BX829" i="33"/>
  <c r="BX830" i="33" s="1"/>
  <c r="BH829" i="33"/>
  <c r="BH830" i="33" s="1"/>
  <c r="BG829" i="33"/>
  <c r="BG830" i="33" s="1"/>
  <c r="CN829" i="33"/>
  <c r="CN830" i="33" s="1"/>
  <c r="CJ829" i="33"/>
  <c r="CJ830" i="33" s="1"/>
  <c r="BD829" i="33"/>
  <c r="BD830" i="33" s="1"/>
  <c r="CI829" i="33"/>
  <c r="CI830" i="33" s="1"/>
  <c r="AT829" i="33"/>
  <c r="AT830" i="33" s="1"/>
  <c r="V829" i="33"/>
  <c r="V830" i="33" s="1"/>
  <c r="Q830" i="33" l="1"/>
  <c r="O829" i="33"/>
  <c r="O830" i="33" l="1"/>
  <c r="Q831" i="33" s="1"/>
  <c r="CL831" i="33" l="1"/>
  <c r="AS831" i="33"/>
  <c r="AY831" i="33"/>
  <c r="CA831" i="33"/>
  <c r="CB831" i="33"/>
  <c r="AE831" i="33"/>
  <c r="BY831" i="33"/>
  <c r="CH831" i="33"/>
  <c r="AJ831" i="33"/>
  <c r="AZ831" i="33"/>
  <c r="BO831" i="33"/>
  <c r="BS831" i="33"/>
  <c r="CP831" i="33"/>
  <c r="CS831" i="33"/>
  <c r="BW831" i="33"/>
  <c r="CQ831" i="33"/>
  <c r="AD831" i="33"/>
  <c r="AH831" i="33"/>
  <c r="BA831" i="33"/>
  <c r="AA831" i="33"/>
  <c r="BQ831" i="33"/>
  <c r="BG831" i="33"/>
  <c r="BM831" i="33"/>
  <c r="W831" i="33"/>
  <c r="AT831" i="33"/>
  <c r="V831" i="33"/>
  <c r="BN831" i="33"/>
  <c r="U831" i="33"/>
  <c r="AO831" i="33"/>
  <c r="AV831" i="33"/>
  <c r="X831" i="33"/>
  <c r="CI831" i="33"/>
  <c r="AW831" i="33"/>
  <c r="T831" i="33"/>
  <c r="BK831" i="33"/>
  <c r="CK831" i="33"/>
  <c r="BH831" i="33"/>
  <c r="BT831" i="33"/>
  <c r="R831" i="33"/>
  <c r="BB831" i="33"/>
  <c r="CR831" i="33"/>
  <c r="CD831" i="33"/>
  <c r="BU831" i="33"/>
  <c r="CN831" i="33"/>
  <c r="S831" i="33"/>
  <c r="CM831" i="33"/>
  <c r="BR831" i="33"/>
  <c r="BF831" i="33"/>
  <c r="BL831" i="33"/>
  <c r="AK831" i="33"/>
  <c r="AN831" i="33"/>
  <c r="CO831" i="33"/>
  <c r="AR831" i="33"/>
  <c r="AF831" i="33"/>
  <c r="Y831" i="33"/>
  <c r="AU831" i="33"/>
  <c r="BZ831" i="33"/>
  <c r="AP831" i="33"/>
  <c r="CC831" i="33"/>
  <c r="BJ831" i="33"/>
  <c r="AL831" i="33"/>
  <c r="AG831" i="33"/>
  <c r="Z831" i="33"/>
  <c r="BP831" i="33"/>
  <c r="AX831" i="33"/>
  <c r="BD831" i="33"/>
  <c r="BV831" i="33"/>
  <c r="BE831" i="33"/>
  <c r="BI831" i="33"/>
  <c r="CE831" i="33"/>
  <c r="AC831" i="33"/>
  <c r="BX831" i="33"/>
  <c r="CF831" i="33"/>
  <c r="AI831" i="33"/>
  <c r="AB831" i="33"/>
  <c r="AQ831" i="33"/>
  <c r="BC831" i="33"/>
  <c r="AM831" i="33"/>
  <c r="CG831" i="33"/>
  <c r="CJ831" i="33"/>
  <c r="L829" i="33" l="1"/>
  <c r="O831" i="33"/>
  <c r="L832" i="33"/>
  <c r="L831" i="33"/>
  <c r="L830" i="33"/>
  <c r="M831" i="33"/>
  <c r="M829" i="33" l="1"/>
  <c r="F829" i="33" s="1"/>
  <c r="E829" i="33" l="1"/>
  <c r="D829" i="33"/>
  <c r="H834" i="33" l="1"/>
  <c r="H835" i="33" s="1"/>
  <c r="K834" i="33" l="1"/>
  <c r="H836" i="33"/>
  <c r="K835" i="33"/>
  <c r="H837" i="33" l="1"/>
  <c r="K837" i="33" s="1"/>
  <c r="K836" i="33"/>
  <c r="AB834" i="33" l="1"/>
  <c r="AB835" i="33" s="1"/>
  <c r="AW834" i="33"/>
  <c r="AW835" i="33" s="1"/>
  <c r="BA834" i="33"/>
  <c r="BA835" i="33" s="1"/>
  <c r="CG834" i="33"/>
  <c r="CG835" i="33" s="1"/>
  <c r="BH834" i="33"/>
  <c r="BH835" i="33" s="1"/>
  <c r="AE834" i="33"/>
  <c r="AE835" i="33" s="1"/>
  <c r="CK834" i="33"/>
  <c r="CK835" i="33" s="1"/>
  <c r="BK834" i="33"/>
  <c r="BK835" i="33" s="1"/>
  <c r="AM834" i="33"/>
  <c r="AM835" i="33" s="1"/>
  <c r="CC834" i="33"/>
  <c r="CC835" i="33" s="1"/>
  <c r="AX834" i="33"/>
  <c r="AX835" i="33" s="1"/>
  <c r="BS834" i="33"/>
  <c r="BS835" i="33" s="1"/>
  <c r="CO834" i="33"/>
  <c r="CO835" i="33" s="1"/>
  <c r="U834" i="33"/>
  <c r="U835" i="33" s="1"/>
  <c r="AN834" i="33"/>
  <c r="AN835" i="33" s="1"/>
  <c r="CQ834" i="33"/>
  <c r="CQ835" i="33" s="1"/>
  <c r="CJ834" i="33"/>
  <c r="CJ835" i="33" s="1"/>
  <c r="AC834" i="33"/>
  <c r="AC835" i="33" s="1"/>
  <c r="BV834" i="33"/>
  <c r="BV835" i="33" s="1"/>
  <c r="BF834" i="33"/>
  <c r="BF835" i="33" s="1"/>
  <c r="BZ834" i="33"/>
  <c r="BZ835" i="33" s="1"/>
  <c r="BI834" i="33"/>
  <c r="BI835" i="33" s="1"/>
  <c r="AQ834" i="33"/>
  <c r="AQ835" i="33" s="1"/>
  <c r="BW834" i="33"/>
  <c r="BW835" i="33" s="1"/>
  <c r="AI834" i="33"/>
  <c r="AI835" i="33" s="1"/>
  <c r="CB834" i="33"/>
  <c r="CB835" i="33" s="1"/>
  <c r="BN834" i="33"/>
  <c r="BN835" i="33" s="1"/>
  <c r="BB834" i="33"/>
  <c r="BB835" i="33" s="1"/>
  <c r="AV834" i="33"/>
  <c r="AV835" i="33" s="1"/>
  <c r="BO834" i="33"/>
  <c r="BO835" i="33" s="1"/>
  <c r="Y834" i="33"/>
  <c r="Y835" i="33" s="1"/>
  <c r="T834" i="33"/>
  <c r="T835" i="33" s="1"/>
  <c r="AG834" i="33"/>
  <c r="AG835" i="33" s="1"/>
  <c r="CA834" i="33"/>
  <c r="CA835" i="33" s="1"/>
  <c r="CL834" i="33"/>
  <c r="CL835" i="33" s="1"/>
  <c r="S834" i="33"/>
  <c r="S835" i="33" s="1"/>
  <c r="CN834" i="33"/>
  <c r="CN835" i="33" s="1"/>
  <c r="AO834" i="33"/>
  <c r="AO835" i="33" s="1"/>
  <c r="BJ834" i="33"/>
  <c r="BJ835" i="33" s="1"/>
  <c r="CR834" i="33"/>
  <c r="CR835" i="33" s="1"/>
  <c r="BG834" i="33"/>
  <c r="BG835" i="33" s="1"/>
  <c r="BX834" i="33"/>
  <c r="BX835" i="33" s="1"/>
  <c r="AF834" i="33"/>
  <c r="AF835" i="33" s="1"/>
  <c r="AU834" i="33"/>
  <c r="AU835" i="33" s="1"/>
  <c r="CH834" i="33"/>
  <c r="CH835" i="33" s="1"/>
  <c r="BQ834" i="33"/>
  <c r="BQ835" i="33" s="1"/>
  <c r="AJ834" i="33"/>
  <c r="AJ835" i="33" s="1"/>
  <c r="Z834" i="33"/>
  <c r="Z835" i="33" s="1"/>
  <c r="W834" i="33"/>
  <c r="W835" i="33" s="1"/>
  <c r="BR834" i="33"/>
  <c r="BR835" i="33" s="1"/>
  <c r="AS834" i="33"/>
  <c r="AS835" i="33" s="1"/>
  <c r="AP834" i="33"/>
  <c r="AP835" i="33" s="1"/>
  <c r="BD834" i="33"/>
  <c r="BD835" i="33" s="1"/>
  <c r="CS834" i="33"/>
  <c r="CS835" i="33" s="1"/>
  <c r="AL834" i="33"/>
  <c r="AL835" i="33" s="1"/>
  <c r="AK834" i="33"/>
  <c r="AK835" i="33" s="1"/>
  <c r="CE834" i="33"/>
  <c r="CE835" i="33" s="1"/>
  <c r="CD834" i="33"/>
  <c r="CD835" i="33" s="1"/>
  <c r="BC834" i="33"/>
  <c r="BC835" i="33" s="1"/>
  <c r="BP834" i="33"/>
  <c r="BP835" i="33" s="1"/>
  <c r="BY834" i="33"/>
  <c r="BY835" i="33" s="1"/>
  <c r="CP834" i="33"/>
  <c r="CP835" i="33" s="1"/>
  <c r="BL834" i="33"/>
  <c r="BL835" i="33" s="1"/>
  <c r="AD834" i="33"/>
  <c r="AD835" i="33" s="1"/>
  <c r="BM834" i="33"/>
  <c r="BM835" i="33" s="1"/>
  <c r="BT834" i="33"/>
  <c r="BT835" i="33" s="1"/>
  <c r="R834" i="33"/>
  <c r="R835" i="33" s="1"/>
  <c r="AY834" i="33"/>
  <c r="AY835" i="33" s="1"/>
  <c r="AR834" i="33"/>
  <c r="AR835" i="33" s="1"/>
  <c r="BU834" i="33"/>
  <c r="BU835" i="33" s="1"/>
  <c r="CI834" i="33"/>
  <c r="CI835" i="33" s="1"/>
  <c r="CF834" i="33"/>
  <c r="CF835" i="33" s="1"/>
  <c r="AA834" i="33"/>
  <c r="AA835" i="33" s="1"/>
  <c r="CM834" i="33"/>
  <c r="CM835" i="33" s="1"/>
  <c r="X834" i="33"/>
  <c r="X835" i="33" s="1"/>
  <c r="V834" i="33"/>
  <c r="V835" i="33" s="1"/>
  <c r="AZ834" i="33"/>
  <c r="AZ835" i="33" s="1"/>
  <c r="AH834" i="33"/>
  <c r="AH835" i="33" s="1"/>
  <c r="BE834" i="33"/>
  <c r="BE835" i="33" s="1"/>
  <c r="AT834" i="33"/>
  <c r="AT835" i="33" s="1"/>
  <c r="Q834" i="33"/>
  <c r="O834" i="33" l="1"/>
  <c r="Q835" i="33"/>
  <c r="O835" i="33" l="1"/>
  <c r="Q836" i="33" s="1"/>
  <c r="BH836" i="33" l="1"/>
  <c r="AB836" i="33"/>
  <c r="AN836" i="33"/>
  <c r="AW836" i="33"/>
  <c r="AM836" i="33"/>
  <c r="AC836" i="33"/>
  <c r="CO836" i="33"/>
  <c r="CJ836" i="33"/>
  <c r="CK836" i="33"/>
  <c r="U836" i="33"/>
  <c r="AX836" i="33"/>
  <c r="BV836" i="33"/>
  <c r="BF836" i="33"/>
  <c r="BS836" i="33"/>
  <c r="AE836" i="33"/>
  <c r="CG836" i="33"/>
  <c r="BK836" i="33"/>
  <c r="CC836" i="33"/>
  <c r="BA836" i="33"/>
  <c r="CQ836" i="33"/>
  <c r="BI836" i="33"/>
  <c r="BZ836" i="33"/>
  <c r="AD836" i="33"/>
  <c r="AR836" i="33"/>
  <c r="AJ836" i="33"/>
  <c r="AS836" i="33"/>
  <c r="AO836" i="33"/>
  <c r="CA836" i="33"/>
  <c r="V836" i="33"/>
  <c r="BG836" i="33"/>
  <c r="CH836" i="33"/>
  <c r="CM836" i="33"/>
  <c r="BT836" i="33"/>
  <c r="BQ836" i="33"/>
  <c r="AQ836" i="33"/>
  <c r="BM836" i="33"/>
  <c r="R836" i="33"/>
  <c r="CE836" i="33"/>
  <c r="CR836" i="33"/>
  <c r="BY836" i="33"/>
  <c r="BU836" i="33"/>
  <c r="AF836" i="33"/>
  <c r="BP836" i="33"/>
  <c r="Y836" i="33"/>
  <c r="S836" i="33"/>
  <c r="AG836" i="33"/>
  <c r="AT836" i="33"/>
  <c r="BO836" i="33"/>
  <c r="BJ836" i="33"/>
  <c r="AY836" i="33"/>
  <c r="T836" i="33"/>
  <c r="Z836" i="33"/>
  <c r="AH836" i="33"/>
  <c r="AK836" i="33"/>
  <c r="AA836" i="33"/>
  <c r="X836" i="33"/>
  <c r="AL836" i="33"/>
  <c r="AV836" i="33"/>
  <c r="BB836" i="33"/>
  <c r="BE836" i="33"/>
  <c r="BD836" i="33"/>
  <c r="CS836" i="33"/>
  <c r="CL836" i="33"/>
  <c r="AU836" i="33"/>
  <c r="BN836" i="33"/>
  <c r="CN836" i="33"/>
  <c r="AP836" i="33"/>
  <c r="CB836" i="33"/>
  <c r="CF836" i="33"/>
  <c r="CD836" i="33"/>
  <c r="BW836" i="33"/>
  <c r="BL836" i="33"/>
  <c r="AZ836" i="33"/>
  <c r="CI836" i="33"/>
  <c r="BC836" i="33"/>
  <c r="AI836" i="33"/>
  <c r="BX836" i="33"/>
  <c r="CP836" i="33"/>
  <c r="W836" i="33"/>
  <c r="BR836" i="33"/>
  <c r="O836" i="33" l="1"/>
  <c r="L834" i="33"/>
  <c r="L835" i="33"/>
  <c r="L837" i="33"/>
  <c r="L836" i="33"/>
  <c r="M836" i="33"/>
  <c r="M834" i="33" l="1"/>
  <c r="F834" i="33" s="1"/>
  <c r="E834" i="33" l="1"/>
  <c r="D834" i="33"/>
  <c r="H839" i="33" l="1"/>
  <c r="H857" i="33" s="1"/>
  <c r="R788" i="33"/>
  <c r="H840" i="33"/>
  <c r="G25" i="33"/>
  <c r="K839" i="33"/>
  <c r="B846" i="33" l="1"/>
  <c r="R789" i="33"/>
  <c r="H841" i="33"/>
  <c r="K840" i="33"/>
  <c r="B847" i="33" s="1"/>
  <c r="E857" i="33"/>
  <c r="H858" i="33"/>
  <c r="H859" i="33" s="1"/>
  <c r="H860" i="33" s="1"/>
  <c r="B26" i="33" l="1"/>
  <c r="I852" i="33"/>
  <c r="R790" i="33"/>
  <c r="H842" i="33"/>
  <c r="K841" i="33"/>
  <c r="C26" i="33"/>
  <c r="I853" i="33"/>
  <c r="I858" i="33" l="1"/>
  <c r="R791" i="33"/>
  <c r="K842" i="33"/>
  <c r="AO839" i="33" s="1"/>
  <c r="AO840" i="33" s="1"/>
  <c r="I857" i="33"/>
  <c r="B848" i="33"/>
  <c r="S839" i="33"/>
  <c r="S840" i="33" s="1"/>
  <c r="BM839" i="33" l="1"/>
  <c r="BM840" i="33" s="1"/>
  <c r="CH839" i="33"/>
  <c r="CH840" i="33" s="1"/>
  <c r="BD839" i="33"/>
  <c r="BD840" i="33" s="1"/>
  <c r="AR839" i="33"/>
  <c r="AR840" i="33" s="1"/>
  <c r="AE839" i="33"/>
  <c r="AE840" i="33" s="1"/>
  <c r="AK839" i="33"/>
  <c r="AK840" i="33" s="1"/>
  <c r="BU839" i="33"/>
  <c r="BU840" i="33" s="1"/>
  <c r="Y839" i="33"/>
  <c r="Y840" i="33" s="1"/>
  <c r="BF839" i="33"/>
  <c r="BF840" i="33" s="1"/>
  <c r="CQ839" i="33"/>
  <c r="CQ840" i="33" s="1"/>
  <c r="CF839" i="33"/>
  <c r="CF840" i="33" s="1"/>
  <c r="AF839" i="33"/>
  <c r="AF840" i="33" s="1"/>
  <c r="AI839" i="33"/>
  <c r="AI840" i="33" s="1"/>
  <c r="BX839" i="33"/>
  <c r="BX840" i="33" s="1"/>
  <c r="BT839" i="33"/>
  <c r="BT840" i="33" s="1"/>
  <c r="BE839" i="33"/>
  <c r="BE840" i="33" s="1"/>
  <c r="CR839" i="33"/>
  <c r="CR840" i="33" s="1"/>
  <c r="T839" i="33"/>
  <c r="T840" i="33" s="1"/>
  <c r="BN839" i="33"/>
  <c r="BN840" i="33" s="1"/>
  <c r="BG839" i="33"/>
  <c r="BG840" i="33" s="1"/>
  <c r="AS839" i="33"/>
  <c r="AS840" i="33" s="1"/>
  <c r="CP839" i="33"/>
  <c r="CP840" i="33" s="1"/>
  <c r="BO839" i="33"/>
  <c r="BO840" i="33" s="1"/>
  <c r="CM839" i="33"/>
  <c r="CM840" i="33" s="1"/>
  <c r="CO839" i="33"/>
  <c r="CO840" i="33" s="1"/>
  <c r="BV839" i="33"/>
  <c r="BV840" i="33" s="1"/>
  <c r="BW839" i="33"/>
  <c r="BW840" i="33" s="1"/>
  <c r="AM839" i="33"/>
  <c r="AM840" i="33" s="1"/>
  <c r="CB839" i="33"/>
  <c r="CB840" i="33" s="1"/>
  <c r="AT839" i="33"/>
  <c r="AT840" i="33" s="1"/>
  <c r="AQ839" i="33"/>
  <c r="AQ840" i="33" s="1"/>
  <c r="BB839" i="33"/>
  <c r="BB840" i="33" s="1"/>
  <c r="CN839" i="33"/>
  <c r="CN840" i="33" s="1"/>
  <c r="AC839" i="33"/>
  <c r="AC840" i="33" s="1"/>
  <c r="CJ839" i="33"/>
  <c r="CJ840" i="33" s="1"/>
  <c r="BS839" i="33"/>
  <c r="BS840" i="33" s="1"/>
  <c r="AU839" i="33"/>
  <c r="AU840" i="33" s="1"/>
  <c r="V839" i="33"/>
  <c r="V840" i="33" s="1"/>
  <c r="CE839" i="33"/>
  <c r="CE840" i="33" s="1"/>
  <c r="AV839" i="33"/>
  <c r="AV840" i="33" s="1"/>
  <c r="BI839" i="33"/>
  <c r="BI840" i="33" s="1"/>
  <c r="AG839" i="33"/>
  <c r="AG840" i="33" s="1"/>
  <c r="AL839" i="33"/>
  <c r="AL840" i="33" s="1"/>
  <c r="CI839" i="33"/>
  <c r="CI840" i="33" s="1"/>
  <c r="AX839" i="33"/>
  <c r="AX840" i="33" s="1"/>
  <c r="BL839" i="33"/>
  <c r="BL840" i="33" s="1"/>
  <c r="BK839" i="33"/>
  <c r="BK840" i="33" s="1"/>
  <c r="BC839" i="33"/>
  <c r="BC840" i="33" s="1"/>
  <c r="BH839" i="33"/>
  <c r="BH840" i="33" s="1"/>
  <c r="AW839" i="33"/>
  <c r="AW840" i="33" s="1"/>
  <c r="AA839" i="33"/>
  <c r="AA840" i="33" s="1"/>
  <c r="D26" i="33"/>
  <c r="I854" i="33"/>
  <c r="I862" i="33"/>
  <c r="I863" i="33"/>
  <c r="B849" i="33"/>
  <c r="AE846" i="33" s="1"/>
  <c r="X839" i="33"/>
  <c r="X840" i="33" s="1"/>
  <c r="CG839" i="33"/>
  <c r="CG840" i="33" s="1"/>
  <c r="CC839" i="33"/>
  <c r="CC840" i="33" s="1"/>
  <c r="CD839" i="33"/>
  <c r="CD840" i="33" s="1"/>
  <c r="CS839" i="33"/>
  <c r="CS840" i="33" s="1"/>
  <c r="CK839" i="33"/>
  <c r="CK840" i="33" s="1"/>
  <c r="AN839" i="33"/>
  <c r="AN840" i="33" s="1"/>
  <c r="AB839" i="33"/>
  <c r="AB840" i="33" s="1"/>
  <c r="AD839" i="33"/>
  <c r="AD840" i="33" s="1"/>
  <c r="AP839" i="33"/>
  <c r="AP840" i="33" s="1"/>
  <c r="Z839" i="33"/>
  <c r="Z840" i="33" s="1"/>
  <c r="AY839" i="33"/>
  <c r="AY840" i="33" s="1"/>
  <c r="U839" i="33"/>
  <c r="U840" i="33" s="1"/>
  <c r="BA839" i="33"/>
  <c r="BA840" i="33" s="1"/>
  <c r="AH839" i="33"/>
  <c r="AH840" i="33" s="1"/>
  <c r="BZ839" i="33"/>
  <c r="BZ840" i="33" s="1"/>
  <c r="BP839" i="33"/>
  <c r="BP840" i="33" s="1"/>
  <c r="BQ839" i="33"/>
  <c r="BQ840" i="33" s="1"/>
  <c r="Q839" i="33"/>
  <c r="R839" i="33"/>
  <c r="R840" i="33" s="1"/>
  <c r="CA839" i="33"/>
  <c r="CA840" i="33" s="1"/>
  <c r="CL839" i="33"/>
  <c r="CL840" i="33" s="1"/>
  <c r="AJ839" i="33"/>
  <c r="AJ840" i="33" s="1"/>
  <c r="BY839" i="33"/>
  <c r="BY840" i="33" s="1"/>
  <c r="BR839" i="33"/>
  <c r="BR840" i="33" s="1"/>
  <c r="AZ839" i="33"/>
  <c r="AZ840" i="33" s="1"/>
  <c r="W839" i="33"/>
  <c r="W840" i="33" s="1"/>
  <c r="BJ839" i="33"/>
  <c r="BJ840" i="33" s="1"/>
  <c r="CT846" i="33" l="1"/>
  <c r="CT847" i="33" s="1"/>
  <c r="BK846" i="33"/>
  <c r="BK847" i="33" s="1"/>
  <c r="DD846" i="33"/>
  <c r="DD847" i="33" s="1"/>
  <c r="CE846" i="33"/>
  <c r="CE847" i="33" s="1"/>
  <c r="BJ846" i="33"/>
  <c r="BJ847" i="33" s="1"/>
  <c r="CL846" i="33"/>
  <c r="CL847" i="33" s="1"/>
  <c r="CS846" i="33"/>
  <c r="CS847" i="33" s="1"/>
  <c r="BS846" i="33"/>
  <c r="BS847" i="33" s="1"/>
  <c r="AM846" i="33"/>
  <c r="AM847" i="33" s="1"/>
  <c r="AE847" i="33"/>
  <c r="E26" i="33"/>
  <c r="I855" i="33"/>
  <c r="CJ846" i="33"/>
  <c r="CJ847" i="33" s="1"/>
  <c r="CU846" i="33"/>
  <c r="CU847" i="33" s="1"/>
  <c r="BF846" i="33"/>
  <c r="BF847" i="33" s="1"/>
  <c r="AL846" i="33"/>
  <c r="AL847" i="33" s="1"/>
  <c r="CZ846" i="33"/>
  <c r="CZ847" i="33" s="1"/>
  <c r="BY846" i="33"/>
  <c r="BY847" i="33" s="1"/>
  <c r="BX846" i="33"/>
  <c r="BX847" i="33" s="1"/>
  <c r="CR846" i="33"/>
  <c r="CR847" i="33" s="1"/>
  <c r="CP846" i="33"/>
  <c r="CP847" i="33" s="1"/>
  <c r="AZ846" i="33"/>
  <c r="AZ847" i="33" s="1"/>
  <c r="AP846" i="33"/>
  <c r="AP847" i="33" s="1"/>
  <c r="CO846" i="33"/>
  <c r="CO847" i="33" s="1"/>
  <c r="BN846" i="33"/>
  <c r="BN847" i="33" s="1"/>
  <c r="BB846" i="33"/>
  <c r="BB847" i="33" s="1"/>
  <c r="AJ846" i="33"/>
  <c r="AJ847" i="33" s="1"/>
  <c r="AN846" i="33"/>
  <c r="AN847" i="33" s="1"/>
  <c r="CI846" i="33"/>
  <c r="CI847" i="33" s="1"/>
  <c r="I868" i="33"/>
  <c r="DA846" i="33"/>
  <c r="DA847" i="33" s="1"/>
  <c r="AS846" i="33"/>
  <c r="AS847" i="33" s="1"/>
  <c r="BV846" i="33"/>
  <c r="BV847" i="33" s="1"/>
  <c r="AF846" i="33"/>
  <c r="AF847" i="33" s="1"/>
  <c r="BR846" i="33"/>
  <c r="BR847" i="33" s="1"/>
  <c r="DF846" i="33"/>
  <c r="DF847" i="33" s="1"/>
  <c r="AQ846" i="33"/>
  <c r="AQ847" i="33" s="1"/>
  <c r="BW846" i="33"/>
  <c r="BW847" i="33" s="1"/>
  <c r="CN846" i="33"/>
  <c r="CN847" i="33" s="1"/>
  <c r="AI846" i="33"/>
  <c r="AI847" i="33" s="1"/>
  <c r="BG846" i="33"/>
  <c r="BG847" i="33" s="1"/>
  <c r="BU846" i="33"/>
  <c r="BU847" i="33" s="1"/>
  <c r="BL846" i="33"/>
  <c r="BL847" i="33" s="1"/>
  <c r="AT846" i="33"/>
  <c r="AT847" i="33" s="1"/>
  <c r="AO846" i="33"/>
  <c r="AO847" i="33" s="1"/>
  <c r="BH846" i="33"/>
  <c r="BH847" i="33" s="1"/>
  <c r="BE846" i="33"/>
  <c r="BE847" i="33" s="1"/>
  <c r="AG846" i="33"/>
  <c r="AG847" i="33" s="1"/>
  <c r="CY846" i="33"/>
  <c r="CY847" i="33" s="1"/>
  <c r="I859" i="33"/>
  <c r="CA846" i="33"/>
  <c r="CA847" i="33" s="1"/>
  <c r="AR846" i="33"/>
  <c r="AR847" i="33" s="1"/>
  <c r="CF846" i="33"/>
  <c r="CF847" i="33" s="1"/>
  <c r="AW846" i="33"/>
  <c r="AW847" i="33" s="1"/>
  <c r="CQ846" i="33"/>
  <c r="CQ847" i="33" s="1"/>
  <c r="BO846" i="33"/>
  <c r="BO847" i="33" s="1"/>
  <c r="CM846" i="33"/>
  <c r="CM847" i="33" s="1"/>
  <c r="AH846" i="33"/>
  <c r="AH847" i="33" s="1"/>
  <c r="DC846" i="33"/>
  <c r="DC847" i="33" s="1"/>
  <c r="I867" i="33"/>
  <c r="BQ846" i="33"/>
  <c r="BQ847" i="33" s="1"/>
  <c r="DE846" i="33"/>
  <c r="DE847" i="33" s="1"/>
  <c r="CW846" i="33"/>
  <c r="CW847" i="33" s="1"/>
  <c r="AY846" i="33"/>
  <c r="AY847" i="33" s="1"/>
  <c r="BD846" i="33"/>
  <c r="BD847" i="33" s="1"/>
  <c r="CH846" i="33"/>
  <c r="CH847" i="33" s="1"/>
  <c r="DB846" i="33"/>
  <c r="DB847" i="33" s="1"/>
  <c r="CG846" i="33"/>
  <c r="CG847" i="33" s="1"/>
  <c r="BT846" i="33"/>
  <c r="BT847" i="33" s="1"/>
  <c r="DG846" i="33"/>
  <c r="DG847" i="33" s="1"/>
  <c r="AU846" i="33"/>
  <c r="AU847" i="33" s="1"/>
  <c r="BA846" i="33"/>
  <c r="BA847" i="33" s="1"/>
  <c r="BZ846" i="33"/>
  <c r="BZ847" i="33" s="1"/>
  <c r="BC846" i="33"/>
  <c r="BC847" i="33" s="1"/>
  <c r="BP846" i="33"/>
  <c r="BP847" i="33" s="1"/>
  <c r="CD846" i="33"/>
  <c r="CD847" i="33" s="1"/>
  <c r="Q840" i="33"/>
  <c r="O839" i="33"/>
  <c r="CX846" i="33"/>
  <c r="CX847" i="33" s="1"/>
  <c r="AX846" i="33"/>
  <c r="AX847" i="33" s="1"/>
  <c r="AK846" i="33"/>
  <c r="AK847" i="33" s="1"/>
  <c r="CC846" i="33"/>
  <c r="CC847" i="33" s="1"/>
  <c r="BM846" i="33"/>
  <c r="BM847" i="33" s="1"/>
  <c r="BI846" i="33"/>
  <c r="BI847" i="33" s="1"/>
  <c r="CB846" i="33"/>
  <c r="CB847" i="33" s="1"/>
  <c r="CV846" i="33"/>
  <c r="CV847" i="33" s="1"/>
  <c r="CK846" i="33"/>
  <c r="CK847" i="33" s="1"/>
  <c r="AV846" i="33"/>
  <c r="AV847" i="33" s="1"/>
  <c r="I864" i="33" l="1"/>
  <c r="AC846" i="33"/>
  <c r="AC847" i="33"/>
  <c r="AF848" i="33" s="1"/>
  <c r="I860" i="33"/>
  <c r="I873" i="33"/>
  <c r="O840" i="33"/>
  <c r="I872" i="33"/>
  <c r="BN848" i="33" l="1"/>
  <c r="BM848" i="33"/>
  <c r="DA848" i="33"/>
  <c r="AO848" i="33"/>
  <c r="CO848" i="33"/>
  <c r="BD848" i="33"/>
  <c r="BH848" i="33"/>
  <c r="BE848" i="33"/>
  <c r="CB848" i="33"/>
  <c r="BA848" i="33"/>
  <c r="BV848" i="33"/>
  <c r="AX848" i="33"/>
  <c r="BT848" i="33"/>
  <c r="AI848" i="33"/>
  <c r="DF848" i="33"/>
  <c r="AL848" i="33"/>
  <c r="CM848" i="33"/>
  <c r="CY848" i="33"/>
  <c r="BW848" i="33"/>
  <c r="CK848" i="33"/>
  <c r="AZ848" i="33"/>
  <c r="DG848" i="33"/>
  <c r="BP848" i="33"/>
  <c r="BU848" i="33"/>
  <c r="CG848" i="33"/>
  <c r="CA848" i="33"/>
  <c r="AH848" i="33"/>
  <c r="CF848" i="33"/>
  <c r="CQ848" i="33"/>
  <c r="CU848" i="33"/>
  <c r="AG848" i="33"/>
  <c r="AY848" i="33"/>
  <c r="BG848" i="33"/>
  <c r="AR848" i="33"/>
  <c r="BL848" i="33"/>
  <c r="CN848" i="33"/>
  <c r="AU848" i="33"/>
  <c r="BZ848" i="33"/>
  <c r="BB848" i="33"/>
  <c r="CR848" i="33"/>
  <c r="BF848" i="33"/>
  <c r="AE848" i="33"/>
  <c r="CX848" i="33"/>
  <c r="DB848" i="33"/>
  <c r="DC848" i="33"/>
  <c r="BO848" i="33"/>
  <c r="BI848" i="33"/>
  <c r="CJ848" i="33"/>
  <c r="CD848" i="33"/>
  <c r="CC848" i="33"/>
  <c r="AT848" i="33"/>
  <c r="BR848" i="33"/>
  <c r="AQ848" i="33"/>
  <c r="AJ848" i="33"/>
  <c r="AN848" i="33"/>
  <c r="CZ848" i="33"/>
  <c r="AP848" i="33"/>
  <c r="I877" i="33"/>
  <c r="I869" i="33"/>
  <c r="CP841" i="33"/>
  <c r="AX841" i="33"/>
  <c r="BX841" i="33"/>
  <c r="BU841" i="33"/>
  <c r="S841" i="33"/>
  <c r="BO841" i="33"/>
  <c r="AC841" i="33"/>
  <c r="BB841" i="33"/>
  <c r="AT841" i="33"/>
  <c r="CF841" i="33"/>
  <c r="BD841" i="33"/>
  <c r="BK841" i="33"/>
  <c r="CN841" i="33"/>
  <c r="AA841" i="33"/>
  <c r="BN841" i="33"/>
  <c r="AV841" i="33"/>
  <c r="BT841" i="33"/>
  <c r="AU841" i="33"/>
  <c r="AR841" i="33"/>
  <c r="CO841" i="33"/>
  <c r="AK841" i="33"/>
  <c r="V841" i="33"/>
  <c r="T841" i="33"/>
  <c r="CJ841" i="33"/>
  <c r="AG841" i="33"/>
  <c r="AM841" i="33"/>
  <c r="BE841" i="33"/>
  <c r="CE841" i="33"/>
  <c r="AE841" i="33"/>
  <c r="BI841" i="33"/>
  <c r="AW841" i="33"/>
  <c r="BF841" i="33"/>
  <c r="CH841" i="33"/>
  <c r="CM841" i="33"/>
  <c r="AQ841" i="33"/>
  <c r="AF841" i="33"/>
  <c r="BM841" i="33"/>
  <c r="CB841" i="33"/>
  <c r="BW841" i="33"/>
  <c r="BH841" i="33"/>
  <c r="AI841" i="33"/>
  <c r="Y841" i="33"/>
  <c r="BS841" i="33"/>
  <c r="BG841" i="33"/>
  <c r="CR841" i="33"/>
  <c r="AS841" i="33"/>
  <c r="AL841" i="33"/>
  <c r="CI841" i="33"/>
  <c r="BV841" i="33"/>
  <c r="AO841" i="33"/>
  <c r="BC841" i="33"/>
  <c r="BL841" i="33"/>
  <c r="CQ841" i="33"/>
  <c r="BP841" i="33"/>
  <c r="BQ841" i="33"/>
  <c r="CK841" i="33"/>
  <c r="CS841" i="33"/>
  <c r="BA841" i="33"/>
  <c r="W841" i="33"/>
  <c r="X841" i="33"/>
  <c r="CL841" i="33"/>
  <c r="AJ841" i="33"/>
  <c r="AP841" i="33"/>
  <c r="AB841" i="33"/>
  <c r="AN841" i="33"/>
  <c r="BR841" i="33"/>
  <c r="R841" i="33"/>
  <c r="BY841" i="33"/>
  <c r="CG841" i="33"/>
  <c r="BZ841" i="33"/>
  <c r="AH841" i="33"/>
  <c r="Z841" i="33"/>
  <c r="CA841" i="33"/>
  <c r="AY841" i="33"/>
  <c r="AZ841" i="33"/>
  <c r="U841" i="33"/>
  <c r="CD841" i="33"/>
  <c r="BJ841" i="33"/>
  <c r="AD841" i="33"/>
  <c r="CC841" i="33"/>
  <c r="BY848" i="33"/>
  <c r="CP848" i="33"/>
  <c r="CW848" i="33"/>
  <c r="AV848" i="33"/>
  <c r="Q841" i="33"/>
  <c r="I878" i="33"/>
  <c r="DE848" i="33"/>
  <c r="AK848" i="33"/>
  <c r="BQ848" i="33"/>
  <c r="AW848" i="33"/>
  <c r="CI848" i="33"/>
  <c r="BC848" i="33"/>
  <c r="I865" i="33"/>
  <c r="CT848" i="33"/>
  <c r="CE848" i="33"/>
  <c r="DD848" i="33"/>
  <c r="BJ848" i="33"/>
  <c r="CS848" i="33"/>
  <c r="BK848" i="33"/>
  <c r="CL848" i="33"/>
  <c r="BS848" i="33"/>
  <c r="AM848" i="33"/>
  <c r="BX848" i="33"/>
  <c r="AS848" i="33"/>
  <c r="CV848" i="33"/>
  <c r="CH848" i="33"/>
  <c r="AC848" i="33" l="1"/>
  <c r="D848" i="33"/>
  <c r="L854" i="33" s="1"/>
  <c r="D847" i="33"/>
  <c r="L853" i="33" s="1"/>
  <c r="I882" i="33"/>
  <c r="O841" i="33"/>
  <c r="M841" i="33"/>
  <c r="L841" i="33"/>
  <c r="P790" i="33" s="1"/>
  <c r="T790" i="33" s="1"/>
  <c r="L840" i="33"/>
  <c r="P789" i="33" s="1"/>
  <c r="T789" i="33" s="1"/>
  <c r="L842" i="33"/>
  <c r="P791" i="33" s="1"/>
  <c r="T791" i="33" s="1"/>
  <c r="L839" i="33"/>
  <c r="D846" i="33"/>
  <c r="D849" i="33"/>
  <c r="L855" i="33" s="1"/>
  <c r="F848" i="33"/>
  <c r="I870" i="33"/>
  <c r="I883" i="33"/>
  <c r="I874" i="33"/>
  <c r="I888" i="33" l="1"/>
  <c r="M854" i="33"/>
  <c r="F26" i="33"/>
  <c r="P788" i="33"/>
  <c r="T788" i="33" s="1"/>
  <c r="M839" i="33"/>
  <c r="I887" i="33"/>
  <c r="I875" i="33"/>
  <c r="I879" i="33"/>
  <c r="L852" i="33"/>
  <c r="F846" i="33"/>
  <c r="H26" i="33" s="1"/>
  <c r="F839" i="33" l="1"/>
  <c r="D839" i="33"/>
  <c r="E839" i="33"/>
  <c r="V788" i="33" a="1"/>
  <c r="I892" i="33"/>
  <c r="I880" i="33"/>
  <c r="I893" i="33"/>
  <c r="I884" i="33"/>
  <c r="I898" i="33" l="1"/>
  <c r="I897" i="33"/>
  <c r="V791" i="33"/>
  <c r="V788" i="33"/>
  <c r="V789" i="33"/>
  <c r="V790" i="33"/>
  <c r="I889" i="33"/>
  <c r="I885" i="33"/>
  <c r="X788" i="33" l="1" a="1"/>
  <c r="Z788" i="33" s="1"/>
  <c r="J846" i="33" s="1"/>
  <c r="I894" i="33"/>
  <c r="I890" i="33"/>
  <c r="AA789" i="33" l="1"/>
  <c r="K847" i="33" s="1"/>
  <c r="Z790" i="33"/>
  <c r="J848" i="33" s="1"/>
  <c r="Y789" i="33"/>
  <c r="I847" i="33" s="1"/>
  <c r="AA788" i="33"/>
  <c r="K846" i="33" s="1"/>
  <c r="X790" i="33"/>
  <c r="H848" i="33" s="1"/>
  <c r="X789" i="33"/>
  <c r="H847" i="33" s="1"/>
  <c r="Z791" i="33"/>
  <c r="J849" i="33" s="1"/>
  <c r="Y788" i="33"/>
  <c r="I846" i="33" s="1"/>
  <c r="Z789" i="33"/>
  <c r="J847" i="33" s="1"/>
  <c r="X788" i="33"/>
  <c r="H846" i="33" s="1"/>
  <c r="Y790" i="33"/>
  <c r="I848" i="33" s="1"/>
  <c r="X791" i="33"/>
  <c r="H849" i="33" s="1"/>
  <c r="AA790" i="33"/>
  <c r="K848" i="33" s="1"/>
  <c r="AA791" i="33"/>
  <c r="K849" i="33" s="1"/>
  <c r="Y791" i="33"/>
  <c r="I849" i="33" s="1"/>
  <c r="I895" i="33"/>
  <c r="I899" i="33"/>
  <c r="M846" i="33" l="1" a="1"/>
  <c r="I900" i="33"/>
  <c r="M847" i="33"/>
  <c r="M848" i="33"/>
  <c r="M849" i="33"/>
  <c r="M846" i="33"/>
  <c r="N846" i="33" l="1"/>
  <c r="N849" i="33"/>
  <c r="N848" i="33"/>
  <c r="N847" i="33"/>
  <c r="J853" i="33" l="1"/>
  <c r="J858" i="33" s="1"/>
  <c r="J852" i="33"/>
  <c r="J854" i="33"/>
  <c r="J855" i="33"/>
  <c r="K853" i="33" l="1"/>
  <c r="J860" i="33"/>
  <c r="K855" i="33"/>
  <c r="J859" i="33"/>
  <c r="K854" i="33"/>
  <c r="J857" i="33"/>
  <c r="K852" i="33"/>
  <c r="M852" i="33"/>
  <c r="J863" i="33"/>
  <c r="K858" i="33"/>
  <c r="J862" i="33" l="1"/>
  <c r="K857" i="33"/>
  <c r="J864" i="33"/>
  <c r="K859" i="33"/>
  <c r="J868" i="33"/>
  <c r="J865" i="33"/>
  <c r="K860" i="33"/>
  <c r="J870" i="33" l="1"/>
  <c r="J873" i="33"/>
  <c r="J869" i="33"/>
  <c r="U857" i="33"/>
  <c r="U858" i="33" s="1"/>
  <c r="AC857" i="33"/>
  <c r="AC858" i="33" s="1"/>
  <c r="AK857" i="33"/>
  <c r="AK858" i="33" s="1"/>
  <c r="AS857" i="33"/>
  <c r="AS858" i="33" s="1"/>
  <c r="BA857" i="33"/>
  <c r="BA858" i="33" s="1"/>
  <c r="BI857" i="33"/>
  <c r="BI858" i="33" s="1"/>
  <c r="BQ857" i="33"/>
  <c r="BQ858" i="33" s="1"/>
  <c r="BY857" i="33"/>
  <c r="BY858" i="33" s="1"/>
  <c r="CG857" i="33"/>
  <c r="CG858" i="33" s="1"/>
  <c r="CO857" i="33"/>
  <c r="CO858" i="33" s="1"/>
  <c r="V857" i="33"/>
  <c r="V858" i="33" s="1"/>
  <c r="AD857" i="33"/>
  <c r="AD858" i="33" s="1"/>
  <c r="AL857" i="33"/>
  <c r="AL858" i="33" s="1"/>
  <c r="AT857" i="33"/>
  <c r="AT858" i="33" s="1"/>
  <c r="BB857" i="33"/>
  <c r="BB858" i="33" s="1"/>
  <c r="BJ857" i="33"/>
  <c r="BJ858" i="33" s="1"/>
  <c r="BR857" i="33"/>
  <c r="BR858" i="33" s="1"/>
  <c r="BZ857" i="33"/>
  <c r="BZ858" i="33" s="1"/>
  <c r="CH857" i="33"/>
  <c r="CH858" i="33" s="1"/>
  <c r="CP857" i="33"/>
  <c r="CP858" i="33" s="1"/>
  <c r="R857" i="33"/>
  <c r="R858" i="33" s="1"/>
  <c r="Z857" i="33"/>
  <c r="Z858" i="33" s="1"/>
  <c r="AH857" i="33"/>
  <c r="AH858" i="33" s="1"/>
  <c r="AP857" i="33"/>
  <c r="AP858" i="33" s="1"/>
  <c r="AX857" i="33"/>
  <c r="AX858" i="33" s="1"/>
  <c r="BF857" i="33"/>
  <c r="BF858" i="33" s="1"/>
  <c r="BN857" i="33"/>
  <c r="BN858" i="33" s="1"/>
  <c r="BV857" i="33"/>
  <c r="BV858" i="33" s="1"/>
  <c r="CD857" i="33"/>
  <c r="CD858" i="33" s="1"/>
  <c r="CL857" i="33"/>
  <c r="CL858" i="33" s="1"/>
  <c r="Y857" i="33"/>
  <c r="Y858" i="33" s="1"/>
  <c r="AM857" i="33"/>
  <c r="AM858" i="33" s="1"/>
  <c r="AY857" i="33"/>
  <c r="AY858" i="33" s="1"/>
  <c r="BL857" i="33"/>
  <c r="BL858" i="33" s="1"/>
  <c r="BX857" i="33"/>
  <c r="BX858" i="33" s="1"/>
  <c r="CK857" i="33"/>
  <c r="CK858" i="33" s="1"/>
  <c r="AE857" i="33"/>
  <c r="AE858" i="33" s="1"/>
  <c r="BD857" i="33"/>
  <c r="BD858" i="33" s="1"/>
  <c r="CQ857" i="33"/>
  <c r="CQ858" i="33" s="1"/>
  <c r="AA857" i="33"/>
  <c r="AA858" i="33" s="1"/>
  <c r="AN857" i="33"/>
  <c r="AN858" i="33" s="1"/>
  <c r="AZ857" i="33"/>
  <c r="AZ858" i="33" s="1"/>
  <c r="BM857" i="33"/>
  <c r="BM858" i="33" s="1"/>
  <c r="CA857" i="33"/>
  <c r="CA858" i="33" s="1"/>
  <c r="CM857" i="33"/>
  <c r="CM858" i="33" s="1"/>
  <c r="BP857" i="33"/>
  <c r="BP858" i="33" s="1"/>
  <c r="AB857" i="33"/>
  <c r="AB858" i="33" s="1"/>
  <c r="AO857" i="33"/>
  <c r="AO858" i="33" s="1"/>
  <c r="BC857" i="33"/>
  <c r="BC858" i="33" s="1"/>
  <c r="BO857" i="33"/>
  <c r="BO858" i="33" s="1"/>
  <c r="CB857" i="33"/>
  <c r="CB858" i="33" s="1"/>
  <c r="CN857" i="33"/>
  <c r="CN858" i="33" s="1"/>
  <c r="Q857" i="33"/>
  <c r="AQ857" i="33"/>
  <c r="AQ858" i="33" s="1"/>
  <c r="CC857" i="33"/>
  <c r="CC858" i="33" s="1"/>
  <c r="T857" i="33"/>
  <c r="T858" i="33" s="1"/>
  <c r="AG857" i="33"/>
  <c r="AG858" i="33" s="1"/>
  <c r="AU857" i="33"/>
  <c r="AU858" i="33" s="1"/>
  <c r="BG857" i="33"/>
  <c r="BG858" i="33" s="1"/>
  <c r="BT857" i="33"/>
  <c r="BT858" i="33" s="1"/>
  <c r="CF857" i="33"/>
  <c r="CF858" i="33" s="1"/>
  <c r="CS857" i="33"/>
  <c r="CS858" i="33" s="1"/>
  <c r="X857" i="33"/>
  <c r="X858" i="33" s="1"/>
  <c r="BH857" i="33"/>
  <c r="BH858" i="33" s="1"/>
  <c r="CR857" i="33"/>
  <c r="CR858" i="33" s="1"/>
  <c r="CI857" i="33"/>
  <c r="CI858" i="33" s="1"/>
  <c r="BE857" i="33"/>
  <c r="BE858" i="33" s="1"/>
  <c r="AF857" i="33"/>
  <c r="AF858" i="33" s="1"/>
  <c r="BK857" i="33"/>
  <c r="BK858" i="33" s="1"/>
  <c r="AV857" i="33"/>
  <c r="AV858" i="33" s="1"/>
  <c r="AI857" i="33"/>
  <c r="AI858" i="33" s="1"/>
  <c r="BS857" i="33"/>
  <c r="BS858" i="33" s="1"/>
  <c r="AR857" i="33"/>
  <c r="AR858" i="33" s="1"/>
  <c r="CE857" i="33"/>
  <c r="CE858" i="33" s="1"/>
  <c r="CJ857" i="33"/>
  <c r="CJ858" i="33" s="1"/>
  <c r="AJ857" i="33"/>
  <c r="AJ858" i="33" s="1"/>
  <c r="BU857" i="33"/>
  <c r="BU858" i="33" s="1"/>
  <c r="BW857" i="33"/>
  <c r="BW858" i="33" s="1"/>
  <c r="S857" i="33"/>
  <c r="S858" i="33" s="1"/>
  <c r="AW857" i="33"/>
  <c r="AW858" i="33" s="1"/>
  <c r="W857" i="33"/>
  <c r="W858" i="33" s="1"/>
  <c r="J867" i="33"/>
  <c r="J872" i="33" l="1"/>
  <c r="O857" i="33"/>
  <c r="Q858" i="33"/>
  <c r="J878" i="33"/>
  <c r="J874" i="33"/>
  <c r="J875" i="33"/>
  <c r="J879" i="33" l="1"/>
  <c r="J877" i="33"/>
  <c r="J883" i="33"/>
  <c r="O858" i="33"/>
  <c r="J880" i="33"/>
  <c r="AU859" i="33" l="1"/>
  <c r="X859" i="33"/>
  <c r="Z859" i="33"/>
  <c r="AY859" i="33"/>
  <c r="BK859" i="33"/>
  <c r="AL859" i="33"/>
  <c r="AX859" i="33"/>
  <c r="CP859" i="33"/>
  <c r="U859" i="33"/>
  <c r="BG859" i="33"/>
  <c r="AJ859" i="33"/>
  <c r="BH859" i="33"/>
  <c r="CB859" i="33"/>
  <c r="AS859" i="33"/>
  <c r="AP859" i="33"/>
  <c r="BC859" i="33"/>
  <c r="AM859" i="33"/>
  <c r="CE859" i="33"/>
  <c r="BX859" i="33"/>
  <c r="AI859" i="33"/>
  <c r="AB859" i="33"/>
  <c r="BP859" i="33"/>
  <c r="BL859" i="33"/>
  <c r="BQ859" i="33"/>
  <c r="BZ859" i="33"/>
  <c r="CK859" i="33"/>
  <c r="BF859" i="33"/>
  <c r="AH859" i="33"/>
  <c r="AT859" i="33"/>
  <c r="CG859" i="33"/>
  <c r="CF859" i="33"/>
  <c r="BA859" i="33"/>
  <c r="AW859" i="33"/>
  <c r="AD859" i="33"/>
  <c r="CS859" i="33"/>
  <c r="AQ859" i="33"/>
  <c r="CM859" i="33"/>
  <c r="CN859" i="33"/>
  <c r="BO859" i="33"/>
  <c r="CA859" i="33"/>
  <c r="AA859" i="33"/>
  <c r="AC859" i="33"/>
  <c r="CJ859" i="33"/>
  <c r="W859" i="33"/>
  <c r="AV859" i="33"/>
  <c r="BI859" i="33"/>
  <c r="T859" i="33"/>
  <c r="AO859" i="33"/>
  <c r="AF859" i="33"/>
  <c r="BM859" i="33"/>
  <c r="BJ859" i="33"/>
  <c r="BT859" i="33"/>
  <c r="S859" i="33"/>
  <c r="BR859" i="33"/>
  <c r="CC859" i="33"/>
  <c r="CI859" i="33"/>
  <c r="AZ859" i="33"/>
  <c r="BS859" i="33"/>
  <c r="AE859" i="33"/>
  <c r="CO859" i="33"/>
  <c r="BD859" i="33"/>
  <c r="CD859" i="33"/>
  <c r="AR859" i="33"/>
  <c r="BY859" i="33"/>
  <c r="CL859" i="33"/>
  <c r="CR859" i="33"/>
  <c r="BU859" i="33"/>
  <c r="R859" i="33"/>
  <c r="AG859" i="33"/>
  <c r="BV859" i="33"/>
  <c r="AN859" i="33"/>
  <c r="BE859" i="33"/>
  <c r="AK859" i="33"/>
  <c r="BN859" i="33"/>
  <c r="Y859" i="33"/>
  <c r="CQ859" i="33"/>
  <c r="CH859" i="33"/>
  <c r="BW859" i="33"/>
  <c r="BB859" i="33"/>
  <c r="V859" i="33"/>
  <c r="Q859" i="33"/>
  <c r="J888" i="33"/>
  <c r="J882" i="33"/>
  <c r="J885" i="33"/>
  <c r="J884" i="33"/>
  <c r="J890" i="33" l="1"/>
  <c r="J887" i="33"/>
  <c r="J893" i="33"/>
  <c r="J889" i="33"/>
  <c r="O859" i="33"/>
  <c r="M859" i="33"/>
  <c r="L859" i="33"/>
  <c r="L860" i="33"/>
  <c r="L857" i="33"/>
  <c r="L858" i="33"/>
  <c r="M857" i="33" l="1"/>
  <c r="F857" i="33" s="1"/>
  <c r="J898" i="33"/>
  <c r="J894" i="33"/>
  <c r="J892" i="33"/>
  <c r="J895" i="33"/>
  <c r="J900" i="33" l="1"/>
  <c r="J897" i="33"/>
  <c r="J899" i="33"/>
  <c r="H862" i="33"/>
  <c r="H863" i="33" l="1"/>
  <c r="K862" i="33"/>
  <c r="H864" i="33" l="1"/>
  <c r="K863" i="33"/>
  <c r="H865" i="33" l="1"/>
  <c r="K865" i="33" s="1"/>
  <c r="K864" i="33"/>
  <c r="BG862" i="33" l="1"/>
  <c r="BG863" i="33" s="1"/>
  <c r="BJ862" i="33"/>
  <c r="BJ863" i="33" s="1"/>
  <c r="CR862" i="33"/>
  <c r="CR863" i="33" s="1"/>
  <c r="AO862" i="33"/>
  <c r="AO863" i="33" s="1"/>
  <c r="CE862" i="33"/>
  <c r="CE863" i="33" s="1"/>
  <c r="CM862" i="33"/>
  <c r="CM863" i="33" s="1"/>
  <c r="AC862" i="33"/>
  <c r="AC863" i="33" s="1"/>
  <c r="X862" i="33"/>
  <c r="X863" i="33" s="1"/>
  <c r="BD862" i="33"/>
  <c r="BD863" i="33" s="1"/>
  <c r="AZ862" i="33"/>
  <c r="AZ863" i="33" s="1"/>
  <c r="BB862" i="33"/>
  <c r="BB863" i="33" s="1"/>
  <c r="CF862" i="33"/>
  <c r="CF863" i="33" s="1"/>
  <c r="CK862" i="33"/>
  <c r="CK863" i="33" s="1"/>
  <c r="BL862" i="33"/>
  <c r="BL863" i="33" s="1"/>
  <c r="CG862" i="33"/>
  <c r="CG863" i="33" s="1"/>
  <c r="BN862" i="33"/>
  <c r="BN863" i="33" s="1"/>
  <c r="CJ862" i="33"/>
  <c r="CJ863" i="33" s="1"/>
  <c r="BY862" i="33"/>
  <c r="BY863" i="33" s="1"/>
  <c r="BS862" i="33"/>
  <c r="BS863" i="33" s="1"/>
  <c r="BP862" i="33"/>
  <c r="BP863" i="33" s="1"/>
  <c r="BO862" i="33"/>
  <c r="BO863" i="33" s="1"/>
  <c r="CS862" i="33"/>
  <c r="CS863" i="33" s="1"/>
  <c r="BC862" i="33"/>
  <c r="BC863" i="33" s="1"/>
  <c r="CL862" i="33"/>
  <c r="CL863" i="33" s="1"/>
  <c r="BX862" i="33"/>
  <c r="BX863" i="33" s="1"/>
  <c r="CO862" i="33"/>
  <c r="CO863" i="33" s="1"/>
  <c r="AG862" i="33"/>
  <c r="AG863" i="33" s="1"/>
  <c r="AH862" i="33"/>
  <c r="AH863" i="33" s="1"/>
  <c r="AQ862" i="33"/>
  <c r="AQ863" i="33" s="1"/>
  <c r="AD862" i="33"/>
  <c r="AD863" i="33" s="1"/>
  <c r="U862" i="33"/>
  <c r="U863" i="33" s="1"/>
  <c r="BW862" i="33"/>
  <c r="BW863" i="33" s="1"/>
  <c r="BT862" i="33"/>
  <c r="BT863" i="33" s="1"/>
  <c r="AP862" i="33"/>
  <c r="AP863" i="33" s="1"/>
  <c r="AL862" i="33"/>
  <c r="AL863" i="33" s="1"/>
  <c r="BV862" i="33"/>
  <c r="BV863" i="33" s="1"/>
  <c r="BE862" i="33"/>
  <c r="BE863" i="33" s="1"/>
  <c r="AV862" i="33"/>
  <c r="AV863" i="33" s="1"/>
  <c r="V862" i="33"/>
  <c r="V863" i="33" s="1"/>
  <c r="AS862" i="33"/>
  <c r="AS863" i="33" s="1"/>
  <c r="AJ862" i="33"/>
  <c r="AJ863" i="33" s="1"/>
  <c r="CA862" i="33"/>
  <c r="CA863" i="33" s="1"/>
  <c r="BR862" i="33"/>
  <c r="BR863" i="33" s="1"/>
  <c r="AA862" i="33"/>
  <c r="AA863" i="33" s="1"/>
  <c r="AX862" i="33"/>
  <c r="AX863" i="33" s="1"/>
  <c r="BM862" i="33"/>
  <c r="BM863" i="33" s="1"/>
  <c r="AT862" i="33"/>
  <c r="AT863" i="33" s="1"/>
  <c r="S862" i="33"/>
  <c r="S863" i="33" s="1"/>
  <c r="BA862" i="33"/>
  <c r="BA863" i="33" s="1"/>
  <c r="W862" i="33"/>
  <c r="W863" i="33" s="1"/>
  <c r="AK862" i="33"/>
  <c r="AK863" i="33" s="1"/>
  <c r="AY862" i="33"/>
  <c r="AY863" i="33" s="1"/>
  <c r="Q862" i="33"/>
  <c r="AE862" i="33"/>
  <c r="AE863" i="33" s="1"/>
  <c r="AN862" i="33"/>
  <c r="AN863" i="33" s="1"/>
  <c r="CH862" i="33"/>
  <c r="CH863" i="33" s="1"/>
  <c r="AR862" i="33"/>
  <c r="AR863" i="33" s="1"/>
  <c r="CI862" i="33"/>
  <c r="CI863" i="33" s="1"/>
  <c r="Z862" i="33"/>
  <c r="Z863" i="33" s="1"/>
  <c r="CB862" i="33"/>
  <c r="CB863" i="33" s="1"/>
  <c r="BK862" i="33"/>
  <c r="BK863" i="33" s="1"/>
  <c r="R862" i="33"/>
  <c r="R863" i="33" s="1"/>
  <c r="BU862" i="33"/>
  <c r="BU863" i="33" s="1"/>
  <c r="BZ862" i="33"/>
  <c r="BZ863" i="33" s="1"/>
  <c r="BI862" i="33"/>
  <c r="BI863" i="33" s="1"/>
  <c r="AU862" i="33"/>
  <c r="AU863" i="33" s="1"/>
  <c r="AB862" i="33"/>
  <c r="AB863" i="33" s="1"/>
  <c r="CP862" i="33"/>
  <c r="CP863" i="33" s="1"/>
  <c r="Y862" i="33"/>
  <c r="Y863" i="33" s="1"/>
  <c r="CQ862" i="33"/>
  <c r="CQ863" i="33" s="1"/>
  <c r="CD862" i="33"/>
  <c r="CD863" i="33" s="1"/>
  <c r="AI862" i="33"/>
  <c r="AI863" i="33" s="1"/>
  <c r="BH862" i="33"/>
  <c r="BH863" i="33" s="1"/>
  <c r="BQ862" i="33"/>
  <c r="BQ863" i="33" s="1"/>
  <c r="AM862" i="33"/>
  <c r="AM863" i="33" s="1"/>
  <c r="AW862" i="33"/>
  <c r="AW863" i="33" s="1"/>
  <c r="BF862" i="33"/>
  <c r="BF863" i="33" s="1"/>
  <c r="CC862" i="33"/>
  <c r="CC863" i="33" s="1"/>
  <c r="CN862" i="33"/>
  <c r="CN863" i="33" s="1"/>
  <c r="AF862" i="33"/>
  <c r="AF863" i="33" s="1"/>
  <c r="T862" i="33"/>
  <c r="T863" i="33" s="1"/>
  <c r="O862" i="33" l="1"/>
  <c r="Q863" i="33"/>
  <c r="O863" i="33" l="1"/>
  <c r="AZ864" i="33" l="1"/>
  <c r="AC864" i="33"/>
  <c r="X864" i="33"/>
  <c r="CJ864" i="33"/>
  <c r="BD864" i="33"/>
  <c r="CM864" i="33"/>
  <c r="BN864" i="33"/>
  <c r="CG864" i="33"/>
  <c r="CE864" i="33"/>
  <c r="CR864" i="33"/>
  <c r="BY864" i="33"/>
  <c r="BJ864" i="33"/>
  <c r="AO864" i="33"/>
  <c r="CK864" i="33"/>
  <c r="BB864" i="33"/>
  <c r="CF864" i="33"/>
  <c r="BG864" i="33"/>
  <c r="BL864" i="33"/>
  <c r="AX864" i="33"/>
  <c r="CP864" i="33"/>
  <c r="CD864" i="33"/>
  <c r="BO864" i="33"/>
  <c r="CQ864" i="33"/>
  <c r="BK864" i="33"/>
  <c r="T864" i="33"/>
  <c r="BE864" i="33"/>
  <c r="R864" i="33"/>
  <c r="CC864" i="33"/>
  <c r="S864" i="33"/>
  <c r="AH864" i="33"/>
  <c r="BT864" i="33"/>
  <c r="AL864" i="33"/>
  <c r="BM864" i="33"/>
  <c r="BX864" i="33"/>
  <c r="BF864" i="33"/>
  <c r="AV864" i="33"/>
  <c r="CO864" i="33"/>
  <c r="U864" i="33"/>
  <c r="W864" i="33"/>
  <c r="AM864" i="33"/>
  <c r="AR864" i="33"/>
  <c r="AQ864" i="33"/>
  <c r="AB864" i="33"/>
  <c r="CB864" i="33"/>
  <c r="AU864" i="33"/>
  <c r="BI864" i="33"/>
  <c r="AJ864" i="33"/>
  <c r="AN864" i="33"/>
  <c r="AK864" i="33"/>
  <c r="AS864" i="33"/>
  <c r="AT864" i="33"/>
  <c r="BS864" i="33"/>
  <c r="BW864" i="33"/>
  <c r="BR864" i="33"/>
  <c r="AF864" i="33"/>
  <c r="AP864" i="33"/>
  <c r="AD864" i="33"/>
  <c r="CS864" i="33"/>
  <c r="AA864" i="33"/>
  <c r="BA864" i="33"/>
  <c r="AY864" i="33"/>
  <c r="CH864" i="33"/>
  <c r="BV864" i="33"/>
  <c r="BU864" i="33"/>
  <c r="CN864" i="33"/>
  <c r="BP864" i="33"/>
  <c r="Z864" i="33"/>
  <c r="AE864" i="33"/>
  <c r="AG864" i="33"/>
  <c r="BQ864" i="33"/>
  <c r="Y864" i="33"/>
  <c r="V864" i="33"/>
  <c r="CI864" i="33"/>
  <c r="CL864" i="33"/>
  <c r="BH864" i="33"/>
  <c r="CA864" i="33"/>
  <c r="AI864" i="33"/>
  <c r="BZ864" i="33"/>
  <c r="AW864" i="33"/>
  <c r="BC864" i="33"/>
  <c r="Q864" i="33"/>
  <c r="M864" i="33" l="1"/>
  <c r="O864" i="33"/>
  <c r="L862" i="33"/>
  <c r="L863" i="33"/>
  <c r="L864" i="33"/>
  <c r="L865" i="33"/>
  <c r="M862" i="33" l="1"/>
  <c r="F862" i="33" l="1"/>
  <c r="D862" i="33"/>
  <c r="E862" i="33"/>
  <c r="H867" i="33" l="1"/>
  <c r="H868" i="33" l="1"/>
  <c r="K867" i="33"/>
  <c r="H869" i="33" l="1"/>
  <c r="K868" i="33"/>
  <c r="H870" i="33" l="1"/>
  <c r="K870" i="33" s="1"/>
  <c r="K869" i="33"/>
  <c r="AS867" i="33" l="1"/>
  <c r="AS868" i="33" s="1"/>
  <c r="AI867" i="33"/>
  <c r="AI868" i="33" s="1"/>
  <c r="CE867" i="33"/>
  <c r="CE868" i="33" s="1"/>
  <c r="BQ867" i="33"/>
  <c r="BQ868" i="33" s="1"/>
  <c r="AJ867" i="33"/>
  <c r="AJ868" i="33" s="1"/>
  <c r="BP867" i="33"/>
  <c r="BP868" i="33" s="1"/>
  <c r="BI867" i="33"/>
  <c r="BI868" i="33" s="1"/>
  <c r="CR867" i="33"/>
  <c r="CR868" i="33" s="1"/>
  <c r="BJ867" i="33"/>
  <c r="BJ868" i="33" s="1"/>
  <c r="BM867" i="33"/>
  <c r="BM868" i="33" s="1"/>
  <c r="AQ867" i="33"/>
  <c r="AQ868" i="33" s="1"/>
  <c r="Y867" i="33"/>
  <c r="Y868" i="33" s="1"/>
  <c r="BG867" i="33"/>
  <c r="BG868" i="33" s="1"/>
  <c r="AF867" i="33"/>
  <c r="AF868" i="33" s="1"/>
  <c r="BH867" i="33"/>
  <c r="BH868" i="33" s="1"/>
  <c r="BU867" i="33"/>
  <c r="BU868" i="33" s="1"/>
  <c r="T867" i="33"/>
  <c r="T868" i="33" s="1"/>
  <c r="CK867" i="33"/>
  <c r="CK868" i="33" s="1"/>
  <c r="BK867" i="33"/>
  <c r="BK868" i="33" s="1"/>
  <c r="BC867" i="33"/>
  <c r="BC868" i="33" s="1"/>
  <c r="BW867" i="33"/>
  <c r="BW868" i="33" s="1"/>
  <c r="AL867" i="33"/>
  <c r="AL868" i="33" s="1"/>
  <c r="AD867" i="33"/>
  <c r="AD868" i="33" s="1"/>
  <c r="AU867" i="33"/>
  <c r="AU868" i="33" s="1"/>
  <c r="AN867" i="33"/>
  <c r="AN868" i="33" s="1"/>
  <c r="AH867" i="33"/>
  <c r="AH868" i="33" s="1"/>
  <c r="BX867" i="33"/>
  <c r="BX868" i="33" s="1"/>
  <c r="BV867" i="33"/>
  <c r="BV868" i="33" s="1"/>
  <c r="BB867" i="33"/>
  <c r="BB868" i="33" s="1"/>
  <c r="AX867" i="33"/>
  <c r="AX868" i="33" s="1"/>
  <c r="Q867" i="33"/>
  <c r="AB867" i="33"/>
  <c r="AB868" i="33" s="1"/>
  <c r="AG867" i="33"/>
  <c r="AG868" i="33" s="1"/>
  <c r="CI867" i="33"/>
  <c r="CI868" i="33" s="1"/>
  <c r="CA867" i="33"/>
  <c r="CA868" i="33" s="1"/>
  <c r="CG867" i="33"/>
  <c r="CG868" i="33" s="1"/>
  <c r="CP867" i="33"/>
  <c r="CP868" i="33" s="1"/>
  <c r="BT867" i="33"/>
  <c r="BT868" i="33" s="1"/>
  <c r="BN867" i="33"/>
  <c r="BN868" i="33" s="1"/>
  <c r="CQ867" i="33"/>
  <c r="CQ868" i="33" s="1"/>
  <c r="V867" i="33"/>
  <c r="V868" i="33" s="1"/>
  <c r="BO867" i="33"/>
  <c r="BO868" i="33" s="1"/>
  <c r="BD867" i="33"/>
  <c r="BD868" i="33" s="1"/>
  <c r="CH867" i="33"/>
  <c r="CH868" i="33" s="1"/>
  <c r="CF867" i="33"/>
  <c r="CF868" i="33" s="1"/>
  <c r="U867" i="33"/>
  <c r="U868" i="33" s="1"/>
  <c r="AZ867" i="33"/>
  <c r="AZ868" i="33" s="1"/>
  <c r="AW867" i="33"/>
  <c r="AW868" i="33" s="1"/>
  <c r="CM867" i="33"/>
  <c r="CM868" i="33" s="1"/>
  <c r="S867" i="33"/>
  <c r="S868" i="33" s="1"/>
  <c r="AK867" i="33"/>
  <c r="AK868" i="33" s="1"/>
  <c r="R867" i="33"/>
  <c r="R868" i="33" s="1"/>
  <c r="BF867" i="33"/>
  <c r="BF868" i="33" s="1"/>
  <c r="BR867" i="33"/>
  <c r="BR868" i="33" s="1"/>
  <c r="CS867" i="33"/>
  <c r="CS868" i="33" s="1"/>
  <c r="CD867" i="33"/>
  <c r="CD868" i="33" s="1"/>
  <c r="AO867" i="33"/>
  <c r="AO868" i="33" s="1"/>
  <c r="AA867" i="33"/>
  <c r="AA868" i="33" s="1"/>
  <c r="CN867" i="33"/>
  <c r="CN868" i="33" s="1"/>
  <c r="CO867" i="33"/>
  <c r="CO868" i="33" s="1"/>
  <c r="BZ867" i="33"/>
  <c r="BZ868" i="33" s="1"/>
  <c r="CB867" i="33"/>
  <c r="CB868" i="33" s="1"/>
  <c r="Z867" i="33"/>
  <c r="Z868" i="33" s="1"/>
  <c r="AR867" i="33"/>
  <c r="AR868" i="33" s="1"/>
  <c r="BY867" i="33"/>
  <c r="BY868" i="33" s="1"/>
  <c r="CL867" i="33"/>
  <c r="CL868" i="33" s="1"/>
  <c r="BL867" i="33"/>
  <c r="BL868" i="33" s="1"/>
  <c r="AM867" i="33"/>
  <c r="AM868" i="33" s="1"/>
  <c r="AT867" i="33"/>
  <c r="AT868" i="33" s="1"/>
  <c r="AC867" i="33"/>
  <c r="AC868" i="33" s="1"/>
  <c r="AE867" i="33"/>
  <c r="AE868" i="33" s="1"/>
  <c r="BE867" i="33"/>
  <c r="BE868" i="33" s="1"/>
  <c r="W867" i="33"/>
  <c r="W868" i="33" s="1"/>
  <c r="AP867" i="33"/>
  <c r="AP868" i="33" s="1"/>
  <c r="BA867" i="33"/>
  <c r="BA868" i="33" s="1"/>
  <c r="CJ867" i="33"/>
  <c r="CJ868" i="33" s="1"/>
  <c r="BS867" i="33"/>
  <c r="BS868" i="33" s="1"/>
  <c r="AY867" i="33"/>
  <c r="AY868" i="33" s="1"/>
  <c r="CC867" i="33"/>
  <c r="CC868" i="33" s="1"/>
  <c r="AV867" i="33"/>
  <c r="AV868" i="33" s="1"/>
  <c r="X867" i="33"/>
  <c r="X868" i="33" s="1"/>
  <c r="Q868" i="33" l="1"/>
  <c r="O867" i="33"/>
  <c r="O868" i="33" l="1"/>
  <c r="BP869" i="33" l="1"/>
  <c r="BM869" i="33"/>
  <c r="AQ869" i="33"/>
  <c r="CE869" i="33"/>
  <c r="BG869" i="33"/>
  <c r="BI869" i="33"/>
  <c r="BU869" i="33"/>
  <c r="AI869" i="33"/>
  <c r="BQ869" i="33"/>
  <c r="AS869" i="33"/>
  <c r="BH869" i="33"/>
  <c r="T869" i="33"/>
  <c r="AF869" i="33"/>
  <c r="CK869" i="33"/>
  <c r="CR869" i="33"/>
  <c r="Y869" i="33"/>
  <c r="BJ869" i="33"/>
  <c r="AJ869" i="33"/>
  <c r="AW869" i="33"/>
  <c r="CO869" i="33"/>
  <c r="BN869" i="33"/>
  <c r="AK869" i="33"/>
  <c r="CC869" i="33"/>
  <c r="CL869" i="33"/>
  <c r="CQ869" i="33"/>
  <c r="W869" i="33"/>
  <c r="AZ869" i="33"/>
  <c r="BW869" i="33"/>
  <c r="BY869" i="33"/>
  <c r="S869" i="33"/>
  <c r="AY869" i="33"/>
  <c r="CF869" i="33"/>
  <c r="CI869" i="33"/>
  <c r="V869" i="33"/>
  <c r="AR869" i="33"/>
  <c r="BX869" i="33"/>
  <c r="AX869" i="33"/>
  <c r="AG869" i="33"/>
  <c r="AV869" i="33"/>
  <c r="CP869" i="33"/>
  <c r="AU869" i="33"/>
  <c r="R869" i="33"/>
  <c r="BC869" i="33"/>
  <c r="BD869" i="33"/>
  <c r="AA869" i="33"/>
  <c r="AO869" i="33"/>
  <c r="CG869" i="33"/>
  <c r="BT869" i="33"/>
  <c r="AD869" i="33"/>
  <c r="U869" i="33"/>
  <c r="BZ869" i="33"/>
  <c r="AH869" i="33"/>
  <c r="Z869" i="33"/>
  <c r="CH869" i="33"/>
  <c r="CB869" i="33"/>
  <c r="CA869" i="33"/>
  <c r="AC869" i="33"/>
  <c r="CS869" i="33"/>
  <c r="BS869" i="33"/>
  <c r="BO869" i="33"/>
  <c r="CM869" i="33"/>
  <c r="AB869" i="33"/>
  <c r="AL869" i="33"/>
  <c r="BR869" i="33"/>
  <c r="BK869" i="33"/>
  <c r="BA869" i="33"/>
  <c r="BF869" i="33"/>
  <c r="AT869" i="33"/>
  <c r="BV869" i="33"/>
  <c r="AM869" i="33"/>
  <c r="BB869" i="33"/>
  <c r="CJ869" i="33"/>
  <c r="AE869" i="33"/>
  <c r="CN869" i="33"/>
  <c r="CD869" i="33"/>
  <c r="AP869" i="33"/>
  <c r="BE869" i="33"/>
  <c r="X869" i="33"/>
  <c r="AN869" i="33"/>
  <c r="BL869" i="33"/>
  <c r="Q869" i="33"/>
  <c r="M869" i="33" l="1"/>
  <c r="O869" i="33"/>
  <c r="L869" i="33"/>
  <c r="L870" i="33"/>
  <c r="L867" i="33"/>
  <c r="L868" i="33"/>
  <c r="M867" i="33" l="1"/>
  <c r="F867" i="33" l="1"/>
  <c r="D867" i="33"/>
  <c r="E867" i="33"/>
  <c r="H872" i="33" l="1"/>
  <c r="H873" i="33" l="1"/>
  <c r="K872" i="33"/>
  <c r="H874" i="33" l="1"/>
  <c r="K873" i="33"/>
  <c r="H875" i="33" l="1"/>
  <c r="K875" i="33" s="1"/>
  <c r="K874" i="33"/>
  <c r="AF872" i="33" s="1"/>
  <c r="AF873" i="33" s="1"/>
  <c r="AX872" i="33" l="1"/>
  <c r="AX873" i="33" s="1"/>
  <c r="BW872" i="33"/>
  <c r="BW873" i="33" s="1"/>
  <c r="BA872" i="33"/>
  <c r="BA873" i="33" s="1"/>
  <c r="CG872" i="33"/>
  <c r="CG873" i="33" s="1"/>
  <c r="AM872" i="33"/>
  <c r="AM873" i="33" s="1"/>
  <c r="U872" i="33"/>
  <c r="U873" i="33" s="1"/>
  <c r="AW872" i="33"/>
  <c r="AW873" i="33" s="1"/>
  <c r="X872" i="33"/>
  <c r="X873" i="33" s="1"/>
  <c r="BI872" i="33"/>
  <c r="BI873" i="33" s="1"/>
  <c r="BX872" i="33"/>
  <c r="BX873" i="33" s="1"/>
  <c r="CC872" i="33"/>
  <c r="CC873" i="33" s="1"/>
  <c r="BJ872" i="33"/>
  <c r="BJ873" i="33" s="1"/>
  <c r="CO872" i="33"/>
  <c r="CO873" i="33" s="1"/>
  <c r="BF872" i="33"/>
  <c r="BF873" i="33" s="1"/>
  <c r="BK872" i="33"/>
  <c r="BK873" i="33" s="1"/>
  <c r="CH872" i="33"/>
  <c r="CH873" i="33" s="1"/>
  <c r="CQ872" i="33"/>
  <c r="CQ873" i="33" s="1"/>
  <c r="BL872" i="33"/>
  <c r="BL873" i="33" s="1"/>
  <c r="AT872" i="33"/>
  <c r="AT873" i="33" s="1"/>
  <c r="CM872" i="33"/>
  <c r="CM873" i="33" s="1"/>
  <c r="BH872" i="33"/>
  <c r="BH873" i="33" s="1"/>
  <c r="AY872" i="33"/>
  <c r="AY873" i="33" s="1"/>
  <c r="Y872" i="33"/>
  <c r="Y873" i="33" s="1"/>
  <c r="CA872" i="33"/>
  <c r="CA873" i="33" s="1"/>
  <c r="AI872" i="33"/>
  <c r="AI873" i="33" s="1"/>
  <c r="BT872" i="33"/>
  <c r="BT873" i="33" s="1"/>
  <c r="CB872" i="33"/>
  <c r="CB873" i="33" s="1"/>
  <c r="T872" i="33"/>
  <c r="T873" i="33" s="1"/>
  <c r="BE872" i="33"/>
  <c r="BE873" i="33" s="1"/>
  <c r="AJ872" i="33"/>
  <c r="AJ873" i="33" s="1"/>
  <c r="V872" i="33"/>
  <c r="V873" i="33" s="1"/>
  <c r="BM872" i="33"/>
  <c r="BM873" i="33" s="1"/>
  <c r="AZ872" i="33"/>
  <c r="AZ873" i="33" s="1"/>
  <c r="W872" i="33"/>
  <c r="W873" i="33" s="1"/>
  <c r="BN872" i="33"/>
  <c r="BN873" i="33" s="1"/>
  <c r="AV872" i="33"/>
  <c r="AV873" i="33" s="1"/>
  <c r="AO872" i="33"/>
  <c r="AO873" i="33" s="1"/>
  <c r="BZ872" i="33"/>
  <c r="BZ873" i="33" s="1"/>
  <c r="BP872" i="33"/>
  <c r="BP873" i="33" s="1"/>
  <c r="Z872" i="33"/>
  <c r="Z873" i="33" s="1"/>
  <c r="AB872" i="33"/>
  <c r="AB873" i="33" s="1"/>
  <c r="R872" i="33"/>
  <c r="R873" i="33" s="1"/>
  <c r="CS872" i="33"/>
  <c r="CS873" i="33" s="1"/>
  <c r="AP872" i="33"/>
  <c r="AP873" i="33" s="1"/>
  <c r="AK872" i="33"/>
  <c r="AK873" i="33" s="1"/>
  <c r="CL872" i="33"/>
  <c r="CL873" i="33" s="1"/>
  <c r="CN872" i="33"/>
  <c r="CN873" i="33" s="1"/>
  <c r="AL872" i="33"/>
  <c r="AL873" i="33" s="1"/>
  <c r="BD872" i="33"/>
  <c r="BD873" i="33" s="1"/>
  <c r="BY872" i="33"/>
  <c r="BY873" i="33" s="1"/>
  <c r="AN872" i="33"/>
  <c r="AN873" i="33" s="1"/>
  <c r="AU872" i="33"/>
  <c r="AU873" i="33" s="1"/>
  <c r="AG872" i="33"/>
  <c r="AG873" i="33" s="1"/>
  <c r="CE872" i="33"/>
  <c r="CE873" i="33" s="1"/>
  <c r="CJ872" i="33"/>
  <c r="CJ873" i="33" s="1"/>
  <c r="AE872" i="33"/>
  <c r="AE873" i="33" s="1"/>
  <c r="BC872" i="33"/>
  <c r="BC873" i="33" s="1"/>
  <c r="BU872" i="33"/>
  <c r="BU873" i="33" s="1"/>
  <c r="CR872" i="33"/>
  <c r="CR873" i="33" s="1"/>
  <c r="AD872" i="33"/>
  <c r="AD873" i="33" s="1"/>
  <c r="AR872" i="33"/>
  <c r="AR873" i="33" s="1"/>
  <c r="CF872" i="33"/>
  <c r="CF873" i="33" s="1"/>
  <c r="BB872" i="33"/>
  <c r="BB873" i="33" s="1"/>
  <c r="CI872" i="33"/>
  <c r="CI873" i="33" s="1"/>
  <c r="AH872" i="33"/>
  <c r="AH873" i="33" s="1"/>
  <c r="CP872" i="33"/>
  <c r="CP873" i="33" s="1"/>
  <c r="BQ872" i="33"/>
  <c r="BQ873" i="33" s="1"/>
  <c r="BS872" i="33"/>
  <c r="BS873" i="33" s="1"/>
  <c r="CD872" i="33"/>
  <c r="CD873" i="33" s="1"/>
  <c r="S872" i="33"/>
  <c r="S873" i="33" s="1"/>
  <c r="BO872" i="33"/>
  <c r="BO873" i="33" s="1"/>
  <c r="AS872" i="33"/>
  <c r="AS873" i="33" s="1"/>
  <c r="BV872" i="33"/>
  <c r="BV873" i="33" s="1"/>
  <c r="BR872" i="33"/>
  <c r="BR873" i="33" s="1"/>
  <c r="AA872" i="33"/>
  <c r="AA873" i="33" s="1"/>
  <c r="AQ872" i="33"/>
  <c r="AQ873" i="33" s="1"/>
  <c r="BG872" i="33"/>
  <c r="BG873" i="33" s="1"/>
  <c r="CK872" i="33"/>
  <c r="CK873" i="33" s="1"/>
  <c r="AC872" i="33"/>
  <c r="AC873" i="33" s="1"/>
  <c r="Q872" i="33"/>
  <c r="O872" i="33" l="1"/>
  <c r="Q873" i="33"/>
  <c r="O873" i="33" l="1"/>
  <c r="Q874" i="33" s="1"/>
  <c r="BW874" i="33" l="1"/>
  <c r="U874" i="33"/>
  <c r="CH874" i="33"/>
  <c r="AX874" i="33"/>
  <c r="BA874" i="33"/>
  <c r="AW874" i="33"/>
  <c r="CG874" i="33"/>
  <c r="X874" i="33"/>
  <c r="CC874" i="33"/>
  <c r="CQ874" i="33"/>
  <c r="BI874" i="33"/>
  <c r="AM874" i="33"/>
  <c r="BK874" i="33"/>
  <c r="AF874" i="33"/>
  <c r="CO874" i="33"/>
  <c r="BF874" i="33"/>
  <c r="BX874" i="33"/>
  <c r="BJ874" i="33"/>
  <c r="BB874" i="33"/>
  <c r="AA874" i="33"/>
  <c r="V874" i="33"/>
  <c r="CP874" i="33"/>
  <c r="CE874" i="33"/>
  <c r="AH874" i="33"/>
  <c r="CF874" i="33"/>
  <c r="AS874" i="33"/>
  <c r="BC874" i="33"/>
  <c r="CI874" i="33"/>
  <c r="BD874" i="33"/>
  <c r="AE874" i="33"/>
  <c r="CS874" i="33"/>
  <c r="AK874" i="33"/>
  <c r="AL874" i="33"/>
  <c r="W874" i="33"/>
  <c r="BS874" i="33"/>
  <c r="CM874" i="33"/>
  <c r="AJ874" i="33"/>
  <c r="BE874" i="33"/>
  <c r="AC874" i="33"/>
  <c r="CJ874" i="33"/>
  <c r="CN874" i="33"/>
  <c r="BV874" i="33"/>
  <c r="AI874" i="33"/>
  <c r="CA874" i="33"/>
  <c r="CR874" i="33"/>
  <c r="CK874" i="33"/>
  <c r="BU874" i="33"/>
  <c r="BT874" i="33"/>
  <c r="Y874" i="33"/>
  <c r="BZ874" i="33"/>
  <c r="R874" i="33"/>
  <c r="AY874" i="33"/>
  <c r="BN874" i="33"/>
  <c r="AZ874" i="33"/>
  <c r="AG874" i="33"/>
  <c r="AQ874" i="33"/>
  <c r="AV874" i="33"/>
  <c r="BL874" i="33"/>
  <c r="BQ874" i="33"/>
  <c r="AU874" i="33"/>
  <c r="BP874" i="33"/>
  <c r="S874" i="33"/>
  <c r="AN874" i="33"/>
  <c r="CL874" i="33"/>
  <c r="BY874" i="33"/>
  <c r="BG874" i="33"/>
  <c r="AR874" i="33"/>
  <c r="CD874" i="33"/>
  <c r="AB874" i="33"/>
  <c r="AT874" i="33"/>
  <c r="AD874" i="33"/>
  <c r="Z874" i="33"/>
  <c r="BH874" i="33"/>
  <c r="BM874" i="33"/>
  <c r="BO874" i="33"/>
  <c r="T874" i="33"/>
  <c r="BR874" i="33"/>
  <c r="CB874" i="33"/>
  <c r="AO874" i="33"/>
  <c r="AP874" i="33"/>
  <c r="M874" i="33" l="1"/>
  <c r="L873" i="33"/>
  <c r="L872" i="33"/>
  <c r="L874" i="33"/>
  <c r="L875" i="33"/>
  <c r="O874" i="33"/>
  <c r="M872" i="33" l="1"/>
  <c r="F872" i="33" l="1"/>
  <c r="D872" i="33"/>
  <c r="E872" i="33"/>
  <c r="H877" i="33" l="1"/>
  <c r="H878" i="33" l="1"/>
  <c r="K877" i="33"/>
  <c r="H879" i="33" l="1"/>
  <c r="K878" i="33"/>
  <c r="H880" i="33" l="1"/>
  <c r="K880" i="33" s="1"/>
  <c r="K879" i="33"/>
  <c r="BO877" i="33" l="1"/>
  <c r="BO878" i="33" s="1"/>
  <c r="BA877" i="33"/>
  <c r="BA878" i="33" s="1"/>
  <c r="Q877" i="33"/>
  <c r="Q878" i="33" s="1"/>
  <c r="X877" i="33"/>
  <c r="X878" i="33" s="1"/>
  <c r="BC877" i="33"/>
  <c r="BC878" i="33" s="1"/>
  <c r="BP877" i="33"/>
  <c r="BP878" i="33" s="1"/>
  <c r="V877" i="33"/>
  <c r="V878" i="33" s="1"/>
  <c r="Z877" i="33"/>
  <c r="Z878" i="33" s="1"/>
  <c r="CL877" i="33"/>
  <c r="CL878" i="33" s="1"/>
  <c r="AV877" i="33"/>
  <c r="AV878" i="33" s="1"/>
  <c r="CD877" i="33"/>
  <c r="CD878" i="33" s="1"/>
  <c r="BT877" i="33"/>
  <c r="BT878" i="33" s="1"/>
  <c r="AA877" i="33"/>
  <c r="AA878" i="33" s="1"/>
  <c r="AR877" i="33"/>
  <c r="AR878" i="33" s="1"/>
  <c r="BH877" i="33"/>
  <c r="BH878" i="33" s="1"/>
  <c r="BW877" i="33"/>
  <c r="BW878" i="33" s="1"/>
  <c r="BS877" i="33"/>
  <c r="BS878" i="33" s="1"/>
  <c r="CM877" i="33"/>
  <c r="CM878" i="33" s="1"/>
  <c r="CK877" i="33"/>
  <c r="CK878" i="33" s="1"/>
  <c r="CB877" i="33"/>
  <c r="CB878" i="33" s="1"/>
  <c r="CN877" i="33"/>
  <c r="CN878" i="33" s="1"/>
  <c r="CF877" i="33"/>
  <c r="CF878" i="33" s="1"/>
  <c r="AJ877" i="33"/>
  <c r="AJ878" i="33" s="1"/>
  <c r="AH877" i="33"/>
  <c r="AH878" i="33" s="1"/>
  <c r="CR877" i="33"/>
  <c r="CR878" i="33" s="1"/>
  <c r="AC877" i="33"/>
  <c r="AC878" i="33" s="1"/>
  <c r="AI877" i="33"/>
  <c r="AI878" i="33" s="1"/>
  <c r="U877" i="33"/>
  <c r="U878" i="33" s="1"/>
  <c r="BX877" i="33"/>
  <c r="BX878" i="33" s="1"/>
  <c r="BY877" i="33"/>
  <c r="BY878" i="33" s="1"/>
  <c r="Y877" i="33"/>
  <c r="Y878" i="33" s="1"/>
  <c r="AY877" i="33"/>
  <c r="AY878" i="33" s="1"/>
  <c r="AT877" i="33"/>
  <c r="AT878" i="33" s="1"/>
  <c r="BB877" i="33"/>
  <c r="BB878" i="33" s="1"/>
  <c r="CS877" i="33"/>
  <c r="CS878" i="33" s="1"/>
  <c r="CH877" i="33"/>
  <c r="CH878" i="33" s="1"/>
  <c r="CG877" i="33"/>
  <c r="CG878" i="33" s="1"/>
  <c r="W877" i="33"/>
  <c r="W878" i="33" s="1"/>
  <c r="AK877" i="33"/>
  <c r="AK878" i="33" s="1"/>
  <c r="BF877" i="33"/>
  <c r="BF878" i="33" s="1"/>
  <c r="AG877" i="33"/>
  <c r="AG878" i="33" s="1"/>
  <c r="CC877" i="33"/>
  <c r="CC878" i="33" s="1"/>
  <c r="AM877" i="33"/>
  <c r="AM878" i="33" s="1"/>
  <c r="CQ877" i="33"/>
  <c r="CQ878" i="33" s="1"/>
  <c r="BV877" i="33"/>
  <c r="BV878" i="33" s="1"/>
  <c r="BE877" i="33"/>
  <c r="BE878" i="33" s="1"/>
  <c r="BI877" i="33"/>
  <c r="BI878" i="33" s="1"/>
  <c r="AX877" i="33"/>
  <c r="AX878" i="33" s="1"/>
  <c r="T877" i="33"/>
  <c r="T878" i="33" s="1"/>
  <c r="AB877" i="33"/>
  <c r="AB878" i="33" s="1"/>
  <c r="AE877" i="33"/>
  <c r="AE878" i="33" s="1"/>
  <c r="BL877" i="33"/>
  <c r="BL878" i="33" s="1"/>
  <c r="BN877" i="33"/>
  <c r="BN878" i="33" s="1"/>
  <c r="AS877" i="33"/>
  <c r="AS878" i="33" s="1"/>
  <c r="AO877" i="33"/>
  <c r="AO878" i="33" s="1"/>
  <c r="AU877" i="33"/>
  <c r="AU878" i="33" s="1"/>
  <c r="AZ877" i="33"/>
  <c r="AZ878" i="33" s="1"/>
  <c r="AW877" i="33"/>
  <c r="AW878" i="33" s="1"/>
  <c r="BM877" i="33"/>
  <c r="BM878" i="33" s="1"/>
  <c r="BR877" i="33"/>
  <c r="BR878" i="33" s="1"/>
  <c r="AQ877" i="33"/>
  <c r="AQ878" i="33" s="1"/>
  <c r="AF877" i="33"/>
  <c r="AF878" i="33" s="1"/>
  <c r="CO877" i="33"/>
  <c r="CO878" i="33" s="1"/>
  <c r="CI877" i="33"/>
  <c r="CI878" i="33" s="1"/>
  <c r="AL877" i="33"/>
  <c r="AL878" i="33" s="1"/>
  <c r="BG877" i="33"/>
  <c r="BG878" i="33" s="1"/>
  <c r="BD877" i="33"/>
  <c r="BD878" i="33" s="1"/>
  <c r="BU877" i="33"/>
  <c r="BU878" i="33" s="1"/>
  <c r="BZ877" i="33"/>
  <c r="BZ878" i="33" s="1"/>
  <c r="BJ877" i="33"/>
  <c r="BJ878" i="33" s="1"/>
  <c r="CJ877" i="33"/>
  <c r="CJ878" i="33" s="1"/>
  <c r="S877" i="33"/>
  <c r="S878" i="33" s="1"/>
  <c r="BK877" i="33"/>
  <c r="BK878" i="33" s="1"/>
  <c r="CP877" i="33"/>
  <c r="CP878" i="33" s="1"/>
  <c r="AD877" i="33"/>
  <c r="AD878" i="33" s="1"/>
  <c r="BQ877" i="33"/>
  <c r="BQ878" i="33" s="1"/>
  <c r="AN877" i="33"/>
  <c r="AN878" i="33" s="1"/>
  <c r="CA877" i="33"/>
  <c r="CA878" i="33" s="1"/>
  <c r="CE877" i="33"/>
  <c r="CE878" i="33" s="1"/>
  <c r="AP877" i="33"/>
  <c r="AP878" i="33" s="1"/>
  <c r="R877" i="33"/>
  <c r="R878" i="33" s="1"/>
  <c r="O878" i="33" l="1"/>
  <c r="AI879" i="33" s="1"/>
  <c r="O877" i="33"/>
  <c r="AH879" i="33" l="1"/>
  <c r="CG879" i="33"/>
  <c r="AK879" i="33"/>
  <c r="BD879" i="33"/>
  <c r="BI879" i="33"/>
  <c r="CN879" i="33"/>
  <c r="CH879" i="33"/>
  <c r="BF879" i="33"/>
  <c r="BY879" i="33"/>
  <c r="T879" i="33"/>
  <c r="CR879" i="33"/>
  <c r="AO879" i="33"/>
  <c r="CE879" i="33"/>
  <c r="CB879" i="33"/>
  <c r="U879" i="33"/>
  <c r="CJ879" i="33"/>
  <c r="BX879" i="33"/>
  <c r="CO879" i="33"/>
  <c r="Y879" i="33"/>
  <c r="AY879" i="33"/>
  <c r="AN879" i="33"/>
  <c r="AL879" i="33"/>
  <c r="AD879" i="33"/>
  <c r="BL879" i="33"/>
  <c r="BN879" i="33"/>
  <c r="BE879" i="33"/>
  <c r="BQ879" i="33"/>
  <c r="AW879" i="33"/>
  <c r="CC879" i="33"/>
  <c r="BK879" i="33"/>
  <c r="BU879" i="33"/>
  <c r="AJ879" i="33"/>
  <c r="BZ879" i="33"/>
  <c r="CP879" i="33"/>
  <c r="AF879" i="33"/>
  <c r="BB879" i="33"/>
  <c r="AT879" i="33"/>
  <c r="CQ879" i="33"/>
  <c r="BV879" i="33"/>
  <c r="W879" i="33"/>
  <c r="AX879" i="33"/>
  <c r="CF879" i="33"/>
  <c r="AC879" i="33"/>
  <c r="AG879" i="33"/>
  <c r="BR879" i="33"/>
  <c r="AQ879" i="33"/>
  <c r="AS879" i="33"/>
  <c r="CK879" i="33"/>
  <c r="AP879" i="33"/>
  <c r="BM879" i="33"/>
  <c r="R879" i="33"/>
  <c r="AM879" i="33"/>
  <c r="BJ879" i="33"/>
  <c r="CS879" i="33"/>
  <c r="AZ879" i="33"/>
  <c r="AU879" i="33"/>
  <c r="BG879" i="33"/>
  <c r="Q879" i="33"/>
  <c r="AB879" i="33"/>
  <c r="CI879" i="33"/>
  <c r="V879" i="33"/>
  <c r="AA879" i="33"/>
  <c r="Z879" i="33"/>
  <c r="BS879" i="33"/>
  <c r="BP879" i="33"/>
  <c r="BT879" i="33"/>
  <c r="BH879" i="33"/>
  <c r="CL879" i="33"/>
  <c r="BO879" i="33"/>
  <c r="AR879" i="33"/>
  <c r="BW879" i="33"/>
  <c r="CM879" i="33"/>
  <c r="BA879" i="33"/>
  <c r="AV879" i="33"/>
  <c r="BC879" i="33"/>
  <c r="X879" i="33"/>
  <c r="CD879" i="33"/>
  <c r="CA879" i="33"/>
  <c r="S879" i="33"/>
  <c r="AE879" i="33"/>
  <c r="M879" i="33" l="1"/>
  <c r="O879" i="33"/>
  <c r="L877" i="33"/>
  <c r="L880" i="33"/>
  <c r="L878" i="33"/>
  <c r="L879" i="33"/>
  <c r="M877" i="33" l="1"/>
  <c r="F877" i="33" l="1"/>
  <c r="E877" i="33"/>
  <c r="D877" i="33"/>
  <c r="H882" i="33" l="1"/>
  <c r="H883" i="33" l="1"/>
  <c r="K882" i="33"/>
  <c r="H884" i="33" l="1"/>
  <c r="K883" i="33"/>
  <c r="H885" i="33" l="1"/>
  <c r="K885" i="33" s="1"/>
  <c r="K884" i="33"/>
  <c r="AE882" i="33" l="1"/>
  <c r="AE883" i="33" s="1"/>
  <c r="CP882" i="33"/>
  <c r="CP883" i="33" s="1"/>
  <c r="CD882" i="33"/>
  <c r="CD883" i="33" s="1"/>
  <c r="BM882" i="33"/>
  <c r="BM883" i="33" s="1"/>
  <c r="S882" i="33"/>
  <c r="S883" i="33" s="1"/>
  <c r="CS882" i="33"/>
  <c r="CS883" i="33" s="1"/>
  <c r="AQ882" i="33"/>
  <c r="AQ883" i="33" s="1"/>
  <c r="CJ882" i="33"/>
  <c r="CJ883" i="33" s="1"/>
  <c r="BB882" i="33"/>
  <c r="BB883" i="33" s="1"/>
  <c r="AM882" i="33"/>
  <c r="AM883" i="33" s="1"/>
  <c r="AX882" i="33"/>
  <c r="AX883" i="33" s="1"/>
  <c r="AW882" i="33"/>
  <c r="AW883" i="33" s="1"/>
  <c r="BJ882" i="33"/>
  <c r="BJ883" i="33" s="1"/>
  <c r="V882" i="33"/>
  <c r="V883" i="33" s="1"/>
  <c r="BI882" i="33"/>
  <c r="BI883" i="33" s="1"/>
  <c r="CH882" i="33"/>
  <c r="CH883" i="33" s="1"/>
  <c r="BK882" i="33"/>
  <c r="BK883" i="33" s="1"/>
  <c r="CE882" i="33"/>
  <c r="CE883" i="33" s="1"/>
  <c r="BN882" i="33"/>
  <c r="BN883" i="33" s="1"/>
  <c r="BE882" i="33"/>
  <c r="BE883" i="33" s="1"/>
  <c r="AB882" i="33"/>
  <c r="AB883" i="33" s="1"/>
  <c r="BA882" i="33"/>
  <c r="BA883" i="33" s="1"/>
  <c r="BQ882" i="33"/>
  <c r="BQ883" i="33" s="1"/>
  <c r="AP882" i="33"/>
  <c r="AP883" i="33" s="1"/>
  <c r="CB882" i="33"/>
  <c r="CB883" i="33" s="1"/>
  <c r="BC882" i="33"/>
  <c r="BC883" i="33" s="1"/>
  <c r="AC882" i="33"/>
  <c r="AC883" i="33" s="1"/>
  <c r="BO882" i="33"/>
  <c r="BO883" i="33" s="1"/>
  <c r="BL882" i="33"/>
  <c r="BL883" i="33" s="1"/>
  <c r="Q882" i="33"/>
  <c r="X882" i="33"/>
  <c r="X883" i="33" s="1"/>
  <c r="CC882" i="33"/>
  <c r="CC883" i="33" s="1"/>
  <c r="BR882" i="33"/>
  <c r="BR883" i="33" s="1"/>
  <c r="CO882" i="33"/>
  <c r="CO883" i="33" s="1"/>
  <c r="AN882" i="33"/>
  <c r="AN883" i="33" s="1"/>
  <c r="T882" i="33"/>
  <c r="T883" i="33" s="1"/>
  <c r="BP882" i="33"/>
  <c r="BP883" i="33" s="1"/>
  <c r="BZ882" i="33"/>
  <c r="BZ883" i="33" s="1"/>
  <c r="BY882" i="33"/>
  <c r="BY883" i="33" s="1"/>
  <c r="AH882" i="33"/>
  <c r="AH883" i="33" s="1"/>
  <c r="CF882" i="33"/>
  <c r="CF883" i="33" s="1"/>
  <c r="CQ882" i="33"/>
  <c r="CQ883" i="33" s="1"/>
  <c r="AG882" i="33"/>
  <c r="AG883" i="33" s="1"/>
  <c r="BG882" i="33"/>
  <c r="BG883" i="33" s="1"/>
  <c r="BV882" i="33"/>
  <c r="BV883" i="33" s="1"/>
  <c r="AR882" i="33"/>
  <c r="AR883" i="33" s="1"/>
  <c r="AY882" i="33"/>
  <c r="AY883" i="33" s="1"/>
  <c r="AT882" i="33"/>
  <c r="AT883" i="33" s="1"/>
  <c r="CR882" i="33"/>
  <c r="CR883" i="33" s="1"/>
  <c r="AF882" i="33"/>
  <c r="AF883" i="33" s="1"/>
  <c r="AI882" i="33"/>
  <c r="AI883" i="33" s="1"/>
  <c r="AS882" i="33"/>
  <c r="AS883" i="33" s="1"/>
  <c r="AL882" i="33"/>
  <c r="AL883" i="33" s="1"/>
  <c r="BS882" i="33"/>
  <c r="BS883" i="33" s="1"/>
  <c r="AO882" i="33"/>
  <c r="AO883" i="33" s="1"/>
  <c r="AU882" i="33"/>
  <c r="AU883" i="33" s="1"/>
  <c r="W882" i="33"/>
  <c r="W883" i="33" s="1"/>
  <c r="BD882" i="33"/>
  <c r="BD883" i="33" s="1"/>
  <c r="CK882" i="33"/>
  <c r="CK883" i="33" s="1"/>
  <c r="CN882" i="33"/>
  <c r="CN883" i="33" s="1"/>
  <c r="AA882" i="33"/>
  <c r="AA883" i="33" s="1"/>
  <c r="BW882" i="33"/>
  <c r="BW883" i="33" s="1"/>
  <c r="CA882" i="33"/>
  <c r="CA883" i="33" s="1"/>
  <c r="AV882" i="33"/>
  <c r="AV883" i="33" s="1"/>
  <c r="AZ882" i="33"/>
  <c r="AZ883" i="33" s="1"/>
  <c r="Z882" i="33"/>
  <c r="Z883" i="33" s="1"/>
  <c r="CI882" i="33"/>
  <c r="CI883" i="33" s="1"/>
  <c r="AJ882" i="33"/>
  <c r="AJ883" i="33" s="1"/>
  <c r="CG882" i="33"/>
  <c r="CG883" i="33" s="1"/>
  <c r="BH882" i="33"/>
  <c r="BH883" i="33" s="1"/>
  <c r="CM882" i="33"/>
  <c r="CM883" i="33" s="1"/>
  <c r="Y882" i="33"/>
  <c r="Y883" i="33" s="1"/>
  <c r="BF882" i="33"/>
  <c r="BF883" i="33" s="1"/>
  <c r="BT882" i="33"/>
  <c r="BT883" i="33" s="1"/>
  <c r="BU882" i="33"/>
  <c r="BU883" i="33" s="1"/>
  <c r="U882" i="33"/>
  <c r="U883" i="33" s="1"/>
  <c r="AK882" i="33"/>
  <c r="AK883" i="33" s="1"/>
  <c r="BX882" i="33"/>
  <c r="BX883" i="33" s="1"/>
  <c r="CL882" i="33"/>
  <c r="CL883" i="33" s="1"/>
  <c r="AD882" i="33"/>
  <c r="AD883" i="33" s="1"/>
  <c r="R882" i="33"/>
  <c r="R883" i="33" s="1"/>
  <c r="Q883" i="33" l="1"/>
  <c r="O882" i="33"/>
  <c r="O883" i="33" l="1"/>
  <c r="Q884" i="33" s="1"/>
  <c r="AX884" i="33" l="1"/>
  <c r="BI884" i="33"/>
  <c r="AM884" i="33"/>
  <c r="AW884" i="33"/>
  <c r="BJ884" i="33"/>
  <c r="S884" i="33"/>
  <c r="AQ884" i="33"/>
  <c r="CD884" i="33"/>
  <c r="BM884" i="33"/>
  <c r="V884" i="33"/>
  <c r="CJ884" i="33"/>
  <c r="CH884" i="33"/>
  <c r="AE884" i="33"/>
  <c r="CP884" i="33"/>
  <c r="BK884" i="33"/>
  <c r="BB884" i="33"/>
  <c r="CS884" i="33"/>
  <c r="AS884" i="33"/>
  <c r="AJ884" i="33"/>
  <c r="T884" i="33"/>
  <c r="CI884" i="33"/>
  <c r="BU884" i="33"/>
  <c r="Z884" i="33"/>
  <c r="BG884" i="33"/>
  <c r="R884" i="33"/>
  <c r="AB884" i="33"/>
  <c r="AG884" i="33"/>
  <c r="CL884" i="33"/>
  <c r="CG884" i="33"/>
  <c r="AZ884" i="33"/>
  <c r="AN884" i="33"/>
  <c r="BY884" i="33"/>
  <c r="CQ884" i="33"/>
  <c r="AA884" i="33"/>
  <c r="X884" i="33"/>
  <c r="AL884" i="33"/>
  <c r="CB884" i="33"/>
  <c r="Y884" i="33"/>
  <c r="CF884" i="33"/>
  <c r="BO884" i="33"/>
  <c r="BR884" i="33"/>
  <c r="BE884" i="33"/>
  <c r="AU884" i="33"/>
  <c r="CK884" i="33"/>
  <c r="AO884" i="33"/>
  <c r="BW884" i="33"/>
  <c r="AH884" i="33"/>
  <c r="AR884" i="33"/>
  <c r="CC884" i="33"/>
  <c r="BZ884" i="33"/>
  <c r="CO884" i="33"/>
  <c r="CR884" i="33"/>
  <c r="BV884" i="33"/>
  <c r="U884" i="33"/>
  <c r="BP884" i="33"/>
  <c r="CM884" i="33"/>
  <c r="BA884" i="33"/>
  <c r="CA884" i="33"/>
  <c r="AT884" i="33"/>
  <c r="AC884" i="33"/>
  <c r="AY884" i="33"/>
  <c r="BX884" i="33"/>
  <c r="BS884" i="33"/>
  <c r="AI884" i="33"/>
  <c r="AF884" i="33"/>
  <c r="BN884" i="33"/>
  <c r="CE884" i="33"/>
  <c r="BD884" i="33"/>
  <c r="AP884" i="33"/>
  <c r="BQ884" i="33"/>
  <c r="BC884" i="33"/>
  <c r="AD884" i="33"/>
  <c r="BT884" i="33"/>
  <c r="AK884" i="33"/>
  <c r="BF884" i="33"/>
  <c r="AV884" i="33"/>
  <c r="W884" i="33"/>
  <c r="CN884" i="33"/>
  <c r="BH884" i="33"/>
  <c r="BL884" i="33"/>
  <c r="L885" i="33" l="1"/>
  <c r="O884" i="33"/>
  <c r="L882" i="33"/>
  <c r="L884" i="33"/>
  <c r="M884" i="33"/>
  <c r="L883" i="33"/>
  <c r="M882" i="33" l="1"/>
  <c r="F882" i="33" l="1"/>
  <c r="D882" i="33"/>
  <c r="E882" i="33"/>
  <c r="H887" i="33" l="1"/>
  <c r="H888" i="33" l="1"/>
  <c r="K887" i="33"/>
  <c r="H889" i="33" l="1"/>
  <c r="K888" i="33"/>
  <c r="H890" i="33" l="1"/>
  <c r="K890" i="33" s="1"/>
  <c r="K889" i="33"/>
  <c r="CO887" i="33" l="1"/>
  <c r="CO888" i="33" s="1"/>
  <c r="AB887" i="33"/>
  <c r="AB888" i="33" s="1"/>
  <c r="BW887" i="33"/>
  <c r="BW888" i="33" s="1"/>
  <c r="AM887" i="33"/>
  <c r="AM888" i="33" s="1"/>
  <c r="BK887" i="33"/>
  <c r="BK888" i="33" s="1"/>
  <c r="CS887" i="33"/>
  <c r="CS888" i="33" s="1"/>
  <c r="BY887" i="33"/>
  <c r="BY888" i="33" s="1"/>
  <c r="AI887" i="33"/>
  <c r="AI888" i="33" s="1"/>
  <c r="CK887" i="33"/>
  <c r="CK888" i="33" s="1"/>
  <c r="CB887" i="33"/>
  <c r="CB888" i="33" s="1"/>
  <c r="AA887" i="33"/>
  <c r="AA888" i="33" s="1"/>
  <c r="CE887" i="33"/>
  <c r="CE888" i="33" s="1"/>
  <c r="CP887" i="33"/>
  <c r="CP888" i="33" s="1"/>
  <c r="AR887" i="33"/>
  <c r="AR888" i="33" s="1"/>
  <c r="CN887" i="33"/>
  <c r="CN888" i="33" s="1"/>
  <c r="CF887" i="33"/>
  <c r="CF888" i="33" s="1"/>
  <c r="Z887" i="33"/>
  <c r="Z888" i="33" s="1"/>
  <c r="BF887" i="33"/>
  <c r="BF888" i="33" s="1"/>
  <c r="AG887" i="33"/>
  <c r="AG888" i="33" s="1"/>
  <c r="AH887" i="33"/>
  <c r="AH888" i="33" s="1"/>
  <c r="S887" i="33"/>
  <c r="S888" i="33" s="1"/>
  <c r="AS887" i="33"/>
  <c r="AS888" i="33" s="1"/>
  <c r="AK887" i="33"/>
  <c r="AK888" i="33" s="1"/>
  <c r="Q887" i="33"/>
  <c r="X887" i="33"/>
  <c r="X888" i="33" s="1"/>
  <c r="AU887" i="33"/>
  <c r="AU888" i="33" s="1"/>
  <c r="BO887" i="33"/>
  <c r="BO888" i="33" s="1"/>
  <c r="AW887" i="33"/>
  <c r="AW888" i="33" s="1"/>
  <c r="R887" i="33"/>
  <c r="R888" i="33" s="1"/>
  <c r="AJ887" i="33"/>
  <c r="AJ888" i="33" s="1"/>
  <c r="BG887" i="33"/>
  <c r="BG888" i="33" s="1"/>
  <c r="AX887" i="33"/>
  <c r="AX888" i="33" s="1"/>
  <c r="AQ887" i="33"/>
  <c r="AQ888" i="33" s="1"/>
  <c r="BV887" i="33"/>
  <c r="BV888" i="33" s="1"/>
  <c r="BN887" i="33"/>
  <c r="BN888" i="33" s="1"/>
  <c r="BT887" i="33"/>
  <c r="BT888" i="33" s="1"/>
  <c r="CQ887" i="33"/>
  <c r="CQ888" i="33" s="1"/>
  <c r="BP887" i="33"/>
  <c r="BP888" i="33" s="1"/>
  <c r="BL887" i="33"/>
  <c r="BL888" i="33" s="1"/>
  <c r="U887" i="33"/>
  <c r="U888" i="33" s="1"/>
  <c r="BD887" i="33"/>
  <c r="BD888" i="33" s="1"/>
  <c r="AV887" i="33"/>
  <c r="AV888" i="33" s="1"/>
  <c r="CG887" i="33"/>
  <c r="CG888" i="33" s="1"/>
  <c r="BB887" i="33"/>
  <c r="BB888" i="33" s="1"/>
  <c r="CH887" i="33"/>
  <c r="CH888" i="33" s="1"/>
  <c r="BH887" i="33"/>
  <c r="BH888" i="33" s="1"/>
  <c r="BC887" i="33"/>
  <c r="BC888" i="33" s="1"/>
  <c r="CJ887" i="33"/>
  <c r="CJ888" i="33" s="1"/>
  <c r="AL887" i="33"/>
  <c r="AL888" i="33" s="1"/>
  <c r="AD887" i="33"/>
  <c r="AD888" i="33" s="1"/>
  <c r="BS887" i="33"/>
  <c r="BS888" i="33" s="1"/>
  <c r="AN887" i="33"/>
  <c r="AN888" i="33" s="1"/>
  <c r="CR887" i="33"/>
  <c r="CR888" i="33" s="1"/>
  <c r="CI887" i="33"/>
  <c r="CI888" i="33" s="1"/>
  <c r="CC887" i="33"/>
  <c r="CC888" i="33" s="1"/>
  <c r="BE887" i="33"/>
  <c r="BE888" i="33" s="1"/>
  <c r="BA887" i="33"/>
  <c r="BA888" i="33" s="1"/>
  <c r="V887" i="33"/>
  <c r="V888" i="33" s="1"/>
  <c r="BQ887" i="33"/>
  <c r="BQ888" i="33" s="1"/>
  <c r="AC887" i="33"/>
  <c r="AC888" i="33" s="1"/>
  <c r="AP887" i="33"/>
  <c r="AP888" i="33" s="1"/>
  <c r="BX887" i="33"/>
  <c r="BX888" i="33" s="1"/>
  <c r="BU887" i="33"/>
  <c r="BU888" i="33" s="1"/>
  <c r="BR887" i="33"/>
  <c r="BR888" i="33" s="1"/>
  <c r="AF887" i="33"/>
  <c r="AF888" i="33" s="1"/>
  <c r="AZ887" i="33"/>
  <c r="AZ888" i="33" s="1"/>
  <c r="AT887" i="33"/>
  <c r="AT888" i="33" s="1"/>
  <c r="AO887" i="33"/>
  <c r="AO888" i="33" s="1"/>
  <c r="CL887" i="33"/>
  <c r="CL888" i="33" s="1"/>
  <c r="CA887" i="33"/>
  <c r="CA888" i="33" s="1"/>
  <c r="BJ887" i="33"/>
  <c r="BJ888" i="33" s="1"/>
  <c r="AE887" i="33"/>
  <c r="AE888" i="33" s="1"/>
  <c r="W887" i="33"/>
  <c r="W888" i="33" s="1"/>
  <c r="BM887" i="33"/>
  <c r="BM888" i="33" s="1"/>
  <c r="AY887" i="33"/>
  <c r="AY888" i="33" s="1"/>
  <c r="CD887" i="33"/>
  <c r="CD888" i="33" s="1"/>
  <c r="BZ887" i="33"/>
  <c r="BZ888" i="33" s="1"/>
  <c r="CM887" i="33"/>
  <c r="CM888" i="33" s="1"/>
  <c r="Y887" i="33"/>
  <c r="Y888" i="33" s="1"/>
  <c r="BI887" i="33"/>
  <c r="BI888" i="33" s="1"/>
  <c r="T887" i="33"/>
  <c r="T888" i="33" s="1"/>
  <c r="O887" i="33" l="1"/>
  <c r="Q888" i="33"/>
  <c r="O888" i="33" l="1"/>
  <c r="Q889" i="33" s="1"/>
  <c r="BY889" i="33" l="1"/>
  <c r="AI889" i="33"/>
  <c r="BK889" i="33"/>
  <c r="BF889" i="33"/>
  <c r="CP889" i="33"/>
  <c r="AR889" i="33"/>
  <c r="CE889" i="33"/>
  <c r="CF889" i="33"/>
  <c r="CS889" i="33"/>
  <c r="AB889" i="33"/>
  <c r="AH889" i="33"/>
  <c r="BW889" i="33"/>
  <c r="Z889" i="33"/>
  <c r="AA889" i="33"/>
  <c r="AG889" i="33"/>
  <c r="CK889" i="33"/>
  <c r="CN889" i="33"/>
  <c r="CB889" i="33"/>
  <c r="AM889" i="33"/>
  <c r="CO889" i="33"/>
  <c r="AE889" i="33"/>
  <c r="BZ889" i="33"/>
  <c r="R889" i="33"/>
  <c r="AT889" i="33"/>
  <c r="BC889" i="33"/>
  <c r="V889" i="33"/>
  <c r="BL889" i="33"/>
  <c r="BA889" i="33"/>
  <c r="S889" i="33"/>
  <c r="AD889" i="33"/>
  <c r="AL889" i="33"/>
  <c r="AV889" i="33"/>
  <c r="BD889" i="33"/>
  <c r="CC889" i="33"/>
  <c r="CR889" i="33"/>
  <c r="CG889" i="33"/>
  <c r="CD889" i="33"/>
  <c r="AQ889" i="33"/>
  <c r="BN889" i="33"/>
  <c r="AJ889" i="33"/>
  <c r="AO889" i="33"/>
  <c r="T889" i="33"/>
  <c r="BT889" i="33"/>
  <c r="X889" i="33"/>
  <c r="AY889" i="33"/>
  <c r="AF889" i="33"/>
  <c r="U889" i="33"/>
  <c r="CL889" i="33"/>
  <c r="BU889" i="33"/>
  <c r="BQ889" i="33"/>
  <c r="CI889" i="33"/>
  <c r="CH889" i="33"/>
  <c r="AN889" i="33"/>
  <c r="CQ889" i="33"/>
  <c r="BB889" i="33"/>
  <c r="BO889" i="33"/>
  <c r="W889" i="33"/>
  <c r="Y889" i="33"/>
  <c r="AS889" i="33"/>
  <c r="AP889" i="33"/>
  <c r="AW889" i="33"/>
  <c r="BS889" i="33"/>
  <c r="BX889" i="33"/>
  <c r="CA889" i="33"/>
  <c r="BV889" i="33"/>
  <c r="BP889" i="33"/>
  <c r="AC889" i="33"/>
  <c r="BH889" i="33"/>
  <c r="BR889" i="33"/>
  <c r="BE889" i="33"/>
  <c r="BI889" i="33"/>
  <c r="BM889" i="33"/>
  <c r="CJ889" i="33"/>
  <c r="AZ889" i="33"/>
  <c r="CM889" i="33"/>
  <c r="BG889" i="33"/>
  <c r="AU889" i="33"/>
  <c r="AX889" i="33"/>
  <c r="AK889" i="33"/>
  <c r="BJ889" i="33"/>
  <c r="O889" i="33" l="1"/>
  <c r="L889" i="33"/>
  <c r="L888" i="33"/>
  <c r="L887" i="33"/>
  <c r="L890" i="33"/>
  <c r="M889" i="33"/>
  <c r="M887" i="33" l="1"/>
  <c r="F887" i="33" s="1"/>
  <c r="E887" i="33" l="1"/>
  <c r="D887" i="33"/>
  <c r="H892" i="33" l="1"/>
  <c r="H893" i="33" s="1"/>
  <c r="K892" i="33" l="1"/>
  <c r="H894" i="33"/>
  <c r="K893" i="33"/>
  <c r="H895" i="33" l="1"/>
  <c r="K895" i="33" s="1"/>
  <c r="K894" i="33"/>
  <c r="AN892" i="33" l="1"/>
  <c r="AN893" i="33" s="1"/>
  <c r="V892" i="33"/>
  <c r="V893" i="33" s="1"/>
  <c r="W892" i="33"/>
  <c r="W893" i="33" s="1"/>
  <c r="Q892" i="33"/>
  <c r="Q893" i="33" s="1"/>
  <c r="AH892" i="33"/>
  <c r="AH893" i="33" s="1"/>
  <c r="BQ892" i="33"/>
  <c r="BQ893" i="33" s="1"/>
  <c r="CD892" i="33"/>
  <c r="CD893" i="33" s="1"/>
  <c r="AY892" i="33"/>
  <c r="AY893" i="33" s="1"/>
  <c r="CI892" i="33"/>
  <c r="CI893" i="33" s="1"/>
  <c r="AK892" i="33"/>
  <c r="AK893" i="33" s="1"/>
  <c r="BC892" i="33"/>
  <c r="BC893" i="33" s="1"/>
  <c r="BR892" i="33"/>
  <c r="BR893" i="33" s="1"/>
  <c r="BL892" i="33"/>
  <c r="BL893" i="33" s="1"/>
  <c r="CG892" i="33"/>
  <c r="CG893" i="33" s="1"/>
  <c r="CQ892" i="33"/>
  <c r="CQ893" i="33" s="1"/>
  <c r="CE892" i="33"/>
  <c r="CE893" i="33" s="1"/>
  <c r="AP892" i="33"/>
  <c r="AP893" i="33" s="1"/>
  <c r="T892" i="33"/>
  <c r="T893" i="33" s="1"/>
  <c r="AV892" i="33"/>
  <c r="AV893" i="33" s="1"/>
  <c r="CR892" i="33"/>
  <c r="CR893" i="33" s="1"/>
  <c r="CM892" i="33"/>
  <c r="CM893" i="33" s="1"/>
  <c r="BK892" i="33"/>
  <c r="BK893" i="33" s="1"/>
  <c r="CO892" i="33"/>
  <c r="CO893" i="33" s="1"/>
  <c r="X892" i="33"/>
  <c r="X893" i="33" s="1"/>
  <c r="BU892" i="33"/>
  <c r="BU893" i="33" s="1"/>
  <c r="CP892" i="33"/>
  <c r="CP893" i="33" s="1"/>
  <c r="U892" i="33"/>
  <c r="U893" i="33" s="1"/>
  <c r="AL892" i="33"/>
  <c r="AL893" i="33" s="1"/>
  <c r="AZ892" i="33"/>
  <c r="AZ893" i="33" s="1"/>
  <c r="AA892" i="33"/>
  <c r="AA893" i="33" s="1"/>
  <c r="BT892" i="33"/>
  <c r="BT893" i="33" s="1"/>
  <c r="BP892" i="33"/>
  <c r="BP893" i="33" s="1"/>
  <c r="BO892" i="33"/>
  <c r="BO893" i="33" s="1"/>
  <c r="CN892" i="33"/>
  <c r="CN893" i="33" s="1"/>
  <c r="BB892" i="33"/>
  <c r="BB893" i="33" s="1"/>
  <c r="AF892" i="33"/>
  <c r="AF893" i="33" s="1"/>
  <c r="BF892" i="33"/>
  <c r="BF893" i="33" s="1"/>
  <c r="BW892" i="33"/>
  <c r="BW893" i="33" s="1"/>
  <c r="CJ892" i="33"/>
  <c r="CJ893" i="33" s="1"/>
  <c r="CK892" i="33"/>
  <c r="CK893" i="33" s="1"/>
  <c r="BZ892" i="33"/>
  <c r="BZ893" i="33" s="1"/>
  <c r="BJ892" i="33"/>
  <c r="BJ893" i="33" s="1"/>
  <c r="BY892" i="33"/>
  <c r="BY893" i="33" s="1"/>
  <c r="R892" i="33"/>
  <c r="R893" i="33" s="1"/>
  <c r="AD892" i="33"/>
  <c r="AD893" i="33" s="1"/>
  <c r="BS892" i="33"/>
  <c r="BS893" i="33" s="1"/>
  <c r="AR892" i="33"/>
  <c r="AR893" i="33" s="1"/>
  <c r="AQ892" i="33"/>
  <c r="AQ893" i="33" s="1"/>
  <c r="BI892" i="33"/>
  <c r="BI893" i="33" s="1"/>
  <c r="AJ892" i="33"/>
  <c r="AJ893" i="33" s="1"/>
  <c r="AX892" i="33"/>
  <c r="AX893" i="33" s="1"/>
  <c r="CC892" i="33"/>
  <c r="CC893" i="33" s="1"/>
  <c r="CB892" i="33"/>
  <c r="CB893" i="33" s="1"/>
  <c r="AI892" i="33"/>
  <c r="AI893" i="33" s="1"/>
  <c r="BM892" i="33"/>
  <c r="BM893" i="33" s="1"/>
  <c r="Z892" i="33"/>
  <c r="Z893" i="33" s="1"/>
  <c r="AT892" i="33"/>
  <c r="AT893" i="33" s="1"/>
  <c r="BV892" i="33"/>
  <c r="BV893" i="33" s="1"/>
  <c r="CH892" i="33"/>
  <c r="CH893" i="33" s="1"/>
  <c r="BH892" i="33"/>
  <c r="BH893" i="33" s="1"/>
  <c r="BN892" i="33"/>
  <c r="BN893" i="33" s="1"/>
  <c r="AU892" i="33"/>
  <c r="AU893" i="33" s="1"/>
  <c r="CS892" i="33"/>
  <c r="CS893" i="33" s="1"/>
  <c r="CL892" i="33"/>
  <c r="CL893" i="33" s="1"/>
  <c r="BE892" i="33"/>
  <c r="BE893" i="33" s="1"/>
  <c r="AB892" i="33"/>
  <c r="AB893" i="33" s="1"/>
  <c r="AS892" i="33"/>
  <c r="AS893" i="33" s="1"/>
  <c r="AM892" i="33"/>
  <c r="AM893" i="33" s="1"/>
  <c r="AC892" i="33"/>
  <c r="AC893" i="33" s="1"/>
  <c r="Y892" i="33"/>
  <c r="Y893" i="33" s="1"/>
  <c r="AO892" i="33"/>
  <c r="AO893" i="33" s="1"/>
  <c r="BA892" i="33"/>
  <c r="BA893" i="33" s="1"/>
  <c r="CA892" i="33"/>
  <c r="CA893" i="33" s="1"/>
  <c r="CF892" i="33"/>
  <c r="CF893" i="33" s="1"/>
  <c r="AW892" i="33"/>
  <c r="AW893" i="33" s="1"/>
  <c r="BD892" i="33"/>
  <c r="BD893" i="33" s="1"/>
  <c r="BX892" i="33"/>
  <c r="BX893" i="33" s="1"/>
  <c r="AG892" i="33"/>
  <c r="AG893" i="33" s="1"/>
  <c r="BG892" i="33"/>
  <c r="BG893" i="33" s="1"/>
  <c r="AE892" i="33"/>
  <c r="AE893" i="33" s="1"/>
  <c r="S892" i="33"/>
  <c r="S893" i="33" s="1"/>
  <c r="O892" i="33" l="1"/>
  <c r="O893" i="33"/>
  <c r="BK894" i="33" s="1"/>
  <c r="U894" i="33" l="1"/>
  <c r="BT894" i="33"/>
  <c r="BO894" i="33"/>
  <c r="BG894" i="33"/>
  <c r="CF894" i="33"/>
  <c r="S894" i="33"/>
  <c r="BB894" i="33"/>
  <c r="BY894" i="33"/>
  <c r="CH894" i="33"/>
  <c r="AE894" i="33"/>
  <c r="AS894" i="33"/>
  <c r="BM894" i="33"/>
  <c r="AA894" i="33"/>
  <c r="BP894" i="33"/>
  <c r="AX894" i="33"/>
  <c r="CO894" i="33"/>
  <c r="AW894" i="33"/>
  <c r="AG894" i="33"/>
  <c r="X894" i="33"/>
  <c r="CS894" i="33"/>
  <c r="AR894" i="33"/>
  <c r="AD894" i="33"/>
  <c r="CB894" i="33"/>
  <c r="BI894" i="33"/>
  <c r="BX894" i="33"/>
  <c r="BW894" i="33"/>
  <c r="BN894" i="33"/>
  <c r="AJ894" i="33"/>
  <c r="AL894" i="33"/>
  <c r="BH894" i="33"/>
  <c r="AH894" i="33"/>
  <c r="CD894" i="33"/>
  <c r="W894" i="33"/>
  <c r="AN894" i="33"/>
  <c r="AV894" i="33"/>
  <c r="AY894" i="33"/>
  <c r="T894" i="33"/>
  <c r="CQ894" i="33"/>
  <c r="BC894" i="33"/>
  <c r="CE894" i="33"/>
  <c r="CG894" i="33"/>
  <c r="CR894" i="33"/>
  <c r="BQ894" i="33"/>
  <c r="AK894" i="33"/>
  <c r="CI894" i="33"/>
  <c r="V894" i="33"/>
  <c r="AP894" i="33"/>
  <c r="BL894" i="33"/>
  <c r="BR894" i="33"/>
  <c r="R894" i="33"/>
  <c r="AQ894" i="33"/>
  <c r="Q894" i="33"/>
  <c r="CC894" i="33"/>
  <c r="Z894" i="33"/>
  <c r="BE894" i="33"/>
  <c r="BV894" i="33"/>
  <c r="AU894" i="33"/>
  <c r="AM894" i="33"/>
  <c r="CJ894" i="33"/>
  <c r="AF894" i="33"/>
  <c r="AC894" i="33"/>
  <c r="CK894" i="33"/>
  <c r="BF894" i="33"/>
  <c r="BZ894" i="33"/>
  <c r="CN894" i="33"/>
  <c r="BU894" i="33"/>
  <c r="BJ894" i="33"/>
  <c r="AI894" i="33"/>
  <c r="AT894" i="33"/>
  <c r="CL894" i="33"/>
  <c r="Y894" i="33"/>
  <c r="CM894" i="33"/>
  <c r="BA894" i="33"/>
  <c r="CP894" i="33"/>
  <c r="CA894" i="33"/>
  <c r="BS894" i="33"/>
  <c r="AB894" i="33"/>
  <c r="AZ894" i="33"/>
  <c r="BD894" i="33"/>
  <c r="AO894" i="33"/>
  <c r="O894" i="33" l="1"/>
  <c r="M894" i="33"/>
  <c r="L892" i="33"/>
  <c r="L895" i="33"/>
  <c r="L893" i="33"/>
  <c r="L894" i="33"/>
  <c r="M892" i="33" l="1"/>
  <c r="F892" i="33" l="1"/>
  <c r="D892" i="33"/>
  <c r="E892" i="33"/>
  <c r="H897" i="33" l="1"/>
  <c r="H898" i="33" l="1"/>
  <c r="R846" i="33"/>
  <c r="G26" i="33"/>
  <c r="K897" i="33"/>
  <c r="K12" i="33" l="1"/>
  <c r="R847" i="33"/>
  <c r="H899" i="33"/>
  <c r="K898" i="33"/>
  <c r="K13" i="33" s="1"/>
  <c r="C4" i="38" l="1"/>
  <c r="C6" i="36"/>
  <c r="H900" i="33"/>
  <c r="R848" i="33"/>
  <c r="K899" i="33"/>
  <c r="C5" i="36"/>
  <c r="C3" i="38"/>
  <c r="K14" i="33" l="1"/>
  <c r="R849" i="33"/>
  <c r="K900" i="33"/>
  <c r="BT897" i="33" s="1"/>
  <c r="BT898" i="33" s="1"/>
  <c r="E36" i="38"/>
  <c r="E37" i="38"/>
  <c r="AW897" i="33" l="1"/>
  <c r="AW898" i="33" s="1"/>
  <c r="AF897" i="33"/>
  <c r="AF898" i="33" s="1"/>
  <c r="CN897" i="33"/>
  <c r="CN898" i="33" s="1"/>
  <c r="X897" i="33"/>
  <c r="X898" i="33" s="1"/>
  <c r="Q897" i="33"/>
  <c r="Q898" i="33" s="1"/>
  <c r="AB897" i="33"/>
  <c r="AB898" i="33" s="1"/>
  <c r="BJ897" i="33"/>
  <c r="BJ898" i="33" s="1"/>
  <c r="CG897" i="33"/>
  <c r="CG898" i="33" s="1"/>
  <c r="BA897" i="33"/>
  <c r="BA898" i="33" s="1"/>
  <c r="BN897" i="33"/>
  <c r="BN898" i="33" s="1"/>
  <c r="AX897" i="33"/>
  <c r="AX898" i="33" s="1"/>
  <c r="AM897" i="33"/>
  <c r="AM898" i="33" s="1"/>
  <c r="CK897" i="33"/>
  <c r="CK898" i="33" s="1"/>
  <c r="AI897" i="33"/>
  <c r="AI898" i="33" s="1"/>
  <c r="CR897" i="33"/>
  <c r="CR898" i="33" s="1"/>
  <c r="CJ897" i="33"/>
  <c r="CJ898" i="33" s="1"/>
  <c r="AS897" i="33"/>
  <c r="AS898" i="33" s="1"/>
  <c r="V897" i="33"/>
  <c r="V898" i="33" s="1"/>
  <c r="AO897" i="33"/>
  <c r="AO898" i="33" s="1"/>
  <c r="BP897" i="33"/>
  <c r="BP898" i="33" s="1"/>
  <c r="AN897" i="33"/>
  <c r="AN898" i="33" s="1"/>
  <c r="CF897" i="33"/>
  <c r="CF898" i="33" s="1"/>
  <c r="AA897" i="33"/>
  <c r="AA898" i="33" s="1"/>
  <c r="BK897" i="33"/>
  <c r="BK898" i="33" s="1"/>
  <c r="CI897" i="33"/>
  <c r="CI898" i="33" s="1"/>
  <c r="CP897" i="33"/>
  <c r="CP898" i="33" s="1"/>
  <c r="BL897" i="33"/>
  <c r="BL898" i="33" s="1"/>
  <c r="BW897" i="33"/>
  <c r="BW898" i="33" s="1"/>
  <c r="S897" i="33"/>
  <c r="S898" i="33" s="1"/>
  <c r="CL897" i="33"/>
  <c r="CL898" i="33" s="1"/>
  <c r="BB897" i="33"/>
  <c r="BB898" i="33" s="1"/>
  <c r="CC897" i="33"/>
  <c r="CC898" i="33" s="1"/>
  <c r="CB897" i="33"/>
  <c r="CB898" i="33" s="1"/>
  <c r="CS897" i="33"/>
  <c r="CS898" i="33" s="1"/>
  <c r="AH897" i="33"/>
  <c r="AH898" i="33" s="1"/>
  <c r="BU897" i="33"/>
  <c r="BU898" i="33" s="1"/>
  <c r="AV897" i="33"/>
  <c r="AV898" i="33" s="1"/>
  <c r="AT897" i="33"/>
  <c r="AT898" i="33" s="1"/>
  <c r="T897" i="33"/>
  <c r="T898" i="33" s="1"/>
  <c r="BO897" i="33"/>
  <c r="BO898" i="33" s="1"/>
  <c r="Z897" i="33"/>
  <c r="Z898" i="33" s="1"/>
  <c r="BX897" i="33"/>
  <c r="BX898" i="33" s="1"/>
  <c r="W897" i="33"/>
  <c r="W898" i="33" s="1"/>
  <c r="AP897" i="33"/>
  <c r="AP898" i="33" s="1"/>
  <c r="AU897" i="33"/>
  <c r="AU898" i="33" s="1"/>
  <c r="K15" i="33"/>
  <c r="A3" i="27" s="1"/>
  <c r="E3" i="27" s="1"/>
  <c r="CD897" i="33"/>
  <c r="CD898" i="33" s="1"/>
  <c r="AE897" i="33"/>
  <c r="AE898" i="33" s="1"/>
  <c r="CM897" i="33"/>
  <c r="CM898" i="33" s="1"/>
  <c r="BF897" i="33"/>
  <c r="BF898" i="33" s="1"/>
  <c r="CO897" i="33"/>
  <c r="CO898" i="33" s="1"/>
  <c r="BH897" i="33"/>
  <c r="BH898" i="33" s="1"/>
  <c r="BE897" i="33"/>
  <c r="BE898" i="33" s="1"/>
  <c r="CA897" i="33"/>
  <c r="CA898" i="33" s="1"/>
  <c r="Y897" i="33"/>
  <c r="Y898" i="33" s="1"/>
  <c r="AY897" i="33"/>
  <c r="AY898" i="33" s="1"/>
  <c r="CE897" i="33"/>
  <c r="CE898" i="33" s="1"/>
  <c r="BD897" i="33"/>
  <c r="BD898" i="33" s="1"/>
  <c r="BG897" i="33"/>
  <c r="BG898" i="33" s="1"/>
  <c r="AG897" i="33"/>
  <c r="AG898" i="33" s="1"/>
  <c r="AZ897" i="33"/>
  <c r="AZ898" i="33" s="1"/>
  <c r="BZ897" i="33"/>
  <c r="BZ898" i="33" s="1"/>
  <c r="AJ897" i="33"/>
  <c r="AJ898" i="33" s="1"/>
  <c r="BS897" i="33"/>
  <c r="BS898" i="33" s="1"/>
  <c r="BQ897" i="33"/>
  <c r="BQ898" i="33" s="1"/>
  <c r="BR897" i="33"/>
  <c r="BR898" i="33" s="1"/>
  <c r="R897" i="33"/>
  <c r="R898" i="33" s="1"/>
  <c r="AR897" i="33"/>
  <c r="AR898" i="33" s="1"/>
  <c r="AQ897" i="33"/>
  <c r="AQ898" i="33" s="1"/>
  <c r="BY897" i="33"/>
  <c r="BY898" i="33" s="1"/>
  <c r="BM897" i="33"/>
  <c r="BM898" i="33" s="1"/>
  <c r="CH897" i="33"/>
  <c r="CH898" i="33" s="1"/>
  <c r="BI897" i="33"/>
  <c r="BI898" i="33" s="1"/>
  <c r="CQ897" i="33"/>
  <c r="CQ898" i="33" s="1"/>
  <c r="BV897" i="33"/>
  <c r="BV898" i="33" s="1"/>
  <c r="AC897" i="33"/>
  <c r="AC898" i="33" s="1"/>
  <c r="U897" i="33"/>
  <c r="U898" i="33" s="1"/>
  <c r="AL897" i="33"/>
  <c r="AL898" i="33" s="1"/>
  <c r="BC897" i="33"/>
  <c r="BC898" i="33" s="1"/>
  <c r="AD897" i="33"/>
  <c r="AD898" i="33" s="1"/>
  <c r="C5" i="38"/>
  <c r="C7" i="36"/>
  <c r="AK897" i="33"/>
  <c r="AK898" i="33" s="1"/>
  <c r="O898" i="33" l="1"/>
  <c r="Q899" i="33" s="1"/>
  <c r="E38" i="38"/>
  <c r="O897" i="33"/>
  <c r="C8" i="36"/>
  <c r="A7" i="27" s="1"/>
  <c r="C6" i="38"/>
  <c r="BE899" i="33" l="1"/>
  <c r="AJ899" i="33"/>
  <c r="BV899" i="33"/>
  <c r="BG908" i="33" s="1"/>
  <c r="R899" i="33"/>
  <c r="C906" i="33" s="1"/>
  <c r="CM899" i="33"/>
  <c r="BX906" i="33" s="1"/>
  <c r="CE899" i="33"/>
  <c r="BP907" i="33" s="1"/>
  <c r="CS899" i="33"/>
  <c r="CD907" i="33" s="1"/>
  <c r="BX899" i="33"/>
  <c r="BI905" i="33" s="1"/>
  <c r="BF899" i="33"/>
  <c r="AQ907" i="33" s="1"/>
  <c r="U899" i="33"/>
  <c r="F906" i="33" s="1"/>
  <c r="AL899" i="33"/>
  <c r="W908" i="33" s="1"/>
  <c r="Z899" i="33"/>
  <c r="K906" i="33" s="1"/>
  <c r="AR899" i="33"/>
  <c r="AC905" i="33" s="1"/>
  <c r="BB899" i="33"/>
  <c r="AM905" i="33" s="1"/>
  <c r="BS899" i="33"/>
  <c r="BD907" i="33" s="1"/>
  <c r="AV899" i="33"/>
  <c r="AG906" i="33" s="1"/>
  <c r="AU899" i="33"/>
  <c r="AF906" i="33" s="1"/>
  <c r="CD899" i="33"/>
  <c r="BO908" i="33" s="1"/>
  <c r="AP899" i="33"/>
  <c r="AA906" i="33" s="1"/>
  <c r="Y899" i="33"/>
  <c r="J905" i="33" s="1"/>
  <c r="CB899" i="33"/>
  <c r="BM905" i="33" s="1"/>
  <c r="CQ899" i="33"/>
  <c r="CB908" i="33" s="1"/>
  <c r="BC899" i="33"/>
  <c r="AN906" i="33" s="1"/>
  <c r="AT899" i="33"/>
  <c r="AE908" i="33" s="1"/>
  <c r="BQ899" i="33"/>
  <c r="BB906" i="33" s="1"/>
  <c r="T899" i="33"/>
  <c r="E907" i="33" s="1"/>
  <c r="BR899" i="33"/>
  <c r="BC906" i="33" s="1"/>
  <c r="BI899" i="33"/>
  <c r="AT905" i="33" s="1"/>
  <c r="AZ899" i="33"/>
  <c r="AK906" i="33" s="1"/>
  <c r="CA899" i="33"/>
  <c r="BL907" i="33" s="1"/>
  <c r="CH899" i="33"/>
  <c r="BS907" i="33" s="1"/>
  <c r="BD899" i="33"/>
  <c r="AO906" i="33" s="1"/>
  <c r="AQ899" i="33"/>
  <c r="AB907" i="33" s="1"/>
  <c r="BG899" i="33"/>
  <c r="AR908" i="33" s="1"/>
  <c r="BZ899" i="33"/>
  <c r="BK905" i="33" s="1"/>
  <c r="AK899" i="33"/>
  <c r="V907" i="33" s="1"/>
  <c r="AD899" i="33"/>
  <c r="O905" i="33" s="1"/>
  <c r="AE899" i="33"/>
  <c r="P907" i="33" s="1"/>
  <c r="AC899" i="33"/>
  <c r="N907" i="33" s="1"/>
  <c r="AH899" i="33"/>
  <c r="S907" i="33" s="1"/>
  <c r="CO899" i="33"/>
  <c r="BZ906" i="33" s="1"/>
  <c r="CC899" i="33"/>
  <c r="BN905" i="33" s="1"/>
  <c r="BY899" i="33"/>
  <c r="BJ906" i="33" s="1"/>
  <c r="BH899" i="33"/>
  <c r="AS905" i="33" s="1"/>
  <c r="BM899" i="33"/>
  <c r="AX905" i="33" s="1"/>
  <c r="W899" i="33"/>
  <c r="H905" i="33" s="1"/>
  <c r="BO899" i="33"/>
  <c r="AZ908" i="33" s="1"/>
  <c r="AY899" i="33"/>
  <c r="AJ906" i="33" s="1"/>
  <c r="AF905" i="33"/>
  <c r="AF907" i="33"/>
  <c r="BO907" i="33"/>
  <c r="BO906" i="33"/>
  <c r="B908" i="33"/>
  <c r="B906" i="33"/>
  <c r="B905" i="33"/>
  <c r="B907" i="33"/>
  <c r="AB906" i="33"/>
  <c r="A8" i="27"/>
  <c r="A10" i="27" s="1"/>
  <c r="A11" i="27" s="1"/>
  <c r="A12" i="27" s="1"/>
  <c r="A13" i="27" s="1"/>
  <c r="A14" i="27" s="1"/>
  <c r="A15" i="27" s="1"/>
  <c r="A16" i="27" s="1"/>
  <c r="A17" i="27" s="1"/>
  <c r="A18" i="27" s="1"/>
  <c r="A19" i="27" s="1"/>
  <c r="A20" i="27" s="1"/>
  <c r="A21" i="27" s="1"/>
  <c r="A22" i="27" s="1"/>
  <c r="A23" i="27" s="1"/>
  <c r="A24" i="27" s="1"/>
  <c r="A25" i="27" s="1"/>
  <c r="A26" i="27" s="1"/>
  <c r="A27" i="27" s="1"/>
  <c r="A28" i="27" s="1"/>
  <c r="A29" i="27" s="1"/>
  <c r="A30" i="27" s="1"/>
  <c r="A31" i="27" s="1"/>
  <c r="A32" i="27" s="1"/>
  <c r="A33" i="27" s="1"/>
  <c r="A34" i="27" s="1"/>
  <c r="A35" i="27" s="1"/>
  <c r="A36" i="27" s="1"/>
  <c r="A37" i="27" s="1"/>
  <c r="A38" i="27" s="1"/>
  <c r="A39" i="27" s="1"/>
  <c r="A40" i="27" s="1"/>
  <c r="A41" i="27" s="1"/>
  <c r="A42" i="27" s="1"/>
  <c r="A43" i="27" s="1"/>
  <c r="A44" i="27" s="1"/>
  <c r="A45" i="27" s="1"/>
  <c r="A46" i="27" s="1"/>
  <c r="A47" i="27" s="1"/>
  <c r="A48" i="27" s="1"/>
  <c r="A49" i="27" s="1"/>
  <c r="A50" i="27" s="1"/>
  <c r="A51" i="27" s="1"/>
  <c r="A52" i="27" s="1"/>
  <c r="A53" i="27" s="1"/>
  <c r="A54" i="27" s="1"/>
  <c r="A55" i="27" s="1"/>
  <c r="A56" i="27" s="1"/>
  <c r="A57" i="27" s="1"/>
  <c r="A58" i="27" s="1"/>
  <c r="A59" i="27" s="1"/>
  <c r="A60" i="27" s="1"/>
  <c r="A61" i="27" s="1"/>
  <c r="A62" i="27" s="1"/>
  <c r="A63" i="27" s="1"/>
  <c r="A64" i="27" s="1"/>
  <c r="A65" i="27" s="1"/>
  <c r="A66" i="27" s="1"/>
  <c r="A67" i="27" s="1"/>
  <c r="A68" i="27" s="1"/>
  <c r="A69" i="27" s="1"/>
  <c r="A70" i="27" s="1"/>
  <c r="A71" i="27" s="1"/>
  <c r="A72" i="27" s="1"/>
  <c r="A73" i="27" s="1"/>
  <c r="A74" i="27" s="1"/>
  <c r="A75" i="27" s="1"/>
  <c r="A76" i="27" s="1"/>
  <c r="A77" i="27" s="1"/>
  <c r="A78" i="27" s="1"/>
  <c r="A79" i="27" s="1"/>
  <c r="A80" i="27" s="1"/>
  <c r="A81" i="27" s="1"/>
  <c r="A82" i="27" s="1"/>
  <c r="A83" i="27" s="1"/>
  <c r="A84" i="27" s="1"/>
  <c r="A85" i="27" s="1"/>
  <c r="A86" i="27" s="1"/>
  <c r="A87" i="27" s="1"/>
  <c r="A88" i="27" s="1"/>
  <c r="A89" i="27" s="1"/>
  <c r="A90" i="27" s="1"/>
  <c r="A91" i="27" s="1"/>
  <c r="A92" i="27" s="1"/>
  <c r="A93" i="27" s="1"/>
  <c r="A94" i="27" s="1"/>
  <c r="A95" i="27" s="1"/>
  <c r="A96" i="27" s="1"/>
  <c r="A97" i="27" s="1"/>
  <c r="A98" i="27" s="1"/>
  <c r="A99" i="27" s="1"/>
  <c r="A100" i="27" s="1"/>
  <c r="A101" i="27" s="1"/>
  <c r="A102" i="27" s="1"/>
  <c r="A103" i="27" s="1"/>
  <c r="A104" i="27" s="1"/>
  <c r="A105" i="27" s="1"/>
  <c r="A106" i="27" s="1"/>
  <c r="A107" i="27" s="1"/>
  <c r="A108" i="27" s="1"/>
  <c r="A109" i="27" s="1"/>
  <c r="A110" i="27" s="1"/>
  <c r="A111" i="27" s="1"/>
  <c r="A112" i="27" s="1"/>
  <c r="A113" i="27" s="1"/>
  <c r="A114" i="27" s="1"/>
  <c r="A115" i="27" s="1"/>
  <c r="A116" i="27" s="1"/>
  <c r="A117" i="27" s="1"/>
  <c r="A118" i="27" s="1"/>
  <c r="A119" i="27" s="1"/>
  <c r="A120" i="27" s="1"/>
  <c r="A121" i="27" s="1"/>
  <c r="A122" i="27" s="1"/>
  <c r="A123" i="27" s="1"/>
  <c r="A124" i="27" s="1"/>
  <c r="A125" i="27" s="1"/>
  <c r="A126" i="27" s="1"/>
  <c r="A127" i="27" s="1"/>
  <c r="A128" i="27" s="1"/>
  <c r="A129" i="27" s="1"/>
  <c r="A130" i="27" s="1"/>
  <c r="A131" i="27" s="1"/>
  <c r="A132" i="27" s="1"/>
  <c r="A133" i="27" s="1"/>
  <c r="A137" i="27"/>
  <c r="E39" i="38"/>
  <c r="BT899" i="33"/>
  <c r="AX899" i="33"/>
  <c r="S899" i="33"/>
  <c r="AW899" i="33"/>
  <c r="BW899" i="33"/>
  <c r="AA899" i="33"/>
  <c r="BJ899" i="33"/>
  <c r="AF899" i="33"/>
  <c r="BA899" i="33"/>
  <c r="CI899" i="33"/>
  <c r="CN899" i="33"/>
  <c r="X899" i="33"/>
  <c r="AI899" i="33"/>
  <c r="BN899" i="33"/>
  <c r="AS899" i="33"/>
  <c r="CJ899" i="33"/>
  <c r="AM899" i="33"/>
  <c r="CF899" i="33"/>
  <c r="BL899" i="33"/>
  <c r="CK899" i="33"/>
  <c r="BP899" i="33"/>
  <c r="BK899" i="33"/>
  <c r="CL899" i="33"/>
  <c r="CG899" i="33"/>
  <c r="AO899" i="33"/>
  <c r="CP899" i="33"/>
  <c r="CR899" i="33"/>
  <c r="V899" i="33"/>
  <c r="AN899" i="33"/>
  <c r="AB899" i="33"/>
  <c r="BB908" i="33"/>
  <c r="BB907" i="33"/>
  <c r="AP906" i="33"/>
  <c r="AP905" i="33"/>
  <c r="AP908" i="33"/>
  <c r="AP907" i="33"/>
  <c r="U908" i="33"/>
  <c r="U907" i="33"/>
  <c r="U906" i="33"/>
  <c r="U905" i="33"/>
  <c r="BU899" i="33"/>
  <c r="AG899" i="33"/>
  <c r="AQ908" i="33" l="1"/>
  <c r="AQ906" i="33"/>
  <c r="AQ905" i="33"/>
  <c r="E908" i="33"/>
  <c r="AR906" i="33"/>
  <c r="BX905" i="33"/>
  <c r="BO905" i="33"/>
  <c r="F908" i="33"/>
  <c r="F905" i="33"/>
  <c r="BX907" i="33"/>
  <c r="F907" i="33"/>
  <c r="BX908" i="33"/>
  <c r="E905" i="33"/>
  <c r="AB905" i="33"/>
  <c r="AA905" i="33"/>
  <c r="C908" i="33"/>
  <c r="J907" i="33"/>
  <c r="AA907" i="33"/>
  <c r="BG907" i="33"/>
  <c r="BM907" i="33"/>
  <c r="BG906" i="33"/>
  <c r="W907" i="33"/>
  <c r="AC906" i="33"/>
  <c r="BM906" i="33"/>
  <c r="C905" i="33"/>
  <c r="AC907" i="33"/>
  <c r="C907" i="33"/>
  <c r="AB908" i="33"/>
  <c r="BB905" i="33"/>
  <c r="BZ905" i="33"/>
  <c r="BZ907" i="33"/>
  <c r="BL908" i="33"/>
  <c r="K907" i="33"/>
  <c r="BL905" i="33"/>
  <c r="H907" i="33"/>
  <c r="P906" i="33"/>
  <c r="BS906" i="33"/>
  <c r="H908" i="33"/>
  <c r="AM906" i="33"/>
  <c r="BM908" i="33"/>
  <c r="AC908" i="33"/>
  <c r="AM908" i="33"/>
  <c r="CD906" i="33"/>
  <c r="BS908" i="33"/>
  <c r="H906" i="33"/>
  <c r="AF908" i="33"/>
  <c r="P905" i="33"/>
  <c r="BL906" i="33"/>
  <c r="AM907" i="33"/>
  <c r="BZ908" i="33"/>
  <c r="K908" i="33"/>
  <c r="CB907" i="33"/>
  <c r="BI906" i="33"/>
  <c r="J906" i="33"/>
  <c r="J908" i="33"/>
  <c r="AN907" i="33"/>
  <c r="BP906" i="33"/>
  <c r="K905" i="33"/>
  <c r="CB905" i="33"/>
  <c r="BD908" i="33"/>
  <c r="AJ905" i="33"/>
  <c r="BD905" i="33"/>
  <c r="AZ907" i="33"/>
  <c r="BP908" i="33"/>
  <c r="CB906" i="33"/>
  <c r="BD906" i="33"/>
  <c r="BS905" i="33"/>
  <c r="AN908" i="33"/>
  <c r="AE906" i="33"/>
  <c r="AJ908" i="33"/>
  <c r="BG905" i="33"/>
  <c r="AN905" i="33"/>
  <c r="AG905" i="33"/>
  <c r="AE905" i="33"/>
  <c r="AO907" i="33"/>
  <c r="W906" i="33"/>
  <c r="BK908" i="33"/>
  <c r="AG907" i="33"/>
  <c r="AG908" i="33"/>
  <c r="AA908" i="33"/>
  <c r="AE907" i="33"/>
  <c r="AO908" i="33"/>
  <c r="W905" i="33"/>
  <c r="S908" i="33"/>
  <c r="AJ907" i="33"/>
  <c r="AZ906" i="33"/>
  <c r="BI908" i="33"/>
  <c r="CD905" i="33"/>
  <c r="N905" i="33"/>
  <c r="AO905" i="33"/>
  <c r="S905" i="33"/>
  <c r="AZ905" i="33"/>
  <c r="BI907" i="33"/>
  <c r="CD908" i="33"/>
  <c r="BP905" i="33"/>
  <c r="N906" i="33"/>
  <c r="P908" i="33"/>
  <c r="S906" i="33"/>
  <c r="L900" i="33"/>
  <c r="P849" i="33" s="1"/>
  <c r="T849" i="33" s="1"/>
  <c r="N908" i="33"/>
  <c r="AR905" i="33"/>
  <c r="AT907" i="33"/>
  <c r="AR907" i="33"/>
  <c r="O906" i="33"/>
  <c r="BJ907" i="33"/>
  <c r="BC908" i="33"/>
  <c r="AS908" i="33"/>
  <c r="BJ905" i="33"/>
  <c r="BJ908" i="33"/>
  <c r="E906" i="33"/>
  <c r="V906" i="33"/>
  <c r="L897" i="33"/>
  <c r="L12" i="33" s="1"/>
  <c r="AT906" i="33"/>
  <c r="BN907" i="33"/>
  <c r="AT908" i="33"/>
  <c r="BC907" i="33"/>
  <c r="O908" i="33"/>
  <c r="AS906" i="33"/>
  <c r="BK906" i="33"/>
  <c r="V905" i="33"/>
  <c r="AX906" i="33"/>
  <c r="V908" i="33"/>
  <c r="AX908" i="33"/>
  <c r="AK908" i="33"/>
  <c r="BN908" i="33"/>
  <c r="AX907" i="33"/>
  <c r="AK905" i="33"/>
  <c r="BN906" i="33"/>
  <c r="BC905" i="33"/>
  <c r="O907" i="33"/>
  <c r="AS907" i="33"/>
  <c r="BK907" i="33"/>
  <c r="L899" i="33"/>
  <c r="L14" i="33" s="1"/>
  <c r="AK907" i="33"/>
  <c r="C31" i="36"/>
  <c r="C30" i="36"/>
  <c r="BF907" i="33"/>
  <c r="BF906" i="33"/>
  <c r="BF908" i="33"/>
  <c r="BF905" i="33"/>
  <c r="BW907" i="33"/>
  <c r="BW905" i="33"/>
  <c r="BW906" i="33"/>
  <c r="BW908" i="33"/>
  <c r="AU907" i="33"/>
  <c r="AU908" i="33"/>
  <c r="AU905" i="33"/>
  <c r="AU906" i="33"/>
  <c r="Y906" i="33"/>
  <c r="Y905" i="33"/>
  <c r="Y907" i="33"/>
  <c r="Y908" i="33"/>
  <c r="BA908" i="33"/>
  <c r="BA907" i="33"/>
  <c r="BA906" i="33"/>
  <c r="BA905" i="33"/>
  <c r="T907" i="33"/>
  <c r="T906" i="33"/>
  <c r="T905" i="33"/>
  <c r="T908" i="33"/>
  <c r="BH907" i="33"/>
  <c r="BH906" i="33"/>
  <c r="BH908" i="33"/>
  <c r="BH905" i="33"/>
  <c r="O899" i="33"/>
  <c r="G906" i="33"/>
  <c r="G907" i="33"/>
  <c r="G905" i="33"/>
  <c r="G908" i="33"/>
  <c r="BV907" i="33"/>
  <c r="BV906" i="33"/>
  <c r="BV905" i="33"/>
  <c r="BV908" i="33"/>
  <c r="I905" i="33"/>
  <c r="I908" i="33"/>
  <c r="I906" i="33"/>
  <c r="I907" i="33"/>
  <c r="AH906" i="33"/>
  <c r="AH905" i="33"/>
  <c r="AH907" i="33"/>
  <c r="AH908" i="33"/>
  <c r="AD908" i="33"/>
  <c r="AD907" i="33"/>
  <c r="AD906" i="33"/>
  <c r="AD905" i="33"/>
  <c r="M899" i="33"/>
  <c r="CA908" i="33"/>
  <c r="CA907" i="33"/>
  <c r="CA906" i="33"/>
  <c r="CA905" i="33"/>
  <c r="BQ907" i="33"/>
  <c r="BQ906" i="33"/>
  <c r="BQ905" i="33"/>
  <c r="BQ908" i="33"/>
  <c r="BT906" i="33"/>
  <c r="BT905" i="33"/>
  <c r="BT908" i="33"/>
  <c r="BT907" i="33"/>
  <c r="AI907" i="33"/>
  <c r="AI908" i="33"/>
  <c r="AI906" i="33"/>
  <c r="AI905" i="33"/>
  <c r="M907" i="33"/>
  <c r="M908" i="33"/>
  <c r="M905" i="33"/>
  <c r="M906" i="33"/>
  <c r="AV906" i="33"/>
  <c r="AV905" i="33"/>
  <c r="AV907" i="33"/>
  <c r="AV908" i="33"/>
  <c r="AY907" i="33"/>
  <c r="AY906" i="33"/>
  <c r="AY905" i="33"/>
  <c r="AY908" i="33"/>
  <c r="L908" i="33"/>
  <c r="L907" i="33"/>
  <c r="L906" i="33"/>
  <c r="L905" i="33"/>
  <c r="A134" i="27"/>
  <c r="CC908" i="33"/>
  <c r="CC906" i="33"/>
  <c r="CC905" i="33"/>
  <c r="CC907" i="33"/>
  <c r="AW908" i="33"/>
  <c r="AW906" i="33"/>
  <c r="AW905" i="33"/>
  <c r="AW907" i="33"/>
  <c r="BY907" i="33"/>
  <c r="BY908" i="33"/>
  <c r="BY906" i="33"/>
  <c r="BY905" i="33"/>
  <c r="D908" i="33"/>
  <c r="D907" i="33"/>
  <c r="D905" i="33"/>
  <c r="D906" i="33"/>
  <c r="Z908" i="33"/>
  <c r="Z905" i="33"/>
  <c r="Z906" i="33"/>
  <c r="Z907" i="33"/>
  <c r="X906" i="33"/>
  <c r="X905" i="33"/>
  <c r="X908" i="33"/>
  <c r="X907" i="33"/>
  <c r="AL907" i="33"/>
  <c r="AL908" i="33"/>
  <c r="AL906" i="33"/>
  <c r="AL905" i="33"/>
  <c r="BE907" i="33"/>
  <c r="BE906" i="33"/>
  <c r="BE905" i="33"/>
  <c r="BE908" i="33"/>
  <c r="R905" i="33"/>
  <c r="R908" i="33"/>
  <c r="R906" i="33"/>
  <c r="R907" i="33"/>
  <c r="BR905" i="33"/>
  <c r="BR908" i="33"/>
  <c r="BR907" i="33"/>
  <c r="BR906" i="33"/>
  <c r="BU906" i="33"/>
  <c r="BU905" i="33"/>
  <c r="BU908" i="33"/>
  <c r="BU907" i="33"/>
  <c r="Q908" i="33"/>
  <c r="Q905" i="33"/>
  <c r="Q906" i="33"/>
  <c r="Q907" i="33"/>
  <c r="A138" i="27"/>
  <c r="A139" i="27" s="1"/>
  <c r="L898" i="33"/>
  <c r="C33" i="36" l="1"/>
  <c r="C3" i="39" s="1"/>
  <c r="L15" i="33"/>
  <c r="CE908" i="33"/>
  <c r="BN913" i="33" s="1"/>
  <c r="P846" i="33"/>
  <c r="T846" i="33" s="1"/>
  <c r="P848" i="33"/>
  <c r="T848" i="33" s="1"/>
  <c r="CE906" i="33"/>
  <c r="AC911" i="33" s="1"/>
  <c r="CE905" i="33"/>
  <c r="AS910" i="33" s="1"/>
  <c r="CE907" i="33"/>
  <c r="AH912" i="33" s="1"/>
  <c r="C32" i="36"/>
  <c r="P847" i="33"/>
  <c r="T847" i="33" s="1"/>
  <c r="L13" i="33"/>
  <c r="M897" i="33"/>
  <c r="N913" i="33" l="1"/>
  <c r="AR913" i="33"/>
  <c r="AO913" i="33"/>
  <c r="BZ913" i="33"/>
  <c r="CD913" i="33"/>
  <c r="K913" i="33"/>
  <c r="BS913" i="33"/>
  <c r="AL913" i="33"/>
  <c r="AZ913" i="33"/>
  <c r="AK913" i="33"/>
  <c r="L913" i="33"/>
  <c r="BH913" i="33"/>
  <c r="M913" i="33"/>
  <c r="AS913" i="33"/>
  <c r="BT913" i="33"/>
  <c r="AP913" i="33"/>
  <c r="BO913" i="33"/>
  <c r="AM913" i="33"/>
  <c r="AW913" i="33"/>
  <c r="BK913" i="33"/>
  <c r="E913" i="33"/>
  <c r="Q913" i="33"/>
  <c r="AA913" i="33"/>
  <c r="P913" i="33"/>
  <c r="S913" i="33"/>
  <c r="BD913" i="33"/>
  <c r="I913" i="33"/>
  <c r="BE913" i="33"/>
  <c r="J913" i="33"/>
  <c r="BR913" i="33"/>
  <c r="G913" i="33"/>
  <c r="AU913" i="33"/>
  <c r="B913" i="33"/>
  <c r="AV913" i="33"/>
  <c r="BG913" i="33"/>
  <c r="AF913" i="33"/>
  <c r="AQ913" i="33"/>
  <c r="F913" i="33"/>
  <c r="Y913" i="33"/>
  <c r="AT913" i="33"/>
  <c r="BM913" i="33"/>
  <c r="AB913" i="33"/>
  <c r="BX913" i="33"/>
  <c r="R913" i="33"/>
  <c r="BI913" i="33"/>
  <c r="CB913" i="33"/>
  <c r="CA913" i="33"/>
  <c r="BQ913" i="33"/>
  <c r="BB913" i="33"/>
  <c r="AI913" i="33"/>
  <c r="BU913" i="33"/>
  <c r="BW913" i="33"/>
  <c r="BC913" i="33"/>
  <c r="D913" i="33"/>
  <c r="Z913" i="33"/>
  <c r="AX913" i="33"/>
  <c r="AJ913" i="33"/>
  <c r="H913" i="33"/>
  <c r="AG913" i="33"/>
  <c r="X913" i="33"/>
  <c r="BA913" i="33"/>
  <c r="T913" i="33"/>
  <c r="BL913" i="33"/>
  <c r="U913" i="33"/>
  <c r="V913" i="33"/>
  <c r="O913" i="33"/>
  <c r="CC913" i="33"/>
  <c r="W913" i="33"/>
  <c r="AY913" i="33"/>
  <c r="BJ913" i="33"/>
  <c r="AC913" i="33"/>
  <c r="C913" i="33"/>
  <c r="AD913" i="33"/>
  <c r="AE913" i="33"/>
  <c r="BV913" i="33"/>
  <c r="F911" i="33"/>
  <c r="BR911" i="33"/>
  <c r="AT911" i="33"/>
  <c r="AV911" i="33"/>
  <c r="BD911" i="33"/>
  <c r="AN913" i="33"/>
  <c r="AH913" i="33"/>
  <c r="I911" i="33"/>
  <c r="BO911" i="33"/>
  <c r="W911" i="33"/>
  <c r="Y911" i="33"/>
  <c r="BH911" i="33"/>
  <c r="V846" i="33" a="1"/>
  <c r="V847" i="33" s="1"/>
  <c r="BP913" i="33"/>
  <c r="BF913" i="33"/>
  <c r="AD911" i="33"/>
  <c r="AR911" i="33"/>
  <c r="T911" i="33"/>
  <c r="BY913" i="33"/>
  <c r="BM911" i="33"/>
  <c r="BQ910" i="33"/>
  <c r="AM911" i="33"/>
  <c r="AZ911" i="33"/>
  <c r="AN911" i="33"/>
  <c r="E911" i="33"/>
  <c r="BB911" i="33"/>
  <c r="BJ911" i="33"/>
  <c r="R911" i="33"/>
  <c r="N911" i="33"/>
  <c r="O911" i="33"/>
  <c r="CC911" i="33"/>
  <c r="BT911" i="33"/>
  <c r="AY911" i="33"/>
  <c r="AS911" i="33"/>
  <c r="AE911" i="33"/>
  <c r="BL911" i="33"/>
  <c r="AK911" i="33"/>
  <c r="AG911" i="33"/>
  <c r="AL911" i="33"/>
  <c r="V911" i="33"/>
  <c r="AX911" i="33"/>
  <c r="BW911" i="33"/>
  <c r="BA911" i="33"/>
  <c r="BC911" i="33"/>
  <c r="BE911" i="33"/>
  <c r="AO911" i="33"/>
  <c r="BG911" i="33"/>
  <c r="CD911" i="33"/>
  <c r="BI911" i="33"/>
  <c r="AP912" i="33"/>
  <c r="BZ911" i="33"/>
  <c r="CA911" i="33"/>
  <c r="BK911" i="33"/>
  <c r="AH911" i="33"/>
  <c r="D911" i="33"/>
  <c r="BQ911" i="33"/>
  <c r="AX912" i="33"/>
  <c r="BW912" i="33"/>
  <c r="I912" i="33"/>
  <c r="AF912" i="33"/>
  <c r="AW911" i="33"/>
  <c r="B911" i="33"/>
  <c r="BN911" i="33"/>
  <c r="AP911" i="33"/>
  <c r="BP911" i="33"/>
  <c r="BJ910" i="33"/>
  <c r="AM912" i="33"/>
  <c r="AQ912" i="33"/>
  <c r="BU911" i="33"/>
  <c r="Q911" i="33"/>
  <c r="H911" i="33"/>
  <c r="K911" i="33"/>
  <c r="AI911" i="33"/>
  <c r="BX911" i="33"/>
  <c r="CC910" i="33"/>
  <c r="BI912" i="33"/>
  <c r="O910" i="33"/>
  <c r="BJ912" i="33"/>
  <c r="BF912" i="33"/>
  <c r="S912" i="33"/>
  <c r="BZ912" i="33"/>
  <c r="CB912" i="33"/>
  <c r="CA910" i="33"/>
  <c r="AE912" i="33"/>
  <c r="AT912" i="33"/>
  <c r="CD912" i="33"/>
  <c r="AC912" i="33"/>
  <c r="AU912" i="33"/>
  <c r="BR912" i="33"/>
  <c r="BB912" i="33"/>
  <c r="Z910" i="33"/>
  <c r="BH912" i="33"/>
  <c r="AZ912" i="33"/>
  <c r="J910" i="33"/>
  <c r="BC912" i="33"/>
  <c r="U912" i="33"/>
  <c r="Y912" i="33"/>
  <c r="BK912" i="33"/>
  <c r="BK910" i="33"/>
  <c r="K910" i="33"/>
  <c r="BY912" i="33"/>
  <c r="AD912" i="33"/>
  <c r="AG912" i="33"/>
  <c r="BT912" i="33"/>
  <c r="AT910" i="33"/>
  <c r="BI910" i="33"/>
  <c r="BM912" i="33"/>
  <c r="M912" i="33"/>
  <c r="O912" i="33"/>
  <c r="H912" i="33"/>
  <c r="BN912" i="33"/>
  <c r="R910" i="33"/>
  <c r="AN912" i="33"/>
  <c r="T912" i="33"/>
  <c r="V912" i="33"/>
  <c r="AL912" i="33"/>
  <c r="BE912" i="33"/>
  <c r="CA912" i="33"/>
  <c r="W912" i="33"/>
  <c r="P912" i="33"/>
  <c r="Q912" i="33"/>
  <c r="J912" i="33"/>
  <c r="BV912" i="33"/>
  <c r="AO910" i="33"/>
  <c r="P910" i="33"/>
  <c r="AH910" i="33"/>
  <c r="G912" i="33"/>
  <c r="AB912" i="33"/>
  <c r="BP912" i="33"/>
  <c r="K912" i="33"/>
  <c r="BL912" i="33"/>
  <c r="BO912" i="33"/>
  <c r="N912" i="33"/>
  <c r="AO912" i="33"/>
  <c r="AI912" i="33"/>
  <c r="AA912" i="33"/>
  <c r="R912" i="33"/>
  <c r="AU911" i="33"/>
  <c r="P911" i="33"/>
  <c r="CB911" i="33"/>
  <c r="C911" i="33"/>
  <c r="BF911" i="33"/>
  <c r="L911" i="33"/>
  <c r="M911" i="33"/>
  <c r="BY911" i="33"/>
  <c r="Y910" i="33"/>
  <c r="X910" i="33"/>
  <c r="AA910" i="33"/>
  <c r="BD912" i="33"/>
  <c r="BS912" i="33"/>
  <c r="CC912" i="33"/>
  <c r="AM910" i="33"/>
  <c r="B912" i="33"/>
  <c r="BU912" i="33"/>
  <c r="AK912" i="33"/>
  <c r="C912" i="33"/>
  <c r="BX912" i="33"/>
  <c r="AY912" i="33"/>
  <c r="BQ912" i="33"/>
  <c r="AR912" i="33"/>
  <c r="AJ912" i="33"/>
  <c r="Z912" i="33"/>
  <c r="G911" i="33"/>
  <c r="X911" i="33"/>
  <c r="J911" i="33"/>
  <c r="AA911" i="33"/>
  <c r="BV911" i="33"/>
  <c r="AB911" i="33"/>
  <c r="U911" i="33"/>
  <c r="AG910" i="33"/>
  <c r="AL910" i="33"/>
  <c r="AF910" i="33"/>
  <c r="L910" i="33"/>
  <c r="AV912" i="33"/>
  <c r="B910" i="33"/>
  <c r="D912" i="33"/>
  <c r="AW912" i="33"/>
  <c r="BG912" i="33"/>
  <c r="L912" i="33"/>
  <c r="E912" i="33"/>
  <c r="X912" i="33"/>
  <c r="F912" i="33"/>
  <c r="BA912" i="33"/>
  <c r="AS912" i="33"/>
  <c r="BS911" i="33"/>
  <c r="AF911" i="33"/>
  <c r="Z911" i="33"/>
  <c r="AQ911" i="33"/>
  <c r="S911" i="33"/>
  <c r="AJ911" i="33"/>
  <c r="V910" i="33"/>
  <c r="Q910" i="33"/>
  <c r="CB910" i="33"/>
  <c r="T910" i="33"/>
  <c r="AP910" i="33"/>
  <c r="AI910" i="33"/>
  <c r="AX910" i="33"/>
  <c r="BH910" i="33"/>
  <c r="BY910" i="33"/>
  <c r="W910" i="33"/>
  <c r="F910" i="33"/>
  <c r="G910" i="33"/>
  <c r="I910" i="33"/>
  <c r="AN910" i="33"/>
  <c r="BF910" i="33"/>
  <c r="BO910" i="33"/>
  <c r="BN910" i="33"/>
  <c r="BX910" i="33"/>
  <c r="AD910" i="33"/>
  <c r="AE910" i="33"/>
  <c r="AV910" i="33"/>
  <c r="BV910" i="33"/>
  <c r="D910" i="33"/>
  <c r="E910" i="33"/>
  <c r="BM910" i="33"/>
  <c r="AU910" i="33"/>
  <c r="AW910" i="33"/>
  <c r="BB910" i="33"/>
  <c r="BD910" i="33"/>
  <c r="CD910" i="33"/>
  <c r="AB910" i="33"/>
  <c r="AQ910" i="33"/>
  <c r="M910" i="33"/>
  <c r="N910" i="33"/>
  <c r="BR910" i="33"/>
  <c r="BS910" i="33"/>
  <c r="BU910" i="33"/>
  <c r="BL910" i="33"/>
  <c r="S910" i="33"/>
  <c r="AZ910" i="33"/>
  <c r="BG910" i="33"/>
  <c r="AC910" i="33"/>
  <c r="BE910" i="33"/>
  <c r="BC910" i="33"/>
  <c r="BZ910" i="33"/>
  <c r="H910" i="33"/>
  <c r="BT910" i="33"/>
  <c r="AY910" i="33"/>
  <c r="BP910" i="33"/>
  <c r="BW910" i="33"/>
  <c r="BA910" i="33"/>
  <c r="U910" i="33"/>
  <c r="AJ910" i="33"/>
  <c r="AK910" i="33"/>
  <c r="C910" i="33"/>
  <c r="AR910" i="33"/>
  <c r="F897" i="33"/>
  <c r="E897" i="33"/>
  <c r="D897" i="33"/>
  <c r="V846" i="33" l="1"/>
  <c r="V849" i="33"/>
  <c r="V848" i="33"/>
  <c r="B915" i="33" a="1"/>
  <c r="E915" i="33" s="1"/>
  <c r="R11" i="33" s="1"/>
  <c r="X846" i="33" a="1"/>
  <c r="X849" i="33" s="1"/>
  <c r="C915" i="33" l="1"/>
  <c r="P11" i="33" s="1"/>
  <c r="E916" i="33"/>
  <c r="R12" i="33" s="1"/>
  <c r="B916" i="33"/>
  <c r="O12" i="33" s="1"/>
  <c r="D918" i="33"/>
  <c r="Q14" i="33" s="1"/>
  <c r="B918" i="33"/>
  <c r="O14" i="33" s="1"/>
  <c r="D916" i="33"/>
  <c r="Q12" i="33" s="1"/>
  <c r="E917" i="33"/>
  <c r="R13" i="33" s="1"/>
  <c r="D917" i="33"/>
  <c r="Q13" i="33" s="1"/>
  <c r="B917" i="33"/>
  <c r="O13" i="33" s="1"/>
  <c r="C918" i="33"/>
  <c r="P14" i="33" s="1"/>
  <c r="D915" i="33"/>
  <c r="Q11" i="33" s="1"/>
  <c r="C917" i="33"/>
  <c r="P13" i="33" s="1"/>
  <c r="B915" i="33"/>
  <c r="O11" i="33" s="1"/>
  <c r="C916" i="33"/>
  <c r="P12" i="33" s="1"/>
  <c r="E918" i="33"/>
  <c r="R14" i="33" s="1"/>
  <c r="AA848" i="33"/>
  <c r="AA847" i="33"/>
  <c r="Z847" i="33"/>
  <c r="AA849" i="33"/>
  <c r="Y846" i="33"/>
  <c r="X847" i="33"/>
  <c r="Z848" i="33"/>
  <c r="Z849" i="33"/>
  <c r="X848" i="33"/>
  <c r="X846" i="33"/>
  <c r="AA846" i="33"/>
  <c r="Y849" i="33"/>
  <c r="Z846" i="33"/>
  <c r="Y847" i="33"/>
  <c r="Y848" i="33"/>
  <c r="O17" i="33" l="1" a="1"/>
  <c r="P19" i="33" s="1"/>
  <c r="O20" i="33" l="1"/>
  <c r="Q20" i="33"/>
  <c r="P17" i="33"/>
  <c r="Q18" i="33"/>
  <c r="R19" i="33"/>
  <c r="R18" i="33"/>
  <c r="Q17" i="33"/>
  <c r="O19" i="33"/>
  <c r="Q19" i="33"/>
  <c r="M14" i="33" s="1"/>
  <c r="D5" i="38" s="1"/>
  <c r="E5" i="38" s="1"/>
  <c r="R20" i="33"/>
  <c r="M15" i="33" s="1"/>
  <c r="D6" i="38" s="1"/>
  <c r="G39" i="38" s="1"/>
  <c r="P20" i="33"/>
  <c r="O18" i="33"/>
  <c r="O17" i="33"/>
  <c r="M12" i="33" s="1"/>
  <c r="D5" i="36" s="1"/>
  <c r="E5" i="36" s="1"/>
  <c r="P18" i="33"/>
  <c r="M13" i="33" s="1"/>
  <c r="D6" i="36" s="1"/>
  <c r="E6" i="36" s="1"/>
  <c r="R17" i="33"/>
  <c r="I39" i="38" l="1"/>
  <c r="D4" i="38"/>
  <c r="I37" i="38" s="1"/>
  <c r="E6" i="38"/>
  <c r="D7" i="36"/>
  <c r="E7" i="36" s="1"/>
  <c r="G38" i="38"/>
  <c r="I38" i="38"/>
  <c r="D3" i="38"/>
  <c r="D8" i="36"/>
  <c r="E8" i="36" s="1"/>
  <c r="E4" i="38" l="1"/>
  <c r="G37" i="38"/>
  <c r="I36" i="38"/>
  <c r="E3" i="38"/>
  <c r="G36" i="38"/>
  <c r="B40" i="38" l="1"/>
  <c r="B41" i="38"/>
</calcChain>
</file>

<file path=xl/sharedStrings.xml><?xml version="1.0" encoding="utf-8"?>
<sst xmlns="http://schemas.openxmlformats.org/spreadsheetml/2006/main" count="3342" uniqueCount="563">
  <si>
    <t>Introduction to the Project and Survey</t>
  </si>
  <si>
    <r>
      <t xml:space="preserve">In this survey, you will be asked to express your preferences about a new portable electric kettle under design. The new kettle is targeted for the general public but some key potential customers include people working at construction sites, camping or spending time outdoors. If your preference would be influenced by attributes not specified in the survey, assume kettle characteristics similar to these comparable vehicles.
You will be asked to focus on four specific attributes of the new kettle. System context and details of each attribute are listed below.
Please review the information on this tab/page, then proceed to the Survey tab to complete the survey. 
</t>
    </r>
    <r>
      <rPr>
        <sz val="10"/>
        <color rgb="FFFF0000"/>
        <rFont val="Arial"/>
        <family val="2"/>
      </rPr>
      <t>NOTE: Please find your Student Number on the "Roster" tab and then enter your number in the Survey Number cell of the "Survey" tab.  This step is necessary to enable the survey. Otherwise you will not be able to complete the survey.</t>
    </r>
  </si>
  <si>
    <t>Some Details About the System</t>
  </si>
  <si>
    <t>The purpose of the Portable Electric Kettle (PEK) is to bring fluid to a boil without the need for a wall outlet for power. The PEK utilizes an on board heating element to pull power from an internal battery bank to bring fluid to a boil. The kettle is vacuum insulated with an insulated lid to provide efficient heating. The kettle has multiple temperature settings, allowing the operator to select the appropriate temperature according to his or her preference.</t>
  </si>
  <si>
    <t>Assumptions</t>
  </si>
  <si>
    <t xml:space="preserve">The outer diameter of the kettle will be no larger than a Nalgene (3.5in)
The kettle will be charged with a PD USB-C cable. The unit will be capable of being charged from empty to full in less than 3 hours.
</t>
  </si>
  <si>
    <t>Attributes Appearing in the Survey</t>
  </si>
  <si>
    <t>Attribute Name</t>
  </si>
  <si>
    <t>Units</t>
  </si>
  <si>
    <t>Low</t>
  </si>
  <si>
    <t>Medium</t>
  </si>
  <si>
    <t>High</t>
  </si>
  <si>
    <t>Description</t>
  </si>
  <si>
    <t>The price of the kettle</t>
  </si>
  <si>
    <t>The total fluid the kettle can boil at a time</t>
  </si>
  <si>
    <t>The time it takes for the kettle to boil the maximum fluid capacity at sea level</t>
  </si>
  <si>
    <t>The number of full boils the kettle can achieve on a single charge</t>
  </si>
  <si>
    <t>Roster with Survey ID Assignments</t>
  </si>
  <si>
    <t>Survey ID#</t>
  </si>
  <si>
    <t>Student Name</t>
  </si>
  <si>
    <t>E-mail</t>
  </si>
  <si>
    <t>Abdirizak, Miski A</t>
  </si>
  <si>
    <t>mabdirizak3@gatech.edu</t>
  </si>
  <si>
    <t>Adhikari, Samrat</t>
  </si>
  <si>
    <t>sadhikari65@gatech.edu</t>
  </si>
  <si>
    <t>Adhikary, Meghan Turie</t>
  </si>
  <si>
    <t>madhikary3@gatech.edu</t>
  </si>
  <si>
    <t>Aghamyan, Arman</t>
  </si>
  <si>
    <t>aaghamyan3@gatech.edu</t>
  </si>
  <si>
    <t>Alarcon Chavez, Andros</t>
  </si>
  <si>
    <t>androsac@gatech.edu</t>
  </si>
  <si>
    <t>Alcocer, Jathzel</t>
  </si>
  <si>
    <t>jalcocer3@gatech.edu</t>
  </si>
  <si>
    <t>Alcorn-Ferrell, Nyra' Tyrie</t>
  </si>
  <si>
    <t>nta31@gatech.edu</t>
  </si>
  <si>
    <t>Bailey, Michael Scott</t>
  </si>
  <si>
    <t>mbailey44@gatech.edu</t>
  </si>
  <si>
    <t>Boman, Alex S</t>
  </si>
  <si>
    <t>aboman3@gatech.edu</t>
  </si>
  <si>
    <t>Brown, Destiny S</t>
  </si>
  <si>
    <t>dbrown469@gatech.edu</t>
  </si>
  <si>
    <t>Bundu, Zainab</t>
  </si>
  <si>
    <t>zbundu3@gatech.edu</t>
  </si>
  <si>
    <t>Calimlim, Luke</t>
  </si>
  <si>
    <t>lcalimlim3@gatech.edu</t>
  </si>
  <si>
    <t>Chiao, Melinda I</t>
  </si>
  <si>
    <t>mchiao3@gatech.edu</t>
  </si>
  <si>
    <t>Clamp, Alexander Foster</t>
  </si>
  <si>
    <t>aclamp3@gatech.edu</t>
  </si>
  <si>
    <t>Cohen, Julie</t>
  </si>
  <si>
    <t>jcohen320@gatech.edu</t>
  </si>
  <si>
    <t>Crawford, Amanda</t>
  </si>
  <si>
    <t>amandagcrawford@outlook.com</t>
  </si>
  <si>
    <t>Dawson, Stacie Marie</t>
  </si>
  <si>
    <t>gte893z@gatech.edu</t>
  </si>
  <si>
    <t>De Frias, Nordleen Ariadne</t>
  </si>
  <si>
    <t>ndefrias@gatech.edu</t>
  </si>
  <si>
    <t>Del Campo, Vincent German</t>
  </si>
  <si>
    <t>vdelcampo@gatech.edu</t>
  </si>
  <si>
    <t>Delgado, Omar</t>
  </si>
  <si>
    <t>odelgado8@gatech.edu</t>
  </si>
  <si>
    <t>Dougherty, John Michael</t>
  </si>
  <si>
    <t>jdougherty38@gatech.edu</t>
  </si>
  <si>
    <t>Ebeling, Joshua Steven</t>
  </si>
  <si>
    <t>je131@gatech.edu</t>
  </si>
  <si>
    <t>Engle, Jacob A</t>
  </si>
  <si>
    <t>jacob.engle@gtri.gatech.edu</t>
  </si>
  <si>
    <t>Figueira, Joshua Ryan</t>
  </si>
  <si>
    <t>jfigueira3@gatech.edu</t>
  </si>
  <si>
    <t>Fotopoulos, George</t>
  </si>
  <si>
    <t>gfotopoulos3@gatech.edu</t>
  </si>
  <si>
    <t>Garcia, Rafael J</t>
  </si>
  <si>
    <t>rafael.garcia@gtri.gatech.edu</t>
  </si>
  <si>
    <t>Gutierrez, Alex</t>
  </si>
  <si>
    <t>agutierrez91@gatech.edu</t>
  </si>
  <si>
    <t>Gutierrez, Stephen Sebastian</t>
  </si>
  <si>
    <t>sgutierrez61@gatech.edu</t>
  </si>
  <si>
    <t>Guyton, Christopher</t>
  </si>
  <si>
    <t>cguyton6@gatech.edu</t>
  </si>
  <si>
    <t>Hamilton, James Love IV</t>
  </si>
  <si>
    <t>jhamilton63@gatech.edu</t>
  </si>
  <si>
    <t>Haranghy, Miklos</t>
  </si>
  <si>
    <t>mharanghy@gatech.edu</t>
  </si>
  <si>
    <t>Harrison, Katie A</t>
  </si>
  <si>
    <t>kharrison49@gatech.edu</t>
  </si>
  <si>
    <t>Hasan, Naveed</t>
  </si>
  <si>
    <t>nhasan42@gatech.edu</t>
  </si>
  <si>
    <t>Huh, Isaac Ynn</t>
  </si>
  <si>
    <t>ihuh9@gatech.edu</t>
  </si>
  <si>
    <t>Kansal, Aparna</t>
  </si>
  <si>
    <t>akansal6@gatech.edu</t>
  </si>
  <si>
    <t>Keith, Gregory Alexander</t>
  </si>
  <si>
    <t>gkeith8@gatech.edu</t>
  </si>
  <si>
    <t>Kettering, Valerie Sue</t>
  </si>
  <si>
    <t>valerie.kettering@gatech.edu</t>
  </si>
  <si>
    <t>Kim, Myeongchan</t>
  </si>
  <si>
    <t>mkim3076@gatech.edu</t>
  </si>
  <si>
    <t>Lehman, James A</t>
  </si>
  <si>
    <t>alex.lehman@gtri.gatech.edu</t>
  </si>
  <si>
    <t>Libby, Kaleb R</t>
  </si>
  <si>
    <t>kaleb.libby@gtri.gatech.edu</t>
  </si>
  <si>
    <t>Mahmoudkhani, Fatemeh</t>
  </si>
  <si>
    <t>fifimah@gatech.edu</t>
  </si>
  <si>
    <t>Martin, James P</t>
  </si>
  <si>
    <t>james.martin@gtri.gatech.edu</t>
  </si>
  <si>
    <t>Miquela, Althea G</t>
  </si>
  <si>
    <t>amiquela3@gatech.edu</t>
  </si>
  <si>
    <t>Moua, Wa</t>
  </si>
  <si>
    <t>wmoua3@gatech.edu</t>
  </si>
  <si>
    <t>Palczewski, Samuel Louis</t>
  </si>
  <si>
    <t>spalczewski3@gatech.edu</t>
  </si>
  <si>
    <t>Pfaff, Michael</t>
  </si>
  <si>
    <t>mpfaff3@gatech.edu</t>
  </si>
  <si>
    <t>Pham, Anthony</t>
  </si>
  <si>
    <t>apham306@gatech.edu</t>
  </si>
  <si>
    <t>Plasencia, Yardley Ariel</t>
  </si>
  <si>
    <t>yplasencia6@gatech.edu</t>
  </si>
  <si>
    <t>Plummer, Zachary</t>
  </si>
  <si>
    <t>zachary.plummer@gtri.gatech.edu</t>
  </si>
  <si>
    <t>Pompei, Carly Theresa</t>
  </si>
  <si>
    <t>cpompei3@gatech.edu</t>
  </si>
  <si>
    <t>Ruelas, Augustine Jr.</t>
  </si>
  <si>
    <t>aruelas3@gatech.edu</t>
  </si>
  <si>
    <t>Saker, Sam</t>
  </si>
  <si>
    <t>asaker3@gatech.edu</t>
  </si>
  <si>
    <t>San Angelo, Alyssa P</t>
  </si>
  <si>
    <t>alyssa.sanangelo@gtri.gatech.edu</t>
  </si>
  <si>
    <t>Sanders, Cade Andrew</t>
  </si>
  <si>
    <t>csanders88@gatech.edu</t>
  </si>
  <si>
    <t>Sayasean, Billbang</t>
  </si>
  <si>
    <t>billbang.sayasean@gtri.gatech.edu</t>
  </si>
  <si>
    <t>Schultheis, Alton Joseph</t>
  </si>
  <si>
    <t>alton.schultheis@gtri.gatech.edu</t>
  </si>
  <si>
    <t>Shah, Jaimin</t>
  </si>
  <si>
    <t>jshah90@gatech.edu</t>
  </si>
  <si>
    <t>Sutton, Benjamin Curtis</t>
  </si>
  <si>
    <t>bsutton3@gatech.edu</t>
  </si>
  <si>
    <t>Van Den Heuvel, Jared</t>
  </si>
  <si>
    <t>jvdh7@gatech.edu</t>
  </si>
  <si>
    <t>Ward, Dylan Richard</t>
  </si>
  <si>
    <t>dward71@gatech.edu</t>
  </si>
  <si>
    <t>Williamson, Bryon Michael</t>
  </si>
  <si>
    <t>bwilliamson34@gatech.edu</t>
  </si>
  <si>
    <t>Zimerman, Gregorio</t>
  </si>
  <si>
    <t>gzimerman3@gatech.edu</t>
  </si>
  <si>
    <t>Zomiti, Wajdi</t>
  </si>
  <si>
    <t>wajdi.zomiti@gatech.edu</t>
  </si>
  <si>
    <t>Survey number:</t>
  </si>
  <si>
    <t>Preference Direction</t>
  </si>
  <si>
    <t>green</t>
  </si>
  <si>
    <t>red</t>
  </si>
  <si>
    <t>less is better</t>
  </si>
  <si>
    <t>more is better</t>
  </si>
  <si>
    <t>Question</t>
  </si>
  <si>
    <t>1</t>
  </si>
  <si>
    <t>Choice (mark with "1")</t>
  </si>
  <si>
    <t>Alt ID</t>
  </si>
  <si>
    <t>dominated?</t>
  </si>
  <si>
    <t>Option 1</t>
  </si>
  <si>
    <t>Option 2</t>
  </si>
  <si>
    <t>Option 3</t>
  </si>
  <si>
    <t>This Survey</t>
  </si>
  <si>
    <t>Result Aggregation</t>
  </si>
  <si>
    <t>TOTAL</t>
  </si>
  <si>
    <t>Survey 1</t>
  </si>
  <si>
    <t>Survey 2</t>
  </si>
  <si>
    <t>Survey 3</t>
  </si>
  <si>
    <t>Survey 4</t>
  </si>
  <si>
    <t>Survey 5</t>
  </si>
  <si>
    <t>Survey 6</t>
  </si>
  <si>
    <t>Survey 7</t>
  </si>
  <si>
    <t>Survey 8</t>
  </si>
  <si>
    <t>Survey 9</t>
  </si>
  <si>
    <t>Survey 10</t>
  </si>
  <si>
    <t>Survey 11</t>
  </si>
  <si>
    <t>Survey 12</t>
  </si>
  <si>
    <t>Survey 13</t>
  </si>
  <si>
    <t>Survey 14</t>
  </si>
  <si>
    <t>Survey 15</t>
  </si>
  <si>
    <t>Survey 16</t>
  </si>
  <si>
    <t>Survey 17</t>
  </si>
  <si>
    <t>Survey 18</t>
  </si>
  <si>
    <t>Survey 19</t>
  </si>
  <si>
    <t>Survey 20</t>
  </si>
  <si>
    <t>Survey 21</t>
  </si>
  <si>
    <t>Survey 22</t>
  </si>
  <si>
    <t>Survey 23</t>
  </si>
  <si>
    <t>Survey 24</t>
  </si>
  <si>
    <t>Survey 25</t>
  </si>
  <si>
    <t>Survey 26</t>
  </si>
  <si>
    <t>Survey 27</t>
  </si>
  <si>
    <t>Survey 28</t>
  </si>
  <si>
    <t>Survey 29</t>
  </si>
  <si>
    <t>Survey 30</t>
  </si>
  <si>
    <t>Survey 31</t>
  </si>
  <si>
    <t>Survey 32</t>
  </si>
  <si>
    <t>Survey 33</t>
  </si>
  <si>
    <t>Survey 34</t>
  </si>
  <si>
    <t>Survey 35</t>
  </si>
  <si>
    <t>Survey 36</t>
  </si>
  <si>
    <t>Survey 37</t>
  </si>
  <si>
    <t>Survey 38</t>
  </si>
  <si>
    <t>Survey 39</t>
  </si>
  <si>
    <t>Survey 40</t>
  </si>
  <si>
    <t>Survey 41</t>
  </si>
  <si>
    <t>Survey 42</t>
  </si>
  <si>
    <t>Survey 43</t>
  </si>
  <si>
    <t>Survey 44</t>
  </si>
  <si>
    <t>Survey 45</t>
  </si>
  <si>
    <t>Survey 46</t>
  </si>
  <si>
    <t>Survey 47</t>
  </si>
  <si>
    <t>Survey 48</t>
  </si>
  <si>
    <t>Survey 49</t>
  </si>
  <si>
    <t>Survey 50</t>
  </si>
  <si>
    <t>Survey 51</t>
  </si>
  <si>
    <t>Survey 52</t>
  </si>
  <si>
    <t>Survey 53</t>
  </si>
  <si>
    <t>Survey 54</t>
  </si>
  <si>
    <t>Survey 55</t>
  </si>
  <si>
    <t>Survey 56</t>
  </si>
  <si>
    <t>Survey 57</t>
  </si>
  <si>
    <t>Survey 58</t>
  </si>
  <si>
    <t>Survey 59</t>
  </si>
  <si>
    <t>Survey 60</t>
  </si>
  <si>
    <t>Setup Your Survey</t>
  </si>
  <si>
    <t>price</t>
  </si>
  <si>
    <t>$</t>
  </si>
  <si>
    <t>Fluid Capacity</t>
  </si>
  <si>
    <t>liters</t>
  </si>
  <si>
    <t>Time to boil</t>
  </si>
  <si>
    <t>sec</t>
  </si>
  <si>
    <t>Boils per charge</t>
  </si>
  <si>
    <t>#</t>
  </si>
  <si>
    <t>Demand Model Results</t>
  </si>
  <si>
    <r>
      <t>b</t>
    </r>
    <r>
      <rPr>
        <i/>
        <vertAlign val="subscript"/>
        <sz val="10"/>
        <color theme="0"/>
        <rFont val="Times New Roman"/>
        <family val="1"/>
      </rPr>
      <t>i</t>
    </r>
  </si>
  <si>
    <r>
      <t>s</t>
    </r>
    <r>
      <rPr>
        <i/>
        <vertAlign val="subscript"/>
        <sz val="10"/>
        <color theme="0"/>
        <rFont val="Times New Roman"/>
        <family val="1"/>
      </rPr>
      <t>i</t>
    </r>
  </si>
  <si>
    <r>
      <t xml:space="preserve"> s</t>
    </r>
    <r>
      <rPr>
        <i/>
        <vertAlign val="subscript"/>
        <sz val="10"/>
        <color theme="0"/>
        <rFont val="Times New Roman"/>
        <family val="1"/>
      </rPr>
      <t xml:space="preserve">i </t>
    </r>
    <r>
      <rPr>
        <b/>
        <sz val="10"/>
        <color theme="0"/>
        <rFont val="Arial"/>
        <family val="2"/>
      </rPr>
      <t>[%]</t>
    </r>
  </si>
  <si>
    <t>Plots of Relative Utility  (with 95% confidence bounds)</t>
  </si>
  <si>
    <t>Data for Relative Utility Plots</t>
  </si>
  <si>
    <t>Attribute</t>
  </si>
  <si>
    <t>min</t>
  </si>
  <si>
    <t>max</t>
  </si>
  <si>
    <t>normalized rel util @ min</t>
  </si>
  <si>
    <t>normalized rel util @ max</t>
  </si>
  <si>
    <t>95% low unc bound @ min</t>
  </si>
  <si>
    <t>95% low unc bound @ max</t>
  </si>
  <si>
    <t>95% up unc bound @ min</t>
  </si>
  <si>
    <t>95% up unc bound @ max</t>
  </si>
  <si>
    <t>p</t>
  </si>
  <si>
    <r>
      <t>x</t>
    </r>
    <r>
      <rPr>
        <b/>
        <i/>
        <vertAlign val="subscript"/>
        <sz val="10"/>
        <color theme="0"/>
        <rFont val="Times New Roman"/>
        <family val="1"/>
      </rPr>
      <t>1</t>
    </r>
  </si>
  <si>
    <r>
      <t>x</t>
    </r>
    <r>
      <rPr>
        <b/>
        <i/>
        <vertAlign val="subscript"/>
        <sz val="10"/>
        <color theme="0"/>
        <rFont val="Times New Roman"/>
        <family val="1"/>
      </rPr>
      <t>2</t>
    </r>
  </si>
  <si>
    <r>
      <t>x</t>
    </r>
    <r>
      <rPr>
        <b/>
        <i/>
        <vertAlign val="subscript"/>
        <sz val="10"/>
        <color theme="0"/>
        <rFont val="Times New Roman"/>
        <family val="1"/>
      </rPr>
      <t>3</t>
    </r>
  </si>
  <si>
    <t>Overall min</t>
  </si>
  <si>
    <t>Overall max</t>
  </si>
  <si>
    <t>The Best-Fit Multinomial Logit Model with Utility Linear in the Attributes</t>
  </si>
  <si>
    <t>Specify the Market Situation</t>
  </si>
  <si>
    <t>Competitor 1</t>
  </si>
  <si>
    <t>Competitor 2</t>
  </si>
  <si>
    <t>Competitor 3</t>
  </si>
  <si>
    <t>Competitor 4</t>
  </si>
  <si>
    <t>Total Market Size</t>
  </si>
  <si>
    <t>customers</t>
  </si>
  <si>
    <t>Provide Inputs for the Demand Prediction</t>
  </si>
  <si>
    <t>Input from ModelCenter</t>
  </si>
  <si>
    <t>fixedCost</t>
  </si>
  <si>
    <t>marginalCost</t>
  </si>
  <si>
    <t>capacity</t>
  </si>
  <si>
    <t>items</t>
  </si>
  <si>
    <t>Demand Prediction Outputs</t>
  </si>
  <si>
    <t>Output to ModelCenter</t>
  </si>
  <si>
    <t>demand</t>
  </si>
  <si>
    <t>revenue</t>
  </si>
  <si>
    <t>profit</t>
  </si>
  <si>
    <t>Risk Tolerance</t>
  </si>
  <si>
    <t>utility</t>
  </si>
  <si>
    <t>utils</t>
  </si>
  <si>
    <t>Full Factorial Design</t>
  </si>
  <si>
    <t>a1</t>
  </si>
  <si>
    <t>a2</t>
  </si>
  <si>
    <t>a3</t>
  </si>
  <si>
    <t>a4</t>
  </si>
  <si>
    <t>Transpose Version</t>
  </si>
  <si>
    <t>Normalized Inputs -- The survey results</t>
  </si>
  <si>
    <t>index</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</si>
  <si>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</si>
  <si>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</si>
  <si>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</si>
  <si>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</si>
  <si>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</si>
  <si>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</si>
  <si>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</si>
  <si>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</si>
  <si>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</si>
  <si>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</si>
  <si>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</si>
  <si>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</si>
  <si>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</si>
  <si>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</si>
  <si>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</si>
  <si>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</si>
  <si>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</si>
  <si>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</si>
  <si>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</si>
  <si>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</si>
  <si>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</si>
  <si>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</si>
  <si>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</si>
  <si>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</si>
  <si>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</si>
  <si>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</si>
  <si>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</si>
  <si>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</si>
  <si>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</si>
  <si>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</si>
  <si>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</si>
  <si>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</si>
  <si>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</si>
  <si>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</si>
  <si>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</si>
  <si>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</si>
  <si>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</si>
  <si>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</si>
  <si>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</si>
  <si>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</si>
  <si>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</si>
  <si>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</si>
  <si>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</si>
  <si>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</si>
  <si>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</si>
  <si>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</si>
  <si>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</si>
  <si>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</si>
  <si>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</si>
  <si>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</si>
  <si>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</si>
  <si>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</si>
  <si>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</si>
  <si>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</si>
  <si>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</si>
  <si>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</si>
  <si>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</si>
  <si>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</si>
  <si>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</si>
  <si>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</si>
  <si>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</si>
  <si>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</si>
  <si>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</si>
  <si>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</si>
  <si>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</si>
  <si>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</si>
  <si>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</si>
  <si>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</si>
  <si>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</si>
  <si>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</si>
  <si>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</si>
  <si>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</si>
  <si>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</si>
  <si>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</si>
  <si>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</si>
  <si>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</si>
  <si>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</si>
  <si>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</si>
  <si>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</si>
  <si>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</si>
  <si>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Totals</t>
  </si>
  <si>
    <t>Max</t>
  </si>
  <si>
    <t>Min</t>
  </si>
  <si>
    <t>Scaling</t>
  </si>
  <si>
    <t>Offset</t>
  </si>
  <si>
    <r>
      <t>p</t>
    </r>
    <r>
      <rPr>
        <b/>
        <i/>
        <vertAlign val="subscript"/>
        <sz val="10"/>
        <color theme="0"/>
        <rFont val="Times New Roman"/>
        <family val="1"/>
      </rPr>
      <t>j</t>
    </r>
  </si>
  <si>
    <t>SumProduct with n_j</t>
  </si>
  <si>
    <r>
      <t>x</t>
    </r>
    <r>
      <rPr>
        <b/>
        <vertAlign val="subscript"/>
        <sz val="10"/>
        <color theme="0"/>
        <rFont val="Times New Roman"/>
        <family val="1"/>
      </rPr>
      <t>1</t>
    </r>
    <r>
      <rPr>
        <b/>
        <i/>
        <vertAlign val="subscript"/>
        <sz val="10"/>
        <color theme="0"/>
        <rFont val="Times New Roman"/>
        <family val="1"/>
      </rPr>
      <t>j</t>
    </r>
  </si>
  <si>
    <r>
      <t>x</t>
    </r>
    <r>
      <rPr>
        <b/>
        <vertAlign val="subscript"/>
        <sz val="10"/>
        <color theme="0"/>
        <rFont val="Times New Roman"/>
        <family val="1"/>
      </rPr>
      <t>2</t>
    </r>
    <r>
      <rPr>
        <b/>
        <i/>
        <vertAlign val="subscript"/>
        <sz val="10"/>
        <color theme="0"/>
        <rFont val="Times New Roman"/>
        <family val="1"/>
      </rPr>
      <t>j</t>
    </r>
  </si>
  <si>
    <r>
      <t>x</t>
    </r>
    <r>
      <rPr>
        <b/>
        <i/>
        <vertAlign val="subscript"/>
        <sz val="10"/>
        <color theme="0"/>
        <rFont val="Arial"/>
        <family val="2"/>
      </rPr>
      <t>3j</t>
    </r>
  </si>
  <si>
    <r>
      <t>n</t>
    </r>
    <r>
      <rPr>
        <b/>
        <i/>
        <vertAlign val="subscript"/>
        <sz val="10"/>
        <color theme="0"/>
        <rFont val="Times New Roman"/>
        <family val="1"/>
      </rPr>
      <t>j</t>
    </r>
  </si>
  <si>
    <t>Sum</t>
  </si>
  <si>
    <r>
      <t>P</t>
    </r>
    <r>
      <rPr>
        <b/>
        <vertAlign val="subscript"/>
        <sz val="10"/>
        <color theme="0"/>
        <rFont val="Times New Roman"/>
        <family val="1"/>
      </rPr>
      <t>OBS</t>
    </r>
  </si>
  <si>
    <t>Optimization Iterations -- for debugging</t>
  </si>
  <si>
    <t>Optimization Results -- after rescaling</t>
  </si>
  <si>
    <t>Hessian -- scaled</t>
  </si>
  <si>
    <t>iteration</t>
  </si>
  <si>
    <t>beta0</t>
  </si>
  <si>
    <t>beta1</t>
  </si>
  <si>
    <t>beta2</t>
  </si>
  <si>
    <t>beta3</t>
  </si>
  <si>
    <t>lnL</t>
  </si>
  <si>
    <t>alpha</t>
  </si>
  <si>
    <t>NormGradient</t>
  </si>
  <si>
    <t>beta</t>
  </si>
  <si>
    <t>gradient</t>
  </si>
  <si>
    <t>sigma</t>
  </si>
  <si>
    <t>Sigma -- scaled</t>
  </si>
  <si>
    <t>BFGS Optimization of Maximum Likelihood using Analytical Gradients and Bisection Line Search</t>
  </si>
  <si>
    <t>BFGS Iteration</t>
  </si>
  <si>
    <t>inv(B_k)</t>
  </si>
  <si>
    <t>p_k_unnorm</t>
  </si>
  <si>
    <t>p_k</t>
  </si>
  <si>
    <t>grad_k+1</t>
  </si>
  <si>
    <t>s_k</t>
  </si>
  <si>
    <t>y_k</t>
  </si>
  <si>
    <t>Binv*y</t>
  </si>
  <si>
    <t>Inv(B_k+1)</t>
  </si>
  <si>
    <t>v_j</t>
  </si>
  <si>
    <t>LogLikelihood</t>
  </si>
  <si>
    <t>exp(v_j)</t>
  </si>
  <si>
    <t>P_j</t>
  </si>
  <si>
    <t>LineSearch Iteration</t>
  </si>
  <si>
    <t>low</t>
  </si>
  <si>
    <t>high</t>
  </si>
  <si>
    <t>bracket?</t>
  </si>
  <si>
    <t>beta_iter</t>
  </si>
  <si>
    <t>p_k_iter</t>
  </si>
  <si>
    <t xml:space="preserve">gradient </t>
  </si>
  <si>
    <t>derivative</t>
  </si>
  <si>
    <t>ln(likelihood)</t>
  </si>
  <si>
    <t>Hessian Computation for Opimum</t>
  </si>
  <si>
    <t>Pk*xk</t>
  </si>
  <si>
    <t>sums</t>
  </si>
  <si>
    <t>x-xhat</t>
  </si>
  <si>
    <t>Hessian</t>
  </si>
  <si>
    <t>exp(v) competition</t>
  </si>
  <si>
    <t>competitor 1</t>
  </si>
  <si>
    <t>competitor 2</t>
  </si>
  <si>
    <t>competitor 3</t>
  </si>
  <si>
    <t>competitor 4</t>
  </si>
  <si>
    <t>Total exp_vc</t>
  </si>
  <si>
    <t>Solving for max profit using Haley's algorithm and the Lambeth function</t>
  </si>
  <si>
    <t>beta1*xin1+..+beta3+xin3</t>
  </si>
  <si>
    <t>argument for Lambeth function</t>
  </si>
  <si>
    <t>initial guess for W_1</t>
  </si>
  <si>
    <t>guess 1</t>
  </si>
  <si>
    <t>guess 2</t>
  </si>
  <si>
    <t>guess 3</t>
  </si>
  <si>
    <t>guess 4</t>
  </si>
  <si>
    <t>guess 5</t>
  </si>
  <si>
    <t>guess 6</t>
  </si>
  <si>
    <t>guess 7</t>
  </si>
  <si>
    <t>guess 8</t>
  </si>
  <si>
    <t>guess 9</t>
  </si>
  <si>
    <t>guess 10</t>
  </si>
  <si>
    <t>guess 11</t>
  </si>
  <si>
    <t>guess 12</t>
  </si>
  <si>
    <t>guess 13</t>
  </si>
  <si>
    <t>guess 14</t>
  </si>
  <si>
    <t>guess 15</t>
  </si>
  <si>
    <t>guess 16</t>
  </si>
  <si>
    <t>guess 17</t>
  </si>
  <si>
    <t>guess 18</t>
  </si>
  <si>
    <t>guess 19</t>
  </si>
  <si>
    <t>guess 20</t>
  </si>
  <si>
    <t>guess 21</t>
  </si>
  <si>
    <t>guess 22</t>
  </si>
  <si>
    <t>guess 23</t>
  </si>
  <si>
    <t>guess 24</t>
  </si>
  <si>
    <t>guess 25</t>
  </si>
  <si>
    <t>guess 26</t>
  </si>
  <si>
    <t>guess 27</t>
  </si>
  <si>
    <t>guess 28</t>
  </si>
  <si>
    <t>guess 29</t>
  </si>
  <si>
    <t>guess 30</t>
  </si>
  <si>
    <t>guess 31</t>
  </si>
  <si>
    <t>guess 32</t>
  </si>
  <si>
    <t>guess 33</t>
  </si>
  <si>
    <t>guess 34</t>
  </si>
  <si>
    <t>guess 35</t>
  </si>
  <si>
    <t>guess 36</t>
  </si>
  <si>
    <t>guess 37</t>
  </si>
  <si>
    <t>guess 38</t>
  </si>
  <si>
    <t>guess 39</t>
  </si>
  <si>
    <t>guess 40</t>
  </si>
  <si>
    <t>guess 41</t>
  </si>
  <si>
    <t>guess 42</t>
  </si>
  <si>
    <t>guess 43</t>
  </si>
  <si>
    <t>guess 44</t>
  </si>
  <si>
    <t>guess 45</t>
  </si>
  <si>
    <t>guess 46</t>
  </si>
  <si>
    <t>guess 47</t>
  </si>
  <si>
    <t>guess 48</t>
  </si>
  <si>
    <t>guess 49</t>
  </si>
  <si>
    <t>guess 50</t>
  </si>
  <si>
    <t>guess 51</t>
  </si>
  <si>
    <t>guess 52</t>
  </si>
  <si>
    <t>guess 53</t>
  </si>
  <si>
    <t>guess 54</t>
  </si>
  <si>
    <t>guess 55</t>
  </si>
  <si>
    <t>guess 56</t>
  </si>
  <si>
    <t>guess 57</t>
  </si>
  <si>
    <t>guess 58</t>
  </si>
  <si>
    <t>guess 59</t>
  </si>
  <si>
    <t>guess 60</t>
  </si>
  <si>
    <t>guess 61</t>
  </si>
  <si>
    <t>guess 62</t>
  </si>
  <si>
    <t>guess 63</t>
  </si>
  <si>
    <t>guess 64</t>
  </si>
  <si>
    <t>guess 65</t>
  </si>
  <si>
    <t>guess 66</t>
  </si>
  <si>
    <t>guess 67</t>
  </si>
  <si>
    <t>guess 68</t>
  </si>
  <si>
    <t>guess 69</t>
  </si>
  <si>
    <t>guess 70</t>
  </si>
  <si>
    <t>guess 71</t>
  </si>
  <si>
    <t>guess 72</t>
  </si>
  <si>
    <t>guess 73</t>
  </si>
  <si>
    <t>guess 74</t>
  </si>
  <si>
    <t>guess 75</t>
  </si>
  <si>
    <t>guess 76</t>
  </si>
  <si>
    <t>guess 77</t>
  </si>
  <si>
    <t>guess 78</t>
  </si>
  <si>
    <t>guess 79</t>
  </si>
  <si>
    <t>guess 80</t>
  </si>
  <si>
    <t>guess 81</t>
  </si>
  <si>
    <t>guess 82</t>
  </si>
  <si>
    <t>guess 83</t>
  </si>
  <si>
    <t>guess 84</t>
  </si>
  <si>
    <t>guess 85</t>
  </si>
  <si>
    <t>guess 86</t>
  </si>
  <si>
    <t>guess 87</t>
  </si>
  <si>
    <t>guess 88</t>
  </si>
  <si>
    <t>guess 89</t>
  </si>
  <si>
    <t>guess 90</t>
  </si>
  <si>
    <t>guess 91</t>
  </si>
  <si>
    <t>guess 92</t>
  </si>
  <si>
    <t>guess 93</t>
  </si>
  <si>
    <t>guess 94</t>
  </si>
  <si>
    <t>guess 95</t>
  </si>
  <si>
    <t>guess 96</t>
  </si>
  <si>
    <t>guess 97</t>
  </si>
  <si>
    <t>guess 98</t>
  </si>
  <si>
    <t>guess 99</t>
  </si>
  <si>
    <t>guess 100</t>
  </si>
  <si>
    <t>guess 101</t>
  </si>
  <si>
    <t>guess 102</t>
  </si>
  <si>
    <t>guess 103</t>
  </si>
  <si>
    <t>guess 104</t>
  </si>
  <si>
    <t>guess 105</t>
  </si>
  <si>
    <t>guess 106</t>
  </si>
  <si>
    <t>guess 107</t>
  </si>
  <si>
    <t>guess 108</t>
  </si>
  <si>
    <t>guess 109</t>
  </si>
  <si>
    <t>guess 110</t>
  </si>
  <si>
    <t>guess 111</t>
  </si>
  <si>
    <t>guess 112</t>
  </si>
  <si>
    <t>guess 113</t>
  </si>
  <si>
    <t>guess 114</t>
  </si>
  <si>
    <t>guess 115</t>
  </si>
  <si>
    <t>guess 116</t>
  </si>
  <si>
    <t>guess 117</t>
  </si>
  <si>
    <t>guess 118</t>
  </si>
  <si>
    <t>guess 119</t>
  </si>
  <si>
    <t>guess 120</t>
  </si>
  <si>
    <t>guess 121</t>
  </si>
  <si>
    <t>guess 122 — should have definitely converged at this point</t>
  </si>
  <si>
    <t>price assuming capacity constraint is NOT active</t>
  </si>
  <si>
    <t>Solving for price to meet capacity constraint</t>
  </si>
  <si>
    <t>price assuming capacity constraint is active (cap at min of zero)</t>
  </si>
  <si>
    <t>Random numbers (These numbers are static -- to replace them, paste here by value from the table on the next tab "RandomNumbersToCopyFrom")</t>
  </si>
  <si>
    <t>Student ID</t>
  </si>
  <si>
    <t>Option</t>
  </si>
  <si>
    <t>Validity test</t>
  </si>
  <si>
    <t>Random numbers (adjusted to avoid duplicates in a question)</t>
  </si>
  <si>
    <t>upb=</t>
  </si>
  <si>
    <t>DO NOT USE THIS TABLE DIRECTLY</t>
  </si>
  <si>
    <t>Random numbers (Paste these by value from the table below this 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</si>
</sst>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0000E+00"/>
    <numFmt numFmtId="165" formatCode="0.000%"/>
    <numFmt numFmtId="166" formatCode="0.000"/>
  </numFmts>
  <fonts count="25" x14ac:knownFonts="1">
    <font>
      <sz val="10"/>
      <name val="Arial"/>
    </font>
    <font>
      <sz val="10"/>
      <name val="Arial"/>
      <family val="2"/>
    </font>
    <font>
      <b/>
      <sz val="10"/>
      <name val="Arial"/>
      <family val="2"/>
    </font>
    <font>
      <b/>
      <sz val="10"/>
      <color theme="0"/>
      <name val="Arial"/>
      <family val="2"/>
    </font>
    <font>
      <sz val="10"/>
      <color theme="1"/>
      <name val="Arial"/>
      <family val="2"/>
    </font>
    <font>
      <sz val="24"/>
      <color theme="0"/>
      <name val="Arial"/>
      <family val="2"/>
    </font>
    <font>
      <b/>
      <sz val="16"/>
      <color theme="0"/>
      <name val="Arial"/>
      <family val="2"/>
    </font>
    <font>
      <sz val="15"/>
      <name val="Arial"/>
      <family val="2"/>
    </font>
    <font>
      <sz val="16"/>
      <name val="Arial"/>
      <family val="2"/>
    </font>
    <font>
      <sz val="14"/>
      <name val="Arial"/>
      <family val="2"/>
    </font>
    <font>
      <b/>
      <sz val="14"/>
      <color theme="0"/>
      <name val="Arial"/>
      <family val="2"/>
    </font>
    <font>
      <sz val="10"/>
      <name val="Arial"/>
      <family val="2"/>
    </font>
    <font>
      <b/>
      <sz val="12"/>
      <color theme="0"/>
      <name val="Arial"/>
      <family val="2"/>
    </font>
    <font>
      <b/>
      <vertAlign val="subscript"/>
      <sz val="10"/>
      <color theme="0"/>
      <name val="Times New Roman"/>
      <family val="1"/>
    </font>
    <font>
      <b/>
      <i/>
      <vertAlign val="subscript"/>
      <sz val="10"/>
      <color theme="0"/>
      <name val="Times New Roman"/>
      <family val="1"/>
    </font>
    <font>
      <b/>
      <i/>
      <vertAlign val="subscript"/>
      <sz val="10"/>
      <color theme="0"/>
      <name val="Arial"/>
      <family val="2"/>
    </font>
    <font>
      <b/>
      <sz val="10"/>
      <color theme="0"/>
      <name val="Symbol"/>
      <family val="1"/>
      <charset val="2"/>
    </font>
    <font>
      <i/>
      <vertAlign val="subscript"/>
      <sz val="10"/>
      <color theme="0"/>
      <name val="Times New Roman"/>
      <family val="1"/>
    </font>
    <font>
      <b/>
      <i/>
      <sz val="10"/>
      <color theme="0"/>
      <name val="Times New Roman"/>
      <family val="1"/>
    </font>
    <font>
      <sz val="10"/>
      <color theme="0"/>
      <name val="Arial"/>
      <family val="2"/>
    </font>
    <font>
      <sz val="10"/>
      <color rgb="FFFF0000"/>
      <name val="Arial"/>
      <family val="2"/>
    </font>
    <font>
      <b/>
      <sz val="10"/>
      <color theme="1"/>
      <name val="Arial"/>
      <family val="2"/>
    </font>
    <font>
      <sz val="12"/>
      <color theme="1"/>
      <name val="Calibri"/>
      <family val="2"/>
      <scheme val="minor"/>
    </font>
    <font>
      <sz val="10"/>
      <color rgb="FF000000"/>
      <name val="Arial"/>
      <family val="2"/>
    </font>
    <font>
      <sz val="10"/>
      <color theme="1"/>
      <name val="Arial"/>
    </font>
  </fonts>
  <fills count="34">
    <fill>
      <patternFill patternType="none"/>
    </fill>
    <fill>
      <patternFill patternType="gray125"/>
    </fill>
    <fill>
      <patternFill patternType="solid">
        <fgColor theme="1"/>
        <bgColor indexed="64"/>
      </patternFill>
    </fill>
    <fill>
      <patternFill patternType="solid">
        <fgColor theme="7" tint="0.59999389629810485"/>
        <bgColor theme="7" tint="0.59999389629810485"/>
      </patternFill>
    </fill>
    <fill>
      <patternFill patternType="solid">
        <fgColor theme="7" tint="0.79998168889431442"/>
        <bgColor theme="7" tint="0.79998168889431442"/>
      </patternFill>
    </fill>
    <fill>
      <patternFill patternType="solid">
        <fgColor theme="4" tint="0.59999389629810485"/>
        <bgColor theme="4" tint="0.59999389629810485"/>
      </patternFill>
    </fill>
    <fill>
      <patternFill patternType="solid">
        <fgColor theme="4"/>
        <bgColor theme="4" tint="0.59999389629810485"/>
      </patternFill>
    </fill>
    <fill>
      <patternFill patternType="solid">
        <fgColor theme="4"/>
        <bgColor theme="4" tint="0.79998168889431442"/>
      </patternFill>
    </fill>
    <fill>
      <patternFill patternType="solid">
        <fgColor theme="4"/>
        <bgColor theme="4"/>
      </patternFill>
    </fill>
    <fill>
      <patternFill patternType="solid">
        <fgColor theme="4"/>
        <bgColor indexed="64"/>
      </patternFill>
    </fill>
    <fill>
      <patternFill patternType="solid">
        <fgColor theme="6"/>
        <bgColor indexed="64"/>
      </patternFill>
    </fill>
    <fill>
      <patternFill patternType="solid">
        <fgColor theme="4" tint="0.79998168889431442"/>
        <bgColor theme="4" tint="0.79998168889431442"/>
      </patternFill>
    </fill>
    <fill>
      <patternFill patternType="solid">
        <fgColor theme="6"/>
        <bgColor theme="5"/>
      </patternFill>
    </fill>
    <fill>
      <patternFill patternType="solid">
        <fgColor theme="5" tint="0.79998168889431442"/>
        <bgColor theme="5" tint="0.79998168889431442"/>
      </patternFill>
    </fill>
    <fill>
      <patternFill patternType="solid">
        <fgColor theme="5"/>
        <bgColor theme="5"/>
      </patternFill>
    </fill>
    <fill>
      <patternFill patternType="solid">
        <fgColor theme="5" tint="0.59999389629810485"/>
        <bgColor theme="5" tint="0.59999389629810485"/>
      </patternFill>
    </fill>
    <fill>
      <patternFill patternType="solid">
        <fgColor theme="7" tint="-0.249977111117893"/>
        <bgColor indexed="64"/>
      </patternFill>
    </fill>
    <fill>
      <patternFill patternType="solid">
        <fgColor theme="5"/>
        <bgColor indexed="64"/>
      </patternFill>
    </fill>
    <fill>
      <patternFill patternType="solid">
        <fgColor rgb="FFFF0000"/>
        <bgColor indexed="64"/>
      </patternFill>
    </fill>
    <fill>
      <patternFill patternType="solid">
        <fgColor theme="6"/>
        <bgColor theme="6"/>
      </patternFill>
    </fill>
    <fill>
      <patternFill patternType="solid">
        <fgColor theme="6" tint="0.59999389629810485"/>
        <bgColor theme="6" tint="0.59999389629810485"/>
      </patternFill>
    </fill>
    <fill>
      <patternFill patternType="solid">
        <fgColor theme="6" tint="0.79998168889431442"/>
        <bgColor theme="6" tint="0.79998168889431442"/>
      </patternFill>
    </fill>
    <fill>
      <patternFill patternType="solid">
        <fgColor theme="1"/>
        <bgColor theme="1"/>
      </patternFill>
    </fill>
    <fill>
      <patternFill patternType="solid">
        <fgColor theme="0" tint="-0.14999847407452621"/>
        <bgColor theme="0" tint="-0.14999847407452621"/>
      </patternFill>
    </fill>
    <fill>
      <patternFill patternType="solid">
        <fgColor theme="4"/>
        <bgColor theme="5"/>
      </patternFill>
    </fill>
    <fill>
      <patternFill patternType="solid">
        <fgColor theme="7"/>
        <bgColor theme="7"/>
      </patternFill>
    </fill>
    <fill>
      <patternFill patternType="solid">
        <fgColor theme="0" tint="-0.34998626667073579"/>
        <bgColor theme="0" tint="-0.34998626667073579"/>
      </patternFill>
    </fill>
    <fill>
      <patternFill patternType="solid">
        <fgColor theme="6" tint="-0.249977111117893"/>
        <bgColor theme="5"/>
      </patternFill>
    </fill>
    <fill>
      <patternFill patternType="solid">
        <fgColor theme="7"/>
        <bgColor theme="5"/>
      </patternFill>
    </fill>
    <fill>
      <patternFill patternType="solid">
        <fgColor theme="4" tint="0.59999389629810485"/>
        <bgColor theme="4" tint="0.79998168889431442"/>
      </patternFill>
    </fill>
    <fill>
      <patternFill patternType="solid">
        <fgColor rgb="FFFFFF00"/>
        <bgColor theme="4" tint="0.59999389629810485"/>
      </patternFill>
    </fill>
    <fill>
      <patternFill patternType="solid">
        <fgColor rgb="FFD8E4BC"/>
        <bgColor rgb="FFD8E4BC"/>
      </patternFill>
    </fill>
    <fill>
      <patternFill patternType="solid">
        <fgColor rgb="FFEBF1DE"/>
        <bgColor rgb="FFEBF1DE"/>
      </patternFill>
    </fill>
    <fill>
      <patternFill patternType="solid">
        <fgColor theme="3" tint="0.79998168889431442"/>
        <bgColor theme="7" tint="0.79998168889431442"/>
      </patternFill>
    </fill>
  </fills>
  <borders count="33">
    <border>
      <left/>
      <right/>
      <top/>
      <bottom/>
      <diagonal/>
    </border>
    <border>
      <left/>
      <right/>
      <top style="thin">
        <color indexed="64"/>
      </top>
      <bottom/>
      <diagonal/>
    </border>
    <border>
      <left style="thin">
        <color theme="0"/>
      </left>
      <right style="thin">
        <color theme="0"/>
      </right>
      <top style="thin">
        <color theme="0"/>
      </top>
      <bottom style="thin">
        <color theme="0"/>
      </bottom>
      <diagonal/>
    </border>
    <border>
      <left style="thin">
        <color theme="0"/>
      </left>
      <right/>
      <top/>
      <bottom/>
      <diagonal/>
    </border>
    <border>
      <left style="thin">
        <color theme="0"/>
      </left>
      <right/>
      <top style="thin">
        <color theme="0"/>
      </top>
      <bottom/>
      <diagonal/>
    </border>
    <border>
      <left/>
      <right style="thin">
        <color theme="0"/>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style="thick">
        <color theme="0"/>
      </bottom>
      <diagonal/>
    </border>
    <border>
      <left style="thin">
        <color theme="0"/>
      </left>
      <right style="thin">
        <color theme="0"/>
      </right>
      <top/>
      <bottom style="thick">
        <color theme="0"/>
      </bottom>
      <diagonal/>
    </border>
    <border>
      <left/>
      <right style="thin">
        <color theme="0"/>
      </right>
      <top/>
      <bottom style="thick">
        <color theme="0"/>
      </bottom>
      <diagonal/>
    </border>
    <border>
      <left style="thin">
        <color theme="0"/>
      </left>
      <right style="thin">
        <color theme="0"/>
      </right>
      <top style="thin">
        <color theme="0"/>
      </top>
      <bottom/>
      <diagonal/>
    </border>
    <border>
      <left style="thin">
        <color theme="4" tint="0.39997558519241921"/>
      </left>
      <right/>
      <top style="thin">
        <color theme="4" tint="0.39997558519241921"/>
      </top>
      <bottom style="thin">
        <color theme="4" tint="0.39997558519241921"/>
      </bottom>
      <diagonal/>
    </border>
    <border>
      <left style="thin">
        <color theme="0"/>
      </left>
      <right/>
      <top style="thick">
        <color theme="0"/>
      </top>
      <bottom/>
      <diagonal/>
    </border>
    <border>
      <left style="thin">
        <color theme="1"/>
      </left>
      <right style="thin">
        <color theme="1"/>
      </right>
      <top style="thin">
        <color theme="1"/>
      </top>
      <bottom style="medium">
        <color theme="1"/>
      </bottom>
      <diagonal/>
    </border>
    <border>
      <left/>
      <right/>
      <top/>
      <bottom style="thick">
        <color theme="0"/>
      </bottom>
      <diagonal/>
    </border>
    <border>
      <left/>
      <right/>
      <top style="thick">
        <color theme="0"/>
      </top>
      <bottom/>
      <diagonal/>
    </border>
    <border>
      <left/>
      <right/>
      <top style="thin">
        <color theme="0"/>
      </top>
      <bottom/>
      <diagonal/>
    </border>
    <border>
      <left/>
      <right style="thin">
        <color theme="0"/>
      </right>
      <top style="thin">
        <color theme="0"/>
      </top>
      <bottom style="thick">
        <color theme="0"/>
      </bottom>
      <diagonal/>
    </border>
    <border>
      <left/>
      <right style="thin">
        <color theme="0"/>
      </right>
      <top style="thin">
        <color indexed="64"/>
      </top>
      <bottom style="thin">
        <color theme="0"/>
      </bottom>
      <diagonal/>
    </border>
    <border>
      <left style="thin">
        <color theme="1"/>
      </left>
      <right/>
      <top style="medium">
        <color theme="1"/>
      </top>
      <bottom/>
      <diagonal/>
    </border>
    <border>
      <left style="thin">
        <color theme="1"/>
      </left>
      <right style="thin">
        <color theme="1"/>
      </right>
      <top style="medium">
        <color theme="1"/>
      </top>
      <bottom/>
      <diagonal/>
    </border>
    <border>
      <left style="thin">
        <color theme="1"/>
      </left>
      <right/>
      <top style="thin">
        <color theme="1"/>
      </top>
      <bottom/>
      <diagonal/>
    </border>
    <border>
      <left style="thin">
        <color theme="1"/>
      </left>
      <right style="thin">
        <color theme="1"/>
      </right>
      <top style="thin">
        <color theme="1"/>
      </top>
      <bottom/>
      <diagonal/>
    </border>
    <border>
      <left style="thin">
        <color theme="1"/>
      </left>
      <right/>
      <top style="thin">
        <color theme="1"/>
      </top>
      <bottom style="medium">
        <color theme="1"/>
      </bottom>
      <diagonal/>
    </border>
    <border>
      <left style="thick">
        <color theme="7"/>
      </left>
      <right/>
      <top style="thick">
        <color theme="7"/>
      </top>
      <bottom style="thick">
        <color theme="7"/>
      </bottom>
      <diagonal/>
    </border>
    <border>
      <left/>
      <right/>
      <top style="thick">
        <color theme="7"/>
      </top>
      <bottom style="thick">
        <color theme="7"/>
      </bottom>
      <diagonal/>
    </border>
    <border>
      <left/>
      <right style="thick">
        <color theme="7"/>
      </right>
      <top style="thick">
        <color theme="7"/>
      </top>
      <bottom style="thick">
        <color theme="7"/>
      </bottom>
      <diagonal/>
    </border>
    <border>
      <left style="thin">
        <color theme="0"/>
      </left>
      <right/>
      <top style="thick">
        <color theme="0"/>
      </top>
      <bottom style="thin">
        <color theme="0"/>
      </bottom>
      <diagonal/>
    </border>
    <border>
      <left/>
      <right style="thin">
        <color theme="0"/>
      </right>
      <top/>
      <bottom/>
      <diagonal/>
    </border>
    <border>
      <left/>
      <right style="thin">
        <color rgb="FFFFFFFF"/>
      </right>
      <top style="thin">
        <color rgb="FFFFFFFF"/>
      </top>
      <bottom style="thin">
        <color rgb="FFFFFFFF"/>
      </bottom>
      <diagonal/>
    </border>
    <border>
      <left/>
      <right style="thin">
        <color rgb="FFFFFFFF"/>
      </right>
      <top/>
      <bottom style="thin">
        <color rgb="FFFFFFFF"/>
      </bottom>
      <diagonal/>
    </border>
    <border>
      <left/>
      <right style="thin">
        <color rgb="FFFFFFFF"/>
      </right>
      <top/>
      <bottom/>
      <diagonal/>
    </border>
  </borders>
  <cellStyleXfs count="6">
    <xf numFmtId="0" fontId="0" fillId="0" borderId="0"/>
    <xf numFmtId="0" fontId="1" fillId="0" borderId="0"/>
    <xf numFmtId="44" fontId="1" fillId="0" borderId="0" applyFont="0" applyFill="0" applyBorder="0" applyAlignment="0" applyProtection="0"/>
    <xf numFmtId="9" fontId="1" fillId="0" borderId="0" applyFont="0" applyFill="0" applyBorder="0" applyAlignment="0" applyProtection="0"/>
    <xf numFmtId="9" fontId="11" fillId="0" borderId="0" applyFont="0" applyFill="0" applyBorder="0" applyAlignment="0" applyProtection="0"/>
    <xf numFmtId="0" fontId="22" fillId="0" borderId="0"/>
  </cellStyleXfs>
  <cellXfs count="211">
    <xf numFmtId="0" fontId="0" fillId="0" borderId="0" xfId="0"/>
    <xf numFmtId="0" fontId="1" fillId="0" borderId="0" xfId="1" applyAlignment="1">
      <alignment horizontal="center"/>
    </xf>
    <xf numFmtId="0" fontId="2" fillId="0" borderId="0" xfId="0" applyFont="1"/>
    <xf numFmtId="0" fontId="1" fillId="0" borderId="0" xfId="0" applyFont="1"/>
    <xf numFmtId="0" fontId="1" fillId="0" borderId="0" xfId="1" applyAlignment="1">
      <alignment wrapText="1"/>
    </xf>
    <xf numFmtId="0" fontId="5" fillId="0" borderId="0" xfId="1" applyFont="1" applyAlignment="1">
      <alignment wrapText="1"/>
    </xf>
    <xf numFmtId="0" fontId="1" fillId="0" borderId="0" xfId="1" applyAlignment="1">
      <alignment horizontal="center" wrapText="1"/>
    </xf>
    <xf numFmtId="0" fontId="4" fillId="5" borderId="2" xfId="1" applyFont="1" applyFill="1" applyBorder="1" applyAlignment="1">
      <alignment horizontal="center" vertical="top" wrapText="1"/>
    </xf>
    <xf numFmtId="0" fontId="3" fillId="6" borderId="5" xfId="1" applyFont="1" applyFill="1" applyBorder="1" applyAlignment="1">
      <alignment horizontal="center" vertical="top" wrapText="1"/>
    </xf>
    <xf numFmtId="0" fontId="3" fillId="7" borderId="7" xfId="1" applyFont="1" applyFill="1" applyBorder="1" applyAlignment="1">
      <alignment horizontal="center" vertical="top" wrapText="1"/>
    </xf>
    <xf numFmtId="0" fontId="3" fillId="6" borderId="7" xfId="1" applyFont="1" applyFill="1" applyBorder="1" applyAlignment="1">
      <alignment horizontal="center" vertical="top" wrapText="1"/>
    </xf>
    <xf numFmtId="0" fontId="3" fillId="8" borderId="8" xfId="1" applyFont="1" applyFill="1" applyBorder="1" applyAlignment="1">
      <alignment horizontal="center" vertical="top" wrapText="1"/>
    </xf>
    <xf numFmtId="0" fontId="3" fillId="8" borderId="9" xfId="1" applyFont="1" applyFill="1" applyBorder="1" applyAlignment="1">
      <alignment horizontal="center" vertical="top" wrapText="1"/>
    </xf>
    <xf numFmtId="0" fontId="6" fillId="8" borderId="10" xfId="1" applyFont="1" applyFill="1" applyBorder="1" applyAlignment="1">
      <alignment horizontal="center" vertical="top" wrapText="1"/>
    </xf>
    <xf numFmtId="0" fontId="6" fillId="9" borderId="0" xfId="1" applyFont="1" applyFill="1" applyAlignment="1">
      <alignment horizontal="center" wrapText="1"/>
    </xf>
    <xf numFmtId="0" fontId="1" fillId="0" borderId="0" xfId="1" applyAlignment="1">
      <alignment vertical="center" wrapText="1"/>
    </xf>
    <xf numFmtId="0" fontId="5" fillId="0" borderId="0" xfId="1" applyFont="1" applyAlignment="1">
      <alignment vertical="center" wrapText="1"/>
    </xf>
    <xf numFmtId="0" fontId="8" fillId="0" borderId="0" xfId="1" applyFont="1" applyAlignment="1">
      <alignment vertical="center" wrapText="1"/>
    </xf>
    <xf numFmtId="0" fontId="1" fillId="0" borderId="0" xfId="1"/>
    <xf numFmtId="0" fontId="1" fillId="0" borderId="0" xfId="1" applyAlignment="1">
      <alignment horizontal="center" vertical="top"/>
    </xf>
    <xf numFmtId="0" fontId="3" fillId="2" borderId="0" xfId="1" applyFont="1" applyFill="1" applyAlignment="1">
      <alignment horizontal="center" vertical="top"/>
    </xf>
    <xf numFmtId="0" fontId="1" fillId="0" borderId="0" xfId="1" applyAlignment="1">
      <alignment horizontal="left" vertical="top"/>
    </xf>
    <xf numFmtId="0" fontId="9" fillId="0" borderId="0" xfId="1" applyFont="1" applyAlignment="1">
      <alignment horizontal="center" vertical="top"/>
    </xf>
    <xf numFmtId="0" fontId="9" fillId="0" borderId="0" xfId="1" applyFont="1" applyAlignment="1">
      <alignment horizontal="center"/>
    </xf>
    <xf numFmtId="0" fontId="9" fillId="0" borderId="0" xfId="1" applyFont="1"/>
    <xf numFmtId="0" fontId="1" fillId="0" borderId="0" xfId="1" applyAlignment="1">
      <alignment vertical="top"/>
    </xf>
    <xf numFmtId="0" fontId="2" fillId="0" borderId="0" xfId="1" applyFont="1"/>
    <xf numFmtId="44" fontId="0" fillId="0" borderId="0" xfId="2" applyFont="1"/>
    <xf numFmtId="0" fontId="0" fillId="0" borderId="0" xfId="2" applyNumberFormat="1" applyFont="1"/>
    <xf numFmtId="11" fontId="0" fillId="0" borderId="0" xfId="0" applyNumberFormat="1"/>
    <xf numFmtId="0" fontId="1" fillId="18" borderId="0" xfId="0" applyFont="1" applyFill="1"/>
    <xf numFmtId="0" fontId="0" fillId="18" borderId="0" xfId="0" applyFill="1"/>
    <xf numFmtId="0" fontId="4" fillId="20" borderId="7" xfId="0" applyFont="1" applyFill="1" applyBorder="1"/>
    <xf numFmtId="0" fontId="4" fillId="21" borderId="7" xfId="0" applyFont="1" applyFill="1" applyBorder="1"/>
    <xf numFmtId="0" fontId="4" fillId="21" borderId="5" xfId="0" applyFont="1" applyFill="1" applyBorder="1"/>
    <xf numFmtId="0" fontId="4" fillId="0" borderId="12" xfId="0" applyFont="1" applyBorder="1"/>
    <xf numFmtId="0" fontId="4" fillId="11" borderId="12" xfId="0" applyFont="1" applyFill="1" applyBorder="1"/>
    <xf numFmtId="0" fontId="3" fillId="8" borderId="12" xfId="0" applyFont="1" applyFill="1" applyBorder="1" applyAlignment="1">
      <alignment horizontal="center" vertical="top"/>
    </xf>
    <xf numFmtId="0" fontId="0" fillId="0" borderId="0" xfId="0" applyAlignment="1">
      <alignment vertical="center"/>
    </xf>
    <xf numFmtId="0" fontId="3" fillId="19" borderId="10" xfId="0" applyFont="1" applyFill="1" applyBorder="1" applyAlignment="1">
      <alignment horizontal="center" vertical="top"/>
    </xf>
    <xf numFmtId="0" fontId="6" fillId="9" borderId="0" xfId="0" applyFont="1" applyFill="1" applyAlignment="1">
      <alignment vertical="center"/>
    </xf>
    <xf numFmtId="0" fontId="4" fillId="5" borderId="4" xfId="0" applyFont="1" applyFill="1" applyBorder="1"/>
    <xf numFmtId="0" fontId="4" fillId="21" borderId="4" xfId="0" applyFont="1" applyFill="1" applyBorder="1"/>
    <xf numFmtId="0" fontId="0" fillId="0" borderId="0" xfId="0" applyAlignment="1">
      <alignment horizontal="center"/>
    </xf>
    <xf numFmtId="9" fontId="0" fillId="0" borderId="0" xfId="4" applyFont="1" applyAlignment="1">
      <alignment horizontal="center"/>
    </xf>
    <xf numFmtId="0" fontId="3" fillId="19" borderId="0" xfId="0" applyFont="1" applyFill="1" applyAlignment="1">
      <alignment horizontal="center" vertical="top"/>
    </xf>
    <xf numFmtId="0" fontId="4" fillId="20" borderId="7" xfId="0" applyFont="1" applyFill="1" applyBorder="1" applyAlignment="1">
      <alignment horizontal="center"/>
    </xf>
    <xf numFmtId="0" fontId="4" fillId="21" borderId="7" xfId="0" applyFont="1" applyFill="1" applyBorder="1" applyAlignment="1">
      <alignment horizontal="center"/>
    </xf>
    <xf numFmtId="9" fontId="4" fillId="20" borderId="7" xfId="4" applyFont="1" applyFill="1" applyBorder="1" applyAlignment="1">
      <alignment horizontal="center"/>
    </xf>
    <xf numFmtId="0" fontId="3" fillId="12" borderId="10" xfId="1" applyFont="1" applyFill="1" applyBorder="1" applyAlignment="1">
      <alignment horizontal="center" vertical="top"/>
    </xf>
    <xf numFmtId="0" fontId="4" fillId="20" borderId="7" xfId="1" applyFont="1" applyFill="1" applyBorder="1" applyAlignment="1">
      <alignment horizontal="center" vertical="top"/>
    </xf>
    <xf numFmtId="0" fontId="4" fillId="21" borderId="7" xfId="1" applyFont="1" applyFill="1" applyBorder="1" applyAlignment="1">
      <alignment horizontal="center" vertical="top"/>
    </xf>
    <xf numFmtId="0" fontId="4" fillId="20" borderId="5" xfId="1" applyFont="1" applyFill="1" applyBorder="1" applyAlignment="1">
      <alignment horizontal="center" vertical="top"/>
    </xf>
    <xf numFmtId="0" fontId="4" fillId="0" borderId="14" xfId="1" applyFont="1" applyBorder="1" applyAlignment="1">
      <alignment horizontal="center" vertical="top"/>
    </xf>
    <xf numFmtId="0" fontId="12" fillId="12" borderId="10" xfId="1" applyFont="1" applyFill="1" applyBorder="1" applyAlignment="1">
      <alignment horizontal="center" vertical="top" wrapText="1"/>
    </xf>
    <xf numFmtId="0" fontId="1" fillId="0" borderId="0" xfId="1" applyAlignment="1">
      <alignment horizontal="center" vertical="center"/>
    </xf>
    <xf numFmtId="0" fontId="3" fillId="14" borderId="10" xfId="1" applyFont="1" applyFill="1" applyBorder="1" applyAlignment="1">
      <alignment horizontal="center" vertical="center"/>
    </xf>
    <xf numFmtId="0" fontId="4" fillId="15" borderId="2" xfId="1" applyFont="1" applyFill="1" applyBorder="1" applyAlignment="1">
      <alignment horizontal="center" vertical="center"/>
    </xf>
    <xf numFmtId="0" fontId="4" fillId="13" borderId="2" xfId="1" applyFont="1" applyFill="1" applyBorder="1" applyAlignment="1">
      <alignment horizontal="center" vertical="center"/>
    </xf>
    <xf numFmtId="0" fontId="4" fillId="13" borderId="11" xfId="1" applyFont="1" applyFill="1" applyBorder="1" applyAlignment="1">
      <alignment horizontal="center" vertical="center"/>
    </xf>
    <xf numFmtId="0" fontId="1" fillId="0" borderId="0" xfId="1" applyAlignment="1">
      <alignment vertical="center"/>
    </xf>
    <xf numFmtId="0" fontId="1" fillId="0" borderId="0" xfId="0" applyFont="1" applyAlignment="1">
      <alignment horizontal="center"/>
    </xf>
    <xf numFmtId="0" fontId="3" fillId="12" borderId="0" xfId="1" applyFont="1" applyFill="1" applyAlignment="1">
      <alignment horizontal="center" vertical="center"/>
    </xf>
    <xf numFmtId="0" fontId="3" fillId="12" borderId="0" xfId="1" applyFont="1" applyFill="1" applyAlignment="1">
      <alignment horizontal="center" vertical="center" wrapText="1"/>
    </xf>
    <xf numFmtId="9" fontId="3" fillId="14" borderId="4" xfId="4" applyFont="1" applyFill="1" applyBorder="1"/>
    <xf numFmtId="11" fontId="4" fillId="5" borderId="4" xfId="0" applyNumberFormat="1" applyFont="1" applyFill="1" applyBorder="1"/>
    <xf numFmtId="0" fontId="3" fillId="14" borderId="0" xfId="0" applyFont="1" applyFill="1"/>
    <xf numFmtId="0" fontId="3" fillId="14" borderId="3" xfId="0" applyFont="1" applyFill="1" applyBorder="1"/>
    <xf numFmtId="0" fontId="3" fillId="14" borderId="16" xfId="0" applyFont="1" applyFill="1" applyBorder="1"/>
    <xf numFmtId="0" fontId="4" fillId="15" borderId="13" xfId="0" applyFont="1" applyFill="1" applyBorder="1"/>
    <xf numFmtId="0" fontId="3" fillId="14" borderId="13" xfId="0" applyFont="1" applyFill="1" applyBorder="1"/>
    <xf numFmtId="0" fontId="3" fillId="14" borderId="17" xfId="0" applyFont="1" applyFill="1" applyBorder="1"/>
    <xf numFmtId="0" fontId="4" fillId="13" borderId="4" xfId="0" applyFont="1" applyFill="1" applyBorder="1"/>
    <xf numFmtId="0" fontId="3" fillId="14" borderId="4" xfId="0" applyFont="1" applyFill="1" applyBorder="1"/>
    <xf numFmtId="0" fontId="4" fillId="15" borderId="4" xfId="0" applyFont="1" applyFill="1" applyBorder="1"/>
    <xf numFmtId="165" fontId="4" fillId="13" borderId="4" xfId="4" applyNumberFormat="1" applyFont="1" applyFill="1" applyBorder="1"/>
    <xf numFmtId="0" fontId="3" fillId="19" borderId="0" xfId="0" applyFont="1" applyFill="1"/>
    <xf numFmtId="0" fontId="3" fillId="19" borderId="3" xfId="0" applyFont="1" applyFill="1" applyBorder="1"/>
    <xf numFmtId="0" fontId="4" fillId="20" borderId="16" xfId="0" applyFont="1" applyFill="1" applyBorder="1"/>
    <xf numFmtId="164" fontId="4" fillId="20" borderId="13" xfId="0" applyNumberFormat="1" applyFont="1" applyFill="1" applyBorder="1"/>
    <xf numFmtId="0" fontId="4" fillId="20" borderId="13" xfId="0" applyFont="1" applyFill="1" applyBorder="1"/>
    <xf numFmtId="0" fontId="4" fillId="21" borderId="17" xfId="0" applyFont="1" applyFill="1" applyBorder="1"/>
    <xf numFmtId="164" fontId="4" fillId="21" borderId="4" xfId="0" applyNumberFormat="1" applyFont="1" applyFill="1" applyBorder="1"/>
    <xf numFmtId="0" fontId="4" fillId="20" borderId="17" xfId="0" applyFont="1" applyFill="1" applyBorder="1"/>
    <xf numFmtId="164" fontId="4" fillId="20" borderId="4" xfId="0" applyNumberFormat="1" applyFont="1" applyFill="1" applyBorder="1"/>
    <xf numFmtId="0" fontId="4" fillId="20" borderId="4" xfId="0" applyFont="1" applyFill="1" applyBorder="1"/>
    <xf numFmtId="0" fontId="4" fillId="20" borderId="4" xfId="0" applyFont="1" applyFill="1" applyBorder="1" applyAlignment="1">
      <alignment horizontal="center"/>
    </xf>
    <xf numFmtId="0" fontId="3" fillId="8" borderId="0" xfId="1" applyFont="1" applyFill="1" applyAlignment="1">
      <alignment horizontal="left" vertical="top"/>
    </xf>
    <xf numFmtId="0" fontId="3" fillId="16" borderId="3" xfId="1" applyFont="1" applyFill="1" applyBorder="1" applyAlignment="1">
      <alignment horizontal="left" vertical="top"/>
    </xf>
    <xf numFmtId="0" fontId="3" fillId="8" borderId="3" xfId="1" applyFont="1" applyFill="1" applyBorder="1" applyAlignment="1">
      <alignment horizontal="left"/>
    </xf>
    <xf numFmtId="0" fontId="3" fillId="8" borderId="16" xfId="1" applyFont="1" applyFill="1" applyBorder="1" applyAlignment="1">
      <alignment horizontal="center" vertical="top"/>
    </xf>
    <xf numFmtId="0" fontId="4" fillId="3" borderId="4" xfId="1" applyFont="1" applyFill="1" applyBorder="1" applyAlignment="1">
      <alignment horizontal="center" vertical="top"/>
    </xf>
    <xf numFmtId="0" fontId="3" fillId="8" borderId="17" xfId="1" applyFont="1" applyFill="1" applyBorder="1" applyAlignment="1">
      <alignment horizontal="center" vertical="top"/>
    </xf>
    <xf numFmtId="0" fontId="4" fillId="4" borderId="4" xfId="1" applyFont="1" applyFill="1" applyBorder="1" applyAlignment="1">
      <alignment horizontal="center" vertical="top"/>
    </xf>
    <xf numFmtId="9" fontId="4" fillId="15" borderId="2" xfId="4" applyFont="1" applyFill="1" applyBorder="1" applyAlignment="1">
      <alignment horizontal="center" vertical="center"/>
    </xf>
    <xf numFmtId="9" fontId="4" fillId="13" borderId="2" xfId="4" applyFont="1" applyFill="1" applyBorder="1" applyAlignment="1">
      <alignment horizontal="center" vertical="center"/>
    </xf>
    <xf numFmtId="9" fontId="4" fillId="13" borderId="11" xfId="4" applyFont="1" applyFill="1" applyBorder="1" applyAlignment="1">
      <alignment horizontal="center" vertical="center"/>
    </xf>
    <xf numFmtId="0" fontId="16" fillId="14" borderId="9" xfId="1" applyFont="1" applyFill="1" applyBorder="1" applyAlignment="1">
      <alignment horizontal="center" vertical="center"/>
    </xf>
    <xf numFmtId="0" fontId="4" fillId="26" borderId="2" xfId="1" applyFont="1" applyFill="1" applyBorder="1"/>
    <xf numFmtId="0" fontId="4" fillId="23" borderId="11" xfId="1" applyFont="1" applyFill="1" applyBorder="1"/>
    <xf numFmtId="0" fontId="4" fillId="23" borderId="4" xfId="1" applyFont="1" applyFill="1" applyBorder="1"/>
    <xf numFmtId="0" fontId="1" fillId="0" borderId="0" xfId="1" applyAlignment="1">
      <alignment horizontal="center" vertical="top" wrapText="1"/>
    </xf>
    <xf numFmtId="0" fontId="3" fillId="22" borderId="19" xfId="0" applyFont="1" applyFill="1" applyBorder="1" applyAlignment="1">
      <alignment horizontal="center" vertical="center"/>
    </xf>
    <xf numFmtId="0" fontId="3" fillId="27" borderId="10" xfId="1" applyFont="1" applyFill="1" applyBorder="1" applyAlignment="1">
      <alignment horizontal="center" vertical="center"/>
    </xf>
    <xf numFmtId="0" fontId="3" fillId="27" borderId="9" xfId="1" applyFont="1" applyFill="1" applyBorder="1" applyAlignment="1">
      <alignment horizontal="center" vertical="center"/>
    </xf>
    <xf numFmtId="0" fontId="3" fillId="27" borderId="8" xfId="1" applyFont="1" applyFill="1" applyBorder="1" applyAlignment="1">
      <alignment horizontal="center" vertical="center"/>
    </xf>
    <xf numFmtId="49" fontId="19" fillId="14" borderId="7" xfId="1" applyNumberFormat="1" applyFont="1" applyFill="1" applyBorder="1" applyAlignment="1">
      <alignment horizontal="center" vertical="center"/>
    </xf>
    <xf numFmtId="0" fontId="19" fillId="14" borderId="7" xfId="1" applyFont="1" applyFill="1" applyBorder="1" applyAlignment="1">
      <alignment horizontal="center" vertical="center"/>
    </xf>
    <xf numFmtId="49" fontId="19" fillId="27" borderId="7" xfId="1" applyNumberFormat="1" applyFont="1" applyFill="1" applyBorder="1" applyAlignment="1">
      <alignment horizontal="center" vertical="center"/>
    </xf>
    <xf numFmtId="0" fontId="19" fillId="27" borderId="7" xfId="1" applyFont="1" applyFill="1" applyBorder="1" applyAlignment="1">
      <alignment horizontal="center" vertical="center"/>
    </xf>
    <xf numFmtId="0" fontId="19" fillId="27" borderId="18" xfId="1" applyFont="1" applyFill="1" applyBorder="1" applyAlignment="1">
      <alignment horizontal="center" vertical="center"/>
    </xf>
    <xf numFmtId="0" fontId="3" fillId="22" borderId="20" xfId="1" applyFont="1" applyFill="1" applyBorder="1"/>
    <xf numFmtId="0" fontId="3" fillId="22" borderId="20" xfId="1" applyFont="1" applyFill="1" applyBorder="1" applyAlignment="1">
      <alignment horizontal="center" vertical="top"/>
    </xf>
    <xf numFmtId="0" fontId="3" fillId="22" borderId="21" xfId="1" applyFont="1" applyFill="1" applyBorder="1" applyAlignment="1">
      <alignment horizontal="center" vertical="top"/>
    </xf>
    <xf numFmtId="0" fontId="4" fillId="23" borderId="20" xfId="1" applyFont="1" applyFill="1" applyBorder="1" applyAlignment="1">
      <alignment horizontal="center" vertical="top"/>
    </xf>
    <xf numFmtId="0" fontId="4" fillId="23" borderId="21" xfId="1" applyFont="1" applyFill="1" applyBorder="1" applyAlignment="1">
      <alignment horizontal="center" vertical="top"/>
    </xf>
    <xf numFmtId="0" fontId="3" fillId="22" borderId="22" xfId="1" applyFont="1" applyFill="1" applyBorder="1"/>
    <xf numFmtId="0" fontId="4" fillId="0" borderId="22" xfId="1" applyFont="1" applyBorder="1" applyAlignment="1">
      <alignment horizontal="center" vertical="top"/>
    </xf>
    <xf numFmtId="0" fontId="4" fillId="0" borderId="23" xfId="1" applyFont="1" applyBorder="1" applyAlignment="1">
      <alignment horizontal="center" vertical="top"/>
    </xf>
    <xf numFmtId="0" fontId="4" fillId="23" borderId="22" xfId="1" applyFont="1" applyFill="1" applyBorder="1" applyAlignment="1">
      <alignment horizontal="center" vertical="top"/>
    </xf>
    <xf numFmtId="0" fontId="4" fillId="23" borderId="23" xfId="1" applyFont="1" applyFill="1" applyBorder="1" applyAlignment="1">
      <alignment horizontal="center" vertical="top"/>
    </xf>
    <xf numFmtId="0" fontId="3" fillId="22" borderId="24" xfId="1" applyFont="1" applyFill="1" applyBorder="1"/>
    <xf numFmtId="0" fontId="4" fillId="0" borderId="24" xfId="1" applyFont="1" applyBorder="1" applyAlignment="1">
      <alignment horizontal="center" vertical="top"/>
    </xf>
    <xf numFmtId="0" fontId="3" fillId="22" borderId="21" xfId="1" applyFont="1" applyFill="1" applyBorder="1"/>
    <xf numFmtId="0" fontId="3" fillId="12" borderId="0" xfId="1" applyFont="1" applyFill="1" applyAlignment="1">
      <alignment horizontal="center" vertical="top"/>
    </xf>
    <xf numFmtId="49" fontId="3" fillId="19" borderId="3" xfId="1" applyNumberFormat="1" applyFont="1" applyFill="1" applyBorder="1" applyAlignment="1">
      <alignment horizontal="center"/>
    </xf>
    <xf numFmtId="0" fontId="3" fillId="19" borderId="3" xfId="1" applyFont="1" applyFill="1" applyBorder="1" applyAlignment="1">
      <alignment horizontal="center"/>
    </xf>
    <xf numFmtId="0" fontId="4" fillId="20" borderId="16" xfId="1" applyFont="1" applyFill="1" applyBorder="1" applyAlignment="1">
      <alignment horizontal="center" vertical="top"/>
    </xf>
    <xf numFmtId="0" fontId="4" fillId="20" borderId="13" xfId="0" applyFont="1" applyFill="1" applyBorder="1" applyAlignment="1">
      <alignment horizontal="center"/>
    </xf>
    <xf numFmtId="0" fontId="4" fillId="21" borderId="17" xfId="1" applyFont="1" applyFill="1" applyBorder="1" applyAlignment="1">
      <alignment horizontal="center" vertical="top"/>
    </xf>
    <xf numFmtId="0" fontId="4" fillId="21" borderId="4" xfId="0" applyFont="1" applyFill="1" applyBorder="1" applyAlignment="1">
      <alignment horizontal="center"/>
    </xf>
    <xf numFmtId="0" fontId="4" fillId="20" borderId="17" xfId="1" applyFont="1" applyFill="1" applyBorder="1" applyAlignment="1">
      <alignment horizontal="center" vertical="top"/>
    </xf>
    <xf numFmtId="0" fontId="3" fillId="22" borderId="0" xfId="1" applyFont="1" applyFill="1" applyAlignment="1">
      <alignment horizontal="center" vertical="top" wrapText="1"/>
    </xf>
    <xf numFmtId="0" fontId="3" fillId="22" borderId="3" xfId="1" applyFont="1" applyFill="1" applyBorder="1" applyAlignment="1">
      <alignment horizontal="center" vertical="top" wrapText="1"/>
    </xf>
    <xf numFmtId="0" fontId="18" fillId="22" borderId="1" xfId="0" applyFont="1" applyFill="1" applyBorder="1" applyAlignment="1">
      <alignment horizontal="center" vertical="center"/>
    </xf>
    <xf numFmtId="0" fontId="4" fillId="26" borderId="13" xfId="1" applyFont="1" applyFill="1" applyBorder="1"/>
    <xf numFmtId="0" fontId="4" fillId="26" borderId="4" xfId="1" applyFont="1" applyFill="1" applyBorder="1"/>
    <xf numFmtId="0" fontId="3" fillId="8" borderId="0" xfId="0" applyFont="1" applyFill="1"/>
    <xf numFmtId="0" fontId="3" fillId="8" borderId="3" xfId="0" applyFont="1" applyFill="1" applyBorder="1"/>
    <xf numFmtId="0" fontId="4" fillId="5" borderId="16" xfId="0" applyFont="1" applyFill="1" applyBorder="1"/>
    <xf numFmtId="0" fontId="4" fillId="5" borderId="13" xfId="0" applyFont="1" applyFill="1" applyBorder="1"/>
    <xf numFmtId="11" fontId="4" fillId="5" borderId="13" xfId="0" applyNumberFormat="1" applyFont="1" applyFill="1" applyBorder="1"/>
    <xf numFmtId="0" fontId="4" fillId="11" borderId="17" xfId="0" applyFont="1" applyFill="1" applyBorder="1"/>
    <xf numFmtId="0" fontId="4" fillId="11" borderId="4" xfId="0" applyFont="1" applyFill="1" applyBorder="1"/>
    <xf numFmtId="11" fontId="4" fillId="11" borderId="4" xfId="0" applyNumberFormat="1" applyFont="1" applyFill="1" applyBorder="1"/>
    <xf numFmtId="0" fontId="4" fillId="5" borderId="17" xfId="0" applyFont="1" applyFill="1" applyBorder="1"/>
    <xf numFmtId="0" fontId="0" fillId="0" borderId="0" xfId="3" applyNumberFormat="1" applyFont="1"/>
    <xf numFmtId="0" fontId="3" fillId="28" borderId="10" xfId="1" applyFont="1" applyFill="1" applyBorder="1" applyAlignment="1">
      <alignment horizontal="center" vertical="center"/>
    </xf>
    <xf numFmtId="49" fontId="19" fillId="28" borderId="7" xfId="1" applyNumberFormat="1" applyFont="1" applyFill="1" applyBorder="1" applyAlignment="1">
      <alignment horizontal="center" vertical="center"/>
    </xf>
    <xf numFmtId="0" fontId="3" fillId="28" borderId="9" xfId="1" applyFont="1" applyFill="1" applyBorder="1" applyAlignment="1">
      <alignment horizontal="center" vertical="center"/>
    </xf>
    <xf numFmtId="0" fontId="3" fillId="28" borderId="8" xfId="1" applyFont="1" applyFill="1" applyBorder="1" applyAlignment="1">
      <alignment horizontal="center" vertical="center"/>
    </xf>
    <xf numFmtId="0" fontId="4" fillId="3" borderId="6" xfId="0" applyFont="1" applyFill="1" applyBorder="1" applyAlignment="1">
      <alignment horizontal="center"/>
    </xf>
    <xf numFmtId="0" fontId="4" fillId="4" borderId="6" xfId="0" applyFont="1" applyFill="1" applyBorder="1" applyAlignment="1">
      <alignment horizontal="center"/>
    </xf>
    <xf numFmtId="0" fontId="4" fillId="5" borderId="13" xfId="1" applyFont="1" applyFill="1" applyBorder="1" applyAlignment="1" applyProtection="1">
      <alignment horizontal="center"/>
      <protection locked="0"/>
    </xf>
    <xf numFmtId="0" fontId="4" fillId="11" borderId="4" xfId="1" applyFont="1" applyFill="1" applyBorder="1" applyAlignment="1" applyProtection="1">
      <alignment horizontal="center"/>
      <protection locked="0"/>
    </xf>
    <xf numFmtId="0" fontId="4" fillId="5" borderId="4" xfId="1" applyFont="1" applyFill="1" applyBorder="1" applyAlignment="1" applyProtection="1">
      <alignment horizontal="center"/>
      <protection locked="0"/>
    </xf>
    <xf numFmtId="0" fontId="4" fillId="20" borderId="7" xfId="1" applyFont="1" applyFill="1" applyBorder="1" applyAlignment="1" applyProtection="1">
      <alignment horizontal="center" vertical="top"/>
      <protection locked="0"/>
    </xf>
    <xf numFmtId="0" fontId="4" fillId="21" borderId="7" xfId="1" applyFont="1" applyFill="1" applyBorder="1" applyAlignment="1" applyProtection="1">
      <alignment horizontal="center" vertical="top"/>
      <protection locked="0"/>
    </xf>
    <xf numFmtId="49" fontId="19" fillId="27" borderId="7" xfId="1" applyNumberFormat="1" applyFont="1" applyFill="1" applyBorder="1" applyAlignment="1" applyProtection="1">
      <alignment horizontal="center" vertical="center"/>
      <protection locked="0"/>
    </xf>
    <xf numFmtId="49" fontId="19" fillId="27" borderId="5" xfId="1" applyNumberFormat="1" applyFont="1" applyFill="1" applyBorder="1" applyAlignment="1" applyProtection="1">
      <alignment horizontal="center" vertical="center"/>
      <protection locked="0"/>
    </xf>
    <xf numFmtId="0" fontId="4" fillId="3" borderId="6" xfId="0" applyFont="1" applyFill="1" applyBorder="1" applyProtection="1">
      <protection locked="0"/>
    </xf>
    <xf numFmtId="0" fontId="4" fillId="4" borderId="6" xfId="0" applyFont="1" applyFill="1" applyBorder="1" applyProtection="1">
      <protection locked="0"/>
    </xf>
    <xf numFmtId="0" fontId="0" fillId="0" borderId="0" xfId="0" applyProtection="1">
      <protection locked="0"/>
    </xf>
    <xf numFmtId="0" fontId="7" fillId="0" borderId="0" xfId="1" applyFont="1" applyAlignment="1">
      <alignment horizontal="right" vertical="center" wrapText="1"/>
    </xf>
    <xf numFmtId="0" fontId="3" fillId="14" borderId="15" xfId="1" applyFont="1" applyFill="1" applyBorder="1" applyAlignment="1">
      <alignment horizontal="center" vertical="center"/>
    </xf>
    <xf numFmtId="0" fontId="3" fillId="14" borderId="8" xfId="1" applyFont="1" applyFill="1" applyBorder="1" applyAlignment="1">
      <alignment horizontal="center" vertical="center" wrapText="1"/>
    </xf>
    <xf numFmtId="0" fontId="21" fillId="5" borderId="28" xfId="1" applyFont="1" applyFill="1" applyBorder="1" applyAlignment="1" applyProtection="1">
      <alignment horizontal="center" vertical="center" wrapText="1"/>
      <protection locked="0"/>
    </xf>
    <xf numFmtId="0" fontId="21" fillId="29" borderId="6" xfId="1" applyFont="1" applyFill="1" applyBorder="1" applyAlignment="1" applyProtection="1">
      <alignment horizontal="center" vertical="center" wrapText="1"/>
      <protection locked="0"/>
    </xf>
    <xf numFmtId="0" fontId="21" fillId="5" borderId="6" xfId="1" applyFont="1" applyFill="1" applyBorder="1" applyAlignment="1" applyProtection="1">
      <alignment horizontal="center" vertical="center" wrapText="1"/>
      <protection locked="0"/>
    </xf>
    <xf numFmtId="0" fontId="4" fillId="30" borderId="2" xfId="1" applyFont="1" applyFill="1" applyBorder="1" applyAlignment="1">
      <alignment horizontal="center" vertical="top" wrapText="1"/>
    </xf>
    <xf numFmtId="0" fontId="21" fillId="5" borderId="6" xfId="1" applyFont="1" applyFill="1" applyBorder="1" applyAlignment="1" applyProtection="1">
      <alignment horizontal="center" vertical="top" wrapText="1"/>
      <protection locked="0"/>
    </xf>
    <xf numFmtId="0" fontId="21" fillId="29" borderId="6" xfId="1" applyFont="1" applyFill="1" applyBorder="1" applyAlignment="1" applyProtection="1">
      <alignment horizontal="center" vertical="top" wrapText="1"/>
      <protection locked="0"/>
    </xf>
    <xf numFmtId="0" fontId="21" fillId="5" borderId="4" xfId="1" applyFont="1" applyFill="1" applyBorder="1" applyAlignment="1" applyProtection="1">
      <alignment horizontal="center" vertical="top" wrapText="1"/>
      <protection locked="0"/>
    </xf>
    <xf numFmtId="1" fontId="4" fillId="15" borderId="2" xfId="1" applyNumberFormat="1" applyFont="1" applyFill="1" applyBorder="1" applyAlignment="1">
      <alignment horizontal="center" vertical="center"/>
    </xf>
    <xf numFmtId="166" fontId="4" fillId="15" borderId="2" xfId="1" applyNumberFormat="1" applyFont="1" applyFill="1" applyBorder="1" applyAlignment="1">
      <alignment horizontal="center" vertical="center"/>
    </xf>
    <xf numFmtId="0" fontId="3" fillId="27" borderId="0" xfId="1" applyFont="1" applyFill="1" applyAlignment="1">
      <alignment horizontal="center" vertical="center"/>
    </xf>
    <xf numFmtId="11" fontId="4" fillId="20" borderId="7" xfId="1" applyNumberFormat="1" applyFont="1" applyFill="1" applyBorder="1" applyAlignment="1" applyProtection="1">
      <alignment horizontal="center" vertical="top"/>
      <protection locked="0"/>
    </xf>
    <xf numFmtId="49" fontId="19" fillId="27" borderId="0" xfId="1" applyNumberFormat="1" applyFont="1" applyFill="1" applyAlignment="1">
      <alignment horizontal="center" vertical="center"/>
    </xf>
    <xf numFmtId="0" fontId="19" fillId="14" borderId="29" xfId="1" applyFont="1" applyFill="1" applyBorder="1" applyAlignment="1">
      <alignment horizontal="center" vertical="center"/>
    </xf>
    <xf numFmtId="0" fontId="22" fillId="0" borderId="0" xfId="5"/>
    <xf numFmtId="0" fontId="23" fillId="31" borderId="30" xfId="1" applyFont="1" applyFill="1" applyBorder="1" applyAlignment="1">
      <alignment horizontal="center" vertical="top"/>
    </xf>
    <xf numFmtId="0" fontId="23" fillId="32" borderId="31" xfId="1" applyFont="1" applyFill="1" applyBorder="1" applyAlignment="1">
      <alignment horizontal="center" vertical="top"/>
    </xf>
    <xf numFmtId="0" fontId="23" fillId="31" borderId="31" xfId="1" applyFont="1" applyFill="1" applyBorder="1" applyAlignment="1">
      <alignment horizontal="center" vertical="top"/>
    </xf>
    <xf numFmtId="0" fontId="23" fillId="31" borderId="32" xfId="1" applyFont="1" applyFill="1" applyBorder="1" applyAlignment="1">
      <alignment horizontal="center" vertical="top"/>
    </xf>
    <xf numFmtId="0" fontId="24" fillId="33" borderId="7" xfId="0" applyFont="1" applyFill="1" applyBorder="1" applyAlignment="1">
      <alignment horizontal="center"/>
    </xf>
    <xf numFmtId="0" fontId="6" fillId="25" borderId="0" xfId="0" applyFont="1" applyFill="1" applyAlignment="1">
      <alignment horizontal="center" vertical="center"/>
    </xf>
    <xf numFmtId="0" fontId="6" fillId="25" borderId="0" xfId="0" applyFont="1" applyFill="1" applyAlignment="1" applyProtection="1">
      <alignment horizontal="center" vertical="center"/>
      <protection locked="0"/>
    </xf>
    <xf numFmtId="0" fontId="1" fillId="0" borderId="25" xfId="0" applyFont="1" applyBorder="1" applyAlignment="1" applyProtection="1">
      <alignment horizontal="left" vertical="top" wrapText="1"/>
      <protection locked="0"/>
    </xf>
    <xf numFmtId="0" fontId="0" fillId="0" borderId="26" xfId="0" applyBorder="1" applyAlignment="1" applyProtection="1">
      <alignment horizontal="left" vertical="top" wrapText="1"/>
      <protection locked="0"/>
    </xf>
    <xf numFmtId="0" fontId="0" fillId="0" borderId="27" xfId="0" applyBorder="1" applyAlignment="1" applyProtection="1">
      <alignment horizontal="left" vertical="top" wrapText="1"/>
      <protection locked="0"/>
    </xf>
    <xf numFmtId="0" fontId="6" fillId="25" borderId="15" xfId="0" applyFont="1" applyFill="1" applyBorder="1" applyAlignment="1">
      <alignment horizontal="center" vertical="center"/>
    </xf>
    <xf numFmtId="0" fontId="6" fillId="25" borderId="10" xfId="0" applyFont="1" applyFill="1" applyBorder="1" applyAlignment="1">
      <alignment horizontal="center" vertical="center"/>
    </xf>
    <xf numFmtId="0" fontId="5" fillId="0" borderId="3" xfId="1" applyFont="1" applyBorder="1" applyAlignment="1">
      <alignment horizontal="center" vertical="center" wrapText="1"/>
    </xf>
    <xf numFmtId="0" fontId="7" fillId="0" borderId="0" xfId="1" applyFont="1" applyAlignment="1">
      <alignment horizontal="right" vertical="center" wrapText="1"/>
    </xf>
    <xf numFmtId="0" fontId="10" fillId="9" borderId="0" xfId="1" applyFont="1" applyFill="1" applyAlignment="1">
      <alignment horizontal="center" vertical="center"/>
    </xf>
    <xf numFmtId="0" fontId="6" fillId="27" borderId="15" xfId="1" applyFont="1" applyFill="1" applyBorder="1" applyAlignment="1">
      <alignment horizontal="center" vertical="center"/>
    </xf>
    <xf numFmtId="0" fontId="6" fillId="27" borderId="10" xfId="1" applyFont="1" applyFill="1" applyBorder="1" applyAlignment="1">
      <alignment horizontal="center" vertical="center"/>
    </xf>
    <xf numFmtId="0" fontId="6" fillId="14" borderId="15" xfId="1" applyFont="1" applyFill="1" applyBorder="1" applyAlignment="1">
      <alignment horizontal="center" vertical="center"/>
    </xf>
    <xf numFmtId="0" fontId="6" fillId="14" borderId="10" xfId="1" applyFont="1" applyFill="1" applyBorder="1" applyAlignment="1">
      <alignment horizontal="center" vertical="center"/>
    </xf>
    <xf numFmtId="0" fontId="6" fillId="22" borderId="0" xfId="1" applyFont="1" applyFill="1" applyAlignment="1">
      <alignment horizontal="center" vertical="top" wrapText="1"/>
    </xf>
    <xf numFmtId="0" fontId="6" fillId="14" borderId="0" xfId="1" applyFont="1" applyFill="1" applyAlignment="1">
      <alignment horizontal="center" vertical="center"/>
    </xf>
    <xf numFmtId="0" fontId="3" fillId="14" borderId="13" xfId="1" applyFont="1" applyFill="1" applyBorder="1" applyAlignment="1">
      <alignment horizontal="center" vertical="center"/>
    </xf>
    <xf numFmtId="0" fontId="3" fillId="14" borderId="16" xfId="1" applyFont="1" applyFill="1" applyBorder="1" applyAlignment="1">
      <alignment horizontal="center" vertical="center"/>
    </xf>
    <xf numFmtId="0" fontId="6" fillId="24" borderId="0" xfId="1" applyFont="1" applyFill="1" applyAlignment="1">
      <alignment horizontal="center" vertical="center"/>
    </xf>
    <xf numFmtId="0" fontId="3" fillId="27" borderId="13" xfId="1" applyFont="1" applyFill="1" applyBorder="1" applyAlignment="1">
      <alignment horizontal="center" vertical="center"/>
    </xf>
    <xf numFmtId="0" fontId="3" fillId="27" borderId="16" xfId="1" applyFont="1" applyFill="1" applyBorder="1" applyAlignment="1">
      <alignment horizontal="center" vertical="center"/>
    </xf>
    <xf numFmtId="0" fontId="6" fillId="12" borderId="0" xfId="1" applyFont="1" applyFill="1" applyAlignment="1">
      <alignment horizontal="center" vertical="center"/>
    </xf>
    <xf numFmtId="0" fontId="12" fillId="17" borderId="0" xfId="0" applyFont="1" applyFill="1" applyAlignment="1">
      <alignment horizontal="center" vertical="center"/>
    </xf>
    <xf numFmtId="0" fontId="12" fillId="9" borderId="0" xfId="0" applyFont="1" applyFill="1" applyAlignment="1">
      <alignment horizontal="center" vertical="center"/>
    </xf>
    <xf numFmtId="0" fontId="12" fillId="10" borderId="0" xfId="0" applyFont="1" applyFill="1" applyAlignment="1">
      <alignment horizontal="center" vertical="center"/>
    </xf>
    <xf numFmtId="0" fontId="3" fillId="2" borderId="0" xfId="1" applyFont="1" applyFill="1" applyAlignment="1">
      <alignment horizontal="center" vertical="top"/>
    </xf>
  </cellXfs>
  <cellStyles count="6">
    <cellStyle name="Currency 2" xfId="2" xr:uid="{00000000-0005-0000-0000-000000000000}"/>
    <cellStyle name="Normal" xfId="0" builtinId="0"/>
    <cellStyle name="Normal 2" xfId="1" xr:uid="{00000000-0005-0000-0000-000002000000}"/>
    <cellStyle name="Normal 3" xfId="5" xr:uid="{05083302-5D8B-4C77-8112-74A45DA87EF3}"/>
    <cellStyle name="Percent" xfId="4" builtinId="5"/>
    <cellStyle name="Percent 2" xfId="3" xr:uid="{00000000-0005-0000-0000-000004000000}"/>
  </cellStyles>
  <dxfs count="3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499984740745262"/>
        </patternFill>
      </fill>
    </dxf>
    <dxf>
      <fill>
        <patternFill>
          <bgColor theme="0" tint="-0.499984740745262"/>
        </patternFill>
      </fill>
    </dxf>
    <dxf>
      <fill>
        <patternFill>
          <bgColor rgb="FF92D050"/>
        </patternFill>
      </fill>
    </dxf>
    <dxf>
      <fill>
        <patternFill>
          <bgColor theme="5" tint="0.39994506668294322"/>
        </patternFill>
      </fill>
    </dxf>
    <dxf>
      <fill>
        <patternFill>
          <bgColor rgb="FF92D050"/>
        </patternFill>
      </fill>
    </dxf>
    <dxf>
      <fill>
        <patternFill>
          <bgColor theme="5" tint="0.39994506668294322"/>
        </patternFill>
      </fill>
    </dxf>
    <dxf>
      <fill>
        <patternFill>
          <bgColor rgb="FF92D050"/>
        </patternFill>
      </fill>
    </dxf>
    <dxf>
      <fill>
        <patternFill>
          <bgColor theme="5" tint="0.39994506668294322"/>
        </patternFill>
      </fill>
    </dxf>
    <dxf>
      <fill>
        <patternFill>
          <bgColor rgb="FF92D050"/>
        </patternFill>
      </fill>
    </dxf>
    <dxf>
      <fill>
        <patternFill>
          <bgColor theme="5" tint="0.39994506668294322"/>
        </patternFill>
      </fill>
    </dxf>
    <dxf>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vertical="bottom" textRotation="0" wrapText="0" indent="0" justifyLastLine="0" shrinkToFit="0" readingOrder="0"/>
    </dxf>
  </dxfs>
  <tableStyles count="0" defaultTableStyle="TableStyleMedium9" defaultPivotStyle="PivotStyleLight16"/>
  <colors>
    <mruColors>
      <color rgb="FFFF9999"/>
      <color rgb="FF99CC00"/>
      <color rgb="FF669900"/>
      <color rgb="FFCCCC00"/>
      <color rgb="FFCC9900"/>
      <color rgb="FFCC99FF"/>
      <color rgb="FFCCFFCC"/>
      <color rgb="FFCCFF9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v>expected</c:v>
          </c:tx>
          <c:marker>
            <c:symbol val="none"/>
          </c:marker>
          <c:cat>
            <c:strLit>
              <c:ptCount val="2"/>
              <c:pt idx="0">
                <c:v>low</c:v>
              </c:pt>
              <c:pt idx="1">
                <c:v>high</c:v>
              </c:pt>
            </c:strLit>
          </c:cat>
          <c:val>
            <c:numRef>
              <c:f>ResultsInterpretation!$D$36:$E$36</c:f>
              <c:numCache>
                <c:formatCode>General</c:formatCode>
                <c:ptCount val="2"/>
                <c:pt idx="0">
                  <c:v>0</c:v>
                </c:pt>
                <c:pt idx="1">
                  <c:v>-1.3633652638448173</c:v>
                </c:pt>
              </c:numCache>
            </c:numRef>
          </c:val>
          <c:smooth val="0"/>
          <c:extLst>
            <c:ext xmlns:c16="http://schemas.microsoft.com/office/drawing/2014/chart" uri="{C3380CC4-5D6E-409C-BE32-E72D297353CC}">
              <c16:uniqueId val="{00000000-D2E1-4BDD-A005-BE1F31DEB972}"/>
            </c:ext>
          </c:extLst>
        </c:ser>
        <c:ser>
          <c:idx val="1"/>
          <c:order val="1"/>
          <c:tx>
            <c:v>low unc</c:v>
          </c:tx>
          <c:marker>
            <c:symbol val="none"/>
          </c:marker>
          <c:dPt>
            <c:idx val="1"/>
            <c:bubble3D val="0"/>
            <c:spPr>
              <a:ln>
                <a:solidFill>
                  <a:schemeClr val="accent1"/>
                </a:solidFill>
                <a:prstDash val="dash"/>
              </a:ln>
            </c:spPr>
            <c:extLst>
              <c:ext xmlns:c16="http://schemas.microsoft.com/office/drawing/2014/chart" uri="{C3380CC4-5D6E-409C-BE32-E72D297353CC}">
                <c16:uniqueId val="{00000002-D2E1-4BDD-A005-BE1F31DEB972}"/>
              </c:ext>
            </c:extLst>
          </c:dPt>
          <c:cat>
            <c:strLit>
              <c:ptCount val="2"/>
              <c:pt idx="0">
                <c:v>low</c:v>
              </c:pt>
              <c:pt idx="1">
                <c:v>high</c:v>
              </c:pt>
            </c:strLit>
          </c:cat>
          <c:val>
            <c:numRef>
              <c:f>ResultsInterpretation!$F$36:$G$36</c:f>
              <c:numCache>
                <c:formatCode>General</c:formatCode>
                <c:ptCount val="2"/>
                <c:pt idx="0">
                  <c:v>0</c:v>
                </c:pt>
                <c:pt idx="1">
                  <c:v>-1.912503497529245</c:v>
                </c:pt>
              </c:numCache>
            </c:numRef>
          </c:val>
          <c:smooth val="0"/>
          <c:extLst>
            <c:ext xmlns:c16="http://schemas.microsoft.com/office/drawing/2014/chart" uri="{C3380CC4-5D6E-409C-BE32-E72D297353CC}">
              <c16:uniqueId val="{00000003-D2E1-4BDD-A005-BE1F31DEB972}"/>
            </c:ext>
          </c:extLst>
        </c:ser>
        <c:ser>
          <c:idx val="2"/>
          <c:order val="2"/>
          <c:tx>
            <c:v>up unc</c:v>
          </c:tx>
          <c:marker>
            <c:symbol val="none"/>
          </c:marker>
          <c:dPt>
            <c:idx val="1"/>
            <c:bubble3D val="0"/>
            <c:spPr>
              <a:ln>
                <a:solidFill>
                  <a:schemeClr val="accent1"/>
                </a:solidFill>
                <a:prstDash val="dash"/>
              </a:ln>
            </c:spPr>
            <c:extLst>
              <c:ext xmlns:c16="http://schemas.microsoft.com/office/drawing/2014/chart" uri="{C3380CC4-5D6E-409C-BE32-E72D297353CC}">
                <c16:uniqueId val="{00000005-D2E1-4BDD-A005-BE1F31DEB972}"/>
              </c:ext>
            </c:extLst>
          </c:dPt>
          <c:cat>
            <c:strLit>
              <c:ptCount val="2"/>
              <c:pt idx="0">
                <c:v>low</c:v>
              </c:pt>
              <c:pt idx="1">
                <c:v>high</c:v>
              </c:pt>
            </c:strLit>
          </c:cat>
          <c:val>
            <c:numRef>
              <c:f>ResultsInterpretation!$H$36:$I$36</c:f>
              <c:numCache>
                <c:formatCode>General</c:formatCode>
                <c:ptCount val="2"/>
                <c:pt idx="0">
                  <c:v>0</c:v>
                </c:pt>
                <c:pt idx="1">
                  <c:v>-0.81422703016038944</c:v>
                </c:pt>
              </c:numCache>
            </c:numRef>
          </c:val>
          <c:smooth val="0"/>
          <c:extLst>
            <c:ext xmlns:c16="http://schemas.microsoft.com/office/drawing/2014/chart" uri="{C3380CC4-5D6E-409C-BE32-E72D297353CC}">
              <c16:uniqueId val="{00000006-D2E1-4BDD-A005-BE1F31DEB972}"/>
            </c:ext>
          </c:extLst>
        </c:ser>
        <c:ser>
          <c:idx val="3"/>
          <c:order val="3"/>
          <c:tx>
            <c:v>boundingbox</c:v>
          </c:tx>
          <c:marker>
            <c:symbol val="none"/>
          </c:marker>
          <c:dPt>
            <c:idx val="1"/>
            <c:bubble3D val="0"/>
            <c:spPr>
              <a:ln>
                <a:noFill/>
              </a:ln>
            </c:spPr>
            <c:extLst>
              <c:ext xmlns:c16="http://schemas.microsoft.com/office/drawing/2014/chart" uri="{C3380CC4-5D6E-409C-BE32-E72D297353CC}">
                <c16:uniqueId val="{00000008-D2E1-4BDD-A005-BE1F31DEB972}"/>
              </c:ext>
            </c:extLst>
          </c:dPt>
          <c:val>
            <c:numRef>
              <c:f>ResultsInterpretation!$B$40:$B$41</c:f>
              <c:numCache>
                <c:formatCode>General</c:formatCode>
                <c:ptCount val="2"/>
                <c:pt idx="0">
                  <c:v>-1.912503497529245</c:v>
                </c:pt>
                <c:pt idx="1">
                  <c:v>1.7276603039510223</c:v>
                </c:pt>
              </c:numCache>
            </c:numRef>
          </c:val>
          <c:smooth val="0"/>
          <c:extLst>
            <c:ext xmlns:c16="http://schemas.microsoft.com/office/drawing/2014/chart" uri="{C3380CC4-5D6E-409C-BE32-E72D297353CC}">
              <c16:uniqueId val="{00000009-D2E1-4BDD-A005-BE1F31DEB972}"/>
            </c:ext>
          </c:extLst>
        </c:ser>
        <c:dLbls>
          <c:showLegendKey val="0"/>
          <c:showVal val="0"/>
          <c:showCatName val="0"/>
          <c:showSerName val="0"/>
          <c:showPercent val="0"/>
          <c:showBubbleSize val="0"/>
        </c:dLbls>
        <c:smooth val="0"/>
        <c:axId val="431314392"/>
        <c:axId val="431314784"/>
      </c:lineChart>
      <c:catAx>
        <c:axId val="431314392"/>
        <c:scaling>
          <c:orientation val="minMax"/>
        </c:scaling>
        <c:delete val="0"/>
        <c:axPos val="b"/>
        <c:numFmt formatCode="General" sourceLinked="1"/>
        <c:majorTickMark val="cross"/>
        <c:minorTickMark val="none"/>
        <c:tickLblPos val="low"/>
        <c:crossAx val="431314784"/>
        <c:crosses val="autoZero"/>
        <c:auto val="0"/>
        <c:lblAlgn val="ctr"/>
        <c:lblOffset val="100"/>
        <c:noMultiLvlLbl val="0"/>
      </c:catAx>
      <c:valAx>
        <c:axId val="431314784"/>
        <c:scaling>
          <c:orientation val="minMax"/>
        </c:scaling>
        <c:delete val="0"/>
        <c:axPos val="l"/>
        <c:majorGridlines/>
        <c:numFmt formatCode="General" sourceLinked="1"/>
        <c:majorTickMark val="out"/>
        <c:minorTickMark val="none"/>
        <c:tickLblPos val="nextTo"/>
        <c:crossAx val="431314392"/>
        <c:crossesAt val="1"/>
        <c:crossBetween val="midCat"/>
      </c:valAx>
    </c:plotArea>
    <c:plotVisOnly val="1"/>
    <c:dispBlanksAs val="gap"/>
    <c:showDLblsOverMax val="0"/>
  </c:chart>
  <c:spPr>
    <a:solidFill>
      <a:schemeClr val="accent2">
        <a:lumMod val="20000"/>
        <a:lumOff val="80000"/>
      </a:schemeClr>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v>expected</c:v>
          </c:tx>
          <c:marker>
            <c:symbol val="none"/>
          </c:marker>
          <c:cat>
            <c:strLit>
              <c:ptCount val="2"/>
              <c:pt idx="0">
                <c:v>low</c:v>
              </c:pt>
              <c:pt idx="1">
                <c:v>high</c:v>
              </c:pt>
            </c:strLit>
          </c:cat>
          <c:val>
            <c:numRef>
              <c:f>ResultsInterpretation!$D$37:$E$37</c:f>
              <c:numCache>
                <c:formatCode>General</c:formatCode>
                <c:ptCount val="2"/>
                <c:pt idx="0">
                  <c:v>0</c:v>
                </c:pt>
                <c:pt idx="1">
                  <c:v>1.2564524276017741</c:v>
                </c:pt>
              </c:numCache>
            </c:numRef>
          </c:val>
          <c:smooth val="0"/>
          <c:extLst>
            <c:ext xmlns:c16="http://schemas.microsoft.com/office/drawing/2014/chart" uri="{C3380CC4-5D6E-409C-BE32-E72D297353CC}">
              <c16:uniqueId val="{00000000-E1CB-4732-9805-4FFF3F7C02B1}"/>
            </c:ext>
          </c:extLst>
        </c:ser>
        <c:ser>
          <c:idx val="1"/>
          <c:order val="1"/>
          <c:tx>
            <c:v>low unc</c:v>
          </c:tx>
          <c:marker>
            <c:symbol val="none"/>
          </c:marker>
          <c:dPt>
            <c:idx val="1"/>
            <c:bubble3D val="0"/>
            <c:spPr>
              <a:ln>
                <a:solidFill>
                  <a:schemeClr val="accent1"/>
                </a:solidFill>
                <a:prstDash val="dash"/>
              </a:ln>
            </c:spPr>
            <c:extLst>
              <c:ext xmlns:c16="http://schemas.microsoft.com/office/drawing/2014/chart" uri="{C3380CC4-5D6E-409C-BE32-E72D297353CC}">
                <c16:uniqueId val="{00000002-E1CB-4732-9805-4FFF3F7C02B1}"/>
              </c:ext>
            </c:extLst>
          </c:dPt>
          <c:cat>
            <c:strLit>
              <c:ptCount val="2"/>
              <c:pt idx="0">
                <c:v>low</c:v>
              </c:pt>
              <c:pt idx="1">
                <c:v>high</c:v>
              </c:pt>
            </c:strLit>
          </c:cat>
          <c:val>
            <c:numRef>
              <c:f>ResultsInterpretation!$F$37:$G$37</c:f>
              <c:numCache>
                <c:formatCode>General</c:formatCode>
                <c:ptCount val="2"/>
                <c:pt idx="0">
                  <c:v>0</c:v>
                </c:pt>
                <c:pt idx="1">
                  <c:v>0.7852445512525259</c:v>
                </c:pt>
              </c:numCache>
            </c:numRef>
          </c:val>
          <c:smooth val="0"/>
          <c:extLst>
            <c:ext xmlns:c16="http://schemas.microsoft.com/office/drawing/2014/chart" uri="{C3380CC4-5D6E-409C-BE32-E72D297353CC}">
              <c16:uniqueId val="{00000003-E1CB-4732-9805-4FFF3F7C02B1}"/>
            </c:ext>
          </c:extLst>
        </c:ser>
        <c:ser>
          <c:idx val="2"/>
          <c:order val="2"/>
          <c:tx>
            <c:v>up unc</c:v>
          </c:tx>
          <c:marker>
            <c:symbol val="none"/>
          </c:marker>
          <c:dPt>
            <c:idx val="1"/>
            <c:bubble3D val="0"/>
            <c:spPr>
              <a:ln>
                <a:solidFill>
                  <a:schemeClr val="accent1"/>
                </a:solidFill>
                <a:prstDash val="dash"/>
              </a:ln>
            </c:spPr>
            <c:extLst>
              <c:ext xmlns:c16="http://schemas.microsoft.com/office/drawing/2014/chart" uri="{C3380CC4-5D6E-409C-BE32-E72D297353CC}">
                <c16:uniqueId val="{00000005-E1CB-4732-9805-4FFF3F7C02B1}"/>
              </c:ext>
            </c:extLst>
          </c:dPt>
          <c:cat>
            <c:strLit>
              <c:ptCount val="2"/>
              <c:pt idx="0">
                <c:v>low</c:v>
              </c:pt>
              <c:pt idx="1">
                <c:v>high</c:v>
              </c:pt>
            </c:strLit>
          </c:cat>
          <c:val>
            <c:numRef>
              <c:f>ResultsInterpretation!$H$37:$I$37</c:f>
              <c:numCache>
                <c:formatCode>General</c:formatCode>
                <c:ptCount val="2"/>
                <c:pt idx="0">
                  <c:v>0</c:v>
                </c:pt>
                <c:pt idx="1">
                  <c:v>1.7276603039510223</c:v>
                </c:pt>
              </c:numCache>
            </c:numRef>
          </c:val>
          <c:smooth val="0"/>
          <c:extLst>
            <c:ext xmlns:c16="http://schemas.microsoft.com/office/drawing/2014/chart" uri="{C3380CC4-5D6E-409C-BE32-E72D297353CC}">
              <c16:uniqueId val="{00000006-E1CB-4732-9805-4FFF3F7C02B1}"/>
            </c:ext>
          </c:extLst>
        </c:ser>
        <c:ser>
          <c:idx val="3"/>
          <c:order val="3"/>
          <c:tx>
            <c:v>boundingbox</c:v>
          </c:tx>
          <c:marker>
            <c:symbol val="none"/>
          </c:marker>
          <c:dPt>
            <c:idx val="1"/>
            <c:bubble3D val="0"/>
            <c:spPr>
              <a:ln>
                <a:noFill/>
              </a:ln>
            </c:spPr>
            <c:extLst>
              <c:ext xmlns:c16="http://schemas.microsoft.com/office/drawing/2014/chart" uri="{C3380CC4-5D6E-409C-BE32-E72D297353CC}">
                <c16:uniqueId val="{00000008-E1CB-4732-9805-4FFF3F7C02B1}"/>
              </c:ext>
            </c:extLst>
          </c:dPt>
          <c:val>
            <c:numRef>
              <c:f>ResultsInterpretation!$B$40:$B$41</c:f>
              <c:numCache>
                <c:formatCode>General</c:formatCode>
                <c:ptCount val="2"/>
                <c:pt idx="0">
                  <c:v>-1.912503497529245</c:v>
                </c:pt>
                <c:pt idx="1">
                  <c:v>1.7276603039510223</c:v>
                </c:pt>
              </c:numCache>
            </c:numRef>
          </c:val>
          <c:smooth val="0"/>
          <c:extLst>
            <c:ext xmlns:c16="http://schemas.microsoft.com/office/drawing/2014/chart" uri="{C3380CC4-5D6E-409C-BE32-E72D297353CC}">
              <c16:uniqueId val="{00000009-E1CB-4732-9805-4FFF3F7C02B1}"/>
            </c:ext>
          </c:extLst>
        </c:ser>
        <c:dLbls>
          <c:showLegendKey val="0"/>
          <c:showVal val="0"/>
          <c:showCatName val="0"/>
          <c:showSerName val="0"/>
          <c:showPercent val="0"/>
          <c:showBubbleSize val="0"/>
        </c:dLbls>
        <c:smooth val="0"/>
        <c:axId val="431315568"/>
        <c:axId val="431315960"/>
      </c:lineChart>
      <c:catAx>
        <c:axId val="431315568"/>
        <c:scaling>
          <c:orientation val="minMax"/>
        </c:scaling>
        <c:delete val="0"/>
        <c:axPos val="b"/>
        <c:numFmt formatCode="General" sourceLinked="1"/>
        <c:majorTickMark val="cross"/>
        <c:minorTickMark val="none"/>
        <c:tickLblPos val="low"/>
        <c:crossAx val="431315960"/>
        <c:crosses val="autoZero"/>
        <c:auto val="0"/>
        <c:lblAlgn val="ctr"/>
        <c:lblOffset val="100"/>
        <c:noMultiLvlLbl val="0"/>
      </c:catAx>
      <c:valAx>
        <c:axId val="431315960"/>
        <c:scaling>
          <c:orientation val="minMax"/>
        </c:scaling>
        <c:delete val="0"/>
        <c:axPos val="l"/>
        <c:majorGridlines/>
        <c:numFmt formatCode="General" sourceLinked="1"/>
        <c:majorTickMark val="out"/>
        <c:minorTickMark val="none"/>
        <c:tickLblPos val="nextTo"/>
        <c:crossAx val="431315568"/>
        <c:crossesAt val="1"/>
        <c:crossBetween val="midCat"/>
      </c:valAx>
    </c:plotArea>
    <c:plotVisOnly val="1"/>
    <c:dispBlanksAs val="gap"/>
    <c:showDLblsOverMax val="0"/>
  </c:chart>
  <c:spPr>
    <a:solidFill>
      <a:schemeClr val="accent2">
        <a:lumMod val="20000"/>
        <a:lumOff val="80000"/>
      </a:schemeClr>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v>expected</c:v>
          </c:tx>
          <c:marker>
            <c:symbol val="none"/>
          </c:marker>
          <c:cat>
            <c:strLit>
              <c:ptCount val="2"/>
              <c:pt idx="0">
                <c:v>low</c:v>
              </c:pt>
              <c:pt idx="1">
                <c:v>high</c:v>
              </c:pt>
            </c:strLit>
          </c:cat>
          <c:val>
            <c:numRef>
              <c:f>ResultsInterpretation!$D$38:$E$38</c:f>
              <c:numCache>
                <c:formatCode>General</c:formatCode>
                <c:ptCount val="2"/>
                <c:pt idx="0">
                  <c:v>0</c:v>
                </c:pt>
                <c:pt idx="1">
                  <c:v>-0.70229711115901938</c:v>
                </c:pt>
              </c:numCache>
            </c:numRef>
          </c:val>
          <c:smooth val="0"/>
          <c:extLst>
            <c:ext xmlns:c16="http://schemas.microsoft.com/office/drawing/2014/chart" uri="{C3380CC4-5D6E-409C-BE32-E72D297353CC}">
              <c16:uniqueId val="{00000000-53E7-4C75-A259-7D0A485ADA01}"/>
            </c:ext>
          </c:extLst>
        </c:ser>
        <c:ser>
          <c:idx val="1"/>
          <c:order val="1"/>
          <c:tx>
            <c:v>low unc</c:v>
          </c:tx>
          <c:marker>
            <c:symbol val="none"/>
          </c:marker>
          <c:dPt>
            <c:idx val="1"/>
            <c:bubble3D val="0"/>
            <c:spPr>
              <a:ln>
                <a:solidFill>
                  <a:schemeClr val="accent1"/>
                </a:solidFill>
                <a:prstDash val="dash"/>
              </a:ln>
            </c:spPr>
            <c:extLst>
              <c:ext xmlns:c16="http://schemas.microsoft.com/office/drawing/2014/chart" uri="{C3380CC4-5D6E-409C-BE32-E72D297353CC}">
                <c16:uniqueId val="{00000002-53E7-4C75-A259-7D0A485ADA01}"/>
              </c:ext>
            </c:extLst>
          </c:dPt>
          <c:cat>
            <c:strLit>
              <c:ptCount val="2"/>
              <c:pt idx="0">
                <c:v>low</c:v>
              </c:pt>
              <c:pt idx="1">
                <c:v>high</c:v>
              </c:pt>
            </c:strLit>
          </c:cat>
          <c:val>
            <c:numRef>
              <c:f>ResultsInterpretation!$F$38:$G$38</c:f>
              <c:numCache>
                <c:formatCode>General</c:formatCode>
                <c:ptCount val="2"/>
                <c:pt idx="0">
                  <c:v>0</c:v>
                </c:pt>
                <c:pt idx="1">
                  <c:v>-1.1856150314674012</c:v>
                </c:pt>
              </c:numCache>
            </c:numRef>
          </c:val>
          <c:smooth val="0"/>
          <c:extLst>
            <c:ext xmlns:c16="http://schemas.microsoft.com/office/drawing/2014/chart" uri="{C3380CC4-5D6E-409C-BE32-E72D297353CC}">
              <c16:uniqueId val="{00000003-53E7-4C75-A259-7D0A485ADA01}"/>
            </c:ext>
          </c:extLst>
        </c:ser>
        <c:ser>
          <c:idx val="2"/>
          <c:order val="2"/>
          <c:tx>
            <c:v>up unc</c:v>
          </c:tx>
          <c:marker>
            <c:symbol val="none"/>
          </c:marker>
          <c:dPt>
            <c:idx val="1"/>
            <c:bubble3D val="0"/>
            <c:spPr>
              <a:ln>
                <a:solidFill>
                  <a:schemeClr val="accent1"/>
                </a:solidFill>
                <a:prstDash val="dash"/>
              </a:ln>
            </c:spPr>
            <c:extLst>
              <c:ext xmlns:c16="http://schemas.microsoft.com/office/drawing/2014/chart" uri="{C3380CC4-5D6E-409C-BE32-E72D297353CC}">
                <c16:uniqueId val="{00000005-53E7-4C75-A259-7D0A485ADA01}"/>
              </c:ext>
            </c:extLst>
          </c:dPt>
          <c:cat>
            <c:strLit>
              <c:ptCount val="2"/>
              <c:pt idx="0">
                <c:v>low</c:v>
              </c:pt>
              <c:pt idx="1">
                <c:v>high</c:v>
              </c:pt>
            </c:strLit>
          </c:cat>
          <c:val>
            <c:numRef>
              <c:f>ResultsInterpretation!$H$38:$I$38</c:f>
              <c:numCache>
                <c:formatCode>General</c:formatCode>
                <c:ptCount val="2"/>
                <c:pt idx="0">
                  <c:v>0</c:v>
                </c:pt>
                <c:pt idx="1">
                  <c:v>-0.21897919085063763</c:v>
                </c:pt>
              </c:numCache>
            </c:numRef>
          </c:val>
          <c:smooth val="0"/>
          <c:extLst>
            <c:ext xmlns:c16="http://schemas.microsoft.com/office/drawing/2014/chart" uri="{C3380CC4-5D6E-409C-BE32-E72D297353CC}">
              <c16:uniqueId val="{00000006-53E7-4C75-A259-7D0A485ADA01}"/>
            </c:ext>
          </c:extLst>
        </c:ser>
        <c:ser>
          <c:idx val="3"/>
          <c:order val="3"/>
          <c:tx>
            <c:v>boundingbox</c:v>
          </c:tx>
          <c:marker>
            <c:symbol val="none"/>
          </c:marker>
          <c:dPt>
            <c:idx val="1"/>
            <c:bubble3D val="0"/>
            <c:spPr>
              <a:ln>
                <a:noFill/>
              </a:ln>
            </c:spPr>
            <c:extLst>
              <c:ext xmlns:c16="http://schemas.microsoft.com/office/drawing/2014/chart" uri="{C3380CC4-5D6E-409C-BE32-E72D297353CC}">
                <c16:uniqueId val="{00000008-53E7-4C75-A259-7D0A485ADA01}"/>
              </c:ext>
            </c:extLst>
          </c:dPt>
          <c:val>
            <c:numRef>
              <c:f>ResultsInterpretation!$B$40:$B$41</c:f>
              <c:numCache>
                <c:formatCode>General</c:formatCode>
                <c:ptCount val="2"/>
                <c:pt idx="0">
                  <c:v>-1.912503497529245</c:v>
                </c:pt>
                <c:pt idx="1">
                  <c:v>1.7276603039510223</c:v>
                </c:pt>
              </c:numCache>
            </c:numRef>
          </c:val>
          <c:smooth val="0"/>
          <c:extLst>
            <c:ext xmlns:c16="http://schemas.microsoft.com/office/drawing/2014/chart" uri="{C3380CC4-5D6E-409C-BE32-E72D297353CC}">
              <c16:uniqueId val="{00000009-53E7-4C75-A259-7D0A485ADA01}"/>
            </c:ext>
          </c:extLst>
        </c:ser>
        <c:dLbls>
          <c:showLegendKey val="0"/>
          <c:showVal val="0"/>
          <c:showCatName val="0"/>
          <c:showSerName val="0"/>
          <c:showPercent val="0"/>
          <c:showBubbleSize val="0"/>
        </c:dLbls>
        <c:smooth val="0"/>
        <c:axId val="431316744"/>
        <c:axId val="431317136"/>
      </c:lineChart>
      <c:catAx>
        <c:axId val="431316744"/>
        <c:scaling>
          <c:orientation val="minMax"/>
        </c:scaling>
        <c:delete val="0"/>
        <c:axPos val="b"/>
        <c:numFmt formatCode="General" sourceLinked="1"/>
        <c:majorTickMark val="cross"/>
        <c:minorTickMark val="none"/>
        <c:tickLblPos val="low"/>
        <c:crossAx val="431317136"/>
        <c:crosses val="autoZero"/>
        <c:auto val="0"/>
        <c:lblAlgn val="ctr"/>
        <c:lblOffset val="100"/>
        <c:noMultiLvlLbl val="0"/>
      </c:catAx>
      <c:valAx>
        <c:axId val="431317136"/>
        <c:scaling>
          <c:orientation val="minMax"/>
        </c:scaling>
        <c:delete val="0"/>
        <c:axPos val="l"/>
        <c:majorGridlines/>
        <c:numFmt formatCode="General" sourceLinked="1"/>
        <c:majorTickMark val="out"/>
        <c:minorTickMark val="none"/>
        <c:tickLblPos val="nextTo"/>
        <c:crossAx val="431316744"/>
        <c:crossesAt val="1"/>
        <c:crossBetween val="midCat"/>
      </c:valAx>
    </c:plotArea>
    <c:plotVisOnly val="1"/>
    <c:dispBlanksAs val="gap"/>
    <c:showDLblsOverMax val="0"/>
  </c:chart>
  <c:spPr>
    <a:solidFill>
      <a:schemeClr val="accent2">
        <a:lumMod val="20000"/>
        <a:lumOff val="80000"/>
      </a:schemeClr>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v>expected</c:v>
          </c:tx>
          <c:marker>
            <c:symbol val="none"/>
          </c:marker>
          <c:cat>
            <c:strLit>
              <c:ptCount val="2"/>
              <c:pt idx="0">
                <c:v>low</c:v>
              </c:pt>
              <c:pt idx="1">
                <c:v>high</c:v>
              </c:pt>
            </c:strLit>
          </c:cat>
          <c:val>
            <c:numRef>
              <c:f>ResultsInterpretation!$D$39:$E$39</c:f>
              <c:numCache>
                <c:formatCode>General</c:formatCode>
                <c:ptCount val="2"/>
                <c:pt idx="0">
                  <c:v>0</c:v>
                </c:pt>
                <c:pt idx="1">
                  <c:v>0.7265905670446654</c:v>
                </c:pt>
              </c:numCache>
            </c:numRef>
          </c:val>
          <c:smooth val="0"/>
          <c:extLst>
            <c:ext xmlns:c16="http://schemas.microsoft.com/office/drawing/2014/chart" uri="{C3380CC4-5D6E-409C-BE32-E72D297353CC}">
              <c16:uniqueId val="{00000000-F399-4FAD-8E0A-AD51412BC49B}"/>
            </c:ext>
          </c:extLst>
        </c:ser>
        <c:ser>
          <c:idx val="1"/>
          <c:order val="1"/>
          <c:tx>
            <c:v>low unc</c:v>
          </c:tx>
          <c:marker>
            <c:symbol val="none"/>
          </c:marker>
          <c:dPt>
            <c:idx val="1"/>
            <c:bubble3D val="0"/>
            <c:spPr>
              <a:ln>
                <a:solidFill>
                  <a:schemeClr val="accent1"/>
                </a:solidFill>
                <a:prstDash val="dash"/>
              </a:ln>
            </c:spPr>
            <c:extLst>
              <c:ext xmlns:c16="http://schemas.microsoft.com/office/drawing/2014/chart" uri="{C3380CC4-5D6E-409C-BE32-E72D297353CC}">
                <c16:uniqueId val="{00000002-F399-4FAD-8E0A-AD51412BC49B}"/>
              </c:ext>
            </c:extLst>
          </c:dPt>
          <c:cat>
            <c:strLit>
              <c:ptCount val="2"/>
              <c:pt idx="0">
                <c:v>low</c:v>
              </c:pt>
              <c:pt idx="1">
                <c:v>high</c:v>
              </c:pt>
            </c:strLit>
          </c:cat>
          <c:val>
            <c:numRef>
              <c:f>ResultsInterpretation!$F$39:$G$39</c:f>
              <c:numCache>
                <c:formatCode>General</c:formatCode>
                <c:ptCount val="2"/>
                <c:pt idx="0">
                  <c:v>0</c:v>
                </c:pt>
                <c:pt idx="1">
                  <c:v>0.27462098719702643</c:v>
                </c:pt>
              </c:numCache>
            </c:numRef>
          </c:val>
          <c:smooth val="0"/>
          <c:extLst>
            <c:ext xmlns:c16="http://schemas.microsoft.com/office/drawing/2014/chart" uri="{C3380CC4-5D6E-409C-BE32-E72D297353CC}">
              <c16:uniqueId val="{00000003-F399-4FAD-8E0A-AD51412BC49B}"/>
            </c:ext>
          </c:extLst>
        </c:ser>
        <c:ser>
          <c:idx val="2"/>
          <c:order val="2"/>
          <c:tx>
            <c:v>up unc</c:v>
          </c:tx>
          <c:marker>
            <c:symbol val="none"/>
          </c:marker>
          <c:dPt>
            <c:idx val="1"/>
            <c:bubble3D val="0"/>
            <c:spPr>
              <a:ln>
                <a:solidFill>
                  <a:schemeClr val="accent1"/>
                </a:solidFill>
                <a:prstDash val="dash"/>
              </a:ln>
            </c:spPr>
            <c:extLst>
              <c:ext xmlns:c16="http://schemas.microsoft.com/office/drawing/2014/chart" uri="{C3380CC4-5D6E-409C-BE32-E72D297353CC}">
                <c16:uniqueId val="{00000005-F399-4FAD-8E0A-AD51412BC49B}"/>
              </c:ext>
            </c:extLst>
          </c:dPt>
          <c:cat>
            <c:strLit>
              <c:ptCount val="2"/>
              <c:pt idx="0">
                <c:v>low</c:v>
              </c:pt>
              <c:pt idx="1">
                <c:v>high</c:v>
              </c:pt>
            </c:strLit>
          </c:cat>
          <c:val>
            <c:numRef>
              <c:f>ResultsInterpretation!$H$39:$I$39</c:f>
              <c:numCache>
                <c:formatCode>General</c:formatCode>
                <c:ptCount val="2"/>
                <c:pt idx="0">
                  <c:v>0</c:v>
                </c:pt>
                <c:pt idx="1">
                  <c:v>1.1785601468923046</c:v>
                </c:pt>
              </c:numCache>
            </c:numRef>
          </c:val>
          <c:smooth val="0"/>
          <c:extLst>
            <c:ext xmlns:c16="http://schemas.microsoft.com/office/drawing/2014/chart" uri="{C3380CC4-5D6E-409C-BE32-E72D297353CC}">
              <c16:uniqueId val="{00000006-F399-4FAD-8E0A-AD51412BC49B}"/>
            </c:ext>
          </c:extLst>
        </c:ser>
        <c:ser>
          <c:idx val="3"/>
          <c:order val="3"/>
          <c:tx>
            <c:v>boundingbox</c:v>
          </c:tx>
          <c:marker>
            <c:symbol val="none"/>
          </c:marker>
          <c:dPt>
            <c:idx val="1"/>
            <c:bubble3D val="0"/>
            <c:spPr>
              <a:ln>
                <a:noFill/>
              </a:ln>
            </c:spPr>
            <c:extLst>
              <c:ext xmlns:c16="http://schemas.microsoft.com/office/drawing/2014/chart" uri="{C3380CC4-5D6E-409C-BE32-E72D297353CC}">
                <c16:uniqueId val="{00000008-F399-4FAD-8E0A-AD51412BC49B}"/>
              </c:ext>
            </c:extLst>
          </c:dPt>
          <c:val>
            <c:numRef>
              <c:f>ResultsInterpretation!$B$40:$B$41</c:f>
              <c:numCache>
                <c:formatCode>General</c:formatCode>
                <c:ptCount val="2"/>
                <c:pt idx="0">
                  <c:v>-1.912503497529245</c:v>
                </c:pt>
                <c:pt idx="1">
                  <c:v>1.7276603039510223</c:v>
                </c:pt>
              </c:numCache>
            </c:numRef>
          </c:val>
          <c:smooth val="0"/>
          <c:extLst>
            <c:ext xmlns:c16="http://schemas.microsoft.com/office/drawing/2014/chart" uri="{C3380CC4-5D6E-409C-BE32-E72D297353CC}">
              <c16:uniqueId val="{00000009-F399-4FAD-8E0A-AD51412BC49B}"/>
            </c:ext>
          </c:extLst>
        </c:ser>
        <c:dLbls>
          <c:showLegendKey val="0"/>
          <c:showVal val="0"/>
          <c:showCatName val="0"/>
          <c:showSerName val="0"/>
          <c:showPercent val="0"/>
          <c:showBubbleSize val="0"/>
        </c:dLbls>
        <c:smooth val="0"/>
        <c:axId val="431317920"/>
        <c:axId val="431515608"/>
      </c:lineChart>
      <c:catAx>
        <c:axId val="431317920"/>
        <c:scaling>
          <c:orientation val="minMax"/>
        </c:scaling>
        <c:delete val="0"/>
        <c:axPos val="b"/>
        <c:numFmt formatCode="General" sourceLinked="1"/>
        <c:majorTickMark val="cross"/>
        <c:minorTickMark val="none"/>
        <c:tickLblPos val="low"/>
        <c:crossAx val="431515608"/>
        <c:crosses val="autoZero"/>
        <c:auto val="0"/>
        <c:lblAlgn val="ctr"/>
        <c:lblOffset val="100"/>
        <c:noMultiLvlLbl val="0"/>
      </c:catAx>
      <c:valAx>
        <c:axId val="431515608"/>
        <c:scaling>
          <c:orientation val="minMax"/>
        </c:scaling>
        <c:delete val="0"/>
        <c:axPos val="l"/>
        <c:majorGridlines/>
        <c:numFmt formatCode="General" sourceLinked="1"/>
        <c:majorTickMark val="out"/>
        <c:minorTickMark val="none"/>
        <c:tickLblPos val="nextTo"/>
        <c:crossAx val="431317920"/>
        <c:crossesAt val="1"/>
        <c:crossBetween val="midCat"/>
      </c:valAx>
    </c:plotArea>
    <c:plotVisOnly val="1"/>
    <c:dispBlanksAs val="gap"/>
    <c:showDLblsOverMax val="0"/>
  </c:chart>
  <c:spPr>
    <a:solidFill>
      <a:schemeClr val="accent2">
        <a:lumMod val="20000"/>
        <a:lumOff val="80000"/>
      </a:schemeClr>
    </a:solidFill>
    <a:ln>
      <a:noFill/>
    </a:ln>
  </c:spPr>
  <c:printSettings>
    <c:headerFooter/>
    <c:pageMargins b="0.75" l="0.7" r="0.7" t="0.75" header="0.3" footer="0.3"/>
    <c:pageSetup/>
  </c:printSettings>
</c:chartSpac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0</xdr:rowOff>
    </xdr:from>
    <xdr:to>
      <xdr:col>10</xdr:col>
      <xdr:colOff>120462</xdr:colOff>
      <xdr:row>0</xdr:row>
      <xdr:rowOff>477371</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4162425" y="0"/>
          <a:ext cx="4501962" cy="477371"/>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dk1"/>
              </a:solidFill>
              <a:latin typeface="+mn-lt"/>
              <a:ea typeface="+mn-ea"/>
              <a:cs typeface="+mn-cs"/>
            </a:rPr>
            <a:t>Copy the data from the "Survey Result" column into the corresponding column of your Master sheet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486896</xdr:colOff>
      <xdr:row>6</xdr:row>
      <xdr:rowOff>113179</xdr:rowOff>
    </xdr:from>
    <xdr:to>
      <xdr:col>4</xdr:col>
      <xdr:colOff>635933</xdr:colOff>
      <xdr:row>8</xdr:row>
      <xdr:rowOff>85725</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486896" y="1399054"/>
          <a:ext cx="4501962" cy="639296"/>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dk1"/>
              </a:solidFill>
              <a:latin typeface="+mn-lt"/>
              <a:ea typeface="+mn-ea"/>
              <a:cs typeface="+mn-cs"/>
            </a:rPr>
            <a:t>Enter attribute names, units and low, medium and high values for your price and attributes.  The full factorial design will be automatically populated.</a:t>
          </a:r>
        </a:p>
        <a:p>
          <a:pPr marL="0" indent="0"/>
          <a:endParaRPr lang="en-US" sz="1100">
            <a:solidFill>
              <a:schemeClr val="dk1"/>
            </a:solidFill>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xdr:colOff>
      <xdr:row>8</xdr:row>
      <xdr:rowOff>317226</xdr:rowOff>
    </xdr:from>
    <xdr:to>
      <xdr:col>12</xdr:col>
      <xdr:colOff>6876</xdr:colOff>
      <xdr:row>29</xdr:row>
      <xdr:rowOff>95252</xdr:rowOff>
    </xdr:to>
    <xdr:grpSp>
      <xdr:nvGrpSpPr>
        <xdr:cNvPr id="23" name="Group 22">
          <a:extLst>
            <a:ext uri="{FF2B5EF4-FFF2-40B4-BE49-F238E27FC236}">
              <a16:creationId xmlns:a16="http://schemas.microsoft.com/office/drawing/2014/main" id="{00000000-0008-0000-0500-000017000000}"/>
            </a:ext>
          </a:extLst>
        </xdr:cNvPr>
        <xdr:cNvGrpSpPr/>
      </xdr:nvGrpSpPr>
      <xdr:grpSpPr>
        <a:xfrm>
          <a:off x="1" y="1925893"/>
          <a:ext cx="11256958" cy="3281109"/>
          <a:chOff x="1" y="1926951"/>
          <a:chExt cx="11274950" cy="3340376"/>
        </a:xfrm>
      </xdr:grpSpPr>
      <xdr:grpSp>
        <xdr:nvGrpSpPr>
          <xdr:cNvPr id="10" name="Group 9">
            <a:extLst>
              <a:ext uri="{FF2B5EF4-FFF2-40B4-BE49-F238E27FC236}">
                <a16:creationId xmlns:a16="http://schemas.microsoft.com/office/drawing/2014/main" id="{00000000-0008-0000-0500-00000A000000}"/>
              </a:ext>
            </a:extLst>
          </xdr:cNvPr>
          <xdr:cNvGrpSpPr/>
        </xdr:nvGrpSpPr>
        <xdr:grpSpPr>
          <a:xfrm>
            <a:off x="1" y="1926951"/>
            <a:ext cx="3076573" cy="3340376"/>
            <a:chOff x="1" y="2250801"/>
            <a:chExt cx="3076573" cy="3349901"/>
          </a:xfrm>
        </xdr:grpSpPr>
        <xdr:graphicFrame macro="">
          <xdr:nvGraphicFramePr>
            <xdr:cNvPr id="5" name="Chart 4">
              <a:extLst>
                <a:ext uri="{FF2B5EF4-FFF2-40B4-BE49-F238E27FC236}">
                  <a16:creationId xmlns:a16="http://schemas.microsoft.com/office/drawing/2014/main" id="{00000000-0008-0000-0500-000005000000}"/>
                </a:ext>
              </a:extLst>
            </xdr:cNvPr>
            <xdr:cNvGraphicFramePr/>
          </xdr:nvGraphicFramePr>
          <xdr:xfrm>
            <a:off x="333375" y="2657477"/>
            <a:ext cx="2743199" cy="2943225"/>
          </xdr:xfrm>
          <a:graphic>
            <a:graphicData uri="http://schemas.openxmlformats.org/drawingml/2006/chart">
              <c:chart xmlns:c="http://schemas.openxmlformats.org/drawingml/2006/chart" xmlns:r="http://schemas.openxmlformats.org/officeDocument/2006/relationships" r:id="rId1"/>
            </a:graphicData>
          </a:graphic>
        </xdr:graphicFrame>
        <xdr:sp macro="" textlink="$A$3">
          <xdr:nvSpPr>
            <xdr:cNvPr id="6" name="TextBox 5" title="test">
              <a:extLst>
                <a:ext uri="{FF2B5EF4-FFF2-40B4-BE49-F238E27FC236}">
                  <a16:creationId xmlns:a16="http://schemas.microsoft.com/office/drawing/2014/main" id="{00000000-0008-0000-0500-000006000000}"/>
                </a:ext>
              </a:extLst>
            </xdr:cNvPr>
            <xdr:cNvSpPr txBox="1"/>
          </xdr:nvSpPr>
          <xdr:spPr>
            <a:xfrm>
              <a:off x="338137" y="2250801"/>
              <a:ext cx="2733674" cy="454299"/>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ctr"/>
              <a:fld id="{D53421C2-F321-4881-9DA6-F7A9B49D1EE9}" type="TxLink">
                <a:rPr lang="en-US" sz="1200" b="1" i="0" u="none" strike="noStrike">
                  <a:solidFill>
                    <a:sysClr val="windowText" lastClr="000000"/>
                  </a:solidFill>
                  <a:latin typeface="Arial"/>
                  <a:cs typeface="Arial"/>
                </a:rPr>
                <a:pPr algn="ctr"/>
                <a:t>price</a:t>
              </a:fld>
              <a:endParaRPr lang="en-US" sz="1600" b="1">
                <a:solidFill>
                  <a:sysClr val="windowText" lastClr="000000"/>
                </a:solidFill>
              </a:endParaRPr>
            </a:p>
          </xdr:txBody>
        </xdr:sp>
        <xdr:sp macro="" textlink="">
          <xdr:nvSpPr>
            <xdr:cNvPr id="8" name="TextBox 7" title="test">
              <a:extLst>
                <a:ext uri="{FF2B5EF4-FFF2-40B4-BE49-F238E27FC236}">
                  <a16:creationId xmlns:a16="http://schemas.microsoft.com/office/drawing/2014/main" id="{00000000-0008-0000-0500-000008000000}"/>
                </a:ext>
              </a:extLst>
            </xdr:cNvPr>
            <xdr:cNvSpPr txBox="1"/>
          </xdr:nvSpPr>
          <xdr:spPr>
            <a:xfrm rot="16200000">
              <a:off x="-1476786" y="3727588"/>
              <a:ext cx="3349901" cy="396327"/>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000" b="0" i="0" u="none" strike="noStrike">
                  <a:solidFill>
                    <a:sysClr val="windowText" lastClr="000000"/>
                  </a:solidFill>
                  <a:latin typeface="Arial"/>
                  <a:cs typeface="Arial"/>
                </a:rPr>
                <a:t>Relative Utility</a:t>
              </a:r>
            </a:p>
          </xdr:txBody>
        </xdr:sp>
      </xdr:grpSp>
      <xdr:grpSp>
        <xdr:nvGrpSpPr>
          <xdr:cNvPr id="11" name="Group 10">
            <a:extLst>
              <a:ext uri="{FF2B5EF4-FFF2-40B4-BE49-F238E27FC236}">
                <a16:creationId xmlns:a16="http://schemas.microsoft.com/office/drawing/2014/main" id="{00000000-0008-0000-0500-00000B000000}"/>
              </a:ext>
            </a:extLst>
          </xdr:cNvPr>
          <xdr:cNvGrpSpPr/>
        </xdr:nvGrpSpPr>
        <xdr:grpSpPr>
          <a:xfrm>
            <a:off x="3067050" y="1926951"/>
            <a:ext cx="2743199" cy="3340376"/>
            <a:chOff x="333375" y="2250801"/>
            <a:chExt cx="2743199" cy="3349901"/>
          </a:xfrm>
        </xdr:grpSpPr>
        <xdr:graphicFrame macro="">
          <xdr:nvGraphicFramePr>
            <xdr:cNvPr id="12" name="Chart 11">
              <a:extLst>
                <a:ext uri="{FF2B5EF4-FFF2-40B4-BE49-F238E27FC236}">
                  <a16:creationId xmlns:a16="http://schemas.microsoft.com/office/drawing/2014/main" id="{00000000-0008-0000-0500-00000C000000}"/>
                </a:ext>
              </a:extLst>
            </xdr:cNvPr>
            <xdr:cNvGraphicFramePr/>
          </xdr:nvGraphicFramePr>
          <xdr:xfrm>
            <a:off x="333375" y="2657477"/>
            <a:ext cx="2743199" cy="2943225"/>
          </xdr:xfrm>
          <a:graphic>
            <a:graphicData uri="http://schemas.openxmlformats.org/drawingml/2006/chart">
              <c:chart xmlns:c="http://schemas.openxmlformats.org/drawingml/2006/chart" xmlns:r="http://schemas.openxmlformats.org/officeDocument/2006/relationships" r:id="rId2"/>
            </a:graphicData>
          </a:graphic>
        </xdr:graphicFrame>
        <xdr:sp macro="" textlink="$A$4">
          <xdr:nvSpPr>
            <xdr:cNvPr id="13" name="TextBox 12" title="test">
              <a:extLst>
                <a:ext uri="{FF2B5EF4-FFF2-40B4-BE49-F238E27FC236}">
                  <a16:creationId xmlns:a16="http://schemas.microsoft.com/office/drawing/2014/main" id="{00000000-0008-0000-0500-00000D000000}"/>
                </a:ext>
              </a:extLst>
            </xdr:cNvPr>
            <xdr:cNvSpPr txBox="1"/>
          </xdr:nvSpPr>
          <xdr:spPr>
            <a:xfrm>
              <a:off x="338137" y="2250801"/>
              <a:ext cx="2733674" cy="454299"/>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ctr"/>
              <a:fld id="{169F1012-B5CA-4674-B801-1466136ECE5B}" type="TxLink">
                <a:rPr lang="en-US" sz="1200" b="1" i="0" u="none" strike="noStrike">
                  <a:solidFill>
                    <a:sysClr val="windowText" lastClr="000000"/>
                  </a:solidFill>
                  <a:latin typeface="Arial"/>
                  <a:cs typeface="Arial"/>
                </a:rPr>
                <a:pPr algn="ctr"/>
                <a:t>Fluid Capacity</a:t>
              </a:fld>
              <a:endParaRPr lang="en-US" sz="1600" b="1">
                <a:solidFill>
                  <a:sysClr val="windowText" lastClr="000000"/>
                </a:solidFill>
              </a:endParaRPr>
            </a:p>
          </xdr:txBody>
        </xdr:sp>
      </xdr:grpSp>
      <xdr:grpSp>
        <xdr:nvGrpSpPr>
          <xdr:cNvPr id="15" name="Group 14">
            <a:extLst>
              <a:ext uri="{FF2B5EF4-FFF2-40B4-BE49-F238E27FC236}">
                <a16:creationId xmlns:a16="http://schemas.microsoft.com/office/drawing/2014/main" id="{00000000-0008-0000-0500-00000F000000}"/>
              </a:ext>
            </a:extLst>
          </xdr:cNvPr>
          <xdr:cNvGrpSpPr/>
        </xdr:nvGrpSpPr>
        <xdr:grpSpPr>
          <a:xfrm>
            <a:off x="5800724" y="1926951"/>
            <a:ext cx="2743199" cy="3340376"/>
            <a:chOff x="333375" y="2250801"/>
            <a:chExt cx="2743199" cy="3349901"/>
          </a:xfrm>
        </xdr:grpSpPr>
        <xdr:graphicFrame macro="">
          <xdr:nvGraphicFramePr>
            <xdr:cNvPr id="16" name="Chart 15">
              <a:extLst>
                <a:ext uri="{FF2B5EF4-FFF2-40B4-BE49-F238E27FC236}">
                  <a16:creationId xmlns:a16="http://schemas.microsoft.com/office/drawing/2014/main" id="{00000000-0008-0000-0500-000010000000}"/>
                </a:ext>
              </a:extLst>
            </xdr:cNvPr>
            <xdr:cNvGraphicFramePr/>
          </xdr:nvGraphicFramePr>
          <xdr:xfrm>
            <a:off x="333375" y="2657477"/>
            <a:ext cx="2743199" cy="2943225"/>
          </xdr:xfrm>
          <a:graphic>
            <a:graphicData uri="http://schemas.openxmlformats.org/drawingml/2006/chart">
              <c:chart xmlns:c="http://schemas.openxmlformats.org/drawingml/2006/chart" xmlns:r="http://schemas.openxmlformats.org/officeDocument/2006/relationships" r:id="rId3"/>
            </a:graphicData>
          </a:graphic>
        </xdr:graphicFrame>
        <xdr:sp macro="" textlink="$A$5">
          <xdr:nvSpPr>
            <xdr:cNvPr id="17" name="TextBox 16" title="test">
              <a:extLst>
                <a:ext uri="{FF2B5EF4-FFF2-40B4-BE49-F238E27FC236}">
                  <a16:creationId xmlns:a16="http://schemas.microsoft.com/office/drawing/2014/main" id="{00000000-0008-0000-0500-000011000000}"/>
                </a:ext>
              </a:extLst>
            </xdr:cNvPr>
            <xdr:cNvSpPr txBox="1"/>
          </xdr:nvSpPr>
          <xdr:spPr>
            <a:xfrm>
              <a:off x="338137" y="2250801"/>
              <a:ext cx="2733674" cy="454299"/>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ctr"/>
              <a:fld id="{895F0EF9-9A53-4D8D-9B25-CCFF3FB25174}" type="TxLink">
                <a:rPr lang="en-US" sz="1200" b="1" i="0" u="none" strike="noStrike">
                  <a:solidFill>
                    <a:sysClr val="windowText" lastClr="000000"/>
                  </a:solidFill>
                  <a:latin typeface="Arial"/>
                  <a:cs typeface="Arial"/>
                </a:rPr>
                <a:pPr algn="ctr"/>
                <a:t>Time to boil</a:t>
              </a:fld>
              <a:endParaRPr lang="en-US" sz="1600" b="1">
                <a:solidFill>
                  <a:sysClr val="windowText" lastClr="000000"/>
                </a:solidFill>
              </a:endParaRPr>
            </a:p>
          </xdr:txBody>
        </xdr:sp>
      </xdr:grpSp>
      <xdr:graphicFrame macro="">
        <xdr:nvGraphicFramePr>
          <xdr:cNvPr id="20" name="Chart 19">
            <a:extLst>
              <a:ext uri="{FF2B5EF4-FFF2-40B4-BE49-F238E27FC236}">
                <a16:creationId xmlns:a16="http://schemas.microsoft.com/office/drawing/2014/main" id="{00000000-0008-0000-0500-000014000000}"/>
              </a:ext>
            </a:extLst>
          </xdr:cNvPr>
          <xdr:cNvGraphicFramePr/>
        </xdr:nvGraphicFramePr>
        <xdr:xfrm>
          <a:off x="8543519" y="2332471"/>
          <a:ext cx="2731432" cy="2934856"/>
        </xdr:xfrm>
        <a:graphic>
          <a:graphicData uri="http://schemas.openxmlformats.org/drawingml/2006/chart">
            <c:chart xmlns:c="http://schemas.openxmlformats.org/drawingml/2006/chart" xmlns:r="http://schemas.openxmlformats.org/officeDocument/2006/relationships" r:id="rId4"/>
          </a:graphicData>
        </a:graphic>
      </xdr:graphicFrame>
      <xdr:sp macro="" textlink="$A$6">
        <xdr:nvSpPr>
          <xdr:cNvPr id="21" name="TextBox 20" title="test">
            <a:extLst>
              <a:ext uri="{FF2B5EF4-FFF2-40B4-BE49-F238E27FC236}">
                <a16:creationId xmlns:a16="http://schemas.microsoft.com/office/drawing/2014/main" id="{00000000-0008-0000-0500-000015000000}"/>
              </a:ext>
            </a:extLst>
          </xdr:cNvPr>
          <xdr:cNvSpPr txBox="1"/>
        </xdr:nvSpPr>
        <xdr:spPr>
          <a:xfrm>
            <a:off x="8505825" y="1926951"/>
            <a:ext cx="2769126" cy="453007"/>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ctr"/>
            <a:fld id="{63E49594-8B08-48FC-87C4-36AABCF93BAE}" type="TxLink">
              <a:rPr lang="en-US" sz="1200" b="1" i="0" u="none" strike="noStrike">
                <a:solidFill>
                  <a:sysClr val="windowText" lastClr="000000"/>
                </a:solidFill>
                <a:latin typeface="Arial"/>
                <a:cs typeface="Arial"/>
              </a:rPr>
              <a:pPr algn="ctr"/>
              <a:t>Boils per charge</a:t>
            </a:fld>
            <a:endParaRPr lang="en-US" sz="1600" b="0">
              <a:solidFill>
                <a:sysClr val="windowText" lastClr="000000"/>
              </a:solidFill>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581025</xdr:colOff>
      <xdr:row>11</xdr:row>
      <xdr:rowOff>0</xdr:rowOff>
    </xdr:from>
    <xdr:to>
      <xdr:col>14</xdr:col>
      <xdr:colOff>297180</xdr:colOff>
      <xdr:row>15</xdr:row>
      <xdr:rowOff>137160</xdr:rowOff>
    </xdr:to>
    <xdr:sp macro="" textlink="">
      <xdr:nvSpPr>
        <xdr:cNvPr id="16" name="TextBox 15">
          <a:extLst>
            <a:ext uri="{FF2B5EF4-FFF2-40B4-BE49-F238E27FC236}">
              <a16:creationId xmlns:a16="http://schemas.microsoft.com/office/drawing/2014/main" id="{00000000-0008-0000-0600-000010000000}"/>
            </a:ext>
          </a:extLst>
        </xdr:cNvPr>
        <xdr:cNvSpPr txBox="1"/>
      </xdr:nvSpPr>
      <xdr:spPr>
        <a:xfrm>
          <a:off x="6972300" y="4333875"/>
          <a:ext cx="4440555" cy="80391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Specify</a:t>
          </a:r>
          <a:r>
            <a:rPr lang="en-US" sz="1100" baseline="0"/>
            <a:t> the competition here.</a:t>
          </a:r>
        </a:p>
        <a:p>
          <a:r>
            <a:rPr lang="en-US" sz="1100" baseline="0"/>
            <a:t>- If fewer than 4 competitors, leave columns blank</a:t>
          </a:r>
        </a:p>
        <a:p>
          <a:r>
            <a:rPr lang="en-US" sz="1100" baseline="0"/>
            <a:t>- The total market size is the number of customers who will buy from all vendors (including yourself)</a:t>
          </a:r>
          <a:endParaRPr lang="en-US" sz="1100"/>
        </a:p>
      </xdr:txBody>
    </xdr:sp>
    <xdr:clientData/>
  </xdr:twoCellAnchor>
  <xdr:twoCellAnchor>
    <xdr:from>
      <xdr:col>7</xdr:col>
      <xdr:colOff>0</xdr:colOff>
      <xdr:row>19</xdr:row>
      <xdr:rowOff>171450</xdr:rowOff>
    </xdr:from>
    <xdr:to>
      <xdr:col>14</xdr:col>
      <xdr:colOff>306705</xdr:colOff>
      <xdr:row>24</xdr:row>
      <xdr:rowOff>137160</xdr:rowOff>
    </xdr:to>
    <xdr:sp macro="" textlink="">
      <xdr:nvSpPr>
        <xdr:cNvPr id="17" name="TextBox 16">
          <a:extLst>
            <a:ext uri="{FF2B5EF4-FFF2-40B4-BE49-F238E27FC236}">
              <a16:creationId xmlns:a16="http://schemas.microsoft.com/office/drawing/2014/main" id="{00000000-0008-0000-0600-000011000000}"/>
            </a:ext>
          </a:extLst>
        </xdr:cNvPr>
        <xdr:cNvSpPr txBox="1"/>
      </xdr:nvSpPr>
      <xdr:spPr>
        <a:xfrm>
          <a:off x="6981825" y="3676650"/>
          <a:ext cx="4440555" cy="80391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You can type in values and see the impact on the corresonding outputs below</a:t>
          </a:r>
        </a:p>
        <a:p>
          <a:r>
            <a:rPr lang="en-US" sz="1100"/>
            <a:t>- You</a:t>
          </a:r>
          <a:r>
            <a:rPr lang="en-US" sz="1100" baseline="0"/>
            <a:t> can also link to these cells from ModelCenter.  They have been named to make it easy (fixedCost, marginalCost, capacity, xin1, xin2, xin3)</a:t>
          </a:r>
          <a:endParaRPr lang="en-US" sz="1100"/>
        </a:p>
      </xdr:txBody>
    </xdr:sp>
    <xdr:clientData/>
  </xdr:twoCellAnchor>
  <xdr:twoCellAnchor>
    <xdr:from>
      <xdr:col>7</xdr:col>
      <xdr:colOff>0</xdr:colOff>
      <xdr:row>29</xdr:row>
      <xdr:rowOff>0</xdr:rowOff>
    </xdr:from>
    <xdr:to>
      <xdr:col>14</xdr:col>
      <xdr:colOff>306705</xdr:colOff>
      <xdr:row>33</xdr:row>
      <xdr:rowOff>156210</xdr:rowOff>
    </xdr:to>
    <xdr:sp macro="" textlink="">
      <xdr:nvSpPr>
        <xdr:cNvPr id="19" name="TextBox 18">
          <a:extLst>
            <a:ext uri="{FF2B5EF4-FFF2-40B4-BE49-F238E27FC236}">
              <a16:creationId xmlns:a16="http://schemas.microsoft.com/office/drawing/2014/main" id="{00000000-0008-0000-0600-000013000000}"/>
            </a:ext>
          </a:extLst>
        </xdr:cNvPr>
        <xdr:cNvSpPr txBox="1"/>
      </xdr:nvSpPr>
      <xdr:spPr>
        <a:xfrm>
          <a:off x="6981825" y="5276850"/>
          <a:ext cx="4440555" cy="80391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You can see the prediction</a:t>
          </a:r>
          <a:r>
            <a:rPr lang="en-US" sz="1100" baseline="0"/>
            <a:t> results for the inputs listed above</a:t>
          </a:r>
          <a:endParaRPr lang="en-US" sz="1100"/>
        </a:p>
        <a:p>
          <a:r>
            <a:rPr lang="en-US" sz="1100"/>
            <a:t>- You</a:t>
          </a:r>
          <a:r>
            <a:rPr lang="en-US" sz="1100" baseline="0"/>
            <a:t> can also link to these cells from ModelCenter.  They have been named to make it easy (demand, price, revenue, profit)</a:t>
          </a: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lm15/Documents/CurrentWork/ASE6002/2016/DemandEst/ChrisWor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sheetName val="SurveyDesign"/>
      <sheetName val="RandomNumbers"/>
      <sheetName val="RandomNumbersToCopyFrom"/>
      <sheetName val="SurveyResultAggregation"/>
      <sheetName val="Linear Logit"/>
      <sheetName val="DemandProfitPrediction"/>
    </sheetNames>
    <sheetDataSet>
      <sheetData sheetId="0" refreshError="1"/>
      <sheetData sheetId="1" refreshError="1"/>
      <sheetData sheetId="2" refreshError="1"/>
      <sheetData sheetId="3" refreshError="1"/>
      <sheetData sheetId="4" refreshError="1"/>
      <sheetData sheetId="5" refreshError="1"/>
      <sheetData sheetId="6"/>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0000000}" name="Roster" displayName="Roster" ref="A2:C65" totalsRowShown="0" headerRowDxfId="37">
  <autoFilter ref="A2:C65" xr:uid="{00000000-0009-0000-0100-000007000000}"/>
  <tableColumns count="3">
    <tableColumn id="1" xr3:uid="{00000000-0010-0000-0000-000001000000}" name="Survey ID#" dataDxfId="36"/>
    <tableColumn id="2" xr3:uid="{00000000-0010-0000-0000-000002000000}" name="Student Name"/>
    <tableColumn id="3" xr3:uid="{00000000-0010-0000-0000-000003000000}" name="E-mail"/>
  </tableColumns>
  <tableStyleInfo name="TableStyleMedium1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F18"/>
  <sheetViews>
    <sheetView topLeftCell="A3" zoomScale="130" zoomScaleNormal="130" workbookViewId="0">
      <selection activeCell="B19" sqref="B19"/>
    </sheetView>
  </sheetViews>
  <sheetFormatPr defaultColWidth="8.85546875" defaultRowHeight="12.75" x14ac:dyDescent="0.2"/>
  <cols>
    <col min="1" max="5" width="16.7109375" customWidth="1"/>
    <col min="6" max="6" width="90.7109375" customWidth="1"/>
  </cols>
  <sheetData>
    <row r="1" spans="1:6" ht="20.25" x14ac:dyDescent="0.2">
      <c r="A1" s="186" t="s">
        <v>0</v>
      </c>
      <c r="B1" s="186"/>
      <c r="C1" s="186"/>
      <c r="D1" s="186"/>
      <c r="E1" s="186"/>
      <c r="F1" s="186"/>
    </row>
    <row r="2" spans="1:6" ht="4.5" customHeight="1" thickBot="1" x14ac:dyDescent="0.25">
      <c r="A2" s="162"/>
      <c r="B2" s="162"/>
      <c r="C2" s="162"/>
      <c r="D2" s="162"/>
      <c r="E2" s="162"/>
      <c r="F2" s="162"/>
    </row>
    <row r="3" spans="1:6" ht="147" customHeight="1" thickTop="1" thickBot="1" x14ac:dyDescent="0.25">
      <c r="A3" s="187" t="s">
        <v>1</v>
      </c>
      <c r="B3" s="188"/>
      <c r="C3" s="188"/>
      <c r="D3" s="188"/>
      <c r="E3" s="188"/>
      <c r="F3" s="189"/>
    </row>
    <row r="4" spans="1:6" ht="13.5" thickTop="1" x14ac:dyDescent="0.2">
      <c r="A4" s="162"/>
      <c r="B4" s="162"/>
      <c r="C4" s="162"/>
      <c r="D4" s="162"/>
      <c r="E4" s="162"/>
      <c r="F4" s="162"/>
    </row>
    <row r="5" spans="1:6" ht="20.25" x14ac:dyDescent="0.2">
      <c r="A5" s="186" t="s">
        <v>2</v>
      </c>
      <c r="B5" s="186"/>
      <c r="C5" s="186"/>
      <c r="D5" s="186"/>
      <c r="E5" s="186"/>
      <c r="F5" s="186"/>
    </row>
    <row r="6" spans="1:6" ht="13.5" thickBot="1" x14ac:dyDescent="0.25">
      <c r="A6" s="162"/>
      <c r="B6" s="162"/>
      <c r="C6" s="162"/>
      <c r="D6" s="162"/>
      <c r="E6" s="162"/>
      <c r="F6" s="162"/>
    </row>
    <row r="7" spans="1:6" ht="58.5" customHeight="1" thickTop="1" thickBot="1" x14ac:dyDescent="0.25">
      <c r="A7" s="187" t="s">
        <v>3</v>
      </c>
      <c r="B7" s="188"/>
      <c r="C7" s="188"/>
      <c r="D7" s="188"/>
      <c r="E7" s="188"/>
      <c r="F7" s="189"/>
    </row>
    <row r="8" spans="1:6" ht="13.5" thickTop="1" x14ac:dyDescent="0.2">
      <c r="A8" s="162"/>
      <c r="B8" s="162"/>
      <c r="C8" s="162"/>
      <c r="D8" s="162"/>
      <c r="E8" s="162"/>
      <c r="F8" s="162"/>
    </row>
    <row r="9" spans="1:6" ht="20.25" x14ac:dyDescent="0.2">
      <c r="A9" s="186" t="s">
        <v>4</v>
      </c>
      <c r="B9" s="186"/>
      <c r="C9" s="186"/>
      <c r="D9" s="186"/>
      <c r="E9" s="186"/>
      <c r="F9" s="186"/>
    </row>
    <row r="10" spans="1:6" ht="13.5" thickBot="1" x14ac:dyDescent="0.25">
      <c r="A10" s="162"/>
      <c r="B10" s="162"/>
      <c r="C10" s="162"/>
      <c r="D10" s="162"/>
      <c r="E10" s="162"/>
      <c r="F10" s="162"/>
    </row>
    <row r="11" spans="1:6" ht="57.75" customHeight="1" thickTop="1" thickBot="1" x14ac:dyDescent="0.25">
      <c r="A11" s="187" t="s">
        <v>5</v>
      </c>
      <c r="B11" s="188"/>
      <c r="C11" s="188"/>
      <c r="D11" s="188"/>
      <c r="E11" s="188"/>
      <c r="F11" s="189"/>
    </row>
    <row r="12" spans="1:6" ht="13.5" thickTop="1" x14ac:dyDescent="0.2">
      <c r="A12" s="162"/>
      <c r="B12" s="162"/>
      <c r="C12" s="162"/>
      <c r="D12" s="162"/>
      <c r="E12" s="162"/>
      <c r="F12" s="162"/>
    </row>
    <row r="13" spans="1:6" ht="20.25" x14ac:dyDescent="0.2">
      <c r="A13" s="185" t="s">
        <v>6</v>
      </c>
      <c r="B13" s="185"/>
      <c r="C13" s="185"/>
      <c r="D13" s="185"/>
      <c r="E13" s="185"/>
      <c r="F13" s="185"/>
    </row>
    <row r="14" spans="1:6" ht="13.5" thickBot="1" x14ac:dyDescent="0.25">
      <c r="A14" s="147" t="s">
        <v>7</v>
      </c>
      <c r="B14" s="147" t="s">
        <v>8</v>
      </c>
      <c r="C14" s="149" t="s">
        <v>9</v>
      </c>
      <c r="D14" s="149" t="s">
        <v>10</v>
      </c>
      <c r="E14" s="150" t="s">
        <v>11</v>
      </c>
      <c r="F14" s="150" t="s">
        <v>12</v>
      </c>
    </row>
    <row r="15" spans="1:6" ht="13.5" thickTop="1" x14ac:dyDescent="0.2">
      <c r="A15" s="148" t="str">
        <f>SurveySetup!A3</f>
        <v>price</v>
      </c>
      <c r="B15" s="148" t="str">
        <f>SurveySetup!B3</f>
        <v>$</v>
      </c>
      <c r="C15" s="151">
        <f>SurveySetup!C3</f>
        <v>50</v>
      </c>
      <c r="D15" s="151">
        <f>SurveySetup!D3</f>
        <v>100</v>
      </c>
      <c r="E15" s="151">
        <f>SurveySetup!E3</f>
        <v>200</v>
      </c>
      <c r="F15" s="160" t="s">
        <v>13</v>
      </c>
    </row>
    <row r="16" spans="1:6" x14ac:dyDescent="0.2">
      <c r="A16" s="148" t="str">
        <f>SurveySetup!A4</f>
        <v>Fluid Capacity</v>
      </c>
      <c r="B16" s="148" t="str">
        <f>SurveySetup!B4</f>
        <v>liters</v>
      </c>
      <c r="C16" s="152">
        <f>SurveySetup!C4</f>
        <v>0.25</v>
      </c>
      <c r="D16" s="152">
        <f>SurveySetup!D4</f>
        <v>1</v>
      </c>
      <c r="E16" s="152">
        <f>SurveySetup!E4</f>
        <v>2</v>
      </c>
      <c r="F16" s="161" t="s">
        <v>14</v>
      </c>
    </row>
    <row r="17" spans="1:6" x14ac:dyDescent="0.2">
      <c r="A17" s="148" t="str">
        <f>SurveySetup!A5</f>
        <v>Time to boil</v>
      </c>
      <c r="B17" s="148" t="str">
        <f>SurveySetup!B5</f>
        <v>sec</v>
      </c>
      <c r="C17" s="151">
        <f>SurveySetup!C5</f>
        <v>120</v>
      </c>
      <c r="D17" s="151">
        <f>SurveySetup!D5</f>
        <v>240</v>
      </c>
      <c r="E17" s="151">
        <f>SurveySetup!E5</f>
        <v>600</v>
      </c>
      <c r="F17" s="160" t="s">
        <v>15</v>
      </c>
    </row>
    <row r="18" spans="1:6" x14ac:dyDescent="0.2">
      <c r="A18" s="148" t="str">
        <f>SurveySetup!A6</f>
        <v>Boils per charge</v>
      </c>
      <c r="B18" s="148" t="str">
        <f>SurveySetup!B6</f>
        <v>#</v>
      </c>
      <c r="C18" s="152">
        <f>SurveySetup!C6</f>
        <v>1</v>
      </c>
      <c r="D18" s="152">
        <f>SurveySetup!D6</f>
        <v>5</v>
      </c>
      <c r="E18" s="152">
        <f>SurveySetup!E6</f>
        <v>10</v>
      </c>
      <c r="F18" s="161" t="s">
        <v>16</v>
      </c>
    </row>
  </sheetData>
  <sheetProtection sheet="1" objects="1" scenarios="1"/>
  <mergeCells count="7">
    <mergeCell ref="A13:F13"/>
    <mergeCell ref="A1:F1"/>
    <mergeCell ref="A3:F3"/>
    <mergeCell ref="A5:F5"/>
    <mergeCell ref="A7:F7"/>
    <mergeCell ref="A9:F9"/>
    <mergeCell ref="A11:F1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C65"/>
  <sheetViews>
    <sheetView zoomScale="142" workbookViewId="0">
      <selection activeCell="B22" sqref="B22"/>
    </sheetView>
  </sheetViews>
  <sheetFormatPr defaultColWidth="8.85546875" defaultRowHeight="12.75" x14ac:dyDescent="0.2"/>
  <cols>
    <col min="1" max="1" width="15.7109375" style="43" customWidth="1"/>
    <col min="2" max="3" width="29.85546875" customWidth="1"/>
  </cols>
  <sheetData>
    <row r="1" spans="1:3" ht="25.5" customHeight="1" thickBot="1" x14ac:dyDescent="0.25">
      <c r="A1" s="190" t="s">
        <v>17</v>
      </c>
      <c r="B1" s="190"/>
      <c r="C1" s="191"/>
    </row>
    <row r="2" spans="1:3" ht="13.5" thickTop="1" x14ac:dyDescent="0.2">
      <c r="A2" s="61" t="s">
        <v>18</v>
      </c>
      <c r="B2" s="61" t="s">
        <v>19</v>
      </c>
      <c r="C2" s="61" t="s">
        <v>20</v>
      </c>
    </row>
    <row r="3" spans="1:3" ht="12.75" customHeight="1" x14ac:dyDescent="0.25">
      <c r="A3" s="43">
        <v>1</v>
      </c>
      <c r="B3" s="3" t="s">
        <v>21</v>
      </c>
      <c r="C3" s="179" t="s">
        <v>22</v>
      </c>
    </row>
    <row r="4" spans="1:3" ht="12.75" customHeight="1" x14ac:dyDescent="0.25">
      <c r="A4" s="43">
        <v>2</v>
      </c>
      <c r="B4" s="3" t="s">
        <v>23</v>
      </c>
      <c r="C4" s="179" t="s">
        <v>24</v>
      </c>
    </row>
    <row r="5" spans="1:3" ht="12.75" customHeight="1" x14ac:dyDescent="0.25">
      <c r="A5" s="43">
        <v>3</v>
      </c>
      <c r="B5" s="3" t="s">
        <v>25</v>
      </c>
      <c r="C5" s="179" t="s">
        <v>26</v>
      </c>
    </row>
    <row r="6" spans="1:3" ht="12.75" customHeight="1" x14ac:dyDescent="0.25">
      <c r="A6" s="43">
        <v>4</v>
      </c>
      <c r="B6" s="3" t="s">
        <v>27</v>
      </c>
      <c r="C6" s="179" t="s">
        <v>28</v>
      </c>
    </row>
    <row r="7" spans="1:3" ht="12.75" customHeight="1" x14ac:dyDescent="0.25">
      <c r="A7" s="43">
        <v>5</v>
      </c>
      <c r="B7" s="3" t="s">
        <v>29</v>
      </c>
      <c r="C7" s="179" t="s">
        <v>30</v>
      </c>
    </row>
    <row r="8" spans="1:3" ht="12.75" customHeight="1" x14ac:dyDescent="0.25">
      <c r="A8" s="43">
        <v>6</v>
      </c>
      <c r="B8" s="3" t="s">
        <v>31</v>
      </c>
      <c r="C8" s="179" t="s">
        <v>32</v>
      </c>
    </row>
    <row r="9" spans="1:3" ht="12.75" customHeight="1" x14ac:dyDescent="0.25">
      <c r="A9" s="43">
        <v>7</v>
      </c>
      <c r="B9" s="3" t="s">
        <v>33</v>
      </c>
      <c r="C9" s="179" t="s">
        <v>34</v>
      </c>
    </row>
    <row r="10" spans="1:3" ht="12.75" customHeight="1" x14ac:dyDescent="0.25">
      <c r="A10" s="43">
        <v>8</v>
      </c>
      <c r="B10" s="3" t="s">
        <v>35</v>
      </c>
      <c r="C10" s="179" t="s">
        <v>36</v>
      </c>
    </row>
    <row r="11" spans="1:3" ht="12.75" customHeight="1" x14ac:dyDescent="0.25">
      <c r="A11" s="43">
        <v>9</v>
      </c>
      <c r="B11" s="3" t="s">
        <v>37</v>
      </c>
      <c r="C11" s="179" t="s">
        <v>38</v>
      </c>
    </row>
    <row r="12" spans="1:3" ht="12.75" customHeight="1" x14ac:dyDescent="0.25">
      <c r="A12" s="43">
        <v>10</v>
      </c>
      <c r="B12" s="3" t="s">
        <v>39</v>
      </c>
      <c r="C12" s="179" t="s">
        <v>40</v>
      </c>
    </row>
    <row r="13" spans="1:3" ht="12.75" customHeight="1" x14ac:dyDescent="0.25">
      <c r="A13" s="43">
        <v>11</v>
      </c>
      <c r="B13" s="3" t="s">
        <v>41</v>
      </c>
      <c r="C13" s="179" t="s">
        <v>42</v>
      </c>
    </row>
    <row r="14" spans="1:3" ht="12.75" customHeight="1" x14ac:dyDescent="0.25">
      <c r="A14" s="43">
        <v>12</v>
      </c>
      <c r="B14" s="3" t="s">
        <v>43</v>
      </c>
      <c r="C14" s="179" t="s">
        <v>44</v>
      </c>
    </row>
    <row r="15" spans="1:3" ht="12.75" customHeight="1" x14ac:dyDescent="0.25">
      <c r="A15" s="43">
        <v>13</v>
      </c>
      <c r="B15" s="3" t="s">
        <v>45</v>
      </c>
      <c r="C15" s="179" t="s">
        <v>46</v>
      </c>
    </row>
    <row r="16" spans="1:3" ht="12.75" customHeight="1" x14ac:dyDescent="0.25">
      <c r="A16" s="43">
        <v>14</v>
      </c>
      <c r="B16" s="3" t="s">
        <v>47</v>
      </c>
      <c r="C16" s="179" t="s">
        <v>48</v>
      </c>
    </row>
    <row r="17" spans="1:3" ht="12.75" customHeight="1" x14ac:dyDescent="0.25">
      <c r="A17" s="43">
        <v>15</v>
      </c>
      <c r="B17" s="3" t="s">
        <v>49</v>
      </c>
      <c r="C17" s="179" t="s">
        <v>50</v>
      </c>
    </row>
    <row r="18" spans="1:3" ht="12.75" customHeight="1" x14ac:dyDescent="0.25">
      <c r="A18" s="43">
        <v>16</v>
      </c>
      <c r="B18" s="3" t="s">
        <v>51</v>
      </c>
      <c r="C18" s="179" t="s">
        <v>52</v>
      </c>
    </row>
    <row r="19" spans="1:3" ht="12.75" customHeight="1" x14ac:dyDescent="0.25">
      <c r="A19" s="43">
        <v>17</v>
      </c>
      <c r="B19" s="3" t="s">
        <v>53</v>
      </c>
      <c r="C19" s="179" t="s">
        <v>54</v>
      </c>
    </row>
    <row r="20" spans="1:3" ht="12.75" customHeight="1" x14ac:dyDescent="0.25">
      <c r="A20" s="43">
        <v>18</v>
      </c>
      <c r="B20" s="3" t="s">
        <v>55</v>
      </c>
      <c r="C20" s="179" t="s">
        <v>56</v>
      </c>
    </row>
    <row r="21" spans="1:3" ht="12.75" customHeight="1" x14ac:dyDescent="0.25">
      <c r="A21" s="43">
        <v>19</v>
      </c>
      <c r="B21" s="3" t="s">
        <v>57</v>
      </c>
      <c r="C21" s="179" t="s">
        <v>58</v>
      </c>
    </row>
    <row r="22" spans="1:3" ht="12.75" customHeight="1" x14ac:dyDescent="0.25">
      <c r="A22" s="43">
        <v>20</v>
      </c>
      <c r="B22" s="3" t="s">
        <v>59</v>
      </c>
      <c r="C22" s="179" t="s">
        <v>60</v>
      </c>
    </row>
    <row r="23" spans="1:3" ht="12.75" customHeight="1" x14ac:dyDescent="0.25">
      <c r="A23" s="43">
        <v>21</v>
      </c>
      <c r="B23" s="3" t="s">
        <v>61</v>
      </c>
      <c r="C23" s="179" t="s">
        <v>62</v>
      </c>
    </row>
    <row r="24" spans="1:3" ht="12.75" customHeight="1" x14ac:dyDescent="0.25">
      <c r="A24" s="43">
        <v>22</v>
      </c>
      <c r="B24" s="3" t="s">
        <v>63</v>
      </c>
      <c r="C24" s="179" t="s">
        <v>64</v>
      </c>
    </row>
    <row r="25" spans="1:3" ht="12.75" customHeight="1" x14ac:dyDescent="0.25">
      <c r="A25" s="43">
        <v>23</v>
      </c>
      <c r="B25" s="3" t="s">
        <v>65</v>
      </c>
      <c r="C25" s="179" t="s">
        <v>66</v>
      </c>
    </row>
    <row r="26" spans="1:3" ht="12.75" customHeight="1" x14ac:dyDescent="0.25">
      <c r="A26" s="43">
        <v>24</v>
      </c>
      <c r="B26" s="3" t="s">
        <v>67</v>
      </c>
      <c r="C26" s="179" t="s">
        <v>68</v>
      </c>
    </row>
    <row r="27" spans="1:3" ht="12.75" customHeight="1" x14ac:dyDescent="0.25">
      <c r="A27" s="43">
        <v>25</v>
      </c>
      <c r="B27" s="3" t="s">
        <v>69</v>
      </c>
      <c r="C27" s="179" t="s">
        <v>70</v>
      </c>
    </row>
    <row r="28" spans="1:3" ht="12.75" customHeight="1" x14ac:dyDescent="0.25">
      <c r="A28" s="43">
        <v>26</v>
      </c>
      <c r="B28" s="3" t="s">
        <v>71</v>
      </c>
      <c r="C28" s="179" t="s">
        <v>72</v>
      </c>
    </row>
    <row r="29" spans="1:3" ht="12.75" customHeight="1" x14ac:dyDescent="0.2">
      <c r="A29" s="43">
        <v>27</v>
      </c>
      <c r="B29" t="s">
        <v>73</v>
      </c>
      <c r="C29" t="s">
        <v>74</v>
      </c>
    </row>
    <row r="30" spans="1:3" ht="12.75" customHeight="1" x14ac:dyDescent="0.2">
      <c r="A30" s="43">
        <v>28</v>
      </c>
      <c r="B30" t="s">
        <v>75</v>
      </c>
      <c r="C30" t="s">
        <v>76</v>
      </c>
    </row>
    <row r="31" spans="1:3" ht="12.75" customHeight="1" x14ac:dyDescent="0.2">
      <c r="A31" s="43">
        <v>29</v>
      </c>
      <c r="B31" t="s">
        <v>77</v>
      </c>
      <c r="C31" t="s">
        <v>78</v>
      </c>
    </row>
    <row r="32" spans="1:3" ht="12.75" customHeight="1" x14ac:dyDescent="0.2">
      <c r="A32" s="43">
        <v>30</v>
      </c>
      <c r="B32" t="s">
        <v>79</v>
      </c>
      <c r="C32" t="s">
        <v>80</v>
      </c>
    </row>
    <row r="33" spans="1:3" ht="12.75" customHeight="1" x14ac:dyDescent="0.2">
      <c r="A33" s="43">
        <v>31</v>
      </c>
      <c r="B33" t="s">
        <v>81</v>
      </c>
      <c r="C33" t="s">
        <v>82</v>
      </c>
    </row>
    <row r="34" spans="1:3" ht="12.75" customHeight="1" x14ac:dyDescent="0.2">
      <c r="A34" s="43">
        <v>32</v>
      </c>
      <c r="B34" t="s">
        <v>83</v>
      </c>
      <c r="C34" t="s">
        <v>84</v>
      </c>
    </row>
    <row r="35" spans="1:3" ht="12.75" customHeight="1" x14ac:dyDescent="0.2">
      <c r="A35" s="43">
        <v>33</v>
      </c>
      <c r="B35" t="s">
        <v>85</v>
      </c>
      <c r="C35" t="s">
        <v>86</v>
      </c>
    </row>
    <row r="36" spans="1:3" ht="12.75" customHeight="1" x14ac:dyDescent="0.2">
      <c r="A36" s="43">
        <v>34</v>
      </c>
      <c r="B36" t="s">
        <v>87</v>
      </c>
      <c r="C36" t="s">
        <v>88</v>
      </c>
    </row>
    <row r="37" spans="1:3" ht="12.75" customHeight="1" x14ac:dyDescent="0.2">
      <c r="A37" s="43">
        <v>35</v>
      </c>
      <c r="B37" t="s">
        <v>89</v>
      </c>
      <c r="C37" t="s">
        <v>90</v>
      </c>
    </row>
    <row r="38" spans="1:3" ht="12.75" customHeight="1" x14ac:dyDescent="0.2">
      <c r="A38" s="43">
        <v>36</v>
      </c>
      <c r="B38" t="s">
        <v>91</v>
      </c>
      <c r="C38" t="s">
        <v>92</v>
      </c>
    </row>
    <row r="39" spans="1:3" ht="12.75" customHeight="1" x14ac:dyDescent="0.2">
      <c r="A39" s="43">
        <v>37</v>
      </c>
      <c r="B39" t="s">
        <v>93</v>
      </c>
      <c r="C39" t="s">
        <v>94</v>
      </c>
    </row>
    <row r="40" spans="1:3" ht="12.75" customHeight="1" x14ac:dyDescent="0.2">
      <c r="A40" s="43">
        <v>38</v>
      </c>
      <c r="B40" t="s">
        <v>95</v>
      </c>
      <c r="C40" t="s">
        <v>96</v>
      </c>
    </row>
    <row r="41" spans="1:3" ht="12.75" customHeight="1" x14ac:dyDescent="0.2">
      <c r="A41" s="43">
        <v>39</v>
      </c>
      <c r="B41" t="s">
        <v>97</v>
      </c>
      <c r="C41" t="s">
        <v>98</v>
      </c>
    </row>
    <row r="42" spans="1:3" ht="12.75" customHeight="1" x14ac:dyDescent="0.2">
      <c r="A42" s="43">
        <v>40</v>
      </c>
      <c r="B42" t="s">
        <v>99</v>
      </c>
      <c r="C42" t="s">
        <v>100</v>
      </c>
    </row>
    <row r="43" spans="1:3" ht="12.75" customHeight="1" x14ac:dyDescent="0.2">
      <c r="A43" s="43">
        <v>41</v>
      </c>
      <c r="B43" t="s">
        <v>101</v>
      </c>
      <c r="C43" t="s">
        <v>102</v>
      </c>
    </row>
    <row r="44" spans="1:3" x14ac:dyDescent="0.2">
      <c r="A44" s="43">
        <v>42</v>
      </c>
      <c r="B44" t="s">
        <v>103</v>
      </c>
      <c r="C44" t="s">
        <v>104</v>
      </c>
    </row>
    <row r="45" spans="1:3" x14ac:dyDescent="0.2">
      <c r="A45" s="43">
        <v>43</v>
      </c>
      <c r="B45" t="s">
        <v>105</v>
      </c>
      <c r="C45" t="s">
        <v>106</v>
      </c>
    </row>
    <row r="46" spans="1:3" x14ac:dyDescent="0.2">
      <c r="A46" s="43">
        <v>44</v>
      </c>
      <c r="B46" t="s">
        <v>107</v>
      </c>
      <c r="C46" t="s">
        <v>108</v>
      </c>
    </row>
    <row r="47" spans="1:3" x14ac:dyDescent="0.2">
      <c r="A47" s="43">
        <v>45</v>
      </c>
      <c r="B47" t="s">
        <v>109</v>
      </c>
      <c r="C47" t="s">
        <v>110</v>
      </c>
    </row>
    <row r="48" spans="1:3" x14ac:dyDescent="0.2">
      <c r="A48" s="43">
        <v>46</v>
      </c>
      <c r="B48" t="s">
        <v>111</v>
      </c>
      <c r="C48" t="s">
        <v>112</v>
      </c>
    </row>
    <row r="49" spans="1:3" x14ac:dyDescent="0.2">
      <c r="A49" s="43">
        <v>47</v>
      </c>
      <c r="B49" t="s">
        <v>113</v>
      </c>
      <c r="C49" t="s">
        <v>114</v>
      </c>
    </row>
    <row r="50" spans="1:3" x14ac:dyDescent="0.2">
      <c r="A50" s="43">
        <v>48</v>
      </c>
      <c r="B50" t="s">
        <v>115</v>
      </c>
      <c r="C50" t="s">
        <v>116</v>
      </c>
    </row>
    <row r="51" spans="1:3" x14ac:dyDescent="0.2">
      <c r="A51" s="43">
        <v>49</v>
      </c>
      <c r="B51" t="s">
        <v>117</v>
      </c>
      <c r="C51" t="s">
        <v>118</v>
      </c>
    </row>
    <row r="52" spans="1:3" x14ac:dyDescent="0.2">
      <c r="A52" s="43">
        <v>50</v>
      </c>
      <c r="B52" t="s">
        <v>119</v>
      </c>
      <c r="C52" t="s">
        <v>120</v>
      </c>
    </row>
    <row r="53" spans="1:3" x14ac:dyDescent="0.2">
      <c r="A53" s="43">
        <v>51</v>
      </c>
      <c r="B53" t="s">
        <v>121</v>
      </c>
      <c r="C53" t="s">
        <v>122</v>
      </c>
    </row>
    <row r="54" spans="1:3" x14ac:dyDescent="0.2">
      <c r="A54" s="43">
        <v>52</v>
      </c>
      <c r="B54" t="s">
        <v>123</v>
      </c>
      <c r="C54" t="s">
        <v>124</v>
      </c>
    </row>
    <row r="55" spans="1:3" x14ac:dyDescent="0.2">
      <c r="A55" s="43">
        <v>53</v>
      </c>
      <c r="B55" t="s">
        <v>125</v>
      </c>
      <c r="C55" t="s">
        <v>126</v>
      </c>
    </row>
    <row r="56" spans="1:3" x14ac:dyDescent="0.2">
      <c r="A56" s="43">
        <v>54</v>
      </c>
      <c r="B56" t="s">
        <v>127</v>
      </c>
      <c r="C56" t="s">
        <v>128</v>
      </c>
    </row>
    <row r="57" spans="1:3" x14ac:dyDescent="0.2">
      <c r="A57" s="43">
        <v>55</v>
      </c>
      <c r="B57" t="s">
        <v>129</v>
      </c>
      <c r="C57" t="s">
        <v>130</v>
      </c>
    </row>
    <row r="58" spans="1:3" x14ac:dyDescent="0.2">
      <c r="A58" s="43">
        <v>56</v>
      </c>
      <c r="B58" t="s">
        <v>131</v>
      </c>
      <c r="C58" t="s">
        <v>132</v>
      </c>
    </row>
    <row r="59" spans="1:3" x14ac:dyDescent="0.2">
      <c r="A59" s="43">
        <v>57</v>
      </c>
      <c r="B59" t="s">
        <v>133</v>
      </c>
      <c r="C59" t="s">
        <v>134</v>
      </c>
    </row>
    <row r="60" spans="1:3" x14ac:dyDescent="0.2">
      <c r="A60" s="43">
        <v>58</v>
      </c>
      <c r="B60" t="s">
        <v>135</v>
      </c>
      <c r="C60" t="s">
        <v>136</v>
      </c>
    </row>
    <row r="61" spans="1:3" x14ac:dyDescent="0.2">
      <c r="A61" s="43">
        <v>59</v>
      </c>
      <c r="B61" t="s">
        <v>137</v>
      </c>
      <c r="C61" t="s">
        <v>138</v>
      </c>
    </row>
    <row r="62" spans="1:3" x14ac:dyDescent="0.2">
      <c r="A62" s="43">
        <v>60</v>
      </c>
      <c r="B62" t="s">
        <v>139</v>
      </c>
      <c r="C62" t="s">
        <v>140</v>
      </c>
    </row>
    <row r="63" spans="1:3" x14ac:dyDescent="0.2">
      <c r="A63" s="43">
        <v>61</v>
      </c>
      <c r="B63" t="s">
        <v>141</v>
      </c>
      <c r="C63" t="s">
        <v>142</v>
      </c>
    </row>
    <row r="64" spans="1:3" x14ac:dyDescent="0.2">
      <c r="A64" s="43">
        <v>62</v>
      </c>
      <c r="B64" t="s">
        <v>143</v>
      </c>
      <c r="C64" t="s">
        <v>144</v>
      </c>
    </row>
    <row r="65" spans="1:3" x14ac:dyDescent="0.2">
      <c r="A65" s="43">
        <v>63</v>
      </c>
      <c r="B65" t="s">
        <v>145</v>
      </c>
      <c r="C65" t="s">
        <v>146</v>
      </c>
    </row>
  </sheetData>
  <mergeCells count="1">
    <mergeCell ref="A1:C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92D050"/>
  </sheetPr>
  <dimension ref="A1:BM131"/>
  <sheetViews>
    <sheetView zoomScale="158" workbookViewId="0">
      <pane ySplit="1" topLeftCell="A2" activePane="bottomLeft" state="frozen"/>
      <selection activeCell="L10" sqref="L10"/>
      <selection pane="bottomLeft" activeCell="U6" sqref="U6"/>
    </sheetView>
  </sheetViews>
  <sheetFormatPr defaultColWidth="9" defaultRowHeight="30" x14ac:dyDescent="0.4"/>
  <cols>
    <col min="1" max="1" width="23.42578125" style="4" customWidth="1"/>
    <col min="2" max="5" width="18.85546875" style="4" customWidth="1"/>
    <col min="6" max="6" width="21.85546875" style="6" customWidth="1"/>
    <col min="7" max="7" width="8.42578125" style="6" hidden="1" customWidth="1"/>
    <col min="8" max="8" width="5.85546875" style="4" hidden="1" customWidth="1"/>
    <col min="9" max="9" width="1.42578125" style="4" customWidth="1"/>
    <col min="10" max="10" width="16.42578125" style="5" customWidth="1"/>
    <col min="11" max="11" width="9" style="4" hidden="1" customWidth="1"/>
    <col min="12" max="12" width="9.85546875" style="4" hidden="1" customWidth="1"/>
    <col min="13" max="17" width="17" style="4" hidden="1" customWidth="1"/>
    <col min="18" max="16384" width="9" style="4"/>
  </cols>
  <sheetData>
    <row r="1" spans="1:65" s="15" customFormat="1" ht="32.85" customHeight="1" x14ac:dyDescent="0.2">
      <c r="A1" s="17" t="s">
        <v>147</v>
      </c>
      <c r="B1" s="184">
        <v>9</v>
      </c>
      <c r="C1" s="193" t="str">
        <f>IF(COUNTIF(J:J,0)=1,"Survey Complete","SURVEY INCOMPLETE--Revisit questions marked:")</f>
        <v>Survey Complete</v>
      </c>
      <c r="D1" s="193"/>
      <c r="E1" s="193"/>
      <c r="F1" s="193"/>
      <c r="G1" s="193"/>
      <c r="J1" s="16">
        <f>IF(COUNTIF(J11:J127,0)=0,1,0)</f>
        <v>1</v>
      </c>
    </row>
    <row r="2" spans="1:65" s="15" customFormat="1" ht="32.85" customHeight="1" x14ac:dyDescent="0.2">
      <c r="A2" s="17"/>
      <c r="B2"/>
      <c r="C2" s="163"/>
      <c r="D2" s="163"/>
      <c r="E2" s="163"/>
      <c r="F2" s="163"/>
      <c r="G2" s="163"/>
      <c r="J2" s="16"/>
    </row>
    <row r="3" spans="1:65" s="18" customFormat="1" ht="29.25" customHeight="1" thickBot="1" x14ac:dyDescent="0.25">
      <c r="A3" s="56" t="s">
        <v>7</v>
      </c>
      <c r="B3" s="56" t="s">
        <v>8</v>
      </c>
      <c r="C3" s="165" t="s">
        <v>148</v>
      </c>
      <c r="D3" s="164" t="s">
        <v>9</v>
      </c>
      <c r="E3" s="164" t="s">
        <v>10</v>
      </c>
      <c r="F3" s="164" t="s">
        <v>11</v>
      </c>
      <c r="G3" s="19"/>
      <c r="H3" s="19"/>
      <c r="I3" s="19"/>
      <c r="J3" s="19"/>
      <c r="K3" s="19" t="s">
        <v>149</v>
      </c>
      <c r="L3" s="19" t="s">
        <v>150</v>
      </c>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row>
    <row r="4" spans="1:65" s="18" customFormat="1" ht="18" customHeight="1" thickTop="1" x14ac:dyDescent="0.2">
      <c r="A4" s="106" t="str">
        <f>SurveySetup!A3</f>
        <v>price</v>
      </c>
      <c r="B4" s="106" t="str">
        <f>SurveySetup!B3</f>
        <v>$</v>
      </c>
      <c r="C4" s="166" t="s">
        <v>151</v>
      </c>
      <c r="D4" s="57">
        <f>SurveySetup!C3</f>
        <v>50</v>
      </c>
      <c r="E4" s="57">
        <f>SurveySetup!D3</f>
        <v>100</v>
      </c>
      <c r="F4" s="57">
        <f>SurveySetup!E3</f>
        <v>200</v>
      </c>
      <c r="G4" s="19"/>
      <c r="H4" s="19"/>
      <c r="I4" s="19"/>
      <c r="J4" s="19"/>
      <c r="K4" s="19">
        <f>IF(C4="less is better",MIN(D4:F4),MAX(D4:F4))</f>
        <v>50</v>
      </c>
      <c r="L4" s="19">
        <f>IF(C4="more is better",MIN(D4:F4),MAX(D4:F4))</f>
        <v>200</v>
      </c>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row>
    <row r="5" spans="1:65" s="18" customFormat="1" ht="18" customHeight="1" x14ac:dyDescent="0.2">
      <c r="A5" s="106" t="str">
        <f>SurveySetup!A4</f>
        <v>Fluid Capacity</v>
      </c>
      <c r="B5" s="106" t="str">
        <f>SurveySetup!B4</f>
        <v>liters</v>
      </c>
      <c r="C5" s="167" t="s">
        <v>152</v>
      </c>
      <c r="D5" s="58">
        <f>SurveySetup!C4</f>
        <v>0.25</v>
      </c>
      <c r="E5" s="58">
        <f>SurveySetup!D4</f>
        <v>1</v>
      </c>
      <c r="F5" s="58">
        <f>SurveySetup!E4</f>
        <v>2</v>
      </c>
      <c r="G5" s="19"/>
      <c r="H5" s="19"/>
      <c r="I5" s="19"/>
      <c r="J5" s="19"/>
      <c r="K5" s="19">
        <f t="shared" ref="K5:K7" si="0">IF(C5="less is better",MIN(D5:F5),MAX(D5:F5))</f>
        <v>2</v>
      </c>
      <c r="L5" s="19">
        <f t="shared" ref="L5:L7" si="1">IF(C5="more is better",MIN(D5:F5),MAX(D5:F5))</f>
        <v>0.25</v>
      </c>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19"/>
      <c r="BM5" s="19"/>
    </row>
    <row r="6" spans="1:65" s="18" customFormat="1" ht="18" customHeight="1" x14ac:dyDescent="0.2">
      <c r="A6" s="106" t="str">
        <f>SurveySetup!A5</f>
        <v>Time to boil</v>
      </c>
      <c r="B6" s="106" t="str">
        <f>SurveySetup!B5</f>
        <v>sec</v>
      </c>
      <c r="C6" s="168" t="s">
        <v>151</v>
      </c>
      <c r="D6" s="57">
        <f>SurveySetup!C5</f>
        <v>120</v>
      </c>
      <c r="E6" s="57">
        <f>SurveySetup!D5</f>
        <v>240</v>
      </c>
      <c r="F6" s="57">
        <f>SurveySetup!E5</f>
        <v>600</v>
      </c>
      <c r="G6" s="19"/>
      <c r="H6" s="19"/>
      <c r="I6" s="19"/>
      <c r="J6" s="19"/>
      <c r="K6" s="19">
        <f t="shared" si="0"/>
        <v>120</v>
      </c>
      <c r="L6" s="19">
        <f t="shared" si="1"/>
        <v>600</v>
      </c>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19"/>
      <c r="BI6" s="19"/>
      <c r="BJ6" s="19"/>
      <c r="BK6" s="19"/>
      <c r="BL6" s="19"/>
      <c r="BM6" s="19"/>
    </row>
    <row r="7" spans="1:65" s="18" customFormat="1" ht="18" customHeight="1" x14ac:dyDescent="0.2">
      <c r="A7" s="106" t="str">
        <f>SurveySetup!A6</f>
        <v>Boils per charge</v>
      </c>
      <c r="B7" s="106" t="str">
        <f>SurveySetup!B6</f>
        <v>#</v>
      </c>
      <c r="C7" s="168" t="s">
        <v>152</v>
      </c>
      <c r="D7" s="58">
        <f>SurveySetup!C6</f>
        <v>1</v>
      </c>
      <c r="E7" s="58">
        <f>SurveySetup!D6</f>
        <v>5</v>
      </c>
      <c r="F7" s="58">
        <f>SurveySetup!E6</f>
        <v>10</v>
      </c>
      <c r="G7" s="19"/>
      <c r="H7" s="19"/>
      <c r="I7" s="19"/>
      <c r="J7" s="19"/>
      <c r="K7" s="19">
        <f t="shared" si="0"/>
        <v>10</v>
      </c>
      <c r="L7" s="19">
        <f t="shared" si="1"/>
        <v>1</v>
      </c>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c r="BK7" s="19"/>
      <c r="BL7" s="19"/>
      <c r="BM7" s="19"/>
    </row>
    <row r="8" spans="1:65" x14ac:dyDescent="0.4">
      <c r="G8" s="4"/>
    </row>
    <row r="9" spans="1:65" x14ac:dyDescent="0.4">
      <c r="A9" s="14" t="s">
        <v>153</v>
      </c>
      <c r="G9" s="4"/>
    </row>
    <row r="10" spans="1:65" ht="30.75" thickBot="1" x14ac:dyDescent="0.45">
      <c r="A10" s="13" t="s">
        <v>154</v>
      </c>
      <c r="B10" s="12" t="str">
        <f>DOE!$B$2</f>
        <v>price
($)</v>
      </c>
      <c r="C10" s="12" t="str">
        <f>DOE!$C$2</f>
        <v>Fluid Capacity
(liters)</v>
      </c>
      <c r="D10" s="12" t="str">
        <f>DOE!$D$2</f>
        <v>Time to boil
(sec)</v>
      </c>
      <c r="E10" s="12" t="str">
        <f>DOE!$E$2</f>
        <v>Boils per charge
(#)</v>
      </c>
      <c r="F10" s="11" t="s">
        <v>155</v>
      </c>
      <c r="G10" s="11" t="s">
        <v>156</v>
      </c>
      <c r="M10" s="4" t="s">
        <v>157</v>
      </c>
      <c r="N10" s="4" t="str">
        <f>B10</f>
        <v>price
($)</v>
      </c>
      <c r="O10" s="4" t="str">
        <f t="shared" ref="O10:Q10" si="2">C10</f>
        <v>Fluid Capacity
(liters)</v>
      </c>
      <c r="P10" s="4" t="str">
        <f t="shared" si="2"/>
        <v>Time to boil
(sec)</v>
      </c>
      <c r="Q10" s="4" t="str">
        <f t="shared" si="2"/>
        <v>Boils per charge
(#)</v>
      </c>
    </row>
    <row r="11" spans="1:65" ht="12.75" x14ac:dyDescent="0.2">
      <c r="A11" s="10" t="s">
        <v>158</v>
      </c>
      <c r="B11" s="169">
        <f>INDEX(DOE!$A$4:$E$84,$G11,COLUMN(B:B))</f>
        <v>200</v>
      </c>
      <c r="C11" s="169">
        <f>INDEX(DOE!$A$4:$E$84,$G11,COLUMN(C:C))</f>
        <v>0.25</v>
      </c>
      <c r="D11" s="169">
        <f>INDEX(DOE!$A$4:$E$84,$G11,COLUMN(D:D))</f>
        <v>120</v>
      </c>
      <c r="E11" s="169">
        <f>INDEX(DOE!$A$4:$E$84,$G11,COLUMN(E:E))</f>
        <v>1</v>
      </c>
      <c r="F11" s="170"/>
      <c r="G11" s="7">
        <f>INDEX(StaticRandomNumbers!$A$4:$BJ$93,A10*3-2,$B$1+1)</f>
        <v>55</v>
      </c>
      <c r="H11" s="4">
        <f>F11*G11</f>
        <v>0</v>
      </c>
      <c r="J11" s="192">
        <f>IF(AND(COUNTIF(F11:F13,"")=2,COUNTIF(F11:F13,1)=1),1,0)</f>
        <v>1</v>
      </c>
      <c r="M11" s="4" t="b">
        <f>OR(AND(N11&gt;=N12,O11&gt;=O12,P11&gt;=P12,Q11&gt;=Q12),AND(N11&gt;=N13,O11&gt;=O13,P11&gt;=P13,Q11&gt;=Q13))</f>
        <v>1</v>
      </c>
      <c r="N11" s="4">
        <f>IF(B11=$K$4,1,IF(B11=$L$4,3,2))</f>
        <v>3</v>
      </c>
      <c r="O11" s="4">
        <f>IF(C11=$K$5,1,IF(C11=$L$5,3,2))</f>
        <v>3</v>
      </c>
      <c r="P11" s="4">
        <f>IF(D11=$K$6,1,IF(D11=$L$6,3,2))</f>
        <v>1</v>
      </c>
      <c r="Q11" s="4">
        <f>IF(E11=$K$7,1,IF(E11=$L$7,3,2))</f>
        <v>3</v>
      </c>
    </row>
    <row r="12" spans="1:65" ht="12.75" x14ac:dyDescent="0.2">
      <c r="A12" s="9" t="s">
        <v>159</v>
      </c>
      <c r="B12" s="169">
        <f>INDEX(DOE!$A$4:$E$84,$G12,COLUMN(B:B))</f>
        <v>50</v>
      </c>
      <c r="C12" s="169">
        <f>INDEX(DOE!$A$4:$E$84,$G12,COLUMN(C:C))</f>
        <v>0.25</v>
      </c>
      <c r="D12" s="169">
        <f>INDEX(DOE!$A$4:$E$84,$G12,COLUMN(D:D))</f>
        <v>600</v>
      </c>
      <c r="E12" s="169">
        <f>INDEX(DOE!$A$4:$E$84,$G12,COLUMN(E:E))</f>
        <v>1</v>
      </c>
      <c r="F12" s="171"/>
      <c r="G12" s="7">
        <f>INDEX(StaticRandomNumbers!$A$4:$BJ$93,A10*3-1,$B$1+1)</f>
        <v>7</v>
      </c>
      <c r="H12" s="4">
        <f>F12*G12</f>
        <v>0</v>
      </c>
      <c r="J12" s="192"/>
      <c r="M12" s="4" t="b">
        <f>OR(AND(N11&lt;=N12,O11&lt;=O12,P11&lt;=P12,Q11&lt;=Q12),AND(N12&gt;=N13,O12&gt;=O13,P12&gt;=P13,Q12&gt;=Q13))</f>
        <v>1</v>
      </c>
      <c r="N12" s="4">
        <f t="shared" ref="N12:N13" si="3">IF(B12=$K$4,1,IF(B12=$L$4,3,2))</f>
        <v>1</v>
      </c>
      <c r="O12" s="4">
        <f t="shared" ref="O12:O13" si="4">IF(C12=$K$5,1,IF(C12=$L$5,3,2))</f>
        <v>3</v>
      </c>
      <c r="P12" s="4">
        <f t="shared" ref="P12:P13" si="5">IF(D12=$K$6,1,IF(D12=$L$6,3,2))</f>
        <v>3</v>
      </c>
      <c r="Q12" s="4">
        <f t="shared" ref="Q12:Q13" si="6">IF(E12=$K$7,1,IF(E12=$L$7,3,2))</f>
        <v>3</v>
      </c>
    </row>
    <row r="13" spans="1:65" ht="12.75" x14ac:dyDescent="0.2">
      <c r="A13" s="8" t="s">
        <v>160</v>
      </c>
      <c r="B13" s="169">
        <f>INDEX(DOE!$A$4:$E$84,$G13,COLUMN(B:B))</f>
        <v>50</v>
      </c>
      <c r="C13" s="169">
        <f>INDEX(DOE!$A$4:$E$84,$G13,COLUMN(C:C))</f>
        <v>2</v>
      </c>
      <c r="D13" s="169">
        <f>INDEX(DOE!$A$4:$E$84,$G13,COLUMN(D:D))</f>
        <v>120</v>
      </c>
      <c r="E13" s="169">
        <f>INDEX(DOE!$A$4:$E$84,$G13,COLUMN(E:E))</f>
        <v>10</v>
      </c>
      <c r="F13" s="172">
        <v>1</v>
      </c>
      <c r="G13" s="7">
        <f>INDEX(StaticRandomNumbers!$A$4:$BJ$93,A10*3,$B$1+1)</f>
        <v>21</v>
      </c>
      <c r="H13" s="4">
        <f>F13*G13</f>
        <v>21</v>
      </c>
      <c r="J13" s="192"/>
      <c r="M13" s="4" t="b">
        <f>OR(AND(N13&gt;=N12,O13&gt;=O12,P13&gt;=P12,Q13&gt;=Q12),AND(N13&gt;=N11,O13&gt;=O11,P13&gt;=P11,Q13&gt;=Q11))</f>
        <v>0</v>
      </c>
      <c r="N13" s="4">
        <f t="shared" si="3"/>
        <v>1</v>
      </c>
      <c r="O13" s="4">
        <f t="shared" si="4"/>
        <v>1</v>
      </c>
      <c r="P13" s="4">
        <f t="shared" si="5"/>
        <v>1</v>
      </c>
      <c r="Q13" s="4">
        <f t="shared" si="6"/>
        <v>1</v>
      </c>
    </row>
    <row r="14" spans="1:65" x14ac:dyDescent="0.4">
      <c r="F14"/>
      <c r="G14" s="4"/>
    </row>
    <row r="15" spans="1:65" x14ac:dyDescent="0.4">
      <c r="A15" s="14" t="s">
        <v>153</v>
      </c>
      <c r="F15"/>
      <c r="G15" s="4"/>
    </row>
    <row r="16" spans="1:65" ht="30.75" thickBot="1" x14ac:dyDescent="0.45">
      <c r="A16" s="13">
        <f>A10+1</f>
        <v>2</v>
      </c>
      <c r="B16" s="12" t="str">
        <f>DOE!$B$2</f>
        <v>price
($)</v>
      </c>
      <c r="C16" s="12" t="str">
        <f>DOE!$C$2</f>
        <v>Fluid Capacity
(liters)</v>
      </c>
      <c r="D16" s="12" t="str">
        <f>DOE!$D$2</f>
        <v>Time to boil
(sec)</v>
      </c>
      <c r="E16" s="12" t="str">
        <f>DOE!$E$2</f>
        <v>Boils per charge
(#)</v>
      </c>
      <c r="F16" s="11" t="s">
        <v>155</v>
      </c>
      <c r="G16" s="11" t="s">
        <v>156</v>
      </c>
      <c r="M16" s="4" t="s">
        <v>157</v>
      </c>
      <c r="N16" s="4" t="str">
        <f>B16</f>
        <v>price
($)</v>
      </c>
      <c r="O16" s="4" t="str">
        <f t="shared" ref="O16" si="7">C16</f>
        <v>Fluid Capacity
(liters)</v>
      </c>
      <c r="P16" s="4" t="str">
        <f t="shared" ref="P16" si="8">D16</f>
        <v>Time to boil
(sec)</v>
      </c>
      <c r="Q16" s="4" t="str">
        <f t="shared" ref="Q16" si="9">E16</f>
        <v>Boils per charge
(#)</v>
      </c>
    </row>
    <row r="17" spans="1:17" ht="12.75" x14ac:dyDescent="0.2">
      <c r="A17" s="10" t="s">
        <v>158</v>
      </c>
      <c r="B17" s="169">
        <f>INDEX(DOE!$A$4:$E$84,$G17,COLUMN(B:B))</f>
        <v>200</v>
      </c>
      <c r="C17" s="169">
        <f>INDEX(DOE!$A$4:$E$84,$G17,COLUMN(C:C))</f>
        <v>1</v>
      </c>
      <c r="D17" s="169">
        <f>INDEX(DOE!$A$4:$E$84,$G17,COLUMN(D:D))</f>
        <v>120</v>
      </c>
      <c r="E17" s="169">
        <f>INDEX(DOE!$A$4:$E$84,$G17,COLUMN(E:E))</f>
        <v>10</v>
      </c>
      <c r="F17" s="170">
        <v>1</v>
      </c>
      <c r="G17" s="7">
        <f>INDEX(StaticRandomNumbers!$A$4:$BJ$93,A16*3-2,$B$1+1)</f>
        <v>66</v>
      </c>
      <c r="H17" s="4">
        <f>F17*G17</f>
        <v>66</v>
      </c>
      <c r="J17" s="192">
        <f>IF(AND(COUNTIF(F17:F19,"")=2,COUNTIF(F17:F19,1)=1),1,0)</f>
        <v>1</v>
      </c>
      <c r="M17" s="4" t="b">
        <f>OR(AND(N17&gt;=N18,O17&gt;=O18,P17&gt;=P18,Q17&gt;=Q18),AND(N17&gt;=N19,O17&gt;=O19,P17&gt;=P19,Q17&gt;=Q19))</f>
        <v>0</v>
      </c>
      <c r="N17" s="4">
        <f>IF(B17=$K$4,1,IF(B17=$L$4,3,2))</f>
        <v>3</v>
      </c>
      <c r="O17" s="4">
        <f>IF(C17=$K$5,1,IF(C17=$L$5,3,2))</f>
        <v>2</v>
      </c>
      <c r="P17" s="4">
        <f>IF(D17=$K$6,1,IF(D17=$L$6,3,2))</f>
        <v>1</v>
      </c>
      <c r="Q17" s="4">
        <f>IF(E17=$K$7,1,IF(E17=$L$7,3,2))</f>
        <v>1</v>
      </c>
    </row>
    <row r="18" spans="1:17" ht="12.75" x14ac:dyDescent="0.2">
      <c r="A18" s="9" t="s">
        <v>159</v>
      </c>
      <c r="B18" s="169">
        <f>INDEX(DOE!$A$4:$E$84,$G18,COLUMN(B:B))</f>
        <v>50</v>
      </c>
      <c r="C18" s="169">
        <f>INDEX(DOE!$A$4:$E$84,$G18,COLUMN(C:C))</f>
        <v>0.25</v>
      </c>
      <c r="D18" s="169">
        <f>INDEX(DOE!$A$4:$E$84,$G18,COLUMN(D:D))</f>
        <v>600</v>
      </c>
      <c r="E18" s="169">
        <f>INDEX(DOE!$A$4:$E$84,$G18,COLUMN(E:E))</f>
        <v>5</v>
      </c>
      <c r="F18" s="171"/>
      <c r="G18" s="7">
        <f>INDEX(StaticRandomNumbers!$A$4:$BJ$93,A16*3-1,$B$1+1)</f>
        <v>8</v>
      </c>
      <c r="H18" s="4">
        <f>F18*G18</f>
        <v>0</v>
      </c>
      <c r="J18" s="192"/>
      <c r="M18" s="4" t="b">
        <f>OR(AND(N17&lt;=N18,O17&lt;=O18,P17&lt;=P18,Q17&lt;=Q18),AND(N18&gt;=N19,O18&gt;=O19,P18&gt;=P19,Q18&gt;=Q19))</f>
        <v>0</v>
      </c>
      <c r="N18" s="4">
        <f t="shared" ref="N18:N19" si="10">IF(B18=$K$4,1,IF(B18=$L$4,3,2))</f>
        <v>1</v>
      </c>
      <c r="O18" s="4">
        <f t="shared" ref="O18:O19" si="11">IF(C18=$K$5,1,IF(C18=$L$5,3,2))</f>
        <v>3</v>
      </c>
      <c r="P18" s="4">
        <f t="shared" ref="P18:P19" si="12">IF(D18=$K$6,1,IF(D18=$L$6,3,2))</f>
        <v>3</v>
      </c>
      <c r="Q18" s="4">
        <f t="shared" ref="Q18:Q19" si="13">IF(E18=$K$7,1,IF(E18=$L$7,3,2))</f>
        <v>2</v>
      </c>
    </row>
    <row r="19" spans="1:17" ht="12.75" x14ac:dyDescent="0.2">
      <c r="A19" s="8" t="s">
        <v>160</v>
      </c>
      <c r="B19" s="169">
        <f>INDEX(DOE!$A$4:$E$84,$G19,COLUMN(B:B))</f>
        <v>200</v>
      </c>
      <c r="C19" s="169">
        <f>INDEX(DOE!$A$4:$E$84,$G19,COLUMN(C:C))</f>
        <v>1</v>
      </c>
      <c r="D19" s="169">
        <f>INDEX(DOE!$A$4:$E$84,$G19,COLUMN(D:D))</f>
        <v>600</v>
      </c>
      <c r="E19" s="169">
        <f>INDEX(DOE!$A$4:$E$84,$G19,COLUMN(E:E))</f>
        <v>5</v>
      </c>
      <c r="F19" s="172"/>
      <c r="G19" s="7">
        <f>INDEX(StaticRandomNumbers!$A$4:$BJ$93,A16*3,$B$1+1)</f>
        <v>71</v>
      </c>
      <c r="H19" s="4">
        <f>F19*G19</f>
        <v>0</v>
      </c>
      <c r="J19" s="192"/>
      <c r="M19" s="4" t="b">
        <f>OR(AND(N19&gt;=N18,O19&gt;=O18,P19&gt;=P18,Q19&gt;=Q18),AND(N19&gt;=N17,O19&gt;=O17,P19&gt;=P17,Q19&gt;=Q17))</f>
        <v>1</v>
      </c>
      <c r="N19" s="4">
        <f t="shared" si="10"/>
        <v>3</v>
      </c>
      <c r="O19" s="4">
        <f t="shared" si="11"/>
        <v>2</v>
      </c>
      <c r="P19" s="4">
        <f t="shared" si="12"/>
        <v>3</v>
      </c>
      <c r="Q19" s="4">
        <f t="shared" si="13"/>
        <v>2</v>
      </c>
    </row>
    <row r="21" spans="1:17" x14ac:dyDescent="0.4">
      <c r="A21" s="14" t="s">
        <v>153</v>
      </c>
      <c r="F21"/>
      <c r="G21" s="4"/>
    </row>
    <row r="22" spans="1:17" ht="30.75" thickBot="1" x14ac:dyDescent="0.45">
      <c r="A22" s="13">
        <f>A16+1</f>
        <v>3</v>
      </c>
      <c r="B22" s="12" t="str">
        <f>DOE!$B$2</f>
        <v>price
($)</v>
      </c>
      <c r="C22" s="12" t="str">
        <f>DOE!$C$2</f>
        <v>Fluid Capacity
(liters)</v>
      </c>
      <c r="D22" s="12" t="str">
        <f>DOE!$D$2</f>
        <v>Time to boil
(sec)</v>
      </c>
      <c r="E22" s="12" t="str">
        <f>DOE!$E$2</f>
        <v>Boils per charge
(#)</v>
      </c>
      <c r="F22" s="11" t="s">
        <v>155</v>
      </c>
      <c r="G22" s="11" t="s">
        <v>156</v>
      </c>
      <c r="M22" s="4" t="s">
        <v>157</v>
      </c>
      <c r="N22" s="4" t="str">
        <f>B22</f>
        <v>price
($)</v>
      </c>
      <c r="O22" s="4" t="str">
        <f t="shared" ref="O22" si="14">C22</f>
        <v>Fluid Capacity
(liters)</v>
      </c>
      <c r="P22" s="4" t="str">
        <f t="shared" ref="P22" si="15">D22</f>
        <v>Time to boil
(sec)</v>
      </c>
      <c r="Q22" s="4" t="str">
        <f t="shared" ref="Q22" si="16">E22</f>
        <v>Boils per charge
(#)</v>
      </c>
    </row>
    <row r="23" spans="1:17" ht="12.75" x14ac:dyDescent="0.2">
      <c r="A23" s="10" t="s">
        <v>158</v>
      </c>
      <c r="B23" s="169">
        <f>INDEX(DOE!$A$4:$E$84,$G23,COLUMN(B:B))</f>
        <v>50</v>
      </c>
      <c r="C23" s="169">
        <f>INDEX(DOE!$A$4:$E$84,$G23,COLUMN(C:C))</f>
        <v>0.25</v>
      </c>
      <c r="D23" s="169">
        <f>INDEX(DOE!$A$4:$E$84,$G23,COLUMN(D:D))</f>
        <v>120</v>
      </c>
      <c r="E23" s="169">
        <f>INDEX(DOE!$A$4:$E$84,$G23,COLUMN(E:E))</f>
        <v>1</v>
      </c>
      <c r="F23" s="170"/>
      <c r="G23" s="7">
        <f>INDEX(StaticRandomNumbers!$A$4:$BJ$93,A22*3-2,$B$1+1)</f>
        <v>1</v>
      </c>
      <c r="H23" s="4">
        <f>F23*G23</f>
        <v>0</v>
      </c>
      <c r="J23" s="192">
        <f>IF(AND(COUNTIF(F23:F25,"")=2,COUNTIF(F23:F25,1)=1),1,0)</f>
        <v>1</v>
      </c>
      <c r="M23" s="4" t="b">
        <f>OR(AND(N23&gt;=N24,O23&gt;=O24,P23&gt;=P24,Q23&gt;=Q24),AND(N23&gt;=N25,O23&gt;=O25,P23&gt;=P25,Q23&gt;=Q25))</f>
        <v>0</v>
      </c>
      <c r="N23" s="4">
        <f>IF(B23=$K$4,1,IF(B23=$L$4,3,2))</f>
        <v>1</v>
      </c>
      <c r="O23" s="4">
        <f>IF(C23=$K$5,1,IF(C23=$L$5,3,2))</f>
        <v>3</v>
      </c>
      <c r="P23" s="4">
        <f>IF(D23=$K$6,1,IF(D23=$L$6,3,2))</f>
        <v>1</v>
      </c>
      <c r="Q23" s="4">
        <f>IF(E23=$K$7,1,IF(E23=$L$7,3,2))</f>
        <v>3</v>
      </c>
    </row>
    <row r="24" spans="1:17" ht="12.75" x14ac:dyDescent="0.2">
      <c r="A24" s="9" t="s">
        <v>159</v>
      </c>
      <c r="B24" s="169">
        <f>INDEX(DOE!$A$4:$E$84,$G24,COLUMN(B:B))</f>
        <v>50</v>
      </c>
      <c r="C24" s="169">
        <f>INDEX(DOE!$A$4:$E$84,$G24,COLUMN(C:C))</f>
        <v>1</v>
      </c>
      <c r="D24" s="169">
        <f>INDEX(DOE!$A$4:$E$84,$G24,COLUMN(D:D))</f>
        <v>600</v>
      </c>
      <c r="E24" s="169">
        <f>INDEX(DOE!$A$4:$E$84,$G24,COLUMN(E:E))</f>
        <v>5</v>
      </c>
      <c r="F24" s="171"/>
      <c r="G24" s="7">
        <f>INDEX(StaticRandomNumbers!$A$4:$BJ$93,A22*3-1,$B$1+1)</f>
        <v>17</v>
      </c>
      <c r="H24" s="4">
        <f>F24*G24</f>
        <v>0</v>
      </c>
      <c r="J24" s="192"/>
      <c r="M24" s="4" t="b">
        <f>OR(AND(N23&lt;=N24,O23&lt;=O24,P23&lt;=P24,Q23&lt;=Q24),AND(N24&gt;=N25,O24&gt;=O25,P24&gt;=P25,Q24&gt;=Q25))</f>
        <v>1</v>
      </c>
      <c r="N24" s="4">
        <f t="shared" ref="N24:N25" si="17">IF(B24=$K$4,1,IF(B24=$L$4,3,2))</f>
        <v>1</v>
      </c>
      <c r="O24" s="4">
        <f t="shared" ref="O24:O25" si="18">IF(C24=$K$5,1,IF(C24=$L$5,3,2))</f>
        <v>2</v>
      </c>
      <c r="P24" s="4">
        <f t="shared" ref="P24:P25" si="19">IF(D24=$K$6,1,IF(D24=$L$6,3,2))</f>
        <v>3</v>
      </c>
      <c r="Q24" s="4">
        <f t="shared" ref="Q24:Q25" si="20">IF(E24=$K$7,1,IF(E24=$L$7,3,2))</f>
        <v>2</v>
      </c>
    </row>
    <row r="25" spans="1:17" ht="12.75" x14ac:dyDescent="0.2">
      <c r="A25" s="8" t="s">
        <v>160</v>
      </c>
      <c r="B25" s="169">
        <f>INDEX(DOE!$A$4:$E$84,$G25,COLUMN(B:B))</f>
        <v>50</v>
      </c>
      <c r="C25" s="169">
        <f>INDEX(DOE!$A$4:$E$84,$G25,COLUMN(C:C))</f>
        <v>2</v>
      </c>
      <c r="D25" s="169">
        <f>INDEX(DOE!$A$4:$E$84,$G25,COLUMN(D:D))</f>
        <v>600</v>
      </c>
      <c r="E25" s="169">
        <f>INDEX(DOE!$A$4:$E$84,$G25,COLUMN(E:E))</f>
        <v>5</v>
      </c>
      <c r="F25" s="172">
        <v>1</v>
      </c>
      <c r="G25" s="7">
        <f>INDEX(StaticRandomNumbers!$A$4:$BJ$93,A22*3,$B$1+1)</f>
        <v>26</v>
      </c>
      <c r="H25" s="4">
        <f>F25*G25</f>
        <v>26</v>
      </c>
      <c r="J25" s="192"/>
      <c r="M25" s="4" t="b">
        <f>OR(AND(N25&gt;=N24,O25&gt;=O24,P25&gt;=P24,Q25&gt;=Q24),AND(N25&gt;=N23,O25&gt;=O23,P25&gt;=P23,Q25&gt;=Q23))</f>
        <v>0</v>
      </c>
      <c r="N25" s="4">
        <f t="shared" si="17"/>
        <v>1</v>
      </c>
      <c r="O25" s="4">
        <f t="shared" si="18"/>
        <v>1</v>
      </c>
      <c r="P25" s="4">
        <f t="shared" si="19"/>
        <v>3</v>
      </c>
      <c r="Q25" s="4">
        <f t="shared" si="20"/>
        <v>2</v>
      </c>
    </row>
    <row r="27" spans="1:17" x14ac:dyDescent="0.4">
      <c r="A27" s="14" t="s">
        <v>153</v>
      </c>
      <c r="F27"/>
      <c r="G27" s="4"/>
    </row>
    <row r="28" spans="1:17" ht="30.75" thickBot="1" x14ac:dyDescent="0.45">
      <c r="A28" s="13">
        <f>A22+1</f>
        <v>4</v>
      </c>
      <c r="B28" s="12" t="str">
        <f>DOE!$B$2</f>
        <v>price
($)</v>
      </c>
      <c r="C28" s="12" t="str">
        <f>DOE!$C$2</f>
        <v>Fluid Capacity
(liters)</v>
      </c>
      <c r="D28" s="12" t="str">
        <f>DOE!$D$2</f>
        <v>Time to boil
(sec)</v>
      </c>
      <c r="E28" s="12" t="str">
        <f>DOE!$E$2</f>
        <v>Boils per charge
(#)</v>
      </c>
      <c r="F28" s="11" t="s">
        <v>155</v>
      </c>
      <c r="G28" s="11" t="s">
        <v>156</v>
      </c>
      <c r="M28" s="4" t="s">
        <v>157</v>
      </c>
      <c r="N28" s="4" t="str">
        <f>B28</f>
        <v>price
($)</v>
      </c>
      <c r="O28" s="4" t="str">
        <f t="shared" ref="O28" si="21">C28</f>
        <v>Fluid Capacity
(liters)</v>
      </c>
      <c r="P28" s="4" t="str">
        <f t="shared" ref="P28" si="22">D28</f>
        <v>Time to boil
(sec)</v>
      </c>
      <c r="Q28" s="4" t="str">
        <f t="shared" ref="Q28" si="23">E28</f>
        <v>Boils per charge
(#)</v>
      </c>
    </row>
    <row r="29" spans="1:17" ht="12.75" x14ac:dyDescent="0.2">
      <c r="A29" s="10" t="s">
        <v>158</v>
      </c>
      <c r="B29" s="169">
        <f>INDEX(DOE!$A$4:$E$84,$G29,COLUMN(B:B))</f>
        <v>50</v>
      </c>
      <c r="C29" s="169">
        <f>INDEX(DOE!$A$4:$E$84,$G29,COLUMN(C:C))</f>
        <v>2</v>
      </c>
      <c r="D29" s="169">
        <f>INDEX(DOE!$A$4:$E$84,$G29,COLUMN(D:D))</f>
        <v>600</v>
      </c>
      <c r="E29" s="169">
        <f>INDEX(DOE!$A$4:$E$84,$G29,COLUMN(E:E))</f>
        <v>5</v>
      </c>
      <c r="F29" s="170"/>
      <c r="G29" s="7">
        <f>INDEX(StaticRandomNumbers!$A$4:$BJ$93,A28*3-2,$B$1+1)</f>
        <v>26</v>
      </c>
      <c r="H29" s="4">
        <f>F29*G29</f>
        <v>0</v>
      </c>
      <c r="J29" s="192">
        <f>IF(AND(COUNTIF(F29:F31,"")=2,COUNTIF(F29:F31,1)=1),1,0)</f>
        <v>1</v>
      </c>
      <c r="M29" s="4" t="b">
        <f>OR(AND(N29&gt;=N30,O29&gt;=O30,P29&gt;=P30,Q29&gt;=Q30),AND(N29&gt;=N31,O29&gt;=O31,P29&gt;=P31,Q29&gt;=Q31))</f>
        <v>0</v>
      </c>
      <c r="N29" s="4">
        <f>IF(B29=$K$4,1,IF(B29=$L$4,3,2))</f>
        <v>1</v>
      </c>
      <c r="O29" s="4">
        <f>IF(C29=$K$5,1,IF(C29=$L$5,3,2))</f>
        <v>1</v>
      </c>
      <c r="P29" s="4">
        <f>IF(D29=$K$6,1,IF(D29=$L$6,3,2))</f>
        <v>3</v>
      </c>
      <c r="Q29" s="4">
        <f>IF(E29=$K$7,1,IF(E29=$L$7,3,2))</f>
        <v>2</v>
      </c>
    </row>
    <row r="30" spans="1:17" ht="12.75" x14ac:dyDescent="0.2">
      <c r="A30" s="9" t="s">
        <v>159</v>
      </c>
      <c r="B30" s="169">
        <f>INDEX(DOE!$A$4:$E$84,$G30,COLUMN(B:B))</f>
        <v>100</v>
      </c>
      <c r="C30" s="169">
        <f>INDEX(DOE!$A$4:$E$84,$G30,COLUMN(C:C))</f>
        <v>1</v>
      </c>
      <c r="D30" s="169">
        <f>INDEX(DOE!$A$4:$E$84,$G30,COLUMN(D:D))</f>
        <v>120</v>
      </c>
      <c r="E30" s="169">
        <f>INDEX(DOE!$A$4:$E$84,$G30,COLUMN(E:E))</f>
        <v>1</v>
      </c>
      <c r="F30" s="171">
        <v>1</v>
      </c>
      <c r="G30" s="7">
        <f>INDEX(StaticRandomNumbers!$A$4:$BJ$93,A28*3-1,$B$1+1)</f>
        <v>37</v>
      </c>
      <c r="H30" s="4">
        <f>F30*G30</f>
        <v>37</v>
      </c>
      <c r="J30" s="192"/>
      <c r="M30" s="4" t="b">
        <f>OR(AND(N29&lt;=N30,O29&lt;=O30,P29&lt;=P30,Q29&lt;=Q30),AND(N30&gt;=N31,O30&gt;=O31,P30&gt;=P31,Q30&gt;=Q31))</f>
        <v>0</v>
      </c>
      <c r="N30" s="4">
        <f t="shared" ref="N30:N31" si="24">IF(B30=$K$4,1,IF(B30=$L$4,3,2))</f>
        <v>2</v>
      </c>
      <c r="O30" s="4">
        <f t="shared" ref="O30:O31" si="25">IF(C30=$K$5,1,IF(C30=$L$5,3,2))</f>
        <v>2</v>
      </c>
      <c r="P30" s="4">
        <f t="shared" ref="P30:P31" si="26">IF(D30=$K$6,1,IF(D30=$L$6,3,2))</f>
        <v>1</v>
      </c>
      <c r="Q30" s="4">
        <f t="shared" ref="Q30:Q31" si="27">IF(E30=$K$7,1,IF(E30=$L$7,3,2))</f>
        <v>3</v>
      </c>
    </row>
    <row r="31" spans="1:17" ht="12.75" x14ac:dyDescent="0.2">
      <c r="A31" s="8" t="s">
        <v>160</v>
      </c>
      <c r="B31" s="169">
        <f>INDEX(DOE!$A$4:$E$84,$G31,COLUMN(B:B))</f>
        <v>50</v>
      </c>
      <c r="C31" s="169">
        <f>INDEX(DOE!$A$4:$E$84,$G31,COLUMN(C:C))</f>
        <v>0.25</v>
      </c>
      <c r="D31" s="169">
        <f>INDEX(DOE!$A$4:$E$84,$G31,COLUMN(D:D))</f>
        <v>240</v>
      </c>
      <c r="E31" s="169">
        <f>INDEX(DOE!$A$4:$E$84,$G31,COLUMN(E:E))</f>
        <v>5</v>
      </c>
      <c r="F31" s="172"/>
      <c r="G31" s="7">
        <f>INDEX(StaticRandomNumbers!$A$4:$BJ$93,A28*3,$B$1+1)</f>
        <v>5</v>
      </c>
      <c r="H31" s="4">
        <f>F31*G31</f>
        <v>0</v>
      </c>
      <c r="J31" s="192"/>
      <c r="M31" s="4" t="b">
        <f>OR(AND(N31&gt;=N30,O31&gt;=O30,P31&gt;=P30,Q31&gt;=Q30),AND(N31&gt;=N29,O31&gt;=O29,P31&gt;=P29,Q31&gt;=Q29))</f>
        <v>0</v>
      </c>
      <c r="N31" s="4">
        <f t="shared" si="24"/>
        <v>1</v>
      </c>
      <c r="O31" s="4">
        <f t="shared" si="25"/>
        <v>3</v>
      </c>
      <c r="P31" s="4">
        <f t="shared" si="26"/>
        <v>2</v>
      </c>
      <c r="Q31" s="4">
        <f t="shared" si="27"/>
        <v>2</v>
      </c>
    </row>
    <row r="33" spans="1:17" x14ac:dyDescent="0.4">
      <c r="A33" s="14" t="s">
        <v>153</v>
      </c>
      <c r="F33"/>
      <c r="G33" s="4"/>
    </row>
    <row r="34" spans="1:17" ht="30.75" thickBot="1" x14ac:dyDescent="0.45">
      <c r="A34" s="13">
        <f>A28+1</f>
        <v>5</v>
      </c>
      <c r="B34" s="12" t="str">
        <f>DOE!$B$2</f>
        <v>price
($)</v>
      </c>
      <c r="C34" s="12" t="str">
        <f>DOE!$C$2</f>
        <v>Fluid Capacity
(liters)</v>
      </c>
      <c r="D34" s="12" t="str">
        <f>DOE!$D$2</f>
        <v>Time to boil
(sec)</v>
      </c>
      <c r="E34" s="12" t="str">
        <f>DOE!$E$2</f>
        <v>Boils per charge
(#)</v>
      </c>
      <c r="F34" s="11" t="s">
        <v>155</v>
      </c>
      <c r="G34" s="11" t="s">
        <v>156</v>
      </c>
      <c r="M34" s="4" t="s">
        <v>157</v>
      </c>
      <c r="N34" s="4" t="str">
        <f>B34</f>
        <v>price
($)</v>
      </c>
      <c r="O34" s="4" t="str">
        <f t="shared" ref="O34" si="28">C34</f>
        <v>Fluid Capacity
(liters)</v>
      </c>
      <c r="P34" s="4" t="str">
        <f t="shared" ref="P34" si="29">D34</f>
        <v>Time to boil
(sec)</v>
      </c>
      <c r="Q34" s="4" t="str">
        <f t="shared" ref="Q34" si="30">E34</f>
        <v>Boils per charge
(#)</v>
      </c>
    </row>
    <row r="35" spans="1:17" ht="12.75" x14ac:dyDescent="0.2">
      <c r="A35" s="10" t="s">
        <v>158</v>
      </c>
      <c r="B35" s="169">
        <f>INDEX(DOE!$A$4:$E$84,$G35,COLUMN(B:B))</f>
        <v>100</v>
      </c>
      <c r="C35" s="169">
        <f>INDEX(DOE!$A$4:$E$84,$G35,COLUMN(C:C))</f>
        <v>1</v>
      </c>
      <c r="D35" s="169">
        <f>INDEX(DOE!$A$4:$E$84,$G35,COLUMN(D:D))</f>
        <v>120</v>
      </c>
      <c r="E35" s="169">
        <f>INDEX(DOE!$A$4:$E$84,$G35,COLUMN(E:E))</f>
        <v>10</v>
      </c>
      <c r="F35" s="170">
        <v>1</v>
      </c>
      <c r="G35" s="7">
        <f>INDEX(StaticRandomNumbers!$A$4:$BJ$93,A34*3-2,$B$1+1)</f>
        <v>39</v>
      </c>
      <c r="H35" s="4">
        <f>F35*G35</f>
        <v>39</v>
      </c>
      <c r="J35" s="192">
        <f>IF(AND(COUNTIF(F35:F37,"")=2,COUNTIF(F35:F37,1)=1),1,0)</f>
        <v>1</v>
      </c>
      <c r="M35" s="4" t="b">
        <f>OR(AND(N35&gt;=N36,O35&gt;=O36,P35&gt;=P36,Q35&gt;=Q36),AND(N35&gt;=N37,O35&gt;=O37,P35&gt;=P37,Q35&gt;=Q37))</f>
        <v>0</v>
      </c>
      <c r="N35" s="4">
        <f>IF(B35=$K$4,1,IF(B35=$L$4,3,2))</f>
        <v>2</v>
      </c>
      <c r="O35" s="4">
        <f>IF(C35=$K$5,1,IF(C35=$L$5,3,2))</f>
        <v>2</v>
      </c>
      <c r="P35" s="4">
        <f>IF(D35=$K$6,1,IF(D35=$L$6,3,2))</f>
        <v>1</v>
      </c>
      <c r="Q35" s="4">
        <f>IF(E35=$K$7,1,IF(E35=$L$7,3,2))</f>
        <v>1</v>
      </c>
    </row>
    <row r="36" spans="1:17" ht="12.75" x14ac:dyDescent="0.2">
      <c r="A36" s="9" t="s">
        <v>159</v>
      </c>
      <c r="B36" s="169">
        <f>INDEX(DOE!$A$4:$E$84,$G36,COLUMN(B:B))</f>
        <v>50</v>
      </c>
      <c r="C36" s="169">
        <f>INDEX(DOE!$A$4:$E$84,$G36,COLUMN(C:C))</f>
        <v>2</v>
      </c>
      <c r="D36" s="169">
        <f>INDEX(DOE!$A$4:$E$84,$G36,COLUMN(D:D))</f>
        <v>120</v>
      </c>
      <c r="E36" s="169">
        <f>INDEX(DOE!$A$4:$E$84,$G36,COLUMN(E:E))</f>
        <v>5</v>
      </c>
      <c r="F36" s="171"/>
      <c r="G36" s="7">
        <f>INDEX(StaticRandomNumbers!$A$4:$BJ$93,A34*3-1,$B$1+1)</f>
        <v>20</v>
      </c>
      <c r="H36" s="4">
        <f>F36*G36</f>
        <v>0</v>
      </c>
      <c r="J36" s="192"/>
      <c r="M36" s="4" t="b">
        <f>OR(AND(N35&lt;=N36,O35&lt;=O36,P35&lt;=P36,Q35&lt;=Q36),AND(N36&gt;=N37,O36&gt;=O37,P36&gt;=P37,Q36&gt;=Q37))</f>
        <v>0</v>
      </c>
      <c r="N36" s="4">
        <f t="shared" ref="N36:N37" si="31">IF(B36=$K$4,1,IF(B36=$L$4,3,2))</f>
        <v>1</v>
      </c>
      <c r="O36" s="4">
        <f t="shared" ref="O36:O37" si="32">IF(C36=$K$5,1,IF(C36=$L$5,3,2))</f>
        <v>1</v>
      </c>
      <c r="P36" s="4">
        <f t="shared" ref="P36:P37" si="33">IF(D36=$K$6,1,IF(D36=$L$6,3,2))</f>
        <v>1</v>
      </c>
      <c r="Q36" s="4">
        <f t="shared" ref="Q36:Q37" si="34">IF(E36=$K$7,1,IF(E36=$L$7,3,2))</f>
        <v>2</v>
      </c>
    </row>
    <row r="37" spans="1:17" ht="12.75" x14ac:dyDescent="0.2">
      <c r="A37" s="8" t="s">
        <v>160</v>
      </c>
      <c r="B37" s="169">
        <f>INDEX(DOE!$A$4:$E$84,$G37,COLUMN(B:B))</f>
        <v>50</v>
      </c>
      <c r="C37" s="169">
        <f>INDEX(DOE!$A$4:$E$84,$G37,COLUMN(C:C))</f>
        <v>0.25</v>
      </c>
      <c r="D37" s="169">
        <f>INDEX(DOE!$A$4:$E$84,$G37,COLUMN(D:D))</f>
        <v>600</v>
      </c>
      <c r="E37" s="169">
        <f>INDEX(DOE!$A$4:$E$84,$G37,COLUMN(E:E))</f>
        <v>5</v>
      </c>
      <c r="F37" s="172"/>
      <c r="G37" s="7">
        <f>INDEX(StaticRandomNumbers!$A$4:$BJ$93,A34*3,$B$1+1)</f>
        <v>8</v>
      </c>
      <c r="H37" s="4">
        <f>F37*G37</f>
        <v>0</v>
      </c>
      <c r="J37" s="192"/>
      <c r="M37" s="4" t="b">
        <f>OR(AND(N37&gt;=N36,O37&gt;=O36,P37&gt;=P36,Q37&gt;=Q36),AND(N37&gt;=N35,O37&gt;=O35,P37&gt;=P35,Q37&gt;=Q35))</f>
        <v>1</v>
      </c>
      <c r="N37" s="4">
        <f t="shared" si="31"/>
        <v>1</v>
      </c>
      <c r="O37" s="4">
        <f t="shared" si="32"/>
        <v>3</v>
      </c>
      <c r="P37" s="4">
        <f t="shared" si="33"/>
        <v>3</v>
      </c>
      <c r="Q37" s="4">
        <f t="shared" si="34"/>
        <v>2</v>
      </c>
    </row>
    <row r="39" spans="1:17" x14ac:dyDescent="0.4">
      <c r="A39" s="14" t="s">
        <v>153</v>
      </c>
      <c r="F39"/>
      <c r="G39" s="4"/>
    </row>
    <row r="40" spans="1:17" ht="30.75" thickBot="1" x14ac:dyDescent="0.45">
      <c r="A40" s="13">
        <f>A34+1</f>
        <v>6</v>
      </c>
      <c r="B40" s="12" t="str">
        <f>DOE!$B$2</f>
        <v>price
($)</v>
      </c>
      <c r="C40" s="12" t="str">
        <f>DOE!$C$2</f>
        <v>Fluid Capacity
(liters)</v>
      </c>
      <c r="D40" s="12" t="str">
        <f>DOE!$D$2</f>
        <v>Time to boil
(sec)</v>
      </c>
      <c r="E40" s="12" t="str">
        <f>DOE!$E$2</f>
        <v>Boils per charge
(#)</v>
      </c>
      <c r="F40" s="11" t="s">
        <v>155</v>
      </c>
      <c r="G40" s="11" t="s">
        <v>156</v>
      </c>
      <c r="M40" s="4" t="s">
        <v>157</v>
      </c>
      <c r="N40" s="4" t="str">
        <f>B40</f>
        <v>price
($)</v>
      </c>
      <c r="O40" s="4" t="str">
        <f t="shared" ref="O40" si="35">C40</f>
        <v>Fluid Capacity
(liters)</v>
      </c>
      <c r="P40" s="4" t="str">
        <f t="shared" ref="P40" si="36">D40</f>
        <v>Time to boil
(sec)</v>
      </c>
      <c r="Q40" s="4" t="str">
        <f t="shared" ref="Q40" si="37">E40</f>
        <v>Boils per charge
(#)</v>
      </c>
    </row>
    <row r="41" spans="1:17" ht="12.75" x14ac:dyDescent="0.2">
      <c r="A41" s="10" t="s">
        <v>158</v>
      </c>
      <c r="B41" s="169">
        <f>INDEX(DOE!$A$4:$E$84,$G41,COLUMN(B:B))</f>
        <v>100</v>
      </c>
      <c r="C41" s="169">
        <f>INDEX(DOE!$A$4:$E$84,$G41,COLUMN(C:C))</f>
        <v>2</v>
      </c>
      <c r="D41" s="169">
        <f>INDEX(DOE!$A$4:$E$84,$G41,COLUMN(D:D))</f>
        <v>240</v>
      </c>
      <c r="E41" s="169">
        <f>INDEX(DOE!$A$4:$E$84,$G41,COLUMN(E:E))</f>
        <v>5</v>
      </c>
      <c r="F41" s="170">
        <v>1</v>
      </c>
      <c r="G41" s="7">
        <f>INDEX(StaticRandomNumbers!$A$4:$BJ$93,A40*3-2,$B$1+1)</f>
        <v>50</v>
      </c>
      <c r="H41" s="4">
        <f>F41*G41</f>
        <v>50</v>
      </c>
      <c r="J41" s="192">
        <f>IF(AND(COUNTIF(F41:F43,"")=2,COUNTIF(F41:F43,1)=1),1,0)</f>
        <v>1</v>
      </c>
      <c r="M41" s="4" t="b">
        <f>OR(AND(N41&gt;=N42,O41&gt;=O42,P41&gt;=P42,Q41&gt;=Q42),AND(N41&gt;=N43,O41&gt;=O43,P41&gt;=P43,Q41&gt;=Q43))</f>
        <v>0</v>
      </c>
      <c r="N41" s="4">
        <f>IF(B41=$K$4,1,IF(B41=$L$4,3,2))</f>
        <v>2</v>
      </c>
      <c r="O41" s="4">
        <f>IF(C41=$K$5,1,IF(C41=$L$5,3,2))</f>
        <v>1</v>
      </c>
      <c r="P41" s="4">
        <f>IF(D41=$K$6,1,IF(D41=$L$6,3,2))</f>
        <v>2</v>
      </c>
      <c r="Q41" s="4">
        <f>IF(E41=$K$7,1,IF(E41=$L$7,3,2))</f>
        <v>2</v>
      </c>
    </row>
    <row r="42" spans="1:17" ht="12.75" x14ac:dyDescent="0.2">
      <c r="A42" s="9" t="s">
        <v>159</v>
      </c>
      <c r="B42" s="169">
        <f>INDEX(DOE!$A$4:$E$84,$G42,COLUMN(B:B))</f>
        <v>50</v>
      </c>
      <c r="C42" s="169">
        <f>INDEX(DOE!$A$4:$E$84,$G42,COLUMN(C:C))</f>
        <v>1</v>
      </c>
      <c r="D42" s="169">
        <f>INDEX(DOE!$A$4:$E$84,$G42,COLUMN(D:D))</f>
        <v>240</v>
      </c>
      <c r="E42" s="169">
        <f>INDEX(DOE!$A$4:$E$84,$G42,COLUMN(E:E))</f>
        <v>10</v>
      </c>
      <c r="F42" s="171"/>
      <c r="G42" s="7">
        <f>INDEX(StaticRandomNumbers!$A$4:$BJ$93,A40*3-1,$B$1+1)</f>
        <v>15</v>
      </c>
      <c r="H42" s="4">
        <f>F42*G42</f>
        <v>0</v>
      </c>
      <c r="J42" s="192"/>
      <c r="M42" s="4" t="b">
        <f>OR(AND(N41&lt;=N42,O41&lt;=O42,P41&lt;=P42,Q41&lt;=Q42),AND(N42&gt;=N43,O42&gt;=O43,P42&gt;=P43,Q42&gt;=Q43))</f>
        <v>0</v>
      </c>
      <c r="N42" s="4">
        <f t="shared" ref="N42:N43" si="38">IF(B42=$K$4,1,IF(B42=$L$4,3,2))</f>
        <v>1</v>
      </c>
      <c r="O42" s="4">
        <f t="shared" ref="O42:O43" si="39">IF(C42=$K$5,1,IF(C42=$L$5,3,2))</f>
        <v>2</v>
      </c>
      <c r="P42" s="4">
        <f t="shared" ref="P42:P43" si="40">IF(D42=$K$6,1,IF(D42=$L$6,3,2))</f>
        <v>2</v>
      </c>
      <c r="Q42" s="4">
        <f t="shared" ref="Q42:Q43" si="41">IF(E42=$K$7,1,IF(E42=$L$7,3,2))</f>
        <v>1</v>
      </c>
    </row>
    <row r="43" spans="1:17" ht="12.75" x14ac:dyDescent="0.2">
      <c r="A43" s="8" t="s">
        <v>160</v>
      </c>
      <c r="B43" s="169">
        <f>INDEX(DOE!$A$4:$E$84,$G43,COLUMN(B:B))</f>
        <v>100</v>
      </c>
      <c r="C43" s="169">
        <f>INDEX(DOE!$A$4:$E$84,$G43,COLUMN(C:C))</f>
        <v>2</v>
      </c>
      <c r="D43" s="169">
        <f>INDEX(DOE!$A$4:$E$84,$G43,COLUMN(D:D))</f>
        <v>600</v>
      </c>
      <c r="E43" s="169">
        <f>INDEX(DOE!$A$4:$E$84,$G43,COLUMN(E:E))</f>
        <v>10</v>
      </c>
      <c r="F43" s="172"/>
      <c r="G43" s="7">
        <f>INDEX(StaticRandomNumbers!$A$4:$BJ$93,A40*3,$B$1+1)</f>
        <v>54</v>
      </c>
      <c r="H43" s="4">
        <f>F43*G43</f>
        <v>0</v>
      </c>
      <c r="J43" s="192"/>
      <c r="M43" s="4" t="b">
        <f>OR(AND(N43&gt;=N42,O43&gt;=O42,P43&gt;=P42,Q43&gt;=Q42),AND(N43&gt;=N41,O43&gt;=O41,P43&gt;=P41,Q43&gt;=Q41))</f>
        <v>0</v>
      </c>
      <c r="N43" s="4">
        <f t="shared" si="38"/>
        <v>2</v>
      </c>
      <c r="O43" s="4">
        <f t="shared" si="39"/>
        <v>1</v>
      </c>
      <c r="P43" s="4">
        <f t="shared" si="40"/>
        <v>3</v>
      </c>
      <c r="Q43" s="4">
        <f t="shared" si="41"/>
        <v>1</v>
      </c>
    </row>
    <row r="45" spans="1:17" x14ac:dyDescent="0.4">
      <c r="A45" s="14" t="s">
        <v>153</v>
      </c>
      <c r="F45"/>
      <c r="G45" s="4"/>
    </row>
    <row r="46" spans="1:17" ht="30.75" thickBot="1" x14ac:dyDescent="0.45">
      <c r="A46" s="13">
        <f>A40+1</f>
        <v>7</v>
      </c>
      <c r="B46" s="12" t="str">
        <f>DOE!$B$2</f>
        <v>price
($)</v>
      </c>
      <c r="C46" s="12" t="str">
        <f>DOE!$C$2</f>
        <v>Fluid Capacity
(liters)</v>
      </c>
      <c r="D46" s="12" t="str">
        <f>DOE!$D$2</f>
        <v>Time to boil
(sec)</v>
      </c>
      <c r="E46" s="12" t="str">
        <f>DOE!$E$2</f>
        <v>Boils per charge
(#)</v>
      </c>
      <c r="F46" s="11" t="s">
        <v>155</v>
      </c>
      <c r="G46" s="11" t="s">
        <v>156</v>
      </c>
      <c r="M46" s="4" t="s">
        <v>157</v>
      </c>
      <c r="N46" s="4" t="str">
        <f>B46</f>
        <v>price
($)</v>
      </c>
      <c r="O46" s="4" t="str">
        <f t="shared" ref="O46" si="42">C46</f>
        <v>Fluid Capacity
(liters)</v>
      </c>
      <c r="P46" s="4" t="str">
        <f t="shared" ref="P46" si="43">D46</f>
        <v>Time to boil
(sec)</v>
      </c>
      <c r="Q46" s="4" t="str">
        <f t="shared" ref="Q46" si="44">E46</f>
        <v>Boils per charge
(#)</v>
      </c>
    </row>
    <row r="47" spans="1:17" ht="12.75" x14ac:dyDescent="0.2">
      <c r="A47" s="10" t="s">
        <v>158</v>
      </c>
      <c r="B47" s="169">
        <f>INDEX(DOE!$A$4:$E$84,$G47,COLUMN(B:B))</f>
        <v>100</v>
      </c>
      <c r="C47" s="169">
        <f>INDEX(DOE!$A$4:$E$84,$G47,COLUMN(C:C))</f>
        <v>0.25</v>
      </c>
      <c r="D47" s="169">
        <f>INDEX(DOE!$A$4:$E$84,$G47,COLUMN(D:D))</f>
        <v>600</v>
      </c>
      <c r="E47" s="169">
        <f>INDEX(DOE!$A$4:$E$84,$G47,COLUMN(E:E))</f>
        <v>1</v>
      </c>
      <c r="F47" s="170"/>
      <c r="G47" s="7">
        <f>INDEX(StaticRandomNumbers!$A$4:$BJ$93,A46*3-2,$B$1+1)</f>
        <v>34</v>
      </c>
      <c r="H47" s="4">
        <f>F47*G47</f>
        <v>0</v>
      </c>
      <c r="J47" s="192">
        <f>IF(AND(COUNTIF(F47:F49,"")=2,COUNTIF(F47:F49,1)=1),1,0)</f>
        <v>1</v>
      </c>
      <c r="M47" s="4" t="b">
        <f>OR(AND(N47&gt;=N48,O47&gt;=O48,P47&gt;=P48,Q47&gt;=Q48),AND(N47&gt;=N49,O47&gt;=O49,P47&gt;=P49,Q47&gt;=Q49))</f>
        <v>1</v>
      </c>
      <c r="N47" s="4">
        <f>IF(B47=$K$4,1,IF(B47=$L$4,3,2))</f>
        <v>2</v>
      </c>
      <c r="O47" s="4">
        <f>IF(C47=$K$5,1,IF(C47=$L$5,3,2))</f>
        <v>3</v>
      </c>
      <c r="P47" s="4">
        <f>IF(D47=$K$6,1,IF(D47=$L$6,3,2))</f>
        <v>3</v>
      </c>
      <c r="Q47" s="4">
        <f>IF(E47=$K$7,1,IF(E47=$L$7,3,2))</f>
        <v>3</v>
      </c>
    </row>
    <row r="48" spans="1:17" ht="12.75" x14ac:dyDescent="0.2">
      <c r="A48" s="9" t="s">
        <v>159</v>
      </c>
      <c r="B48" s="169">
        <f>INDEX(DOE!$A$4:$E$84,$G48,COLUMN(B:B))</f>
        <v>100</v>
      </c>
      <c r="C48" s="169">
        <f>INDEX(DOE!$A$4:$E$84,$G48,COLUMN(C:C))</f>
        <v>0.25</v>
      </c>
      <c r="D48" s="169">
        <f>INDEX(DOE!$A$4:$E$84,$G48,COLUMN(D:D))</f>
        <v>120</v>
      </c>
      <c r="E48" s="169">
        <f>INDEX(DOE!$A$4:$E$84,$G48,COLUMN(E:E))</f>
        <v>1</v>
      </c>
      <c r="F48" s="171"/>
      <c r="G48" s="7">
        <f>INDEX(StaticRandomNumbers!$A$4:$BJ$93,A46*3-1,$B$1+1)</f>
        <v>28</v>
      </c>
      <c r="H48" s="4">
        <f>F48*G48</f>
        <v>0</v>
      </c>
      <c r="J48" s="192"/>
      <c r="M48" s="4" t="b">
        <f>OR(AND(N47&lt;=N48,O47&lt;=O48,P47&lt;=P48,Q47&lt;=Q48),AND(N48&gt;=N49,O48&gt;=O49,P48&gt;=P49,Q48&gt;=Q49))</f>
        <v>0</v>
      </c>
      <c r="N48" s="4">
        <f t="shared" ref="N48:N49" si="45">IF(B48=$K$4,1,IF(B48=$L$4,3,2))</f>
        <v>2</v>
      </c>
      <c r="O48" s="4">
        <f t="shared" ref="O48:O49" si="46">IF(C48=$K$5,1,IF(C48=$L$5,3,2))</f>
        <v>3</v>
      </c>
      <c r="P48" s="4">
        <f t="shared" ref="P48:P49" si="47">IF(D48=$K$6,1,IF(D48=$L$6,3,2))</f>
        <v>1</v>
      </c>
      <c r="Q48" s="4">
        <f t="shared" ref="Q48:Q49" si="48">IF(E48=$K$7,1,IF(E48=$L$7,3,2))</f>
        <v>3</v>
      </c>
    </row>
    <row r="49" spans="1:17" ht="12.75" x14ac:dyDescent="0.2">
      <c r="A49" s="8" t="s">
        <v>160</v>
      </c>
      <c r="B49" s="169">
        <f>INDEX(DOE!$A$4:$E$84,$G49,COLUMN(B:B))</f>
        <v>100</v>
      </c>
      <c r="C49" s="169">
        <f>INDEX(DOE!$A$4:$E$84,$G49,COLUMN(C:C))</f>
        <v>2</v>
      </c>
      <c r="D49" s="169">
        <f>INDEX(DOE!$A$4:$E$84,$G49,COLUMN(D:D))</f>
        <v>600</v>
      </c>
      <c r="E49" s="169">
        <f>INDEX(DOE!$A$4:$E$84,$G49,COLUMN(E:E))</f>
        <v>1</v>
      </c>
      <c r="F49" s="172">
        <v>1</v>
      </c>
      <c r="G49" s="7">
        <f>INDEX(StaticRandomNumbers!$A$4:$BJ$93,A46*3,$B$1+1)</f>
        <v>52</v>
      </c>
      <c r="H49" s="4">
        <f>F49*G49</f>
        <v>52</v>
      </c>
      <c r="J49" s="192"/>
      <c r="M49" s="4" t="b">
        <f>OR(AND(N49&gt;=N48,O49&gt;=O48,P49&gt;=P48,Q49&gt;=Q48),AND(N49&gt;=N47,O49&gt;=O47,P49&gt;=P47,Q49&gt;=Q47))</f>
        <v>0</v>
      </c>
      <c r="N49" s="4">
        <f t="shared" si="45"/>
        <v>2</v>
      </c>
      <c r="O49" s="4">
        <f t="shared" si="46"/>
        <v>1</v>
      </c>
      <c r="P49" s="4">
        <f t="shared" si="47"/>
        <v>3</v>
      </c>
      <c r="Q49" s="4">
        <f t="shared" si="48"/>
        <v>3</v>
      </c>
    </row>
    <row r="51" spans="1:17" x14ac:dyDescent="0.4">
      <c r="A51" s="14" t="s">
        <v>153</v>
      </c>
      <c r="F51"/>
      <c r="G51" s="4"/>
    </row>
    <row r="52" spans="1:17" ht="30.75" thickBot="1" x14ac:dyDescent="0.45">
      <c r="A52" s="13">
        <f>A46+1</f>
        <v>8</v>
      </c>
      <c r="B52" s="12" t="str">
        <f>DOE!$B$2</f>
        <v>price
($)</v>
      </c>
      <c r="C52" s="12" t="str">
        <f>DOE!$C$2</f>
        <v>Fluid Capacity
(liters)</v>
      </c>
      <c r="D52" s="12" t="str">
        <f>DOE!$D$2</f>
        <v>Time to boil
(sec)</v>
      </c>
      <c r="E52" s="12" t="str">
        <f>DOE!$E$2</f>
        <v>Boils per charge
(#)</v>
      </c>
      <c r="F52" s="11" t="s">
        <v>155</v>
      </c>
      <c r="G52" s="11" t="s">
        <v>156</v>
      </c>
      <c r="M52" s="4" t="s">
        <v>157</v>
      </c>
      <c r="N52" s="4" t="str">
        <f>B52</f>
        <v>price
($)</v>
      </c>
      <c r="O52" s="4" t="str">
        <f t="shared" ref="O52" si="49">C52</f>
        <v>Fluid Capacity
(liters)</v>
      </c>
      <c r="P52" s="4" t="str">
        <f t="shared" ref="P52" si="50">D52</f>
        <v>Time to boil
(sec)</v>
      </c>
      <c r="Q52" s="4" t="str">
        <f t="shared" ref="Q52" si="51">E52</f>
        <v>Boils per charge
(#)</v>
      </c>
    </row>
    <row r="53" spans="1:17" ht="12.75" x14ac:dyDescent="0.2">
      <c r="A53" s="10" t="s">
        <v>158</v>
      </c>
      <c r="B53" s="169">
        <f>INDEX(DOE!$A$4:$E$84,$G53,COLUMN(B:B))</f>
        <v>50</v>
      </c>
      <c r="C53" s="169">
        <f>INDEX(DOE!$A$4:$E$84,$G53,COLUMN(C:C))</f>
        <v>2</v>
      </c>
      <c r="D53" s="169">
        <f>INDEX(DOE!$A$4:$E$84,$G53,COLUMN(D:D))</f>
        <v>240</v>
      </c>
      <c r="E53" s="169">
        <f>INDEX(DOE!$A$4:$E$84,$G53,COLUMN(E:E))</f>
        <v>5</v>
      </c>
      <c r="F53" s="170">
        <v>1</v>
      </c>
      <c r="G53" s="7">
        <f>INDEX(StaticRandomNumbers!$A$4:$BJ$93,A52*3-2,$B$1+1)</f>
        <v>23</v>
      </c>
      <c r="H53" s="4">
        <f>F53*G53</f>
        <v>23</v>
      </c>
      <c r="J53" s="192">
        <f>IF(AND(COUNTIF(F53:F55,"")=2,COUNTIF(F53:F55,1)=1),1,0)</f>
        <v>1</v>
      </c>
      <c r="M53" s="4" t="b">
        <f>OR(AND(N53&gt;=N54,O53&gt;=O54,P53&gt;=P54,Q53&gt;=Q54),AND(N53&gt;=N55,O53&gt;=O55,P53&gt;=P55,Q53&gt;=Q55))</f>
        <v>0</v>
      </c>
      <c r="N53" s="4">
        <f>IF(B53=$K$4,1,IF(B53=$L$4,3,2))</f>
        <v>1</v>
      </c>
      <c r="O53" s="4">
        <f>IF(C53=$K$5,1,IF(C53=$L$5,3,2))</f>
        <v>1</v>
      </c>
      <c r="P53" s="4">
        <f>IF(D53=$K$6,1,IF(D53=$L$6,3,2))</f>
        <v>2</v>
      </c>
      <c r="Q53" s="4">
        <f>IF(E53=$K$7,1,IF(E53=$L$7,3,2))</f>
        <v>2</v>
      </c>
    </row>
    <row r="54" spans="1:17" ht="12.75" x14ac:dyDescent="0.2">
      <c r="A54" s="9" t="s">
        <v>159</v>
      </c>
      <c r="B54" s="169">
        <f>INDEX(DOE!$A$4:$E$84,$G54,COLUMN(B:B))</f>
        <v>200</v>
      </c>
      <c r="C54" s="169">
        <f>INDEX(DOE!$A$4:$E$84,$G54,COLUMN(C:C))</f>
        <v>0.25</v>
      </c>
      <c r="D54" s="169">
        <f>INDEX(DOE!$A$4:$E$84,$G54,COLUMN(D:D))</f>
        <v>240</v>
      </c>
      <c r="E54" s="169">
        <f>INDEX(DOE!$A$4:$E$84,$G54,COLUMN(E:E))</f>
        <v>1</v>
      </c>
      <c r="F54" s="171"/>
      <c r="G54" s="7">
        <f>INDEX(StaticRandomNumbers!$A$4:$BJ$93,A52*3-1,$B$1+1)</f>
        <v>58</v>
      </c>
      <c r="H54" s="4">
        <f>F54*G54</f>
        <v>0</v>
      </c>
      <c r="J54" s="192"/>
      <c r="M54" s="4" t="b">
        <f>OR(AND(N53&lt;=N54,O53&lt;=O54,P53&lt;=P54,Q53&lt;=Q54),AND(N54&gt;=N55,O54&gt;=O55,P54&gt;=P55,Q54&gt;=Q55))</f>
        <v>1</v>
      </c>
      <c r="N54" s="4">
        <f t="shared" ref="N54:N55" si="52">IF(B54=$K$4,1,IF(B54=$L$4,3,2))</f>
        <v>3</v>
      </c>
      <c r="O54" s="4">
        <f t="shared" ref="O54:O55" si="53">IF(C54=$K$5,1,IF(C54=$L$5,3,2))</f>
        <v>3</v>
      </c>
      <c r="P54" s="4">
        <f t="shared" ref="P54:P55" si="54">IF(D54=$K$6,1,IF(D54=$L$6,3,2))</f>
        <v>2</v>
      </c>
      <c r="Q54" s="4">
        <f t="shared" ref="Q54:Q55" si="55">IF(E54=$K$7,1,IF(E54=$L$7,3,2))</f>
        <v>3</v>
      </c>
    </row>
    <row r="55" spans="1:17" ht="12.75" x14ac:dyDescent="0.2">
      <c r="A55" s="8" t="s">
        <v>160</v>
      </c>
      <c r="B55" s="169">
        <f>INDEX(DOE!$A$4:$E$84,$G55,COLUMN(B:B))</f>
        <v>200</v>
      </c>
      <c r="C55" s="169">
        <f>INDEX(DOE!$A$4:$E$84,$G55,COLUMN(C:C))</f>
        <v>2</v>
      </c>
      <c r="D55" s="169">
        <f>INDEX(DOE!$A$4:$E$84,$G55,COLUMN(D:D))</f>
        <v>240</v>
      </c>
      <c r="E55" s="169">
        <f>INDEX(DOE!$A$4:$E$84,$G55,COLUMN(E:E))</f>
        <v>5</v>
      </c>
      <c r="F55" s="172"/>
      <c r="G55" s="7">
        <f>INDEX(StaticRandomNumbers!$A$4:$BJ$93,A52*3,$B$1+1)</f>
        <v>77</v>
      </c>
      <c r="H55" s="4">
        <f>F55*G55</f>
        <v>0</v>
      </c>
      <c r="J55" s="192"/>
      <c r="M55" s="4" t="b">
        <f>OR(AND(N55&gt;=N54,O55&gt;=O54,P55&gt;=P54,Q55&gt;=Q54),AND(N55&gt;=N53,O55&gt;=O53,P55&gt;=P53,Q55&gt;=Q53))</f>
        <v>1</v>
      </c>
      <c r="N55" s="4">
        <f t="shared" si="52"/>
        <v>3</v>
      </c>
      <c r="O55" s="4">
        <f t="shared" si="53"/>
        <v>1</v>
      </c>
      <c r="P55" s="4">
        <f t="shared" si="54"/>
        <v>2</v>
      </c>
      <c r="Q55" s="4">
        <f t="shared" si="55"/>
        <v>2</v>
      </c>
    </row>
    <row r="57" spans="1:17" x14ac:dyDescent="0.4">
      <c r="A57" s="14" t="s">
        <v>153</v>
      </c>
      <c r="F57"/>
      <c r="G57" s="4"/>
    </row>
    <row r="58" spans="1:17" ht="30.75" thickBot="1" x14ac:dyDescent="0.45">
      <c r="A58" s="13">
        <f>A52+1</f>
        <v>9</v>
      </c>
      <c r="B58" s="12" t="str">
        <f>DOE!$B$2</f>
        <v>price
($)</v>
      </c>
      <c r="C58" s="12" t="str">
        <f>DOE!$C$2</f>
        <v>Fluid Capacity
(liters)</v>
      </c>
      <c r="D58" s="12" t="str">
        <f>DOE!$D$2</f>
        <v>Time to boil
(sec)</v>
      </c>
      <c r="E58" s="12" t="str">
        <f>DOE!$E$2</f>
        <v>Boils per charge
(#)</v>
      </c>
      <c r="F58" s="11" t="s">
        <v>155</v>
      </c>
      <c r="G58" s="11" t="s">
        <v>156</v>
      </c>
      <c r="M58" s="4" t="s">
        <v>157</v>
      </c>
      <c r="N58" s="4" t="str">
        <f>B58</f>
        <v>price
($)</v>
      </c>
      <c r="O58" s="4" t="str">
        <f t="shared" ref="O58" si="56">C58</f>
        <v>Fluid Capacity
(liters)</v>
      </c>
      <c r="P58" s="4" t="str">
        <f t="shared" ref="P58" si="57">D58</f>
        <v>Time to boil
(sec)</v>
      </c>
      <c r="Q58" s="4" t="str">
        <f t="shared" ref="Q58" si="58">E58</f>
        <v>Boils per charge
(#)</v>
      </c>
    </row>
    <row r="59" spans="1:17" ht="13.5" thickTop="1" x14ac:dyDescent="0.2">
      <c r="A59" s="10" t="s">
        <v>158</v>
      </c>
      <c r="B59" s="169">
        <f>INDEX(DOE!$A$4:$E$84,$G59,COLUMN(B:B))</f>
        <v>200</v>
      </c>
      <c r="C59" s="169">
        <f>INDEX(DOE!$A$4:$E$84,$G59,COLUMN(C:C))</f>
        <v>1</v>
      </c>
      <c r="D59" s="169">
        <f>INDEX(DOE!$A$4:$E$84,$G59,COLUMN(D:D))</f>
        <v>240</v>
      </c>
      <c r="E59" s="169">
        <f>INDEX(DOE!$A$4:$E$84,$G59,COLUMN(E:E))</f>
        <v>10</v>
      </c>
      <c r="F59" s="170"/>
      <c r="G59" s="7">
        <f>INDEX(StaticRandomNumbers!$A$4:$BJ$93,A58*3-2,$B$1+1)</f>
        <v>69</v>
      </c>
      <c r="H59" s="4">
        <f>F59*G59</f>
        <v>0</v>
      </c>
      <c r="J59" s="192">
        <f>IF(AND(COUNTIF(F59:F61,"")=2,COUNTIF(F59:F61,1)=1),1,0)</f>
        <v>1</v>
      </c>
      <c r="M59" s="4" t="b">
        <f>OR(AND(N59&gt;=N60,O59&gt;=O60,P59&gt;=P60,Q59&gt;=Q60),AND(N59&gt;=N61,O59&gt;=O61,P59&gt;=P61,Q59&gt;=Q61))</f>
        <v>0</v>
      </c>
      <c r="N59" s="4">
        <f>IF(B59=$K$4,1,IF(B59=$L$4,3,2))</f>
        <v>3</v>
      </c>
      <c r="O59" s="4">
        <f>IF(C59=$K$5,1,IF(C59=$L$5,3,2))</f>
        <v>2</v>
      </c>
      <c r="P59" s="4">
        <f>IF(D59=$K$6,1,IF(D59=$L$6,3,2))</f>
        <v>2</v>
      </c>
      <c r="Q59" s="4">
        <f>IF(E59=$K$7,1,IF(E59=$L$7,3,2))</f>
        <v>1</v>
      </c>
    </row>
    <row r="60" spans="1:17" ht="12.75" x14ac:dyDescent="0.2">
      <c r="A60" s="9" t="s">
        <v>159</v>
      </c>
      <c r="B60" s="169">
        <f>INDEX(DOE!$A$4:$E$84,$G60,COLUMN(B:B))</f>
        <v>200</v>
      </c>
      <c r="C60" s="169">
        <f>INDEX(DOE!$A$4:$E$84,$G60,COLUMN(C:C))</f>
        <v>1</v>
      </c>
      <c r="D60" s="169">
        <f>INDEX(DOE!$A$4:$E$84,$G60,COLUMN(D:D))</f>
        <v>600</v>
      </c>
      <c r="E60" s="169">
        <f>INDEX(DOE!$A$4:$E$84,$G60,COLUMN(E:E))</f>
        <v>5</v>
      </c>
      <c r="F60" s="171"/>
      <c r="G60" s="7">
        <f>INDEX(StaticRandomNumbers!$A$4:$BJ$93,A58*3-1,$B$1+1)</f>
        <v>71</v>
      </c>
      <c r="H60" s="4">
        <f>F60*G60</f>
        <v>0</v>
      </c>
      <c r="J60" s="192"/>
      <c r="M60" s="4" t="b">
        <f>OR(AND(N59&lt;=N60,O59&lt;=O60,P59&lt;=P60,Q59&lt;=Q60),AND(N60&gt;=N61,O60&gt;=O61,P60&gt;=P61,Q60&gt;=Q61))</f>
        <v>1</v>
      </c>
      <c r="N60" s="4">
        <f t="shared" ref="N60:N61" si="59">IF(B60=$K$4,1,IF(B60=$L$4,3,2))</f>
        <v>3</v>
      </c>
      <c r="O60" s="4">
        <f t="shared" ref="O60:O61" si="60">IF(C60=$K$5,1,IF(C60=$L$5,3,2))</f>
        <v>2</v>
      </c>
      <c r="P60" s="4">
        <f t="shared" ref="P60:P61" si="61">IF(D60=$K$6,1,IF(D60=$L$6,3,2))</f>
        <v>3</v>
      </c>
      <c r="Q60" s="4">
        <f t="shared" ref="Q60:Q61" si="62">IF(E60=$K$7,1,IF(E60=$L$7,3,2))</f>
        <v>2</v>
      </c>
    </row>
    <row r="61" spans="1:17" ht="12.75" x14ac:dyDescent="0.2">
      <c r="A61" s="8" t="s">
        <v>160</v>
      </c>
      <c r="B61" s="169">
        <f>INDEX(DOE!$A$4:$E$84,$G61,COLUMN(B:B))</f>
        <v>50</v>
      </c>
      <c r="C61" s="169">
        <f>INDEX(DOE!$A$4:$E$84,$G61,COLUMN(C:C))</f>
        <v>1</v>
      </c>
      <c r="D61" s="169">
        <f>INDEX(DOE!$A$4:$E$84,$G61,COLUMN(D:D))</f>
        <v>120</v>
      </c>
      <c r="E61" s="169">
        <f>INDEX(DOE!$A$4:$E$84,$G61,COLUMN(E:E))</f>
        <v>1</v>
      </c>
      <c r="F61" s="172">
        <v>1</v>
      </c>
      <c r="G61" s="7">
        <f>INDEX(StaticRandomNumbers!$A$4:$BJ$93,A58*3,$B$1+1)</f>
        <v>10</v>
      </c>
      <c r="H61" s="4">
        <f>F61*G61</f>
        <v>10</v>
      </c>
      <c r="J61" s="192"/>
      <c r="M61" s="4" t="b">
        <f>OR(AND(N61&gt;=N60,O61&gt;=O60,P61&gt;=P60,Q61&gt;=Q60),AND(N61&gt;=N59,O61&gt;=O59,P61&gt;=P59,Q61&gt;=Q59))</f>
        <v>0</v>
      </c>
      <c r="N61" s="4">
        <f t="shared" si="59"/>
        <v>1</v>
      </c>
      <c r="O61" s="4">
        <f t="shared" si="60"/>
        <v>2</v>
      </c>
      <c r="P61" s="4">
        <f t="shared" si="61"/>
        <v>1</v>
      </c>
      <c r="Q61" s="4">
        <f t="shared" si="62"/>
        <v>3</v>
      </c>
    </row>
    <row r="63" spans="1:17" x14ac:dyDescent="0.4">
      <c r="A63" s="14" t="s">
        <v>153</v>
      </c>
      <c r="F63"/>
      <c r="G63" s="4"/>
    </row>
    <row r="64" spans="1:17" ht="30.75" thickBot="1" x14ac:dyDescent="0.45">
      <c r="A64" s="13">
        <f>A58+1</f>
        <v>10</v>
      </c>
      <c r="B64" s="12" t="str">
        <f>DOE!$B$2</f>
        <v>price
($)</v>
      </c>
      <c r="C64" s="12" t="str">
        <f>DOE!$C$2</f>
        <v>Fluid Capacity
(liters)</v>
      </c>
      <c r="D64" s="12" t="str">
        <f>DOE!$D$2</f>
        <v>Time to boil
(sec)</v>
      </c>
      <c r="E64" s="12" t="str">
        <f>DOE!$E$2</f>
        <v>Boils per charge
(#)</v>
      </c>
      <c r="F64" s="11" t="s">
        <v>155</v>
      </c>
      <c r="G64" s="11" t="s">
        <v>156</v>
      </c>
      <c r="M64" s="4" t="s">
        <v>157</v>
      </c>
      <c r="N64" s="4" t="str">
        <f>B64</f>
        <v>price
($)</v>
      </c>
      <c r="O64" s="4" t="str">
        <f t="shared" ref="O64" si="63">C64</f>
        <v>Fluid Capacity
(liters)</v>
      </c>
      <c r="P64" s="4" t="str">
        <f t="shared" ref="P64" si="64">D64</f>
        <v>Time to boil
(sec)</v>
      </c>
      <c r="Q64" s="4" t="str">
        <f t="shared" ref="Q64" si="65">E64</f>
        <v>Boils per charge
(#)</v>
      </c>
    </row>
    <row r="65" spans="1:17" ht="12.75" x14ac:dyDescent="0.2">
      <c r="A65" s="10" t="s">
        <v>158</v>
      </c>
      <c r="B65" s="169">
        <f>INDEX(DOE!$A$4:$E$84,$G65,COLUMN(B:B))</f>
        <v>100</v>
      </c>
      <c r="C65" s="169">
        <f>INDEX(DOE!$A$4:$E$84,$G65,COLUMN(C:C))</f>
        <v>0.25</v>
      </c>
      <c r="D65" s="169">
        <f>INDEX(DOE!$A$4:$E$84,$G65,COLUMN(D:D))</f>
        <v>240</v>
      </c>
      <c r="E65" s="169">
        <f>INDEX(DOE!$A$4:$E$84,$G65,COLUMN(E:E))</f>
        <v>1</v>
      </c>
      <c r="F65" s="170"/>
      <c r="G65" s="7">
        <f>INDEX(StaticRandomNumbers!$A$4:$BJ$93,A64*3-2,$B$1+1)</f>
        <v>31</v>
      </c>
      <c r="H65" s="4">
        <f>F65*G65</f>
        <v>0</v>
      </c>
      <c r="J65" s="192">
        <f>IF(AND(COUNTIF(F65:F67,"")=2,COUNTIF(F65:F67,1)=1),1,0)</f>
        <v>1</v>
      </c>
      <c r="M65" s="4" t="b">
        <f>OR(AND(N65&gt;=N66,O65&gt;=O66,P65&gt;=P66,Q65&gt;=Q66),AND(N65&gt;=N67,O65&gt;=O67,P65&gt;=P67,Q65&gt;=Q67))</f>
        <v>0</v>
      </c>
      <c r="N65" s="4">
        <f>IF(B65=$K$4,1,IF(B65=$L$4,3,2))</f>
        <v>2</v>
      </c>
      <c r="O65" s="4">
        <f>IF(C65=$K$5,1,IF(C65=$L$5,3,2))</f>
        <v>3</v>
      </c>
      <c r="P65" s="4">
        <f>IF(D65=$K$6,1,IF(D65=$L$6,3,2))</f>
        <v>2</v>
      </c>
      <c r="Q65" s="4">
        <f>IF(E65=$K$7,1,IF(E65=$L$7,3,2))</f>
        <v>3</v>
      </c>
    </row>
    <row r="66" spans="1:17" ht="12.75" x14ac:dyDescent="0.2">
      <c r="A66" s="9" t="s">
        <v>159</v>
      </c>
      <c r="B66" s="169">
        <f>INDEX(DOE!$A$4:$E$84,$G66,COLUMN(B:B))</f>
        <v>50</v>
      </c>
      <c r="C66" s="169">
        <f>INDEX(DOE!$A$4:$E$84,$G66,COLUMN(C:C))</f>
        <v>1</v>
      </c>
      <c r="D66" s="169">
        <f>INDEX(DOE!$A$4:$E$84,$G66,COLUMN(D:D))</f>
        <v>600</v>
      </c>
      <c r="E66" s="169">
        <f>INDEX(DOE!$A$4:$E$84,$G66,COLUMN(E:E))</f>
        <v>5</v>
      </c>
      <c r="F66" s="172">
        <v>1</v>
      </c>
      <c r="G66" s="7">
        <f>INDEX(StaticRandomNumbers!$A$4:$BJ$93,A64*3-1,$B$1+1)</f>
        <v>17</v>
      </c>
      <c r="H66" s="4" t="e">
        <f>#REF!*G66</f>
        <v>#REF!</v>
      </c>
      <c r="J66" s="192"/>
      <c r="M66" s="4" t="b">
        <f>OR(AND(N65&lt;=N66,O65&lt;=O66,P65&lt;=P66,Q65&lt;=Q66),AND(N66&gt;=N67,O66&gt;=O67,P66&gt;=P67,Q66&gt;=Q67))</f>
        <v>0</v>
      </c>
      <c r="N66" s="4">
        <f t="shared" ref="N66:N67" si="66">IF(B66=$K$4,1,IF(B66=$L$4,3,2))</f>
        <v>1</v>
      </c>
      <c r="O66" s="4">
        <f t="shared" ref="O66:O67" si="67">IF(C66=$K$5,1,IF(C66=$L$5,3,2))</f>
        <v>2</v>
      </c>
      <c r="P66" s="4">
        <f t="shared" ref="P66:P67" si="68">IF(D66=$K$6,1,IF(D66=$L$6,3,2))</f>
        <v>3</v>
      </c>
      <c r="Q66" s="4">
        <f t="shared" ref="Q66:Q67" si="69">IF(E66=$K$7,1,IF(E66=$L$7,3,2))</f>
        <v>2</v>
      </c>
    </row>
    <row r="67" spans="1:17" ht="12.75" x14ac:dyDescent="0.2">
      <c r="A67" s="8" t="s">
        <v>160</v>
      </c>
      <c r="B67" s="169">
        <f>INDEX(DOE!$A$4:$E$84,$G67,COLUMN(B:B))</f>
        <v>200</v>
      </c>
      <c r="C67" s="169">
        <f>INDEX(DOE!$A$4:$E$84,$G67,COLUMN(C:C))</f>
        <v>2</v>
      </c>
      <c r="D67" s="169">
        <f>INDEX(DOE!$A$4:$E$84,$G67,COLUMN(D:D))</f>
        <v>600</v>
      </c>
      <c r="E67" s="169">
        <f>INDEX(DOE!$A$4:$E$84,$G67,COLUMN(E:E))</f>
        <v>5</v>
      </c>
      <c r="F67" s="170"/>
      <c r="G67" s="7">
        <f>INDEX(StaticRandomNumbers!$A$4:$BJ$93,A64*3,$B$1+1)</f>
        <v>80</v>
      </c>
      <c r="H67" s="4">
        <f>F66*G67</f>
        <v>80</v>
      </c>
      <c r="J67" s="192"/>
      <c r="M67" s="4" t="b">
        <f>OR(AND(N67&gt;=N66,O67&gt;=O66,P67&gt;=P66,Q67&gt;=Q66),AND(N67&gt;=N65,O67&gt;=O65,P67&gt;=P65,Q67&gt;=Q65))</f>
        <v>0</v>
      </c>
      <c r="N67" s="4">
        <f t="shared" si="66"/>
        <v>3</v>
      </c>
      <c r="O67" s="4">
        <f t="shared" si="67"/>
        <v>1</v>
      </c>
      <c r="P67" s="4">
        <f t="shared" si="68"/>
        <v>3</v>
      </c>
      <c r="Q67" s="4">
        <f t="shared" si="69"/>
        <v>2</v>
      </c>
    </row>
    <row r="69" spans="1:17" x14ac:dyDescent="0.4">
      <c r="A69" s="14" t="s">
        <v>153</v>
      </c>
      <c r="F69"/>
      <c r="G69" s="4"/>
    </row>
    <row r="70" spans="1:17" ht="30.75" thickBot="1" x14ac:dyDescent="0.45">
      <c r="A70" s="13">
        <f>A64+1</f>
        <v>11</v>
      </c>
      <c r="B70" s="12" t="str">
        <f>DOE!$B$2</f>
        <v>price
($)</v>
      </c>
      <c r="C70" s="12" t="str">
        <f>DOE!$C$2</f>
        <v>Fluid Capacity
(liters)</v>
      </c>
      <c r="D70" s="12" t="str">
        <f>DOE!$D$2</f>
        <v>Time to boil
(sec)</v>
      </c>
      <c r="E70" s="12" t="str">
        <f>DOE!$E$2</f>
        <v>Boils per charge
(#)</v>
      </c>
      <c r="F70" s="11" t="s">
        <v>155</v>
      </c>
      <c r="G70" s="11" t="s">
        <v>156</v>
      </c>
      <c r="M70" s="4" t="s">
        <v>157</v>
      </c>
      <c r="N70" s="4" t="str">
        <f>B70</f>
        <v>price
($)</v>
      </c>
      <c r="O70" s="4" t="str">
        <f t="shared" ref="O70" si="70">C70</f>
        <v>Fluid Capacity
(liters)</v>
      </c>
      <c r="P70" s="4" t="str">
        <f t="shared" ref="P70" si="71">D70</f>
        <v>Time to boil
(sec)</v>
      </c>
      <c r="Q70" s="4" t="str">
        <f t="shared" ref="Q70" si="72">E70</f>
        <v>Boils per charge
(#)</v>
      </c>
    </row>
    <row r="71" spans="1:17" ht="12.75" x14ac:dyDescent="0.2">
      <c r="A71" s="10" t="s">
        <v>158</v>
      </c>
      <c r="B71" s="169">
        <f>INDEX(DOE!$A$4:$E$84,$G71,COLUMN(B:B))</f>
        <v>50</v>
      </c>
      <c r="C71" s="169">
        <f>INDEX(DOE!$A$4:$E$84,$G71,COLUMN(C:C))</f>
        <v>2</v>
      </c>
      <c r="D71" s="169">
        <f>INDEX(DOE!$A$4:$E$84,$G71,COLUMN(D:D))</f>
        <v>240</v>
      </c>
      <c r="E71" s="169">
        <f>INDEX(DOE!$A$4:$E$84,$G71,COLUMN(E:E))</f>
        <v>1</v>
      </c>
      <c r="F71" s="170">
        <v>1</v>
      </c>
      <c r="G71" s="7">
        <f>INDEX(StaticRandomNumbers!$A$4:$BJ$93,A70*3-2,$B$1+1)</f>
        <v>22</v>
      </c>
      <c r="H71" s="4">
        <f>F71*G71</f>
        <v>22</v>
      </c>
      <c r="J71" s="192">
        <f>IF(AND(COUNTIF(F71:F73,"")=2,COUNTIF(F71:F73,1)=1),1,0)</f>
        <v>1</v>
      </c>
      <c r="M71" s="4" t="b">
        <f>OR(AND(N71&gt;=N72,O71&gt;=O72,P71&gt;=P72,Q71&gt;=Q72),AND(N71&gt;=N73,O71&gt;=O73,P71&gt;=P73,Q71&gt;=Q73))</f>
        <v>0</v>
      </c>
      <c r="N71" s="4">
        <f>IF(B71=$K$4,1,IF(B71=$L$4,3,2))</f>
        <v>1</v>
      </c>
      <c r="O71" s="4">
        <f>IF(C71=$K$5,1,IF(C71=$L$5,3,2))</f>
        <v>1</v>
      </c>
      <c r="P71" s="4">
        <f>IF(D71=$K$6,1,IF(D71=$L$6,3,2))</f>
        <v>2</v>
      </c>
      <c r="Q71" s="4">
        <f>IF(E71=$K$7,1,IF(E71=$L$7,3,2))</f>
        <v>3</v>
      </c>
    </row>
    <row r="72" spans="1:17" ht="12.75" x14ac:dyDescent="0.2">
      <c r="A72" s="9" t="s">
        <v>159</v>
      </c>
      <c r="B72" s="169">
        <f>INDEX(DOE!$A$4:$E$84,$G72,COLUMN(B:B))</f>
        <v>100</v>
      </c>
      <c r="C72" s="169">
        <f>INDEX(DOE!$A$4:$E$84,$G72,COLUMN(C:C))</f>
        <v>0.25</v>
      </c>
      <c r="D72" s="169">
        <f>INDEX(DOE!$A$4:$E$84,$G72,COLUMN(D:D))</f>
        <v>240</v>
      </c>
      <c r="E72" s="169">
        <f>INDEX(DOE!$A$4:$E$84,$G72,COLUMN(E:E))</f>
        <v>1</v>
      </c>
      <c r="F72" s="171"/>
      <c r="G72" s="7">
        <f>INDEX(StaticRandomNumbers!$A$4:$BJ$93,A70*3-1,$B$1+1)</f>
        <v>31</v>
      </c>
      <c r="H72" s="4">
        <f>F72*G72</f>
        <v>0</v>
      </c>
      <c r="J72" s="192"/>
      <c r="M72" s="4" t="b">
        <f>OR(AND(N71&lt;=N72,O71&lt;=O72,P71&lt;=P72,Q71&lt;=Q72),AND(N72&gt;=N73,O72&gt;=O73,P72&gt;=P73,Q72&gt;=Q73))</f>
        <v>1</v>
      </c>
      <c r="N72" s="4">
        <f t="shared" ref="N72:N73" si="73">IF(B72=$K$4,1,IF(B72=$L$4,3,2))</f>
        <v>2</v>
      </c>
      <c r="O72" s="4">
        <f t="shared" ref="O72:O73" si="74">IF(C72=$K$5,1,IF(C72=$L$5,3,2))</f>
        <v>3</v>
      </c>
      <c r="P72" s="4">
        <f t="shared" ref="P72:P73" si="75">IF(D72=$K$6,1,IF(D72=$L$6,3,2))</f>
        <v>2</v>
      </c>
      <c r="Q72" s="4">
        <f t="shared" ref="Q72:Q73" si="76">IF(E72=$K$7,1,IF(E72=$L$7,3,2))</f>
        <v>3</v>
      </c>
    </row>
    <row r="73" spans="1:17" ht="12.75" x14ac:dyDescent="0.2">
      <c r="A73" s="8" t="s">
        <v>160</v>
      </c>
      <c r="B73" s="169">
        <f>INDEX(DOE!$A$4:$E$84,$G73,COLUMN(B:B))</f>
        <v>200</v>
      </c>
      <c r="C73" s="169">
        <f>INDEX(DOE!$A$4:$E$84,$G73,COLUMN(C:C))</f>
        <v>2</v>
      </c>
      <c r="D73" s="169">
        <f>INDEX(DOE!$A$4:$E$84,$G73,COLUMN(D:D))</f>
        <v>600</v>
      </c>
      <c r="E73" s="169">
        <f>INDEX(DOE!$A$4:$E$84,$G73,COLUMN(E:E))</f>
        <v>1</v>
      </c>
      <c r="F73" s="172"/>
      <c r="G73" s="7">
        <f>INDEX(StaticRandomNumbers!$A$4:$BJ$93,A70*3,$B$1+1)</f>
        <v>79</v>
      </c>
      <c r="H73" s="4">
        <f>F73*G73</f>
        <v>0</v>
      </c>
      <c r="J73" s="192"/>
      <c r="M73" s="4" t="b">
        <f>OR(AND(N73&gt;=N72,O73&gt;=O72,P73&gt;=P72,Q73&gt;=Q72),AND(N73&gt;=N71,O73&gt;=O71,P73&gt;=P71,Q73&gt;=Q71))</f>
        <v>1</v>
      </c>
      <c r="N73" s="4">
        <f t="shared" si="73"/>
        <v>3</v>
      </c>
      <c r="O73" s="4">
        <f t="shared" si="74"/>
        <v>1</v>
      </c>
      <c r="P73" s="4">
        <f t="shared" si="75"/>
        <v>3</v>
      </c>
      <c r="Q73" s="4">
        <f t="shared" si="76"/>
        <v>3</v>
      </c>
    </row>
    <row r="75" spans="1:17" x14ac:dyDescent="0.4">
      <c r="A75" s="14" t="s">
        <v>153</v>
      </c>
      <c r="F75"/>
      <c r="G75" s="4"/>
    </row>
    <row r="76" spans="1:17" ht="30.75" thickBot="1" x14ac:dyDescent="0.45">
      <c r="A76" s="13">
        <f>A70+1</f>
        <v>12</v>
      </c>
      <c r="B76" s="12" t="str">
        <f>DOE!$B$2</f>
        <v>price
($)</v>
      </c>
      <c r="C76" s="12" t="str">
        <f>DOE!$C$2</f>
        <v>Fluid Capacity
(liters)</v>
      </c>
      <c r="D76" s="12" t="str">
        <f>DOE!$D$2</f>
        <v>Time to boil
(sec)</v>
      </c>
      <c r="E76" s="12" t="str">
        <f>DOE!$E$2</f>
        <v>Boils per charge
(#)</v>
      </c>
      <c r="F76" s="11" t="s">
        <v>155</v>
      </c>
      <c r="G76" s="11" t="s">
        <v>156</v>
      </c>
      <c r="M76" s="4" t="s">
        <v>157</v>
      </c>
      <c r="N76" s="4" t="str">
        <f>B76</f>
        <v>price
($)</v>
      </c>
      <c r="O76" s="4" t="str">
        <f t="shared" ref="O76" si="77">C76</f>
        <v>Fluid Capacity
(liters)</v>
      </c>
      <c r="P76" s="4" t="str">
        <f t="shared" ref="P76" si="78">D76</f>
        <v>Time to boil
(sec)</v>
      </c>
      <c r="Q76" s="4" t="str">
        <f t="shared" ref="Q76" si="79">E76</f>
        <v>Boils per charge
(#)</v>
      </c>
    </row>
    <row r="77" spans="1:17" ht="12.75" x14ac:dyDescent="0.2">
      <c r="A77" s="10" t="s">
        <v>158</v>
      </c>
      <c r="B77" s="169">
        <f>INDEX(DOE!$A$4:$E$84,$G77,COLUMN(B:B))</f>
        <v>50</v>
      </c>
      <c r="C77" s="169">
        <f>INDEX(DOE!$A$4:$E$84,$G77,COLUMN(C:C))</f>
        <v>2</v>
      </c>
      <c r="D77" s="169">
        <f>INDEX(DOE!$A$4:$E$84,$G77,COLUMN(D:D))</f>
        <v>120</v>
      </c>
      <c r="E77" s="169">
        <f>INDEX(DOE!$A$4:$E$84,$G77,COLUMN(E:E))</f>
        <v>1</v>
      </c>
      <c r="F77" s="170">
        <v>1</v>
      </c>
      <c r="G77" s="7">
        <f>INDEX(StaticRandomNumbers!$A$4:$BJ$93,A76*3-2,$B$1+1)</f>
        <v>19</v>
      </c>
      <c r="H77" s="4">
        <f>F77*G77</f>
        <v>19</v>
      </c>
      <c r="J77" s="192">
        <f>IF(AND(COUNTIF(F77:F79,"")=2,COUNTIF(F77:F79,1)=1),1,0)</f>
        <v>1</v>
      </c>
      <c r="M77" s="4" t="b">
        <f>OR(AND(N77&gt;=N78,O77&gt;=O78,P77&gt;=P78,Q77&gt;=Q78),AND(N77&gt;=N79,O77&gt;=O79,P77&gt;=P79,Q77&gt;=Q79))</f>
        <v>0</v>
      </c>
      <c r="N77" s="4">
        <f>IF(B77=$K$4,1,IF(B77=$L$4,3,2))</f>
        <v>1</v>
      </c>
      <c r="O77" s="4">
        <f>IF(C77=$K$5,1,IF(C77=$L$5,3,2))</f>
        <v>1</v>
      </c>
      <c r="P77" s="4">
        <f>IF(D77=$K$6,1,IF(D77=$L$6,3,2))</f>
        <v>1</v>
      </c>
      <c r="Q77" s="4">
        <f>IF(E77=$K$7,1,IF(E77=$L$7,3,2))</f>
        <v>3</v>
      </c>
    </row>
    <row r="78" spans="1:17" ht="12.75" x14ac:dyDescent="0.2">
      <c r="A78" s="9" t="s">
        <v>159</v>
      </c>
      <c r="B78" s="169">
        <f>INDEX(DOE!$A$4:$E$84,$G78,COLUMN(B:B))</f>
        <v>200</v>
      </c>
      <c r="C78" s="169">
        <f>INDEX(DOE!$A$4:$E$84,$G78,COLUMN(C:C))</f>
        <v>2</v>
      </c>
      <c r="D78" s="169">
        <f>INDEX(DOE!$A$4:$E$84,$G78,COLUMN(D:D))</f>
        <v>600</v>
      </c>
      <c r="E78" s="169">
        <f>INDEX(DOE!$A$4:$E$84,$G78,COLUMN(E:E))</f>
        <v>5</v>
      </c>
      <c r="F78" s="171"/>
      <c r="G78" s="7">
        <f>INDEX(StaticRandomNumbers!$A$4:$BJ$93,A76*3-1,$B$1+1)</f>
        <v>80</v>
      </c>
      <c r="H78" s="4">
        <f>F78*G78</f>
        <v>0</v>
      </c>
      <c r="J78" s="192"/>
      <c r="M78" s="4" t="b">
        <f>OR(AND(N77&lt;=N78,O77&lt;=O78,P77&lt;=P78,Q77&lt;=Q78),AND(N78&gt;=N79,O78&gt;=O79,P78&gt;=P79,Q78&gt;=Q79))</f>
        <v>0</v>
      </c>
      <c r="N78" s="4">
        <f t="shared" ref="N78:N79" si="80">IF(B78=$K$4,1,IF(B78=$L$4,3,2))</f>
        <v>3</v>
      </c>
      <c r="O78" s="4">
        <f t="shared" ref="O78:O79" si="81">IF(C78=$K$5,1,IF(C78=$L$5,3,2))</f>
        <v>1</v>
      </c>
      <c r="P78" s="4">
        <f t="shared" ref="P78:P79" si="82">IF(D78=$K$6,1,IF(D78=$L$6,3,2))</f>
        <v>3</v>
      </c>
      <c r="Q78" s="4">
        <f t="shared" ref="Q78:Q79" si="83">IF(E78=$K$7,1,IF(E78=$L$7,3,2))</f>
        <v>2</v>
      </c>
    </row>
    <row r="79" spans="1:17" ht="12.75" x14ac:dyDescent="0.2">
      <c r="A79" s="8" t="s">
        <v>160</v>
      </c>
      <c r="B79" s="169">
        <f>INDEX(DOE!$A$4:$E$84,$G79,COLUMN(B:B))</f>
        <v>50</v>
      </c>
      <c r="C79" s="169">
        <f>INDEX(DOE!$A$4:$E$84,$G79,COLUMN(C:C))</f>
        <v>0.25</v>
      </c>
      <c r="D79" s="169">
        <f>INDEX(DOE!$A$4:$E$84,$G79,COLUMN(D:D))</f>
        <v>240</v>
      </c>
      <c r="E79" s="169">
        <f>INDEX(DOE!$A$4:$E$84,$G79,COLUMN(E:E))</f>
        <v>10</v>
      </c>
      <c r="F79" s="172"/>
      <c r="G79" s="7">
        <f>INDEX(StaticRandomNumbers!$A$4:$BJ$93,A76*3,$B$1+1)</f>
        <v>6</v>
      </c>
      <c r="H79" s="4">
        <f>F79*G79</f>
        <v>0</v>
      </c>
      <c r="J79" s="192"/>
      <c r="M79" s="4" t="b">
        <f>OR(AND(N79&gt;=N78,O79&gt;=O78,P79&gt;=P78,Q79&gt;=Q78),AND(N79&gt;=N77,O79&gt;=O77,P79&gt;=P77,Q79&gt;=Q77))</f>
        <v>0</v>
      </c>
      <c r="N79" s="4">
        <f t="shared" si="80"/>
        <v>1</v>
      </c>
      <c r="O79" s="4">
        <f t="shared" si="81"/>
        <v>3</v>
      </c>
      <c r="P79" s="4">
        <f t="shared" si="82"/>
        <v>2</v>
      </c>
      <c r="Q79" s="4">
        <f t="shared" si="83"/>
        <v>1</v>
      </c>
    </row>
    <row r="81" spans="1:17" x14ac:dyDescent="0.4">
      <c r="A81" s="14" t="s">
        <v>153</v>
      </c>
      <c r="F81"/>
      <c r="G81" s="4"/>
    </row>
    <row r="82" spans="1:17" ht="30.75" thickBot="1" x14ac:dyDescent="0.45">
      <c r="A82" s="13">
        <f>A76+1</f>
        <v>13</v>
      </c>
      <c r="B82" s="12" t="str">
        <f>DOE!$B$2</f>
        <v>price
($)</v>
      </c>
      <c r="C82" s="12" t="str">
        <f>DOE!$C$2</f>
        <v>Fluid Capacity
(liters)</v>
      </c>
      <c r="D82" s="12" t="str">
        <f>DOE!$D$2</f>
        <v>Time to boil
(sec)</v>
      </c>
      <c r="E82" s="12" t="str">
        <f>DOE!$E$2</f>
        <v>Boils per charge
(#)</v>
      </c>
      <c r="F82" s="11" t="s">
        <v>155</v>
      </c>
      <c r="G82" s="11" t="s">
        <v>156</v>
      </c>
      <c r="M82" s="4" t="s">
        <v>157</v>
      </c>
      <c r="N82" s="4" t="str">
        <f>B82</f>
        <v>price
($)</v>
      </c>
      <c r="O82" s="4" t="str">
        <f t="shared" ref="O82" si="84">C82</f>
        <v>Fluid Capacity
(liters)</v>
      </c>
      <c r="P82" s="4" t="str">
        <f t="shared" ref="P82" si="85">D82</f>
        <v>Time to boil
(sec)</v>
      </c>
      <c r="Q82" s="4" t="str">
        <f t="shared" ref="Q82" si="86">E82</f>
        <v>Boils per charge
(#)</v>
      </c>
    </row>
    <row r="83" spans="1:17" ht="12.75" x14ac:dyDescent="0.2">
      <c r="A83" s="10" t="s">
        <v>158</v>
      </c>
      <c r="B83" s="169">
        <f>INDEX(DOE!$A$4:$E$84,$G83,COLUMN(B:B))</f>
        <v>50</v>
      </c>
      <c r="C83" s="169">
        <f>INDEX(DOE!$A$4:$E$84,$G83,COLUMN(C:C))</f>
        <v>1</v>
      </c>
      <c r="D83" s="169">
        <f>INDEX(DOE!$A$4:$E$84,$G83,COLUMN(D:D))</f>
        <v>240</v>
      </c>
      <c r="E83" s="169">
        <f>INDEX(DOE!$A$4:$E$84,$G83,COLUMN(E:E))</f>
        <v>5</v>
      </c>
      <c r="F83" s="170">
        <v>1</v>
      </c>
      <c r="G83" s="7">
        <f>INDEX(StaticRandomNumbers!$A$4:$BJ$93,A82*3-2,$B$1+1)</f>
        <v>14</v>
      </c>
      <c r="H83" s="4">
        <f>F83*G83</f>
        <v>14</v>
      </c>
      <c r="J83" s="192">
        <f>IF(AND(COUNTIF(F83:F85,"")=2,COUNTIF(F83:F85,1)=1),1,0)</f>
        <v>1</v>
      </c>
      <c r="M83" s="4" t="b">
        <f>OR(AND(N83&gt;=N84,O83&gt;=O84,P83&gt;=P84,Q83&gt;=Q84),AND(N83&gt;=N85,O83&gt;=O85,P83&gt;=P85,Q83&gt;=Q85))</f>
        <v>0</v>
      </c>
      <c r="N83" s="4">
        <f>IF(B83=$K$4,1,IF(B83=$L$4,3,2))</f>
        <v>1</v>
      </c>
      <c r="O83" s="4">
        <f>IF(C83=$K$5,1,IF(C83=$L$5,3,2))</f>
        <v>2</v>
      </c>
      <c r="P83" s="4">
        <f>IF(D83=$K$6,1,IF(D83=$L$6,3,2))</f>
        <v>2</v>
      </c>
      <c r="Q83" s="4">
        <f>IF(E83=$K$7,1,IF(E83=$L$7,3,2))</f>
        <v>2</v>
      </c>
    </row>
    <row r="84" spans="1:17" ht="12.75" x14ac:dyDescent="0.2">
      <c r="A84" s="9" t="s">
        <v>159</v>
      </c>
      <c r="B84" s="169">
        <f>INDEX(DOE!$A$4:$E$84,$G84,COLUMN(B:B))</f>
        <v>50</v>
      </c>
      <c r="C84" s="169">
        <f>INDEX(DOE!$A$4:$E$84,$G84,COLUMN(C:C))</f>
        <v>1</v>
      </c>
      <c r="D84" s="169">
        <f>INDEX(DOE!$A$4:$E$84,$G84,COLUMN(D:D))</f>
        <v>600</v>
      </c>
      <c r="E84" s="169">
        <f>INDEX(DOE!$A$4:$E$84,$G84,COLUMN(E:E))</f>
        <v>1</v>
      </c>
      <c r="F84" s="171"/>
      <c r="G84" s="7">
        <f>INDEX(StaticRandomNumbers!$A$4:$BJ$93,A82*3-1,$B$1+1)</f>
        <v>16</v>
      </c>
      <c r="H84" s="4">
        <f>F84*G84</f>
        <v>0</v>
      </c>
      <c r="J84" s="192"/>
      <c r="M84" s="4" t="b">
        <f>OR(AND(N83&lt;=N84,O83&lt;=O84,P83&lt;=P84,Q83&lt;=Q84),AND(N84&gt;=N85,O84&gt;=O85,P84&gt;=P85,Q84&gt;=Q85))</f>
        <v>1</v>
      </c>
      <c r="N84" s="4">
        <f t="shared" ref="N84:N85" si="87">IF(B84=$K$4,1,IF(B84=$L$4,3,2))</f>
        <v>1</v>
      </c>
      <c r="O84" s="4">
        <f t="shared" ref="O84:O85" si="88">IF(C84=$K$5,1,IF(C84=$L$5,3,2))</f>
        <v>2</v>
      </c>
      <c r="P84" s="4">
        <f t="shared" ref="P84:P85" si="89">IF(D84=$K$6,1,IF(D84=$L$6,3,2))</f>
        <v>3</v>
      </c>
      <c r="Q84" s="4">
        <f t="shared" ref="Q84:Q85" si="90">IF(E84=$K$7,1,IF(E84=$L$7,3,2))</f>
        <v>3</v>
      </c>
    </row>
    <row r="85" spans="1:17" ht="12.75" x14ac:dyDescent="0.2">
      <c r="A85" s="8" t="s">
        <v>160</v>
      </c>
      <c r="B85" s="169">
        <f>INDEX(DOE!$A$4:$E$84,$G85,COLUMN(B:B))</f>
        <v>200</v>
      </c>
      <c r="C85" s="169">
        <f>INDEX(DOE!$A$4:$E$84,$G85,COLUMN(C:C))</f>
        <v>0.25</v>
      </c>
      <c r="D85" s="169">
        <f>INDEX(DOE!$A$4:$E$84,$G85,COLUMN(D:D))</f>
        <v>120</v>
      </c>
      <c r="E85" s="169">
        <f>INDEX(DOE!$A$4:$E$84,$G85,COLUMN(E:E))</f>
        <v>5</v>
      </c>
      <c r="F85" s="172"/>
      <c r="G85" s="7">
        <f>INDEX(StaticRandomNumbers!$A$4:$BJ$93,A82*3,$B$1+1)</f>
        <v>56</v>
      </c>
      <c r="H85" s="4">
        <f>F85*G85</f>
        <v>0</v>
      </c>
      <c r="J85" s="192"/>
      <c r="M85" s="4" t="b">
        <f>OR(AND(N85&gt;=N84,O85&gt;=O84,P85&gt;=P84,Q85&gt;=Q84),AND(N85&gt;=N83,O85&gt;=O83,P85&gt;=P83,Q85&gt;=Q83))</f>
        <v>0</v>
      </c>
      <c r="N85" s="4">
        <f t="shared" si="87"/>
        <v>3</v>
      </c>
      <c r="O85" s="4">
        <f t="shared" si="88"/>
        <v>3</v>
      </c>
      <c r="P85" s="4">
        <f t="shared" si="89"/>
        <v>1</v>
      </c>
      <c r="Q85" s="4">
        <f t="shared" si="90"/>
        <v>2</v>
      </c>
    </row>
    <row r="87" spans="1:17" x14ac:dyDescent="0.4">
      <c r="A87" s="14" t="s">
        <v>153</v>
      </c>
      <c r="F87"/>
      <c r="G87" s="4"/>
    </row>
    <row r="88" spans="1:17" ht="30.75" thickBot="1" x14ac:dyDescent="0.45">
      <c r="A88" s="13">
        <f>A82+1</f>
        <v>14</v>
      </c>
      <c r="B88" s="12" t="str">
        <f>DOE!$B$2</f>
        <v>price
($)</v>
      </c>
      <c r="C88" s="12" t="str">
        <f>DOE!$C$2</f>
        <v>Fluid Capacity
(liters)</v>
      </c>
      <c r="D88" s="12" t="str">
        <f>DOE!$D$2</f>
        <v>Time to boil
(sec)</v>
      </c>
      <c r="E88" s="12" t="str">
        <f>DOE!$E$2</f>
        <v>Boils per charge
(#)</v>
      </c>
      <c r="F88" s="11" t="s">
        <v>155</v>
      </c>
      <c r="G88" s="11" t="s">
        <v>156</v>
      </c>
      <c r="M88" s="4" t="s">
        <v>157</v>
      </c>
      <c r="N88" s="4" t="str">
        <f>B88</f>
        <v>price
($)</v>
      </c>
      <c r="O88" s="4" t="str">
        <f t="shared" ref="O88" si="91">C88</f>
        <v>Fluid Capacity
(liters)</v>
      </c>
      <c r="P88" s="4" t="str">
        <f t="shared" ref="P88" si="92">D88</f>
        <v>Time to boil
(sec)</v>
      </c>
      <c r="Q88" s="4" t="str">
        <f t="shared" ref="Q88" si="93">E88</f>
        <v>Boils per charge
(#)</v>
      </c>
    </row>
    <row r="89" spans="1:17" ht="13.5" thickTop="1" x14ac:dyDescent="0.2">
      <c r="A89" s="10" t="s">
        <v>158</v>
      </c>
      <c r="B89" s="169">
        <f>INDEX(DOE!$A$4:$E$84,$G89,COLUMN(B:B))</f>
        <v>100</v>
      </c>
      <c r="C89" s="169">
        <f>INDEX(DOE!$A$4:$E$84,$G89,COLUMN(C:C))</f>
        <v>2</v>
      </c>
      <c r="D89" s="169">
        <f>INDEX(DOE!$A$4:$E$84,$G89,COLUMN(D:D))</f>
        <v>600</v>
      </c>
      <c r="E89" s="169">
        <f>INDEX(DOE!$A$4:$E$84,$G89,COLUMN(E:E))</f>
        <v>5</v>
      </c>
      <c r="F89" s="170"/>
      <c r="G89" s="7">
        <f>INDEX(StaticRandomNumbers!$A$4:$BJ$93,A88*3-2,$B$1+1)</f>
        <v>53</v>
      </c>
      <c r="H89" s="4">
        <f>F89*G89</f>
        <v>0</v>
      </c>
      <c r="J89" s="192">
        <f>IF(AND(COUNTIF(F89:F91,"")=2,COUNTIF(F89:F91,1)=1),1,0)</f>
        <v>1</v>
      </c>
      <c r="M89" s="4" t="b">
        <f>OR(AND(N89&gt;=N90,O89&gt;=O90,P89&gt;=P90,Q89&gt;=Q90),AND(N89&gt;=N91,O89&gt;=O91,P89&gt;=P91,Q89&gt;=Q91))</f>
        <v>0</v>
      </c>
      <c r="N89" s="4">
        <f>IF(B89=$K$4,1,IF(B89=$L$4,3,2))</f>
        <v>2</v>
      </c>
      <c r="O89" s="4">
        <f>IF(C89=$K$5,1,IF(C89=$L$5,3,2))</f>
        <v>1</v>
      </c>
      <c r="P89" s="4">
        <f>IF(D89=$K$6,1,IF(D89=$L$6,3,2))</f>
        <v>3</v>
      </c>
      <c r="Q89" s="4">
        <f>IF(E89=$K$7,1,IF(E89=$L$7,3,2))</f>
        <v>2</v>
      </c>
    </row>
    <row r="90" spans="1:17" ht="12.75" x14ac:dyDescent="0.2">
      <c r="A90" s="9" t="s">
        <v>159</v>
      </c>
      <c r="B90" s="169">
        <f>INDEX(DOE!$A$4:$E$84,$G90,COLUMN(B:B))</f>
        <v>200</v>
      </c>
      <c r="C90" s="169">
        <f>INDEX(DOE!$A$4:$E$84,$G90,COLUMN(C:C))</f>
        <v>1</v>
      </c>
      <c r="D90" s="169">
        <f>INDEX(DOE!$A$4:$E$84,$G90,COLUMN(D:D))</f>
        <v>240</v>
      </c>
      <c r="E90" s="169">
        <f>INDEX(DOE!$A$4:$E$84,$G90,COLUMN(E:E))</f>
        <v>10</v>
      </c>
      <c r="F90" s="171"/>
      <c r="G90" s="7">
        <f>INDEX(StaticRandomNumbers!$A$4:$BJ$93,A88*3-1,$B$1+1)</f>
        <v>69</v>
      </c>
      <c r="H90" s="4">
        <f>F90*G90</f>
        <v>0</v>
      </c>
      <c r="J90" s="192"/>
      <c r="M90" s="4" t="b">
        <f>OR(AND(N89&lt;=N90,O89&lt;=O90,P89&lt;=P90,Q89&lt;=Q90),AND(N90&gt;=N91,O90&gt;=O91,P90&gt;=P91,Q90&gt;=Q91))</f>
        <v>0</v>
      </c>
      <c r="N90" s="4">
        <f t="shared" ref="N90:N91" si="94">IF(B90=$K$4,1,IF(B90=$L$4,3,2))</f>
        <v>3</v>
      </c>
      <c r="O90" s="4">
        <f t="shared" ref="O90:O91" si="95">IF(C90=$K$5,1,IF(C90=$L$5,3,2))</f>
        <v>2</v>
      </c>
      <c r="P90" s="4">
        <f t="shared" ref="P90:P91" si="96">IF(D90=$K$6,1,IF(D90=$L$6,3,2))</f>
        <v>2</v>
      </c>
      <c r="Q90" s="4">
        <f t="shared" ref="Q90:Q91" si="97">IF(E90=$K$7,1,IF(E90=$L$7,3,2))</f>
        <v>1</v>
      </c>
    </row>
    <row r="91" spans="1:17" ht="12.75" x14ac:dyDescent="0.2">
      <c r="A91" s="8" t="s">
        <v>160</v>
      </c>
      <c r="B91" s="169">
        <f>INDEX(DOE!$A$4:$E$84,$G91,COLUMN(B:B))</f>
        <v>50</v>
      </c>
      <c r="C91" s="169">
        <f>INDEX(DOE!$A$4:$E$84,$G91,COLUMN(C:C))</f>
        <v>1</v>
      </c>
      <c r="D91" s="169">
        <f>INDEX(DOE!$A$4:$E$84,$G91,COLUMN(D:D))</f>
        <v>120</v>
      </c>
      <c r="E91" s="169">
        <f>INDEX(DOE!$A$4:$E$84,$G91,COLUMN(E:E))</f>
        <v>5</v>
      </c>
      <c r="F91" s="172">
        <v>1</v>
      </c>
      <c r="G91" s="7">
        <f>INDEX(StaticRandomNumbers!$A$4:$BJ$93,A88*3,$B$1+1)</f>
        <v>11</v>
      </c>
      <c r="H91" s="4">
        <f>F91*G91</f>
        <v>11</v>
      </c>
      <c r="J91" s="192"/>
      <c r="M91" s="4" t="b">
        <f>OR(AND(N91&gt;=N90,O91&gt;=O90,P91&gt;=P90,Q91&gt;=Q90),AND(N91&gt;=N89,O91&gt;=O89,P91&gt;=P89,Q91&gt;=Q89))</f>
        <v>0</v>
      </c>
      <c r="N91" s="4">
        <f t="shared" si="94"/>
        <v>1</v>
      </c>
      <c r="O91" s="4">
        <f t="shared" si="95"/>
        <v>2</v>
      </c>
      <c r="P91" s="4">
        <f t="shared" si="96"/>
        <v>1</v>
      </c>
      <c r="Q91" s="4">
        <f t="shared" si="97"/>
        <v>2</v>
      </c>
    </row>
    <row r="93" spans="1:17" x14ac:dyDescent="0.4">
      <c r="A93" s="14" t="s">
        <v>153</v>
      </c>
      <c r="F93"/>
      <c r="G93" s="4"/>
    </row>
    <row r="94" spans="1:17" ht="30.75" thickBot="1" x14ac:dyDescent="0.45">
      <c r="A94" s="13">
        <f>A88+1</f>
        <v>15</v>
      </c>
      <c r="B94" s="12" t="str">
        <f>DOE!$B$2</f>
        <v>price
($)</v>
      </c>
      <c r="C94" s="12" t="str">
        <f>DOE!$C$2</f>
        <v>Fluid Capacity
(liters)</v>
      </c>
      <c r="D94" s="12" t="str">
        <f>DOE!$D$2</f>
        <v>Time to boil
(sec)</v>
      </c>
      <c r="E94" s="12" t="str">
        <f>DOE!$E$2</f>
        <v>Boils per charge
(#)</v>
      </c>
      <c r="F94" s="11" t="s">
        <v>155</v>
      </c>
      <c r="G94" s="11" t="s">
        <v>156</v>
      </c>
      <c r="M94" s="4" t="s">
        <v>157</v>
      </c>
      <c r="N94" s="4" t="str">
        <f>B94</f>
        <v>price
($)</v>
      </c>
      <c r="O94" s="4" t="str">
        <f t="shared" ref="O94" si="98">C94</f>
        <v>Fluid Capacity
(liters)</v>
      </c>
      <c r="P94" s="4" t="str">
        <f t="shared" ref="P94" si="99">D94</f>
        <v>Time to boil
(sec)</v>
      </c>
      <c r="Q94" s="4" t="str">
        <f t="shared" ref="Q94" si="100">E94</f>
        <v>Boils per charge
(#)</v>
      </c>
    </row>
    <row r="95" spans="1:17" ht="12.75" x14ac:dyDescent="0.2">
      <c r="A95" s="10" t="s">
        <v>158</v>
      </c>
      <c r="B95" s="169">
        <f>INDEX(DOE!$A$4:$E$84,$G95,COLUMN(B:B))</f>
        <v>200</v>
      </c>
      <c r="C95" s="169">
        <f>INDEX(DOE!$A$4:$E$84,$G95,COLUMN(C:C))</f>
        <v>0.25</v>
      </c>
      <c r="D95" s="169">
        <f>INDEX(DOE!$A$4:$E$84,$G95,COLUMN(D:D))</f>
        <v>240</v>
      </c>
      <c r="E95" s="169">
        <f>INDEX(DOE!$A$4:$E$84,$G95,COLUMN(E:E))</f>
        <v>10</v>
      </c>
      <c r="F95" s="170"/>
      <c r="G95" s="7">
        <f>INDEX(StaticRandomNumbers!$A$4:$BJ$93,A94*3-2,$B$1+1)</f>
        <v>60</v>
      </c>
      <c r="H95" s="4">
        <f>F95*G95</f>
        <v>0</v>
      </c>
      <c r="J95" s="192">
        <f>IF(AND(COUNTIF(F95:F97,"")=2,COUNTIF(F95:F97,1)=1),1,0)</f>
        <v>1</v>
      </c>
      <c r="M95" s="4" t="b">
        <f>OR(AND(N95&gt;=N96,O95&gt;=O96,P95&gt;=P96,Q95&gt;=Q96),AND(N95&gt;=N97,O95&gt;=O97,P95&gt;=P97,Q95&gt;=Q97))</f>
        <v>1</v>
      </c>
      <c r="N95" s="4">
        <f>IF(B95=$K$4,1,IF(B95=$L$4,3,2))</f>
        <v>3</v>
      </c>
      <c r="O95" s="4">
        <f>IF(C95=$K$5,1,IF(C95=$L$5,3,2))</f>
        <v>3</v>
      </c>
      <c r="P95" s="4">
        <f>IF(D95=$K$6,1,IF(D95=$L$6,3,2))</f>
        <v>2</v>
      </c>
      <c r="Q95" s="4">
        <f>IF(E95=$K$7,1,IF(E95=$L$7,3,2))</f>
        <v>1</v>
      </c>
    </row>
    <row r="96" spans="1:17" ht="12.75" x14ac:dyDescent="0.2">
      <c r="A96" s="9" t="s">
        <v>159</v>
      </c>
      <c r="B96" s="169">
        <f>INDEX(DOE!$A$4:$E$84,$G96,COLUMN(B:B))</f>
        <v>100</v>
      </c>
      <c r="C96" s="169">
        <f>INDEX(DOE!$A$4:$E$84,$G96,COLUMN(C:C))</f>
        <v>0.25</v>
      </c>
      <c r="D96" s="169">
        <f>INDEX(DOE!$A$4:$E$84,$G96,COLUMN(D:D))</f>
        <v>600</v>
      </c>
      <c r="E96" s="169">
        <f>INDEX(DOE!$A$4:$E$84,$G96,COLUMN(E:E))</f>
        <v>1</v>
      </c>
      <c r="F96" s="171"/>
      <c r="G96" s="7">
        <f>INDEX(StaticRandomNumbers!$A$4:$BJ$93,A94*3-1,$B$1+1)</f>
        <v>34</v>
      </c>
      <c r="H96" s="4">
        <f>F96*G96</f>
        <v>0</v>
      </c>
      <c r="J96" s="192"/>
      <c r="M96" s="4" t="b">
        <f>OR(AND(N95&lt;=N96,O95&lt;=O96,P95&lt;=P96,Q95&lt;=Q96),AND(N96&gt;=N97,O96&gt;=O97,P96&gt;=P97,Q96&gt;=Q97))</f>
        <v>1</v>
      </c>
      <c r="N96" s="4">
        <f t="shared" ref="N96:N97" si="101">IF(B96=$K$4,1,IF(B96=$L$4,3,2))</f>
        <v>2</v>
      </c>
      <c r="O96" s="4">
        <f t="shared" ref="O96:O97" si="102">IF(C96=$K$5,1,IF(C96=$L$5,3,2))</f>
        <v>3</v>
      </c>
      <c r="P96" s="4">
        <f t="shared" ref="P96:P97" si="103">IF(D96=$K$6,1,IF(D96=$L$6,3,2))</f>
        <v>3</v>
      </c>
      <c r="Q96" s="4">
        <f t="shared" ref="Q96:Q97" si="104">IF(E96=$K$7,1,IF(E96=$L$7,3,2))</f>
        <v>3</v>
      </c>
    </row>
    <row r="97" spans="1:17" ht="12.75" x14ac:dyDescent="0.2">
      <c r="A97" s="8" t="s">
        <v>160</v>
      </c>
      <c r="B97" s="169">
        <f>INDEX(DOE!$A$4:$E$84,$G97,COLUMN(B:B))</f>
        <v>50</v>
      </c>
      <c r="C97" s="169">
        <f>INDEX(DOE!$A$4:$E$84,$G97,COLUMN(C:C))</f>
        <v>2</v>
      </c>
      <c r="D97" s="169">
        <f>INDEX(DOE!$A$4:$E$84,$G97,COLUMN(D:D))</f>
        <v>240</v>
      </c>
      <c r="E97" s="169">
        <f>INDEX(DOE!$A$4:$E$84,$G97,COLUMN(E:E))</f>
        <v>10</v>
      </c>
      <c r="F97" s="172">
        <v>1</v>
      </c>
      <c r="G97" s="7">
        <f>INDEX(StaticRandomNumbers!$A$4:$BJ$93,A94*3,$B$1+1)</f>
        <v>24</v>
      </c>
      <c r="H97" s="4">
        <f>F97*G97</f>
        <v>24</v>
      </c>
      <c r="J97" s="192"/>
      <c r="M97" s="4" t="b">
        <f>OR(AND(N97&gt;=N96,O97&gt;=O96,P97&gt;=P96,Q97&gt;=Q96),AND(N97&gt;=N95,O97&gt;=O95,P97&gt;=P95,Q97&gt;=Q95))</f>
        <v>0</v>
      </c>
      <c r="N97" s="4">
        <f t="shared" si="101"/>
        <v>1</v>
      </c>
      <c r="O97" s="4">
        <f t="shared" si="102"/>
        <v>1</v>
      </c>
      <c r="P97" s="4">
        <f t="shared" si="103"/>
        <v>2</v>
      </c>
      <c r="Q97" s="4">
        <f t="shared" si="104"/>
        <v>1</v>
      </c>
    </row>
    <row r="99" spans="1:17" x14ac:dyDescent="0.4">
      <c r="A99" s="14" t="s">
        <v>153</v>
      </c>
      <c r="F99"/>
      <c r="G99" s="4"/>
    </row>
    <row r="100" spans="1:17" ht="30.75" thickBot="1" x14ac:dyDescent="0.45">
      <c r="A100" s="13">
        <f>A94+1</f>
        <v>16</v>
      </c>
      <c r="B100" s="12" t="str">
        <f>DOE!$B$2</f>
        <v>price
($)</v>
      </c>
      <c r="C100" s="12" t="str">
        <f>DOE!$C$2</f>
        <v>Fluid Capacity
(liters)</v>
      </c>
      <c r="D100" s="12" t="str">
        <f>DOE!$D$2</f>
        <v>Time to boil
(sec)</v>
      </c>
      <c r="E100" s="12" t="str">
        <f>DOE!$E$2</f>
        <v>Boils per charge
(#)</v>
      </c>
      <c r="F100" s="11" t="s">
        <v>155</v>
      </c>
      <c r="G100" s="11" t="s">
        <v>156</v>
      </c>
      <c r="M100" s="4" t="s">
        <v>157</v>
      </c>
      <c r="N100" s="4" t="str">
        <f>B100</f>
        <v>price
($)</v>
      </c>
      <c r="O100" s="4" t="str">
        <f t="shared" ref="O100" si="105">C100</f>
        <v>Fluid Capacity
(liters)</v>
      </c>
      <c r="P100" s="4" t="str">
        <f t="shared" ref="P100" si="106">D100</f>
        <v>Time to boil
(sec)</v>
      </c>
      <c r="Q100" s="4" t="str">
        <f t="shared" ref="Q100" si="107">E100</f>
        <v>Boils per charge
(#)</v>
      </c>
    </row>
    <row r="101" spans="1:17" ht="12.75" x14ac:dyDescent="0.2">
      <c r="A101" s="10" t="s">
        <v>158</v>
      </c>
      <c r="B101" s="169">
        <f>INDEX(DOE!$A$4:$E$84,$G101,COLUMN(B:B))</f>
        <v>100</v>
      </c>
      <c r="C101" s="169">
        <f>INDEX(DOE!$A$4:$E$84,$G101,COLUMN(C:C))</f>
        <v>2</v>
      </c>
      <c r="D101" s="169">
        <f>INDEX(DOE!$A$4:$E$84,$G101,COLUMN(D:D))</f>
        <v>120</v>
      </c>
      <c r="E101" s="169">
        <f>INDEX(DOE!$A$4:$E$84,$G101,COLUMN(E:E))</f>
        <v>10</v>
      </c>
      <c r="F101" s="170">
        <v>1</v>
      </c>
      <c r="G101" s="7">
        <f>INDEX(StaticRandomNumbers!$A$4:$BJ$93,A100*3-2,$B$1+1)</f>
        <v>48</v>
      </c>
      <c r="H101" s="4">
        <f>F101*G101</f>
        <v>48</v>
      </c>
      <c r="J101" s="192">
        <f>IF(AND(COUNTIF(F101:F103,"")=2,COUNTIF(F101:F103,1)=1),1,0)</f>
        <v>1</v>
      </c>
      <c r="M101" s="4" t="b">
        <f>OR(AND(N101&gt;=N102,O101&gt;=O102,P101&gt;=P102,Q101&gt;=Q102),AND(N101&gt;=N103,O101&gt;=O103,P101&gt;=P103,Q101&gt;=Q103))</f>
        <v>0</v>
      </c>
      <c r="N101" s="4">
        <f>IF(B101=$K$4,1,IF(B101=$L$4,3,2))</f>
        <v>2</v>
      </c>
      <c r="O101" s="4">
        <f>IF(C101=$K$5,1,IF(C101=$L$5,3,2))</f>
        <v>1</v>
      </c>
      <c r="P101" s="4">
        <f>IF(D101=$K$6,1,IF(D101=$L$6,3,2))</f>
        <v>1</v>
      </c>
      <c r="Q101" s="4">
        <f>IF(E101=$K$7,1,IF(E101=$L$7,3,2))</f>
        <v>1</v>
      </c>
    </row>
    <row r="102" spans="1:17" ht="12.75" x14ac:dyDescent="0.2">
      <c r="A102" s="9" t="s">
        <v>159</v>
      </c>
      <c r="B102" s="169">
        <f>INDEX(DOE!$A$4:$E$84,$G102,COLUMN(B:B))</f>
        <v>100</v>
      </c>
      <c r="C102" s="169">
        <f>INDEX(DOE!$A$4:$E$84,$G102,COLUMN(C:C))</f>
        <v>0.25</v>
      </c>
      <c r="D102" s="169">
        <f>INDEX(DOE!$A$4:$E$84,$G102,COLUMN(D:D))</f>
        <v>600</v>
      </c>
      <c r="E102" s="169">
        <f>INDEX(DOE!$A$4:$E$84,$G102,COLUMN(E:E))</f>
        <v>1</v>
      </c>
      <c r="F102" s="171"/>
      <c r="G102" s="7">
        <f>INDEX(StaticRandomNumbers!$A$4:$BJ$93,A100*3-1,$B$1+1)</f>
        <v>34</v>
      </c>
      <c r="H102" s="4">
        <f>F102*G102</f>
        <v>0</v>
      </c>
      <c r="J102" s="192"/>
      <c r="M102" s="4" t="b">
        <f>OR(AND(N101&lt;=N102,O101&lt;=O102,P101&lt;=P102,Q101&lt;=Q102),AND(N102&gt;=N103,O102&gt;=O103,P102&gt;=P103,Q102&gt;=Q103))</f>
        <v>1</v>
      </c>
      <c r="N102" s="4">
        <f t="shared" ref="N102:N103" si="108">IF(B102=$K$4,1,IF(B102=$L$4,3,2))</f>
        <v>2</v>
      </c>
      <c r="O102" s="4">
        <f t="shared" ref="O102:O103" si="109">IF(C102=$K$5,1,IF(C102=$L$5,3,2))</f>
        <v>3</v>
      </c>
      <c r="P102" s="4">
        <f t="shared" ref="P102:P103" si="110">IF(D102=$K$6,1,IF(D102=$L$6,3,2))</f>
        <v>3</v>
      </c>
      <c r="Q102" s="4">
        <f t="shared" ref="Q102:Q103" si="111">IF(E102=$K$7,1,IF(E102=$L$7,3,2))</f>
        <v>3</v>
      </c>
    </row>
    <row r="103" spans="1:17" ht="12.75" x14ac:dyDescent="0.2">
      <c r="A103" s="8" t="s">
        <v>160</v>
      </c>
      <c r="B103" s="169">
        <f>INDEX(DOE!$A$4:$E$84,$G103,COLUMN(B:B))</f>
        <v>200</v>
      </c>
      <c r="C103" s="169">
        <f>INDEX(DOE!$A$4:$E$84,$G103,COLUMN(C:C))</f>
        <v>2</v>
      </c>
      <c r="D103" s="169">
        <f>INDEX(DOE!$A$4:$E$84,$G103,COLUMN(D:D))</f>
        <v>240</v>
      </c>
      <c r="E103" s="169">
        <f>INDEX(DOE!$A$4:$E$84,$G103,COLUMN(E:E))</f>
        <v>10</v>
      </c>
      <c r="F103" s="172"/>
      <c r="G103" s="7">
        <f>INDEX(StaticRandomNumbers!$A$4:$BJ$93,A100*3,$B$1+1)</f>
        <v>78</v>
      </c>
      <c r="H103" s="4">
        <f>F103*G103</f>
        <v>0</v>
      </c>
      <c r="J103" s="192"/>
      <c r="M103" s="4" t="b">
        <f>OR(AND(N103&gt;=N102,O103&gt;=O102,P103&gt;=P102,Q103&gt;=Q102),AND(N103&gt;=N101,O103&gt;=O101,P103&gt;=P101,Q103&gt;=Q101))</f>
        <v>1</v>
      </c>
      <c r="N103" s="4">
        <f t="shared" si="108"/>
        <v>3</v>
      </c>
      <c r="O103" s="4">
        <f t="shared" si="109"/>
        <v>1</v>
      </c>
      <c r="P103" s="4">
        <f t="shared" si="110"/>
        <v>2</v>
      </c>
      <c r="Q103" s="4">
        <f t="shared" si="111"/>
        <v>1</v>
      </c>
    </row>
    <row r="105" spans="1:17" x14ac:dyDescent="0.4">
      <c r="A105" s="14" t="s">
        <v>153</v>
      </c>
      <c r="F105"/>
      <c r="G105" s="4"/>
    </row>
    <row r="106" spans="1:17" ht="30.75" thickBot="1" x14ac:dyDescent="0.45">
      <c r="A106" s="13">
        <f>A100+1</f>
        <v>17</v>
      </c>
      <c r="B106" s="12" t="str">
        <f>DOE!$B$2</f>
        <v>price
($)</v>
      </c>
      <c r="C106" s="12" t="str">
        <f>DOE!$C$2</f>
        <v>Fluid Capacity
(liters)</v>
      </c>
      <c r="D106" s="12" t="str">
        <f>DOE!$D$2</f>
        <v>Time to boil
(sec)</v>
      </c>
      <c r="E106" s="12" t="str">
        <f>DOE!$E$2</f>
        <v>Boils per charge
(#)</v>
      </c>
      <c r="F106" s="11" t="s">
        <v>155</v>
      </c>
      <c r="G106" s="11" t="s">
        <v>156</v>
      </c>
      <c r="M106" s="4" t="s">
        <v>157</v>
      </c>
      <c r="N106" s="4" t="str">
        <f>B106</f>
        <v>price
($)</v>
      </c>
      <c r="O106" s="4" t="str">
        <f t="shared" ref="O106" si="112">C106</f>
        <v>Fluid Capacity
(liters)</v>
      </c>
      <c r="P106" s="4" t="str">
        <f t="shared" ref="P106" si="113">D106</f>
        <v>Time to boil
(sec)</v>
      </c>
      <c r="Q106" s="4" t="str">
        <f t="shared" ref="Q106" si="114">E106</f>
        <v>Boils per charge
(#)</v>
      </c>
    </row>
    <row r="107" spans="1:17" ht="12.75" x14ac:dyDescent="0.2">
      <c r="A107" s="10" t="s">
        <v>158</v>
      </c>
      <c r="B107" s="169">
        <f>INDEX(DOE!$A$4:$E$84,$G107,COLUMN(B:B))</f>
        <v>100</v>
      </c>
      <c r="C107" s="169">
        <f>INDEX(DOE!$A$4:$E$84,$G107,COLUMN(C:C))</f>
        <v>1</v>
      </c>
      <c r="D107" s="169">
        <f>INDEX(DOE!$A$4:$E$84,$G107,COLUMN(D:D))</f>
        <v>120</v>
      </c>
      <c r="E107" s="169">
        <f>INDEX(DOE!$A$4:$E$84,$G107,COLUMN(E:E))</f>
        <v>10</v>
      </c>
      <c r="F107" s="170"/>
      <c r="G107" s="7">
        <f>INDEX(StaticRandomNumbers!$A$4:$BJ$93,A106*3-2,$B$1+1)</f>
        <v>39</v>
      </c>
      <c r="H107" s="4">
        <f>F107*G107</f>
        <v>0</v>
      </c>
      <c r="J107" s="192">
        <f>IF(AND(COUNTIF(F107:F109,"")=2,COUNTIF(F107:F109,1)=1),1,0)</f>
        <v>1</v>
      </c>
      <c r="M107" s="4" t="b">
        <f>OR(AND(N107&gt;=N108,O107&gt;=O108,P107&gt;=P108,Q107&gt;=Q108),AND(N107&gt;=N109,O107&gt;=O109,P107&gt;=P109,Q107&gt;=Q109))</f>
        <v>0</v>
      </c>
      <c r="N107" s="4">
        <f>IF(B107=$K$4,1,IF(B107=$L$4,3,2))</f>
        <v>2</v>
      </c>
      <c r="O107" s="4">
        <f>IF(C107=$K$5,1,IF(C107=$L$5,3,2))</f>
        <v>2</v>
      </c>
      <c r="P107" s="4">
        <f>IF(D107=$K$6,1,IF(D107=$L$6,3,2))</f>
        <v>1</v>
      </c>
      <c r="Q107" s="4">
        <f>IF(E107=$K$7,1,IF(E107=$L$7,3,2))</f>
        <v>1</v>
      </c>
    </row>
    <row r="108" spans="1:17" ht="12.75" x14ac:dyDescent="0.2">
      <c r="A108" s="9" t="s">
        <v>159</v>
      </c>
      <c r="B108" s="169">
        <f>INDEX(DOE!$A$4:$E$84,$G108,COLUMN(B:B))</f>
        <v>100</v>
      </c>
      <c r="C108" s="169">
        <f>INDEX(DOE!$A$4:$E$84,$G108,COLUMN(C:C))</f>
        <v>0.25</v>
      </c>
      <c r="D108" s="169">
        <f>INDEX(DOE!$A$4:$E$84,$G108,COLUMN(D:D))</f>
        <v>600</v>
      </c>
      <c r="E108" s="169">
        <f>INDEX(DOE!$A$4:$E$84,$G108,COLUMN(E:E))</f>
        <v>5</v>
      </c>
      <c r="F108" s="171"/>
      <c r="G108" s="7">
        <f>INDEX(StaticRandomNumbers!$A$4:$BJ$93,A106*3-1,$B$1+1)</f>
        <v>35</v>
      </c>
      <c r="H108" s="4">
        <f>F108*G108</f>
        <v>0</v>
      </c>
      <c r="J108" s="192"/>
      <c r="M108" s="4" t="b">
        <f>OR(AND(N107&lt;=N108,O107&lt;=O108,P107&lt;=P108,Q107&lt;=Q108),AND(N108&gt;=N109,O108&gt;=O109,P108&gt;=P109,Q108&gt;=Q109))</f>
        <v>1</v>
      </c>
      <c r="N108" s="4">
        <f t="shared" ref="N108:N109" si="115">IF(B108=$K$4,1,IF(B108=$L$4,3,2))</f>
        <v>2</v>
      </c>
      <c r="O108" s="4">
        <f t="shared" ref="O108:O109" si="116">IF(C108=$K$5,1,IF(C108=$L$5,3,2))</f>
        <v>3</v>
      </c>
      <c r="P108" s="4">
        <f t="shared" ref="P108:P109" si="117">IF(D108=$K$6,1,IF(D108=$L$6,3,2))</f>
        <v>3</v>
      </c>
      <c r="Q108" s="4">
        <f t="shared" ref="Q108:Q109" si="118">IF(E108=$K$7,1,IF(E108=$L$7,3,2))</f>
        <v>2</v>
      </c>
    </row>
    <row r="109" spans="1:17" ht="12.75" x14ac:dyDescent="0.2">
      <c r="A109" s="8" t="s">
        <v>160</v>
      </c>
      <c r="B109" s="169">
        <f>INDEX(DOE!$A$4:$E$84,$G109,COLUMN(B:B))</f>
        <v>100</v>
      </c>
      <c r="C109" s="169">
        <f>INDEX(DOE!$A$4:$E$84,$G109,COLUMN(C:C))</f>
        <v>2</v>
      </c>
      <c r="D109" s="169">
        <f>INDEX(DOE!$A$4:$E$84,$G109,COLUMN(D:D))</f>
        <v>120</v>
      </c>
      <c r="E109" s="169">
        <f>INDEX(DOE!$A$4:$E$84,$G109,COLUMN(E:E))</f>
        <v>5</v>
      </c>
      <c r="F109" s="172">
        <v>1</v>
      </c>
      <c r="G109" s="7">
        <f>INDEX(StaticRandomNumbers!$A$4:$BJ$93,A106*3,$B$1+1)</f>
        <v>47</v>
      </c>
      <c r="H109" s="4">
        <f>F109*G109</f>
        <v>47</v>
      </c>
      <c r="J109" s="192"/>
      <c r="M109" s="4" t="b">
        <f>OR(AND(N109&gt;=N108,O109&gt;=O108,P109&gt;=P108,Q109&gt;=Q108),AND(N109&gt;=N107,O109&gt;=O107,P109&gt;=P107,Q109&gt;=Q107))</f>
        <v>0</v>
      </c>
      <c r="N109" s="4">
        <f t="shared" si="115"/>
        <v>2</v>
      </c>
      <c r="O109" s="4">
        <f t="shared" si="116"/>
        <v>1</v>
      </c>
      <c r="P109" s="4">
        <f t="shared" si="117"/>
        <v>1</v>
      </c>
      <c r="Q109" s="4">
        <f t="shared" si="118"/>
        <v>2</v>
      </c>
    </row>
    <row r="111" spans="1:17" x14ac:dyDescent="0.4">
      <c r="A111" s="14" t="s">
        <v>153</v>
      </c>
      <c r="F111"/>
      <c r="G111" s="4"/>
    </row>
    <row r="112" spans="1:17" ht="30.75" thickBot="1" x14ac:dyDescent="0.45">
      <c r="A112" s="13">
        <f>A106+1</f>
        <v>18</v>
      </c>
      <c r="B112" s="12" t="str">
        <f>DOE!$B$2</f>
        <v>price
($)</v>
      </c>
      <c r="C112" s="12" t="str">
        <f>DOE!$C$2</f>
        <v>Fluid Capacity
(liters)</v>
      </c>
      <c r="D112" s="12" t="str">
        <f>DOE!$D$2</f>
        <v>Time to boil
(sec)</v>
      </c>
      <c r="E112" s="12" t="str">
        <f>DOE!$E$2</f>
        <v>Boils per charge
(#)</v>
      </c>
      <c r="F112" s="11" t="s">
        <v>155</v>
      </c>
      <c r="G112" s="11" t="s">
        <v>156</v>
      </c>
      <c r="M112" s="4" t="s">
        <v>157</v>
      </c>
      <c r="N112" s="4" t="str">
        <f>B112</f>
        <v>price
($)</v>
      </c>
      <c r="O112" s="4" t="str">
        <f t="shared" ref="O112" si="119">C112</f>
        <v>Fluid Capacity
(liters)</v>
      </c>
      <c r="P112" s="4" t="str">
        <f t="shared" ref="P112" si="120">D112</f>
        <v>Time to boil
(sec)</v>
      </c>
      <c r="Q112" s="4" t="str">
        <f t="shared" ref="Q112" si="121">E112</f>
        <v>Boils per charge
(#)</v>
      </c>
    </row>
    <row r="113" spans="1:17" ht="12.75" x14ac:dyDescent="0.2">
      <c r="A113" s="10" t="s">
        <v>158</v>
      </c>
      <c r="B113" s="169">
        <f>INDEX(DOE!$A$4:$E$84,$G113,COLUMN(B:B))</f>
        <v>100</v>
      </c>
      <c r="C113" s="169">
        <f>INDEX(DOE!$A$4:$E$84,$G113,COLUMN(C:C))</f>
        <v>1</v>
      </c>
      <c r="D113" s="169">
        <f>INDEX(DOE!$A$4:$E$84,$G113,COLUMN(D:D))</f>
        <v>240</v>
      </c>
      <c r="E113" s="169">
        <f>INDEX(DOE!$A$4:$E$84,$G113,COLUMN(E:E))</f>
        <v>1</v>
      </c>
      <c r="F113" s="170">
        <v>1</v>
      </c>
      <c r="G113" s="7">
        <f>INDEX(StaticRandomNumbers!$A$4:$BJ$93,A112*3-2,$B$1+1)</f>
        <v>40</v>
      </c>
      <c r="H113" s="4">
        <f>F113*G113</f>
        <v>40</v>
      </c>
      <c r="J113" s="192">
        <f>IF(AND(COUNTIF(F113:F115,"")=2,COUNTIF(F113:F115,1)=1),1,0)</f>
        <v>1</v>
      </c>
      <c r="M113" s="4" t="b">
        <f>OR(AND(N113&gt;=N114,O113&gt;=O114,P113&gt;=P114,Q113&gt;=Q114),AND(N113&gt;=N115,O113&gt;=O115,P113&gt;=P115,Q113&gt;=Q115))</f>
        <v>0</v>
      </c>
      <c r="N113" s="4">
        <f>IF(B113=$K$4,1,IF(B113=$L$4,3,2))</f>
        <v>2</v>
      </c>
      <c r="O113" s="4">
        <f>IF(C113=$K$5,1,IF(C113=$L$5,3,2))</f>
        <v>2</v>
      </c>
      <c r="P113" s="4">
        <f>IF(D113=$K$6,1,IF(D113=$L$6,3,2))</f>
        <v>2</v>
      </c>
      <c r="Q113" s="4">
        <f>IF(E113=$K$7,1,IF(E113=$L$7,3,2))</f>
        <v>3</v>
      </c>
    </row>
    <row r="114" spans="1:17" ht="12.75" x14ac:dyDescent="0.2">
      <c r="A114" s="9" t="s">
        <v>159</v>
      </c>
      <c r="B114" s="169">
        <f>INDEX(DOE!$A$4:$E$84,$G114,COLUMN(B:B))</f>
        <v>100</v>
      </c>
      <c r="C114" s="169">
        <f>INDEX(DOE!$A$4:$E$84,$G114,COLUMN(C:C))</f>
        <v>0.25</v>
      </c>
      <c r="D114" s="169">
        <f>INDEX(DOE!$A$4:$E$84,$G114,COLUMN(D:D))</f>
        <v>240</v>
      </c>
      <c r="E114" s="169">
        <f>INDEX(DOE!$A$4:$E$84,$G114,COLUMN(E:E))</f>
        <v>10</v>
      </c>
      <c r="F114" s="171"/>
      <c r="G114" s="7">
        <f>INDEX(StaticRandomNumbers!$A$4:$BJ$93,A112*3-1,$B$1+1)</f>
        <v>33</v>
      </c>
      <c r="H114" s="4">
        <f>F114*G114</f>
        <v>0</v>
      </c>
      <c r="J114" s="192"/>
      <c r="M114" s="4" t="b">
        <f>OR(AND(N113&lt;=N114,O113&lt;=O114,P113&lt;=P114,Q113&lt;=Q114),AND(N114&gt;=N115,O114&gt;=O115,P114&gt;=P115,Q114&gt;=Q115))</f>
        <v>0</v>
      </c>
      <c r="N114" s="4">
        <f t="shared" ref="N114:N115" si="122">IF(B114=$K$4,1,IF(B114=$L$4,3,2))</f>
        <v>2</v>
      </c>
      <c r="O114" s="4">
        <f t="shared" ref="O114:O115" si="123">IF(C114=$K$5,1,IF(C114=$L$5,3,2))</f>
        <v>3</v>
      </c>
      <c r="P114" s="4">
        <f t="shared" ref="P114:P115" si="124">IF(D114=$K$6,1,IF(D114=$L$6,3,2))</f>
        <v>2</v>
      </c>
      <c r="Q114" s="4">
        <f t="shared" ref="Q114:Q115" si="125">IF(E114=$K$7,1,IF(E114=$L$7,3,2))</f>
        <v>1</v>
      </c>
    </row>
    <row r="115" spans="1:17" ht="12.75" x14ac:dyDescent="0.2">
      <c r="A115" s="8" t="s">
        <v>160</v>
      </c>
      <c r="B115" s="169">
        <f>INDEX(DOE!$A$4:$E$84,$G115,COLUMN(B:B))</f>
        <v>200</v>
      </c>
      <c r="C115" s="169">
        <f>INDEX(DOE!$A$4:$E$84,$G115,COLUMN(C:C))</f>
        <v>0.25</v>
      </c>
      <c r="D115" s="169">
        <f>INDEX(DOE!$A$4:$E$84,$G115,COLUMN(D:D))</f>
        <v>120</v>
      </c>
      <c r="E115" s="169">
        <f>INDEX(DOE!$A$4:$E$84,$G115,COLUMN(E:E))</f>
        <v>1</v>
      </c>
      <c r="F115" s="172"/>
      <c r="G115" s="7">
        <f>INDEX(StaticRandomNumbers!$A$4:$BJ$93,A112*3,$B$1+1)</f>
        <v>55</v>
      </c>
      <c r="H115" s="4">
        <f>F115*G115</f>
        <v>0</v>
      </c>
      <c r="J115" s="192"/>
      <c r="M115" s="4" t="b">
        <f>OR(AND(N115&gt;=N114,O115&gt;=O114,P115&gt;=P114,Q115&gt;=Q114),AND(N115&gt;=N113,O115&gt;=O113,P115&gt;=P113,Q115&gt;=Q113))</f>
        <v>0</v>
      </c>
      <c r="N115" s="4">
        <f t="shared" si="122"/>
        <v>3</v>
      </c>
      <c r="O115" s="4">
        <f t="shared" si="123"/>
        <v>3</v>
      </c>
      <c r="P115" s="4">
        <f t="shared" si="124"/>
        <v>1</v>
      </c>
      <c r="Q115" s="4">
        <f t="shared" si="125"/>
        <v>3</v>
      </c>
    </row>
    <row r="117" spans="1:17" x14ac:dyDescent="0.4">
      <c r="A117" s="14" t="s">
        <v>153</v>
      </c>
      <c r="F117"/>
      <c r="G117" s="4"/>
    </row>
    <row r="118" spans="1:17" ht="30.75" thickBot="1" x14ac:dyDescent="0.45">
      <c r="A118" s="13">
        <f>A112+1</f>
        <v>19</v>
      </c>
      <c r="B118" s="12" t="str">
        <f>DOE!$B$2</f>
        <v>price
($)</v>
      </c>
      <c r="C118" s="12" t="str">
        <f>DOE!$C$2</f>
        <v>Fluid Capacity
(liters)</v>
      </c>
      <c r="D118" s="12" t="str">
        <f>DOE!$D$2</f>
        <v>Time to boil
(sec)</v>
      </c>
      <c r="E118" s="12" t="str">
        <f>DOE!$E$2</f>
        <v>Boils per charge
(#)</v>
      </c>
      <c r="F118" s="11" t="s">
        <v>155</v>
      </c>
      <c r="G118" s="11" t="s">
        <v>156</v>
      </c>
      <c r="M118" s="4" t="s">
        <v>157</v>
      </c>
      <c r="N118" s="4" t="str">
        <f>B118</f>
        <v>price
($)</v>
      </c>
      <c r="O118" s="4" t="str">
        <f t="shared" ref="O118" si="126">C118</f>
        <v>Fluid Capacity
(liters)</v>
      </c>
      <c r="P118" s="4" t="str">
        <f t="shared" ref="P118" si="127">D118</f>
        <v>Time to boil
(sec)</v>
      </c>
      <c r="Q118" s="4" t="str">
        <f t="shared" ref="Q118" si="128">E118</f>
        <v>Boils per charge
(#)</v>
      </c>
    </row>
    <row r="119" spans="1:17" ht="12.75" x14ac:dyDescent="0.2">
      <c r="A119" s="10" t="s">
        <v>158</v>
      </c>
      <c r="B119" s="169">
        <f>INDEX(DOE!$A$4:$E$84,$G119,COLUMN(B:B))</f>
        <v>50</v>
      </c>
      <c r="C119" s="169">
        <f>INDEX(DOE!$A$4:$E$84,$G119,COLUMN(C:C))</f>
        <v>1</v>
      </c>
      <c r="D119" s="169">
        <f>INDEX(DOE!$A$4:$E$84,$G119,COLUMN(D:D))</f>
        <v>120</v>
      </c>
      <c r="E119" s="169">
        <f>INDEX(DOE!$A$4:$E$84,$G119,COLUMN(E:E))</f>
        <v>1</v>
      </c>
      <c r="F119" s="170">
        <v>1</v>
      </c>
      <c r="G119" s="7">
        <f>INDEX(StaticRandomNumbers!$A$4:$BJ$93,A118*3-2,$B$1+1)</f>
        <v>10</v>
      </c>
      <c r="H119" s="4">
        <f>F119*G119</f>
        <v>10</v>
      </c>
      <c r="J119" s="192">
        <f>IF(AND(COUNTIF(F119:F121,"")=2,COUNTIF(F119:F121,1)=1),1,0)</f>
        <v>1</v>
      </c>
      <c r="M119" s="4" t="b">
        <f>OR(AND(N119&gt;=N120,O119&gt;=O120,P119&gt;=P120,Q119&gt;=Q120),AND(N119&gt;=N121,O119&gt;=O121,P119&gt;=P121,Q119&gt;=Q121))</f>
        <v>0</v>
      </c>
      <c r="N119" s="4">
        <f>IF(B119=$K$4,1,IF(B119=$L$4,3,2))</f>
        <v>1</v>
      </c>
      <c r="O119" s="4">
        <f>IF(C119=$K$5,1,IF(C119=$L$5,3,2))</f>
        <v>2</v>
      </c>
      <c r="P119" s="4">
        <f>IF(D119=$K$6,1,IF(D119=$L$6,3,2))</f>
        <v>1</v>
      </c>
      <c r="Q119" s="4">
        <f>IF(E119=$K$7,1,IF(E119=$L$7,3,2))</f>
        <v>3</v>
      </c>
    </row>
    <row r="120" spans="1:17" ht="12.75" x14ac:dyDescent="0.2">
      <c r="A120" s="9" t="s">
        <v>159</v>
      </c>
      <c r="B120" s="169">
        <f>INDEX(DOE!$A$4:$E$84,$G120,COLUMN(B:B))</f>
        <v>200</v>
      </c>
      <c r="C120" s="169">
        <f>INDEX(DOE!$A$4:$E$84,$G120,COLUMN(C:C))</f>
        <v>1</v>
      </c>
      <c r="D120" s="169">
        <f>INDEX(DOE!$A$4:$E$84,$G120,COLUMN(D:D))</f>
        <v>600</v>
      </c>
      <c r="E120" s="169">
        <f>INDEX(DOE!$A$4:$E$84,$G120,COLUMN(E:E))</f>
        <v>1</v>
      </c>
      <c r="F120" s="171"/>
      <c r="G120" s="7">
        <f>INDEX(StaticRandomNumbers!$A$4:$BJ$93,A118*3-1,$B$1+1)</f>
        <v>70</v>
      </c>
      <c r="H120" s="4">
        <f>F120*G120</f>
        <v>0</v>
      </c>
      <c r="J120" s="192"/>
      <c r="M120" s="4" t="b">
        <f>OR(AND(N119&lt;=N120,O119&lt;=O120,P119&lt;=P120,Q119&lt;=Q120),AND(N120&gt;=N121,O120&gt;=O121,P120&gt;=P121,Q120&gt;=Q121))</f>
        <v>1</v>
      </c>
      <c r="N120" s="4">
        <f t="shared" ref="N120:N121" si="129">IF(B120=$K$4,1,IF(B120=$L$4,3,2))</f>
        <v>3</v>
      </c>
      <c r="O120" s="4">
        <f t="shared" ref="O120:O121" si="130">IF(C120=$K$5,1,IF(C120=$L$5,3,2))</f>
        <v>2</v>
      </c>
      <c r="P120" s="4">
        <f t="shared" ref="P120:P121" si="131">IF(D120=$K$6,1,IF(D120=$L$6,3,2))</f>
        <v>3</v>
      </c>
      <c r="Q120" s="4">
        <f t="shared" ref="Q120:Q121" si="132">IF(E120=$K$7,1,IF(E120=$L$7,3,2))</f>
        <v>3</v>
      </c>
    </row>
    <row r="121" spans="1:17" ht="12.75" x14ac:dyDescent="0.2">
      <c r="A121" s="8" t="s">
        <v>160</v>
      </c>
      <c r="B121" s="169">
        <f>INDEX(DOE!$A$4:$E$84,$G121,COLUMN(B:B))</f>
        <v>100</v>
      </c>
      <c r="C121" s="169">
        <f>INDEX(DOE!$A$4:$E$84,$G121,COLUMN(C:C))</f>
        <v>0.25</v>
      </c>
      <c r="D121" s="169">
        <f>INDEX(DOE!$A$4:$E$84,$G121,COLUMN(D:D))</f>
        <v>240</v>
      </c>
      <c r="E121" s="169">
        <f>INDEX(DOE!$A$4:$E$84,$G121,COLUMN(E:E))</f>
        <v>1</v>
      </c>
      <c r="F121" s="172"/>
      <c r="G121" s="7">
        <f>INDEX(StaticRandomNumbers!$A$4:$BJ$93,A118*3,$B$1+1)</f>
        <v>31</v>
      </c>
      <c r="H121" s="4">
        <f>F121*G121</f>
        <v>0</v>
      </c>
      <c r="J121" s="192"/>
      <c r="M121" s="4" t="b">
        <f>OR(AND(N121&gt;=N120,O121&gt;=O120,P121&gt;=P120,Q121&gt;=Q120),AND(N121&gt;=N119,O121&gt;=O119,P121&gt;=P119,Q121&gt;=Q119))</f>
        <v>1</v>
      </c>
      <c r="N121" s="4">
        <f t="shared" si="129"/>
        <v>2</v>
      </c>
      <c r="O121" s="4">
        <f t="shared" si="130"/>
        <v>3</v>
      </c>
      <c r="P121" s="4">
        <f t="shared" si="131"/>
        <v>2</v>
      </c>
      <c r="Q121" s="4">
        <f t="shared" si="132"/>
        <v>3</v>
      </c>
    </row>
    <row r="123" spans="1:17" x14ac:dyDescent="0.4">
      <c r="A123" s="14" t="s">
        <v>153</v>
      </c>
      <c r="F123"/>
      <c r="G123" s="4"/>
    </row>
    <row r="124" spans="1:17" ht="30.75" thickBot="1" x14ac:dyDescent="0.45">
      <c r="A124" s="13">
        <f>A118+1</f>
        <v>20</v>
      </c>
      <c r="B124" s="12" t="str">
        <f>DOE!$B$2</f>
        <v>price
($)</v>
      </c>
      <c r="C124" s="12" t="str">
        <f>DOE!$C$2</f>
        <v>Fluid Capacity
(liters)</v>
      </c>
      <c r="D124" s="12" t="str">
        <f>DOE!$D$2</f>
        <v>Time to boil
(sec)</v>
      </c>
      <c r="E124" s="12" t="str">
        <f>DOE!$E$2</f>
        <v>Boils per charge
(#)</v>
      </c>
      <c r="F124" s="11" t="s">
        <v>155</v>
      </c>
      <c r="G124" s="11" t="s">
        <v>156</v>
      </c>
      <c r="M124" s="4" t="s">
        <v>157</v>
      </c>
      <c r="N124" s="4" t="str">
        <f>B124</f>
        <v>price
($)</v>
      </c>
      <c r="O124" s="4" t="str">
        <f t="shared" ref="O124" si="133">C124</f>
        <v>Fluid Capacity
(liters)</v>
      </c>
      <c r="P124" s="4" t="str">
        <f t="shared" ref="P124" si="134">D124</f>
        <v>Time to boil
(sec)</v>
      </c>
      <c r="Q124" s="4" t="str">
        <f t="shared" ref="Q124" si="135">E124</f>
        <v>Boils per charge
(#)</v>
      </c>
    </row>
    <row r="125" spans="1:17" ht="13.5" thickTop="1" x14ac:dyDescent="0.2">
      <c r="A125" s="10" t="s">
        <v>158</v>
      </c>
      <c r="B125" s="169">
        <f>INDEX(DOE!$A$4:$E$84,$G125,COLUMN(B:B))</f>
        <v>100</v>
      </c>
      <c r="C125" s="169">
        <f>INDEX(DOE!$A$4:$E$84,$G125,COLUMN(C:C))</f>
        <v>2</v>
      </c>
      <c r="D125" s="169">
        <f>INDEX(DOE!$A$4:$E$84,$G125,COLUMN(D:D))</f>
        <v>240</v>
      </c>
      <c r="E125" s="169">
        <f>INDEX(DOE!$A$4:$E$84,$G125,COLUMN(E:E))</f>
        <v>10</v>
      </c>
      <c r="F125" s="171"/>
      <c r="G125" s="7">
        <f>INDEX(StaticRandomNumbers!$A$4:$BJ$93,A124*3-2,$B$1+1)</f>
        <v>51</v>
      </c>
      <c r="H125" s="4">
        <f>F125*G125</f>
        <v>0</v>
      </c>
      <c r="J125" s="192">
        <f>IF(AND(COUNTIF(F125:F127,"")=2,COUNTIF(F125:F127,1)=1),1,0)</f>
        <v>1</v>
      </c>
      <c r="M125" s="4" t="b">
        <f>OR(AND(N125&gt;=N126,O125&gt;=O126,P125&gt;=P126,Q125&gt;=Q126),AND(N125&gt;=N127,O125&gt;=O127,P125&gt;=P127,Q125&gt;=Q127))</f>
        <v>0</v>
      </c>
      <c r="N125" s="4">
        <f>IF(B125=$K$4,1,IF(B125=$L$4,3,2))</f>
        <v>2</v>
      </c>
      <c r="O125" s="4">
        <f>IF(C125=$K$5,1,IF(C125=$L$5,3,2))</f>
        <v>1</v>
      </c>
      <c r="P125" s="4">
        <f>IF(D125=$K$6,1,IF(D125=$L$6,3,2))</f>
        <v>2</v>
      </c>
      <c r="Q125" s="4">
        <f>IF(E125=$K$7,1,IF(E125=$L$7,3,2))</f>
        <v>1</v>
      </c>
    </row>
    <row r="126" spans="1:17" ht="12.75" x14ac:dyDescent="0.2">
      <c r="A126" s="9" t="s">
        <v>159</v>
      </c>
      <c r="B126" s="169">
        <f>INDEX(DOE!$A$4:$E$84,$G126,COLUMN(B:B))</f>
        <v>200</v>
      </c>
      <c r="C126" s="169">
        <f>INDEX(DOE!$A$4:$E$84,$G126,COLUMN(C:C))</f>
        <v>0.25</v>
      </c>
      <c r="D126" s="169">
        <f>INDEX(DOE!$A$4:$E$84,$G126,COLUMN(D:D))</f>
        <v>120</v>
      </c>
      <c r="E126" s="169">
        <f>INDEX(DOE!$A$4:$E$84,$G126,COLUMN(E:E))</f>
        <v>10</v>
      </c>
      <c r="F126" s="171"/>
      <c r="G126" s="7">
        <f>INDEX(StaticRandomNumbers!$A$4:$BJ$93,A124*3-1,$B$1+1)</f>
        <v>57</v>
      </c>
      <c r="H126" s="4">
        <f>F126*G126</f>
        <v>0</v>
      </c>
      <c r="J126" s="192"/>
      <c r="M126" s="4" t="b">
        <f>OR(AND(N125&lt;=N126,O125&lt;=O126,P125&lt;=P126,Q125&lt;=Q126),AND(N126&gt;=N127,O126&gt;=O127,P126&gt;=P127,Q126&gt;=Q127))</f>
        <v>0</v>
      </c>
      <c r="N126" s="4">
        <f t="shared" ref="N126:N127" si="136">IF(B126=$K$4,1,IF(B126=$L$4,3,2))</f>
        <v>3</v>
      </c>
      <c r="O126" s="4">
        <f t="shared" ref="O126:O127" si="137">IF(C126=$K$5,1,IF(C126=$L$5,3,2))</f>
        <v>3</v>
      </c>
      <c r="P126" s="4">
        <f t="shared" ref="P126:P127" si="138">IF(D126=$K$6,1,IF(D126=$L$6,3,2))</f>
        <v>1</v>
      </c>
      <c r="Q126" s="4">
        <f t="shared" ref="Q126:Q127" si="139">IF(E126=$K$7,1,IF(E126=$L$7,3,2))</f>
        <v>1</v>
      </c>
    </row>
    <row r="127" spans="1:17" ht="12.75" x14ac:dyDescent="0.2">
      <c r="A127" s="8" t="s">
        <v>160</v>
      </c>
      <c r="B127" s="169">
        <f>INDEX(DOE!$A$4:$E$84,$G127,COLUMN(B:B))</f>
        <v>50</v>
      </c>
      <c r="C127" s="169">
        <f>INDEX(DOE!$A$4:$E$84,$G127,COLUMN(C:C))</f>
        <v>1</v>
      </c>
      <c r="D127" s="169">
        <f>INDEX(DOE!$A$4:$E$84,$G127,COLUMN(D:D))</f>
        <v>120</v>
      </c>
      <c r="E127" s="169">
        <f>INDEX(DOE!$A$4:$E$84,$G127,COLUMN(E:E))</f>
        <v>5</v>
      </c>
      <c r="F127" s="172">
        <v>1</v>
      </c>
      <c r="G127" s="7">
        <f>INDEX(StaticRandomNumbers!$A$4:$BJ$93,A124*3,$B$1+1)</f>
        <v>11</v>
      </c>
      <c r="H127" s="4">
        <f>F127*G127</f>
        <v>11</v>
      </c>
      <c r="J127" s="192"/>
      <c r="M127" s="4" t="b">
        <f>OR(AND(N127&gt;=N126,O127&gt;=O126,P127&gt;=P126,Q127&gt;=Q126),AND(N127&gt;=N125,O127&gt;=O125,P127&gt;=P125,Q127&gt;=Q125))</f>
        <v>0</v>
      </c>
      <c r="N127" s="4">
        <f t="shared" si="136"/>
        <v>1</v>
      </c>
      <c r="O127" s="4">
        <f t="shared" si="137"/>
        <v>2</v>
      </c>
      <c r="P127" s="4">
        <f t="shared" si="138"/>
        <v>1</v>
      </c>
      <c r="Q127" s="4">
        <f t="shared" si="139"/>
        <v>2</v>
      </c>
    </row>
    <row r="130" spans="10:10" hidden="1" x14ac:dyDescent="0.4">
      <c r="J130" s="5">
        <v>1</v>
      </c>
    </row>
    <row r="131" spans="10:10" hidden="1" x14ac:dyDescent="0.4">
      <c r="J131" s="5">
        <v>0</v>
      </c>
    </row>
  </sheetData>
  <mergeCells count="21">
    <mergeCell ref="J125:J127"/>
    <mergeCell ref="J77:J79"/>
    <mergeCell ref="J83:J85"/>
    <mergeCell ref="J89:J91"/>
    <mergeCell ref="C1:G1"/>
    <mergeCell ref="J113:J115"/>
    <mergeCell ref="J119:J121"/>
    <mergeCell ref="J95:J97"/>
    <mergeCell ref="J101:J103"/>
    <mergeCell ref="J107:J109"/>
    <mergeCell ref="J41:J43"/>
    <mergeCell ref="J47:J49"/>
    <mergeCell ref="J53:J55"/>
    <mergeCell ref="J59:J61"/>
    <mergeCell ref="J65:J67"/>
    <mergeCell ref="J71:J73"/>
    <mergeCell ref="J11:J13"/>
    <mergeCell ref="J17:J19"/>
    <mergeCell ref="J23:J25"/>
    <mergeCell ref="J29:J31"/>
    <mergeCell ref="J35:J37"/>
  </mergeCells>
  <conditionalFormatting sqref="B11:B127">
    <cfRule type="cellIs" dxfId="35" priority="9" stopIfTrue="1" operator="equal">
      <formula>$L$4</formula>
    </cfRule>
    <cfRule type="cellIs" dxfId="34" priority="10" stopIfTrue="1" operator="equal">
      <formula>$K$4</formula>
    </cfRule>
  </conditionalFormatting>
  <conditionalFormatting sqref="C11:C13 C17:C19 C23:C25 C29:C31 C35:C37 C41:C43 C47:C49 C53:C55 C59:C61 C65:C67 C71:C73 C77:C79 C83:C85 C89:C91 C95:C97 C101:C103 C107:C109 C113:C115 C119:C121 C125:C127">
    <cfRule type="cellIs" dxfId="33" priority="7" stopIfTrue="1" operator="equal">
      <formula>$L$5</formula>
    </cfRule>
    <cfRule type="cellIs" dxfId="32" priority="8" stopIfTrue="1" operator="equal">
      <formula>$K$5</formula>
    </cfRule>
  </conditionalFormatting>
  <conditionalFormatting sqref="D11:D13 D17:D19 D23:D25 D29:D31 D35:D37 D41:D43 D47:D49 D53:D55 D59:D61 D65:D67 D71:D73 D77:D79 D83:D85 D89:D91 D95:D97 D101:D103 D107:D109 D113:D115 D119:D121 D125:D127">
    <cfRule type="cellIs" dxfId="31" priority="4" stopIfTrue="1" operator="equal">
      <formula>$L$6</formula>
    </cfRule>
    <cfRule type="cellIs" dxfId="30" priority="5" stopIfTrue="1" operator="equal">
      <formula>$K$6</formula>
    </cfRule>
  </conditionalFormatting>
  <conditionalFormatting sqref="E11:E127">
    <cfRule type="cellIs" dxfId="29" priority="2" stopIfTrue="1" operator="equal">
      <formula>$L$7</formula>
    </cfRule>
    <cfRule type="cellIs" dxfId="28" priority="3" stopIfTrue="1" operator="equal">
      <formula>$K$7</formula>
    </cfRule>
  </conditionalFormatting>
  <conditionalFormatting sqref="F11:F65 F67:F127">
    <cfRule type="expression" dxfId="27" priority="1" stopIfTrue="1">
      <formula>M11</formula>
    </cfRule>
  </conditionalFormatting>
  <conditionalFormatting sqref="F66">
    <cfRule type="expression" dxfId="26" priority="67" stopIfTrue="1">
      <formula>M67</formula>
    </cfRule>
  </conditionalFormatting>
  <conditionalFormatting sqref="J1:J1048576">
    <cfRule type="iconSet" priority="11">
      <iconSet iconSet="3Symbols2">
        <cfvo type="percent" val="0"/>
        <cfvo type="percent" val="33"/>
        <cfvo type="percent" val="67"/>
      </iconSet>
    </cfRule>
  </conditionalFormatting>
  <conditionalFormatting sqref="J10:J49">
    <cfRule type="iconSet" priority="65">
      <iconSet iconSet="3Symbols2">
        <cfvo type="percent" val="0"/>
        <cfvo type="percent" val="33"/>
        <cfvo type="percent" val="67"/>
      </iconSet>
    </cfRule>
  </conditionalFormatting>
  <conditionalFormatting sqref="J11:J13">
    <cfRule type="iconSet" priority="64">
      <iconSet iconSet="3Symbols2">
        <cfvo type="percent" val="0"/>
        <cfvo type="percent" val="33"/>
        <cfvo type="percent" val="67"/>
      </iconSet>
    </cfRule>
  </conditionalFormatting>
  <conditionalFormatting sqref="J17:J19">
    <cfRule type="iconSet" priority="63">
      <iconSet iconSet="3Symbols2">
        <cfvo type="percent" val="0"/>
        <cfvo type="percent" val="33"/>
        <cfvo type="percent" val="67"/>
      </iconSet>
    </cfRule>
  </conditionalFormatting>
  <conditionalFormatting sqref="J23:J25">
    <cfRule type="iconSet" priority="62">
      <iconSet iconSet="3Symbols2">
        <cfvo type="percent" val="0"/>
        <cfvo type="percent" val="33"/>
        <cfvo type="percent" val="67"/>
      </iconSet>
    </cfRule>
  </conditionalFormatting>
  <conditionalFormatting sqref="J29:J31">
    <cfRule type="iconSet" priority="61">
      <iconSet iconSet="3Symbols2">
        <cfvo type="percent" val="0"/>
        <cfvo type="percent" val="33"/>
        <cfvo type="percent" val="67"/>
      </iconSet>
    </cfRule>
  </conditionalFormatting>
  <conditionalFormatting sqref="J35:J37">
    <cfRule type="iconSet" priority="60">
      <iconSet iconSet="3Symbols2">
        <cfvo type="percent" val="0"/>
        <cfvo type="percent" val="33"/>
        <cfvo type="percent" val="67"/>
      </iconSet>
    </cfRule>
  </conditionalFormatting>
  <conditionalFormatting sqref="J41:J43">
    <cfRule type="iconSet" priority="59">
      <iconSet iconSet="3Symbols2">
        <cfvo type="percent" val="0"/>
        <cfvo type="percent" val="33"/>
        <cfvo type="percent" val="67"/>
      </iconSet>
    </cfRule>
  </conditionalFormatting>
  <conditionalFormatting sqref="J47:J49">
    <cfRule type="iconSet" priority="58">
      <iconSet iconSet="3Symbols2">
        <cfvo type="percent" val="0"/>
        <cfvo type="percent" val="33"/>
        <cfvo type="percent" val="67"/>
      </iconSet>
    </cfRule>
  </conditionalFormatting>
  <conditionalFormatting sqref="J53:J55">
    <cfRule type="iconSet" priority="57">
      <iconSet iconSet="3Symbols2">
        <cfvo type="percent" val="0"/>
        <cfvo type="percent" val="33"/>
        <cfvo type="percent" val="67"/>
      </iconSet>
    </cfRule>
    <cfRule type="iconSet" priority="56">
      <iconSet iconSet="3Symbols2">
        <cfvo type="percent" val="0"/>
        <cfvo type="percent" val="33"/>
        <cfvo type="percent" val="67"/>
      </iconSet>
    </cfRule>
  </conditionalFormatting>
  <conditionalFormatting sqref="J59:J61">
    <cfRule type="iconSet" priority="54">
      <iconSet iconSet="3Symbols2">
        <cfvo type="percent" val="0"/>
        <cfvo type="percent" val="33"/>
        <cfvo type="percent" val="67"/>
      </iconSet>
    </cfRule>
    <cfRule type="iconSet" priority="55">
      <iconSet iconSet="3Symbols2">
        <cfvo type="percent" val="0"/>
        <cfvo type="percent" val="33"/>
        <cfvo type="percent" val="67"/>
      </iconSet>
    </cfRule>
  </conditionalFormatting>
  <conditionalFormatting sqref="J65:J67">
    <cfRule type="iconSet" priority="52">
      <iconSet iconSet="3Symbols2">
        <cfvo type="percent" val="0"/>
        <cfvo type="percent" val="33"/>
        <cfvo type="percent" val="67"/>
      </iconSet>
    </cfRule>
    <cfRule type="iconSet" priority="53">
      <iconSet iconSet="3Symbols2">
        <cfvo type="percent" val="0"/>
        <cfvo type="percent" val="33"/>
        <cfvo type="percent" val="67"/>
      </iconSet>
    </cfRule>
  </conditionalFormatting>
  <conditionalFormatting sqref="J71:J73">
    <cfRule type="iconSet" priority="50">
      <iconSet iconSet="3Symbols2">
        <cfvo type="percent" val="0"/>
        <cfvo type="percent" val="33"/>
        <cfvo type="percent" val="67"/>
      </iconSet>
    </cfRule>
    <cfRule type="iconSet" priority="51">
      <iconSet iconSet="3Symbols2">
        <cfvo type="percent" val="0"/>
        <cfvo type="percent" val="33"/>
        <cfvo type="percent" val="67"/>
      </iconSet>
    </cfRule>
  </conditionalFormatting>
  <conditionalFormatting sqref="J77:J79">
    <cfRule type="iconSet" priority="48">
      <iconSet iconSet="3Symbols2">
        <cfvo type="percent" val="0"/>
        <cfvo type="percent" val="33"/>
        <cfvo type="percent" val="67"/>
      </iconSet>
    </cfRule>
    <cfRule type="iconSet" priority="49">
      <iconSet iconSet="3Symbols2">
        <cfvo type="percent" val="0"/>
        <cfvo type="percent" val="33"/>
        <cfvo type="percent" val="67"/>
      </iconSet>
    </cfRule>
  </conditionalFormatting>
  <conditionalFormatting sqref="J83:J85">
    <cfRule type="iconSet" priority="46">
      <iconSet iconSet="3Symbols2">
        <cfvo type="percent" val="0"/>
        <cfvo type="percent" val="33"/>
        <cfvo type="percent" val="67"/>
      </iconSet>
    </cfRule>
    <cfRule type="iconSet" priority="47">
      <iconSet iconSet="3Symbols2">
        <cfvo type="percent" val="0"/>
        <cfvo type="percent" val="33"/>
        <cfvo type="percent" val="67"/>
      </iconSet>
    </cfRule>
  </conditionalFormatting>
  <conditionalFormatting sqref="J89:J91">
    <cfRule type="iconSet" priority="45">
      <iconSet iconSet="3Symbols2">
        <cfvo type="percent" val="0"/>
        <cfvo type="percent" val="33"/>
        <cfvo type="percent" val="67"/>
      </iconSet>
    </cfRule>
    <cfRule type="iconSet" priority="44">
      <iconSet iconSet="3Symbols2">
        <cfvo type="percent" val="0"/>
        <cfvo type="percent" val="33"/>
        <cfvo type="percent" val="67"/>
      </iconSet>
    </cfRule>
  </conditionalFormatting>
  <conditionalFormatting sqref="J95:J97">
    <cfRule type="iconSet" priority="43">
      <iconSet iconSet="3Symbols2">
        <cfvo type="percent" val="0"/>
        <cfvo type="percent" val="33"/>
        <cfvo type="percent" val="67"/>
      </iconSet>
    </cfRule>
    <cfRule type="iconSet" priority="42">
      <iconSet iconSet="3Symbols2">
        <cfvo type="percent" val="0"/>
        <cfvo type="percent" val="33"/>
        <cfvo type="percent" val="67"/>
      </iconSet>
    </cfRule>
  </conditionalFormatting>
  <conditionalFormatting sqref="J101:J103">
    <cfRule type="iconSet" priority="41">
      <iconSet iconSet="3Symbols2">
        <cfvo type="percent" val="0"/>
        <cfvo type="percent" val="33"/>
        <cfvo type="percent" val="67"/>
      </iconSet>
    </cfRule>
    <cfRule type="iconSet" priority="40">
      <iconSet iconSet="3Symbols2">
        <cfvo type="percent" val="0"/>
        <cfvo type="percent" val="33"/>
        <cfvo type="percent" val="67"/>
      </iconSet>
    </cfRule>
  </conditionalFormatting>
  <conditionalFormatting sqref="J107:J109">
    <cfRule type="iconSet" priority="38">
      <iconSet iconSet="3Symbols2">
        <cfvo type="percent" val="0"/>
        <cfvo type="percent" val="33"/>
        <cfvo type="percent" val="67"/>
      </iconSet>
    </cfRule>
    <cfRule type="iconSet" priority="39">
      <iconSet iconSet="3Symbols2">
        <cfvo type="percent" val="0"/>
        <cfvo type="percent" val="33"/>
        <cfvo type="percent" val="67"/>
      </iconSet>
    </cfRule>
  </conditionalFormatting>
  <conditionalFormatting sqref="J113:J115">
    <cfRule type="iconSet" priority="36">
      <iconSet iconSet="3Symbols2">
        <cfvo type="percent" val="0"/>
        <cfvo type="percent" val="33"/>
        <cfvo type="percent" val="67"/>
      </iconSet>
    </cfRule>
    <cfRule type="iconSet" priority="37">
      <iconSet iconSet="3Symbols2">
        <cfvo type="percent" val="0"/>
        <cfvo type="percent" val="33"/>
        <cfvo type="percent" val="67"/>
      </iconSet>
    </cfRule>
  </conditionalFormatting>
  <conditionalFormatting sqref="J119:J121">
    <cfRule type="iconSet" priority="34">
      <iconSet iconSet="3Symbols2">
        <cfvo type="percent" val="0"/>
        <cfvo type="percent" val="33"/>
        <cfvo type="percent" val="67"/>
      </iconSet>
    </cfRule>
    <cfRule type="iconSet" priority="35">
      <iconSet iconSet="3Symbols2">
        <cfvo type="percent" val="0"/>
        <cfvo type="percent" val="33"/>
        <cfvo type="percent" val="67"/>
      </iconSet>
    </cfRule>
  </conditionalFormatting>
  <conditionalFormatting sqref="J125:J127">
    <cfRule type="iconSet" priority="32">
      <iconSet iconSet="3Symbols2">
        <cfvo type="percent" val="0"/>
        <cfvo type="percent" val="33"/>
        <cfvo type="percent" val="67"/>
      </iconSet>
    </cfRule>
    <cfRule type="iconSet" priority="33">
      <iconSet iconSet="3Symbols2">
        <cfvo type="percent" val="0"/>
        <cfvo type="percent" val="33"/>
        <cfvo type="percent" val="67"/>
      </iconSet>
    </cfRule>
  </conditionalFormatting>
  <dataValidations count="2">
    <dataValidation type="list" allowBlank="1" showInputMessage="1" showErrorMessage="1" sqref="F119:F121 F17:F19 F23:F25 F29:F31 F35:F37 F41:F43 F47:F49 F53:F55 F59:F61 F71:F73 F125:F127 F77:F79 F83:F85 F89:F91 F95:F97 F101:F103 F107:F109 F113:F115 F11:F13 F65:F67" xr:uid="{00000000-0002-0000-0200-000000000000}">
      <formula1>"1"</formula1>
    </dataValidation>
    <dataValidation type="list" allowBlank="1" showInputMessage="1" showErrorMessage="1" sqref="C4:C7" xr:uid="{00000000-0002-0000-0200-000001000000}">
      <formula1>" ,more is better,less is better"</formula1>
    </dataValidation>
  </dataValidation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tabColor rgb="FF00B0F0"/>
  </sheetPr>
  <dimension ref="A1:BK83"/>
  <sheetViews>
    <sheetView workbookViewId="0">
      <selection activeCell="C3" sqref="C3"/>
    </sheetView>
  </sheetViews>
  <sheetFormatPr defaultColWidth="9.140625" defaultRowHeight="12.75" x14ac:dyDescent="0.2"/>
  <cols>
    <col min="1" max="1" width="13" style="18" customWidth="1"/>
    <col min="2" max="3" width="11.42578125" style="19" customWidth="1"/>
    <col min="4" max="7" width="13.140625" style="18" customWidth="1"/>
    <col min="8" max="8" width="13.140625" style="1" customWidth="1"/>
    <col min="9" max="63" width="13.140625" style="19" customWidth="1"/>
    <col min="64" max="16384" width="9.140625" style="18"/>
  </cols>
  <sheetData>
    <row r="1" spans="1:63" s="22" customFormat="1" ht="38.25" customHeight="1" thickBot="1" x14ac:dyDescent="0.3">
      <c r="A1" s="54" t="s">
        <v>161</v>
      </c>
      <c r="B1" s="194" t="s">
        <v>162</v>
      </c>
      <c r="C1" s="194"/>
      <c r="D1" s="194"/>
      <c r="E1" s="194"/>
      <c r="F1" s="25"/>
      <c r="G1" s="24"/>
      <c r="H1" s="23"/>
    </row>
    <row r="2" spans="1:63" s="21" customFormat="1" ht="14.25" thickTop="1" thickBot="1" x14ac:dyDescent="0.25">
      <c r="A2" s="49" t="str">
        <f>"ID = "&amp;Survey!B1</f>
        <v>ID = 9</v>
      </c>
      <c r="B2" s="87" t="s">
        <v>156</v>
      </c>
      <c r="C2" s="88" t="s">
        <v>163</v>
      </c>
      <c r="D2" s="89" t="s">
        <v>164</v>
      </c>
      <c r="E2" s="89" t="s">
        <v>165</v>
      </c>
      <c r="F2" s="89" t="s">
        <v>166</v>
      </c>
      <c r="G2" s="89" t="s">
        <v>167</v>
      </c>
      <c r="H2" s="89" t="s">
        <v>168</v>
      </c>
      <c r="I2" s="89" t="s">
        <v>169</v>
      </c>
      <c r="J2" s="89" t="s">
        <v>170</v>
      </c>
      <c r="K2" s="89" t="s">
        <v>171</v>
      </c>
      <c r="L2" s="89" t="s">
        <v>172</v>
      </c>
      <c r="M2" s="89" t="s">
        <v>173</v>
      </c>
      <c r="N2" s="89" t="s">
        <v>174</v>
      </c>
      <c r="O2" s="89" t="s">
        <v>175</v>
      </c>
      <c r="P2" s="89" t="s">
        <v>176</v>
      </c>
      <c r="Q2" s="89" t="s">
        <v>177</v>
      </c>
      <c r="R2" s="89" t="s">
        <v>178</v>
      </c>
      <c r="S2" s="89" t="s">
        <v>179</v>
      </c>
      <c r="T2" s="89" t="s">
        <v>180</v>
      </c>
      <c r="U2" s="89" t="s">
        <v>181</v>
      </c>
      <c r="V2" s="89" t="s">
        <v>182</v>
      </c>
      <c r="W2" s="89" t="s">
        <v>183</v>
      </c>
      <c r="X2" s="89" t="s">
        <v>184</v>
      </c>
      <c r="Y2" s="89" t="s">
        <v>185</v>
      </c>
      <c r="Z2" s="89" t="s">
        <v>186</v>
      </c>
      <c r="AA2" s="89" t="s">
        <v>187</v>
      </c>
      <c r="AB2" s="89" t="s">
        <v>188</v>
      </c>
      <c r="AC2" s="89" t="s">
        <v>189</v>
      </c>
      <c r="AD2" s="89" t="s">
        <v>190</v>
      </c>
      <c r="AE2" s="89" t="s">
        <v>191</v>
      </c>
      <c r="AF2" s="89" t="s">
        <v>192</v>
      </c>
      <c r="AG2" s="89" t="s">
        <v>193</v>
      </c>
      <c r="AH2" s="89" t="s">
        <v>194</v>
      </c>
      <c r="AI2" s="89" t="s">
        <v>195</v>
      </c>
      <c r="AJ2" s="89" t="s">
        <v>196</v>
      </c>
      <c r="AK2" s="89" t="s">
        <v>197</v>
      </c>
      <c r="AL2" s="89" t="s">
        <v>198</v>
      </c>
      <c r="AM2" s="89" t="s">
        <v>199</v>
      </c>
      <c r="AN2" s="89" t="s">
        <v>200</v>
      </c>
      <c r="AO2" s="89" t="s">
        <v>201</v>
      </c>
      <c r="AP2" s="89" t="s">
        <v>202</v>
      </c>
      <c r="AQ2" s="89" t="s">
        <v>203</v>
      </c>
      <c r="AR2" s="89" t="s">
        <v>204</v>
      </c>
      <c r="AS2" s="89" t="s">
        <v>205</v>
      </c>
      <c r="AT2" s="89" t="s">
        <v>206</v>
      </c>
      <c r="AU2" s="89" t="s">
        <v>207</v>
      </c>
      <c r="AV2" s="89" t="s">
        <v>208</v>
      </c>
      <c r="AW2" s="89" t="s">
        <v>209</v>
      </c>
      <c r="AX2" s="89" t="s">
        <v>210</v>
      </c>
      <c r="AY2" s="89" t="s">
        <v>211</v>
      </c>
      <c r="AZ2" s="89" t="s">
        <v>212</v>
      </c>
      <c r="BA2" s="89" t="s">
        <v>213</v>
      </c>
      <c r="BB2" s="89" t="s">
        <v>214</v>
      </c>
      <c r="BC2" s="89" t="s">
        <v>215</v>
      </c>
      <c r="BD2" s="89" t="s">
        <v>216</v>
      </c>
      <c r="BE2" s="89" t="s">
        <v>217</v>
      </c>
      <c r="BF2" s="89" t="s">
        <v>218</v>
      </c>
      <c r="BG2" s="89" t="s">
        <v>219</v>
      </c>
      <c r="BH2" s="89" t="s">
        <v>220</v>
      </c>
      <c r="BI2" s="89" t="s">
        <v>221</v>
      </c>
      <c r="BJ2" s="89" t="s">
        <v>222</v>
      </c>
      <c r="BK2" s="89" t="s">
        <v>223</v>
      </c>
    </row>
    <row r="3" spans="1:63" s="19" customFormat="1" ht="13.5" thickTop="1" x14ac:dyDescent="0.2">
      <c r="A3" s="50">
        <f>COUNTIF(Survey!H:H,DOE!$A4)</f>
        <v>0</v>
      </c>
      <c r="B3" s="90">
        <v>1</v>
      </c>
      <c r="C3" s="91">
        <f>SUM(SurveyResultAggregation!$D3:$BK3)</f>
        <v>1</v>
      </c>
      <c r="D3" s="153"/>
      <c r="E3" s="153"/>
      <c r="F3" s="153"/>
      <c r="G3" s="153"/>
      <c r="H3" s="153"/>
      <c r="I3" s="153"/>
      <c r="J3" s="153"/>
      <c r="K3" s="180">
        <v>0</v>
      </c>
      <c r="L3" s="153">
        <v>0</v>
      </c>
      <c r="M3" s="153"/>
      <c r="N3" s="153"/>
      <c r="O3" s="153">
        <v>0</v>
      </c>
      <c r="P3" s="153"/>
      <c r="Q3" s="153">
        <v>0</v>
      </c>
      <c r="R3" s="153"/>
      <c r="S3" s="153"/>
      <c r="T3" s="153"/>
      <c r="U3" s="153"/>
      <c r="V3" s="153"/>
      <c r="W3" s="153"/>
      <c r="X3" s="153"/>
      <c r="Y3" s="153"/>
      <c r="Z3" s="153"/>
      <c r="AA3" s="153"/>
      <c r="AB3" s="153"/>
      <c r="AC3" s="153">
        <v>0</v>
      </c>
      <c r="AD3" s="153"/>
      <c r="AE3" s="153"/>
      <c r="AF3" s="153"/>
      <c r="AG3" s="153"/>
      <c r="AH3" s="153"/>
      <c r="AI3" s="153"/>
      <c r="AJ3" s="153"/>
      <c r="AK3" s="153"/>
      <c r="AL3" s="153"/>
      <c r="AM3" s="153"/>
      <c r="AN3" s="153"/>
      <c r="AO3" s="153"/>
      <c r="AP3" s="153"/>
      <c r="AQ3" s="153"/>
      <c r="AR3" s="153"/>
      <c r="AS3" s="153"/>
      <c r="AT3" s="153"/>
      <c r="AU3" s="153"/>
      <c r="AV3" s="153"/>
      <c r="AW3" s="153">
        <v>1</v>
      </c>
      <c r="AX3" s="153"/>
      <c r="AY3" s="153"/>
      <c r="AZ3" s="153"/>
      <c r="BA3" s="153"/>
      <c r="BB3" s="153"/>
      <c r="BC3" s="153"/>
      <c r="BD3" s="153"/>
      <c r="BE3" s="153"/>
      <c r="BF3" s="153"/>
      <c r="BG3" s="153"/>
      <c r="BH3" s="153"/>
      <c r="BI3" s="153"/>
      <c r="BJ3" s="153"/>
      <c r="BK3" s="153"/>
    </row>
    <row r="4" spans="1:63" s="19" customFormat="1" x14ac:dyDescent="0.2">
      <c r="A4" s="51">
        <f>COUNTIF(Survey!H:H,DOE!$A5)</f>
        <v>0</v>
      </c>
      <c r="B4" s="92">
        <v>2</v>
      </c>
      <c r="C4" s="93">
        <f>SUM(SurveyResultAggregation!$D4:$BK4)</f>
        <v>1</v>
      </c>
      <c r="D4" s="154"/>
      <c r="E4" s="154"/>
      <c r="F4" s="154"/>
      <c r="G4" s="154"/>
      <c r="H4" s="154"/>
      <c r="I4" s="154"/>
      <c r="J4" s="154"/>
      <c r="K4" s="181">
        <v>0</v>
      </c>
      <c r="L4" s="154">
        <v>0</v>
      </c>
      <c r="M4" s="154"/>
      <c r="N4" s="154"/>
      <c r="O4" s="154">
        <v>0</v>
      </c>
      <c r="P4" s="154"/>
      <c r="Q4" s="154">
        <v>0</v>
      </c>
      <c r="R4" s="154"/>
      <c r="S4" s="154"/>
      <c r="T4" s="154"/>
      <c r="U4" s="154"/>
      <c r="V4" s="154"/>
      <c r="W4" s="154"/>
      <c r="X4" s="154"/>
      <c r="Y4" s="154"/>
      <c r="Z4" s="154"/>
      <c r="AA4" s="154"/>
      <c r="AB4" s="154"/>
      <c r="AC4" s="154">
        <v>0</v>
      </c>
      <c r="AD4" s="154"/>
      <c r="AE4" s="154"/>
      <c r="AF4" s="154"/>
      <c r="AG4" s="154"/>
      <c r="AH4" s="154"/>
      <c r="AI4" s="154"/>
      <c r="AJ4" s="154"/>
      <c r="AK4" s="154"/>
      <c r="AL4" s="154"/>
      <c r="AM4" s="154"/>
      <c r="AN4" s="154"/>
      <c r="AO4" s="154"/>
      <c r="AP4" s="154"/>
      <c r="AQ4" s="154"/>
      <c r="AR4" s="154"/>
      <c r="AS4" s="154"/>
      <c r="AT4" s="154"/>
      <c r="AU4" s="154"/>
      <c r="AV4" s="154"/>
      <c r="AW4" s="154">
        <v>1</v>
      </c>
      <c r="AX4" s="154"/>
      <c r="AY4" s="154"/>
      <c r="AZ4" s="154"/>
      <c r="BA4" s="154"/>
      <c r="BB4" s="154"/>
      <c r="BC4" s="154"/>
      <c r="BD4" s="154"/>
      <c r="BE4" s="154"/>
      <c r="BF4" s="154"/>
      <c r="BG4" s="154"/>
      <c r="BH4" s="154"/>
      <c r="BI4" s="154"/>
      <c r="BJ4" s="154"/>
      <c r="BK4" s="154"/>
    </row>
    <row r="5" spans="1:63" s="19" customFormat="1" x14ac:dyDescent="0.2">
      <c r="A5" s="50">
        <f>COUNTIF(Survey!H:H,DOE!$A6)</f>
        <v>0</v>
      </c>
      <c r="B5" s="92">
        <v>3</v>
      </c>
      <c r="C5" s="91">
        <f>SUM(SurveyResultAggregation!$D5:$BK5)</f>
        <v>0</v>
      </c>
      <c r="D5" s="155"/>
      <c r="E5" s="155"/>
      <c r="F5" s="155"/>
      <c r="G5" s="155"/>
      <c r="H5" s="155"/>
      <c r="I5" s="155"/>
      <c r="J5" s="155"/>
      <c r="K5" s="182">
        <v>0</v>
      </c>
      <c r="L5" s="155">
        <v>0</v>
      </c>
      <c r="M5" s="155"/>
      <c r="N5" s="155"/>
      <c r="O5" s="155">
        <v>0</v>
      </c>
      <c r="P5" s="155"/>
      <c r="Q5" s="155">
        <v>0</v>
      </c>
      <c r="R5" s="155"/>
      <c r="S5" s="155"/>
      <c r="T5" s="155"/>
      <c r="U5" s="155"/>
      <c r="V5" s="155"/>
      <c r="W5" s="155"/>
      <c r="X5" s="155"/>
      <c r="Y5" s="155"/>
      <c r="Z5" s="155"/>
      <c r="AA5" s="155"/>
      <c r="AB5" s="155"/>
      <c r="AC5" s="155">
        <v>0</v>
      </c>
      <c r="AD5" s="155"/>
      <c r="AE5" s="155"/>
      <c r="AF5" s="155"/>
      <c r="AG5" s="155"/>
      <c r="AH5" s="155"/>
      <c r="AI5" s="155"/>
      <c r="AJ5" s="155"/>
      <c r="AK5" s="155"/>
      <c r="AL5" s="155"/>
      <c r="AM5" s="155"/>
      <c r="AN5" s="155"/>
      <c r="AO5" s="155"/>
      <c r="AP5" s="155"/>
      <c r="AQ5" s="155"/>
      <c r="AR5" s="155"/>
      <c r="AS5" s="155"/>
      <c r="AT5" s="155"/>
      <c r="AU5" s="155"/>
      <c r="AV5" s="155"/>
      <c r="AW5" s="155">
        <v>0</v>
      </c>
      <c r="AX5" s="155"/>
      <c r="AY5" s="155"/>
      <c r="AZ5" s="155"/>
      <c r="BA5" s="155"/>
      <c r="BB5" s="155"/>
      <c r="BC5" s="155"/>
      <c r="BD5" s="155"/>
      <c r="BE5" s="155"/>
      <c r="BF5" s="155"/>
      <c r="BG5" s="155"/>
      <c r="BH5" s="155"/>
      <c r="BI5" s="155"/>
      <c r="BJ5" s="155"/>
      <c r="BK5" s="155"/>
    </row>
    <row r="6" spans="1:63" s="19" customFormat="1" x14ac:dyDescent="0.2">
      <c r="A6" s="51">
        <f>COUNTIF(Survey!H:H,DOE!$A7)</f>
        <v>0</v>
      </c>
      <c r="B6" s="92">
        <v>4</v>
      </c>
      <c r="C6" s="93">
        <f>SUM(SurveyResultAggregation!$D6:$BK6)</f>
        <v>2</v>
      </c>
      <c r="D6" s="154"/>
      <c r="E6" s="154"/>
      <c r="F6" s="154"/>
      <c r="G6" s="154"/>
      <c r="H6" s="154"/>
      <c r="I6" s="154"/>
      <c r="J6" s="154"/>
      <c r="K6" s="181">
        <v>0</v>
      </c>
      <c r="L6" s="154">
        <v>0</v>
      </c>
      <c r="M6" s="154"/>
      <c r="N6" s="154"/>
      <c r="O6" s="154">
        <v>0</v>
      </c>
      <c r="P6" s="154"/>
      <c r="Q6" s="154">
        <v>1</v>
      </c>
      <c r="R6" s="154"/>
      <c r="S6" s="154"/>
      <c r="T6" s="154"/>
      <c r="U6" s="154"/>
      <c r="V6" s="154"/>
      <c r="W6" s="154"/>
      <c r="X6" s="154"/>
      <c r="Y6" s="154"/>
      <c r="Z6" s="154"/>
      <c r="AA6" s="154"/>
      <c r="AB6" s="154"/>
      <c r="AC6" s="154">
        <v>0</v>
      </c>
      <c r="AD6" s="154"/>
      <c r="AE6" s="154"/>
      <c r="AF6" s="154"/>
      <c r="AG6" s="154"/>
      <c r="AH6" s="154"/>
      <c r="AI6" s="154"/>
      <c r="AJ6" s="154"/>
      <c r="AK6" s="154"/>
      <c r="AL6" s="154"/>
      <c r="AM6" s="154"/>
      <c r="AN6" s="154"/>
      <c r="AO6" s="154"/>
      <c r="AP6" s="154"/>
      <c r="AQ6" s="154"/>
      <c r="AR6" s="154"/>
      <c r="AS6" s="154"/>
      <c r="AT6" s="154"/>
      <c r="AU6" s="154"/>
      <c r="AV6" s="154"/>
      <c r="AW6" s="154">
        <v>1</v>
      </c>
      <c r="AX6" s="154"/>
      <c r="AY6" s="154"/>
      <c r="AZ6" s="154"/>
      <c r="BA6" s="154"/>
      <c r="BB6" s="154"/>
      <c r="BC6" s="154"/>
      <c r="BD6" s="154"/>
      <c r="BE6" s="154"/>
      <c r="BF6" s="154"/>
      <c r="BG6" s="154"/>
      <c r="BH6" s="154"/>
      <c r="BI6" s="154"/>
      <c r="BJ6" s="154"/>
      <c r="BK6" s="154"/>
    </row>
    <row r="7" spans="1:63" s="19" customFormat="1" x14ac:dyDescent="0.2">
      <c r="A7" s="50">
        <f>COUNTIF(Survey!H:H,DOE!$A8)</f>
        <v>0</v>
      </c>
      <c r="B7" s="92">
        <v>5</v>
      </c>
      <c r="C7" s="91">
        <f>SUM(SurveyResultAggregation!$D7:$BK7)</f>
        <v>1</v>
      </c>
      <c r="D7" s="155"/>
      <c r="E7" s="155"/>
      <c r="F7" s="155"/>
      <c r="G7" s="155"/>
      <c r="H7" s="155"/>
      <c r="I7" s="155"/>
      <c r="J7" s="155"/>
      <c r="K7" s="182">
        <v>0</v>
      </c>
      <c r="L7" s="155">
        <v>0</v>
      </c>
      <c r="M7" s="155"/>
      <c r="N7" s="155"/>
      <c r="O7" s="155">
        <v>0</v>
      </c>
      <c r="P7" s="155"/>
      <c r="Q7" s="155">
        <v>0</v>
      </c>
      <c r="R7" s="155"/>
      <c r="S7" s="155"/>
      <c r="T7" s="155"/>
      <c r="U7" s="155"/>
      <c r="V7" s="155"/>
      <c r="W7" s="155"/>
      <c r="X7" s="155"/>
      <c r="Y7" s="155"/>
      <c r="Z7" s="155"/>
      <c r="AA7" s="155"/>
      <c r="AB7" s="155"/>
      <c r="AC7" s="155">
        <v>0</v>
      </c>
      <c r="AD7" s="155"/>
      <c r="AE7" s="155"/>
      <c r="AF7" s="155"/>
      <c r="AG7" s="155"/>
      <c r="AH7" s="155"/>
      <c r="AI7" s="155"/>
      <c r="AJ7" s="155"/>
      <c r="AK7" s="155"/>
      <c r="AL7" s="155"/>
      <c r="AM7" s="155"/>
      <c r="AN7" s="155"/>
      <c r="AO7" s="155"/>
      <c r="AP7" s="155"/>
      <c r="AQ7" s="155"/>
      <c r="AR7" s="155"/>
      <c r="AS7" s="155"/>
      <c r="AT7" s="155"/>
      <c r="AU7" s="155"/>
      <c r="AV7" s="155"/>
      <c r="AW7" s="155">
        <v>1</v>
      </c>
      <c r="AX7" s="155"/>
      <c r="AY7" s="155"/>
      <c r="AZ7" s="155"/>
      <c r="BA7" s="155"/>
      <c r="BB7" s="155"/>
      <c r="BC7" s="155"/>
      <c r="BD7" s="155"/>
      <c r="BE7" s="155"/>
      <c r="BF7" s="155"/>
      <c r="BG7" s="155"/>
      <c r="BH7" s="155"/>
      <c r="BI7" s="155"/>
      <c r="BJ7" s="155"/>
      <c r="BK7" s="155"/>
    </row>
    <row r="8" spans="1:63" s="19" customFormat="1" x14ac:dyDescent="0.2">
      <c r="A8" s="51">
        <f>COUNTIF(Survey!H:H,DOE!$A9)</f>
        <v>0</v>
      </c>
      <c r="B8" s="92">
        <v>6</v>
      </c>
      <c r="C8" s="93">
        <f>SUM(SurveyResultAggregation!$D8:$BK8)</f>
        <v>2</v>
      </c>
      <c r="D8" s="154"/>
      <c r="E8" s="154"/>
      <c r="F8" s="154"/>
      <c r="G8" s="154"/>
      <c r="H8" s="154"/>
      <c r="I8" s="154"/>
      <c r="J8" s="154"/>
      <c r="K8" s="181">
        <v>0</v>
      </c>
      <c r="L8" s="154">
        <v>0</v>
      </c>
      <c r="M8" s="154"/>
      <c r="N8" s="154"/>
      <c r="O8" s="154">
        <v>0</v>
      </c>
      <c r="P8" s="154"/>
      <c r="Q8" s="154">
        <v>1</v>
      </c>
      <c r="R8" s="154"/>
      <c r="S8" s="154"/>
      <c r="T8" s="154"/>
      <c r="U8" s="154"/>
      <c r="V8" s="154"/>
      <c r="W8" s="154"/>
      <c r="X8" s="154"/>
      <c r="Y8" s="154"/>
      <c r="Z8" s="154"/>
      <c r="AA8" s="154"/>
      <c r="AB8" s="154"/>
      <c r="AC8" s="154">
        <v>0</v>
      </c>
      <c r="AD8" s="154"/>
      <c r="AE8" s="154"/>
      <c r="AF8" s="154"/>
      <c r="AG8" s="154"/>
      <c r="AH8" s="154"/>
      <c r="AI8" s="154"/>
      <c r="AJ8" s="154"/>
      <c r="AK8" s="154"/>
      <c r="AL8" s="154"/>
      <c r="AM8" s="154"/>
      <c r="AN8" s="154"/>
      <c r="AO8" s="154"/>
      <c r="AP8" s="154"/>
      <c r="AQ8" s="154"/>
      <c r="AR8" s="154"/>
      <c r="AS8" s="154"/>
      <c r="AT8" s="154"/>
      <c r="AU8" s="154"/>
      <c r="AV8" s="154"/>
      <c r="AW8" s="154">
        <v>1</v>
      </c>
      <c r="AX8" s="154"/>
      <c r="AY8" s="154"/>
      <c r="AZ8" s="154"/>
      <c r="BA8" s="154"/>
      <c r="BB8" s="154"/>
      <c r="BC8" s="154"/>
      <c r="BD8" s="154"/>
      <c r="BE8" s="154"/>
      <c r="BF8" s="154"/>
      <c r="BG8" s="154"/>
      <c r="BH8" s="154"/>
      <c r="BI8" s="154"/>
      <c r="BJ8" s="154"/>
      <c r="BK8" s="154"/>
    </row>
    <row r="9" spans="1:63" s="19" customFormat="1" x14ac:dyDescent="0.2">
      <c r="A9" s="50">
        <f>COUNTIF(Survey!H:H,DOE!$A10)</f>
        <v>0</v>
      </c>
      <c r="B9" s="92">
        <v>7</v>
      </c>
      <c r="C9" s="91">
        <f>SUM(SurveyResultAggregation!$D9:$BK9)</f>
        <v>0</v>
      </c>
      <c r="D9" s="155"/>
      <c r="E9" s="155"/>
      <c r="F9" s="155"/>
      <c r="G9" s="155"/>
      <c r="H9" s="155"/>
      <c r="I9" s="155"/>
      <c r="J9" s="155"/>
      <c r="K9" s="182">
        <v>0</v>
      </c>
      <c r="L9" s="155">
        <v>0</v>
      </c>
      <c r="M9" s="155"/>
      <c r="N9" s="155"/>
      <c r="O9" s="155">
        <v>0</v>
      </c>
      <c r="P9" s="155"/>
      <c r="Q9" s="155">
        <v>0</v>
      </c>
      <c r="R9" s="155"/>
      <c r="S9" s="155"/>
      <c r="T9" s="155"/>
      <c r="U9" s="155"/>
      <c r="V9" s="155"/>
      <c r="W9" s="155"/>
      <c r="X9" s="155"/>
      <c r="Y9" s="155"/>
      <c r="Z9" s="155"/>
      <c r="AA9" s="155"/>
      <c r="AB9" s="155"/>
      <c r="AC9" s="155">
        <v>0</v>
      </c>
      <c r="AD9" s="155"/>
      <c r="AE9" s="155"/>
      <c r="AF9" s="155"/>
      <c r="AG9" s="155"/>
      <c r="AH9" s="155"/>
      <c r="AI9" s="155"/>
      <c r="AJ9" s="155"/>
      <c r="AK9" s="155"/>
      <c r="AL9" s="155"/>
      <c r="AM9" s="155"/>
      <c r="AN9" s="155"/>
      <c r="AO9" s="155"/>
      <c r="AP9" s="155"/>
      <c r="AQ9" s="155"/>
      <c r="AR9" s="155"/>
      <c r="AS9" s="155"/>
      <c r="AT9" s="155"/>
      <c r="AU9" s="155"/>
      <c r="AV9" s="155"/>
      <c r="AW9" s="155">
        <v>0</v>
      </c>
      <c r="AX9" s="155"/>
      <c r="AY9" s="155"/>
      <c r="AZ9" s="155"/>
      <c r="BA9" s="155"/>
      <c r="BB9" s="155"/>
      <c r="BC9" s="155"/>
      <c r="BD9" s="155"/>
      <c r="BE9" s="155"/>
      <c r="BF9" s="155"/>
      <c r="BG9" s="155"/>
      <c r="BH9" s="155"/>
      <c r="BI9" s="155"/>
      <c r="BJ9" s="155"/>
      <c r="BK9" s="155"/>
    </row>
    <row r="10" spans="1:63" s="19" customFormat="1" x14ac:dyDescent="0.2">
      <c r="A10" s="51">
        <f>COUNTIF(Survey!H:H,DOE!$A11)</f>
        <v>0</v>
      </c>
      <c r="B10" s="92">
        <v>8</v>
      </c>
      <c r="C10" s="93">
        <f>SUM(SurveyResultAggregation!$D10:$BK10)</f>
        <v>0</v>
      </c>
      <c r="D10" s="154"/>
      <c r="E10" s="154"/>
      <c r="F10" s="154"/>
      <c r="G10" s="154"/>
      <c r="H10" s="154"/>
      <c r="I10" s="154"/>
      <c r="J10" s="154"/>
      <c r="K10" s="181">
        <v>0</v>
      </c>
      <c r="L10" s="154">
        <v>0</v>
      </c>
      <c r="M10" s="154"/>
      <c r="N10" s="154"/>
      <c r="O10" s="154">
        <v>0</v>
      </c>
      <c r="P10" s="154"/>
      <c r="Q10" s="154">
        <v>0</v>
      </c>
      <c r="R10" s="154"/>
      <c r="S10" s="154"/>
      <c r="T10" s="154"/>
      <c r="U10" s="154"/>
      <c r="V10" s="154"/>
      <c r="W10" s="154"/>
      <c r="X10" s="154"/>
      <c r="Y10" s="154"/>
      <c r="Z10" s="154"/>
      <c r="AA10" s="154"/>
      <c r="AB10" s="154"/>
      <c r="AC10" s="154">
        <v>0</v>
      </c>
      <c r="AD10" s="154"/>
      <c r="AE10" s="154"/>
      <c r="AF10" s="154"/>
      <c r="AG10" s="154"/>
      <c r="AH10" s="154"/>
      <c r="AI10" s="154"/>
      <c r="AJ10" s="154"/>
      <c r="AK10" s="154"/>
      <c r="AL10" s="154"/>
      <c r="AM10" s="154"/>
      <c r="AN10" s="154"/>
      <c r="AO10" s="154"/>
      <c r="AP10" s="154"/>
      <c r="AQ10" s="154"/>
      <c r="AR10" s="154"/>
      <c r="AS10" s="154"/>
      <c r="AT10" s="154"/>
      <c r="AU10" s="154"/>
      <c r="AV10" s="154"/>
      <c r="AW10" s="154">
        <v>0</v>
      </c>
      <c r="AX10" s="154"/>
      <c r="AY10" s="154"/>
      <c r="AZ10" s="154"/>
      <c r="BA10" s="154"/>
      <c r="BB10" s="154"/>
      <c r="BC10" s="154"/>
      <c r="BD10" s="154"/>
      <c r="BE10" s="154"/>
      <c r="BF10" s="154"/>
      <c r="BG10" s="154"/>
      <c r="BH10" s="154"/>
      <c r="BI10" s="154"/>
      <c r="BJ10" s="154"/>
      <c r="BK10" s="154"/>
    </row>
    <row r="11" spans="1:63" s="19" customFormat="1" x14ac:dyDescent="0.2">
      <c r="A11" s="50">
        <f>COUNTIF(Survey!H:H,DOE!$A12)</f>
        <v>0</v>
      </c>
      <c r="B11" s="92">
        <v>9</v>
      </c>
      <c r="C11" s="91">
        <f>SUM(SurveyResultAggregation!$D11:$BK11)</f>
        <v>0</v>
      </c>
      <c r="D11" s="155"/>
      <c r="E11" s="155"/>
      <c r="F11" s="155"/>
      <c r="G11" s="155"/>
      <c r="H11" s="155"/>
      <c r="I11" s="155"/>
      <c r="J11" s="155"/>
      <c r="K11" s="182">
        <v>0</v>
      </c>
      <c r="L11" s="155">
        <v>0</v>
      </c>
      <c r="M11" s="155"/>
      <c r="N11" s="155"/>
      <c r="O11" s="155">
        <v>0</v>
      </c>
      <c r="P11" s="155"/>
      <c r="Q11" s="155">
        <v>0</v>
      </c>
      <c r="R11" s="155"/>
      <c r="S11" s="155"/>
      <c r="T11" s="155"/>
      <c r="U11" s="155"/>
      <c r="V11" s="155"/>
      <c r="W11" s="155"/>
      <c r="X11" s="155"/>
      <c r="Y11" s="155"/>
      <c r="Z11" s="155"/>
      <c r="AA11" s="155"/>
      <c r="AB11" s="155"/>
      <c r="AC11" s="155">
        <v>0</v>
      </c>
      <c r="AD11" s="155"/>
      <c r="AE11" s="155"/>
      <c r="AF11" s="155"/>
      <c r="AG11" s="155"/>
      <c r="AH11" s="155"/>
      <c r="AI11" s="155"/>
      <c r="AJ11" s="155"/>
      <c r="AK11" s="155"/>
      <c r="AL11" s="155"/>
      <c r="AM11" s="155"/>
      <c r="AN11" s="155"/>
      <c r="AO11" s="155"/>
      <c r="AP11" s="155"/>
      <c r="AQ11" s="155"/>
      <c r="AR11" s="155"/>
      <c r="AS11" s="155"/>
      <c r="AT11" s="155"/>
      <c r="AU11" s="155"/>
      <c r="AV11" s="155"/>
      <c r="AW11" s="155">
        <v>0</v>
      </c>
      <c r="AX11" s="155"/>
      <c r="AY11" s="155"/>
      <c r="AZ11" s="155"/>
      <c r="BA11" s="155"/>
      <c r="BB11" s="155"/>
      <c r="BC11" s="155"/>
      <c r="BD11" s="155"/>
      <c r="BE11" s="155"/>
      <c r="BF11" s="155"/>
      <c r="BG11" s="155"/>
      <c r="BH11" s="155"/>
      <c r="BI11" s="155"/>
      <c r="BJ11" s="155"/>
      <c r="BK11" s="155"/>
    </row>
    <row r="12" spans="1:63" s="19" customFormat="1" x14ac:dyDescent="0.2">
      <c r="A12" s="51">
        <f>COUNTIF(Survey!H:H,DOE!$A13)</f>
        <v>2</v>
      </c>
      <c r="B12" s="92">
        <v>10</v>
      </c>
      <c r="C12" s="93">
        <f>SUM(SurveyResultAggregation!$D12:$BK12)</f>
        <v>4</v>
      </c>
      <c r="D12" s="154"/>
      <c r="E12" s="154"/>
      <c r="F12" s="154"/>
      <c r="G12" s="154"/>
      <c r="H12" s="154"/>
      <c r="I12" s="154"/>
      <c r="J12" s="154"/>
      <c r="K12" s="181">
        <v>0</v>
      </c>
      <c r="L12" s="154">
        <v>2</v>
      </c>
      <c r="M12" s="154"/>
      <c r="N12" s="154"/>
      <c r="O12" s="154">
        <v>0</v>
      </c>
      <c r="P12" s="154"/>
      <c r="Q12" s="154">
        <v>1</v>
      </c>
      <c r="R12" s="154"/>
      <c r="S12" s="154"/>
      <c r="T12" s="154"/>
      <c r="U12" s="154"/>
      <c r="V12" s="154"/>
      <c r="W12" s="154"/>
      <c r="X12" s="154"/>
      <c r="Y12" s="154"/>
      <c r="Z12" s="154"/>
      <c r="AA12" s="154"/>
      <c r="AB12" s="154"/>
      <c r="AC12" s="154">
        <v>0</v>
      </c>
      <c r="AD12" s="154"/>
      <c r="AE12" s="154"/>
      <c r="AF12" s="154"/>
      <c r="AG12" s="154"/>
      <c r="AH12" s="154"/>
      <c r="AI12" s="154"/>
      <c r="AJ12" s="154"/>
      <c r="AK12" s="154"/>
      <c r="AL12" s="154"/>
      <c r="AM12" s="154"/>
      <c r="AN12" s="154"/>
      <c r="AO12" s="154"/>
      <c r="AP12" s="154"/>
      <c r="AQ12" s="154"/>
      <c r="AR12" s="154"/>
      <c r="AS12" s="154"/>
      <c r="AT12" s="154"/>
      <c r="AU12" s="154"/>
      <c r="AV12" s="154"/>
      <c r="AW12" s="154">
        <v>1</v>
      </c>
      <c r="AX12" s="154"/>
      <c r="AY12" s="154"/>
      <c r="AZ12" s="154"/>
      <c r="BA12" s="154"/>
      <c r="BB12" s="154"/>
      <c r="BC12" s="154"/>
      <c r="BD12" s="154"/>
      <c r="BE12" s="154"/>
      <c r="BF12" s="154"/>
      <c r="BG12" s="154"/>
      <c r="BH12" s="154"/>
      <c r="BI12" s="154"/>
      <c r="BJ12" s="154"/>
      <c r="BK12" s="154"/>
    </row>
    <row r="13" spans="1:63" s="19" customFormat="1" x14ac:dyDescent="0.2">
      <c r="A13" s="50">
        <f>COUNTIF(Survey!H:H,DOE!$A14)</f>
        <v>2</v>
      </c>
      <c r="B13" s="92">
        <v>11</v>
      </c>
      <c r="C13" s="91">
        <f>SUM(SurveyResultAggregation!$D13:$BK13)</f>
        <v>5</v>
      </c>
      <c r="D13" s="155"/>
      <c r="E13" s="155"/>
      <c r="F13" s="155"/>
      <c r="G13" s="155"/>
      <c r="H13" s="155"/>
      <c r="I13" s="155"/>
      <c r="J13" s="155"/>
      <c r="K13" s="182">
        <v>1</v>
      </c>
      <c r="L13" s="155">
        <v>2</v>
      </c>
      <c r="M13" s="155"/>
      <c r="N13" s="155"/>
      <c r="O13" s="155">
        <v>1</v>
      </c>
      <c r="P13" s="155"/>
      <c r="Q13" s="155">
        <v>0</v>
      </c>
      <c r="R13" s="155"/>
      <c r="S13" s="155"/>
      <c r="T13" s="155"/>
      <c r="U13" s="155"/>
      <c r="V13" s="155"/>
      <c r="W13" s="155"/>
      <c r="X13" s="155"/>
      <c r="Y13" s="155"/>
      <c r="Z13" s="155"/>
      <c r="AA13" s="155"/>
      <c r="AB13" s="155"/>
      <c r="AC13" s="155">
        <v>1</v>
      </c>
      <c r="AD13" s="155"/>
      <c r="AE13" s="155"/>
      <c r="AF13" s="155"/>
      <c r="AG13" s="155"/>
      <c r="AH13" s="155"/>
      <c r="AI13" s="155"/>
      <c r="AJ13" s="155"/>
      <c r="AK13" s="155"/>
      <c r="AL13" s="155"/>
      <c r="AM13" s="155"/>
      <c r="AN13" s="155"/>
      <c r="AO13" s="155"/>
      <c r="AP13" s="155"/>
      <c r="AQ13" s="155"/>
      <c r="AR13" s="155"/>
      <c r="AS13" s="155"/>
      <c r="AT13" s="155"/>
      <c r="AU13" s="155"/>
      <c r="AV13" s="155"/>
      <c r="AW13" s="155">
        <v>0</v>
      </c>
      <c r="AX13" s="155"/>
      <c r="AY13" s="155"/>
      <c r="AZ13" s="155"/>
      <c r="BA13" s="155"/>
      <c r="BB13" s="155"/>
      <c r="BC13" s="155"/>
      <c r="BD13" s="155"/>
      <c r="BE13" s="155"/>
      <c r="BF13" s="155"/>
      <c r="BG13" s="155"/>
      <c r="BH13" s="155"/>
      <c r="BI13" s="155"/>
      <c r="BJ13" s="155"/>
      <c r="BK13" s="155"/>
    </row>
    <row r="14" spans="1:63" s="19" customFormat="1" x14ac:dyDescent="0.2">
      <c r="A14" s="51">
        <f>COUNTIF(Survey!H:H,DOE!$A15)</f>
        <v>0</v>
      </c>
      <c r="B14" s="92">
        <v>12</v>
      </c>
      <c r="C14" s="93">
        <f>SUM(SurveyResultAggregation!$D14:$BK14)</f>
        <v>2</v>
      </c>
      <c r="D14" s="154"/>
      <c r="E14" s="154"/>
      <c r="F14" s="154"/>
      <c r="G14" s="154"/>
      <c r="H14" s="154"/>
      <c r="I14" s="154"/>
      <c r="J14" s="154"/>
      <c r="K14" s="181">
        <v>0</v>
      </c>
      <c r="L14" s="154">
        <v>0</v>
      </c>
      <c r="M14" s="154"/>
      <c r="N14" s="154"/>
      <c r="O14" s="154">
        <v>0</v>
      </c>
      <c r="P14" s="154"/>
      <c r="Q14" s="154">
        <v>0</v>
      </c>
      <c r="R14" s="154"/>
      <c r="S14" s="154"/>
      <c r="T14" s="154"/>
      <c r="U14" s="154"/>
      <c r="V14" s="154"/>
      <c r="W14" s="154"/>
      <c r="X14" s="154"/>
      <c r="Y14" s="154"/>
      <c r="Z14" s="154"/>
      <c r="AA14" s="154"/>
      <c r="AB14" s="154"/>
      <c r="AC14" s="154">
        <v>2</v>
      </c>
      <c r="AD14" s="154"/>
      <c r="AE14" s="154"/>
      <c r="AF14" s="154"/>
      <c r="AG14" s="154"/>
      <c r="AH14" s="154"/>
      <c r="AI14" s="154"/>
      <c r="AJ14" s="154"/>
      <c r="AK14" s="154"/>
      <c r="AL14" s="154"/>
      <c r="AM14" s="154"/>
      <c r="AN14" s="154"/>
      <c r="AO14" s="154"/>
      <c r="AP14" s="154"/>
      <c r="AQ14" s="154"/>
      <c r="AR14" s="154"/>
      <c r="AS14" s="154"/>
      <c r="AT14" s="154"/>
      <c r="AU14" s="154"/>
      <c r="AV14" s="154"/>
      <c r="AW14" s="154">
        <v>0</v>
      </c>
      <c r="AX14" s="154"/>
      <c r="AY14" s="154"/>
      <c r="AZ14" s="154"/>
      <c r="BA14" s="154"/>
      <c r="BB14" s="154"/>
      <c r="BC14" s="154"/>
      <c r="BD14" s="154"/>
      <c r="BE14" s="154"/>
      <c r="BF14" s="154"/>
      <c r="BG14" s="154"/>
      <c r="BH14" s="154"/>
      <c r="BI14" s="154"/>
      <c r="BJ14" s="154"/>
      <c r="BK14" s="154"/>
    </row>
    <row r="15" spans="1:63" s="19" customFormat="1" x14ac:dyDescent="0.2">
      <c r="A15" s="50">
        <f>COUNTIF(Survey!H:H,DOE!$A16)</f>
        <v>0</v>
      </c>
      <c r="B15" s="92">
        <v>13</v>
      </c>
      <c r="C15" s="91">
        <f>SUM(SurveyResultAggregation!$D15:$BK15)</f>
        <v>0</v>
      </c>
      <c r="D15" s="155"/>
      <c r="E15" s="155"/>
      <c r="F15" s="155"/>
      <c r="G15" s="155"/>
      <c r="H15" s="155"/>
      <c r="I15" s="155"/>
      <c r="J15" s="155"/>
      <c r="K15" s="182">
        <v>0</v>
      </c>
      <c r="L15" s="155">
        <v>0</v>
      </c>
      <c r="M15" s="155"/>
      <c r="N15" s="155"/>
      <c r="O15" s="155">
        <v>0</v>
      </c>
      <c r="P15" s="155"/>
      <c r="Q15" s="155">
        <v>0</v>
      </c>
      <c r="R15" s="155"/>
      <c r="S15" s="155"/>
      <c r="T15" s="155"/>
      <c r="U15" s="155"/>
      <c r="V15" s="155"/>
      <c r="W15" s="155"/>
      <c r="X15" s="155"/>
      <c r="Y15" s="155"/>
      <c r="Z15" s="155"/>
      <c r="AA15" s="155"/>
      <c r="AB15" s="155"/>
      <c r="AC15" s="155">
        <v>0</v>
      </c>
      <c r="AD15" s="155"/>
      <c r="AE15" s="155"/>
      <c r="AF15" s="155"/>
      <c r="AG15" s="155"/>
      <c r="AH15" s="155"/>
      <c r="AI15" s="155"/>
      <c r="AJ15" s="155"/>
      <c r="AK15" s="155"/>
      <c r="AL15" s="155"/>
      <c r="AM15" s="155"/>
      <c r="AN15" s="155"/>
      <c r="AO15" s="155"/>
      <c r="AP15" s="155"/>
      <c r="AQ15" s="155"/>
      <c r="AR15" s="155"/>
      <c r="AS15" s="155"/>
      <c r="AT15" s="155"/>
      <c r="AU15" s="155"/>
      <c r="AV15" s="155"/>
      <c r="AW15" s="155">
        <v>0</v>
      </c>
      <c r="AX15" s="155"/>
      <c r="AY15" s="155"/>
      <c r="AZ15" s="155"/>
      <c r="BA15" s="155"/>
      <c r="BB15" s="155"/>
      <c r="BC15" s="155"/>
      <c r="BD15" s="155"/>
      <c r="BE15" s="155"/>
      <c r="BF15" s="155"/>
      <c r="BG15" s="155"/>
      <c r="BH15" s="155"/>
      <c r="BI15" s="155"/>
      <c r="BJ15" s="155"/>
      <c r="BK15" s="155"/>
    </row>
    <row r="16" spans="1:63" s="19" customFormat="1" x14ac:dyDescent="0.2">
      <c r="A16" s="51">
        <f>COUNTIF(Survey!H:H,DOE!$A17)</f>
        <v>1</v>
      </c>
      <c r="B16" s="92">
        <v>14</v>
      </c>
      <c r="C16" s="93">
        <f>SUM(SurveyResultAggregation!$D16:$BK16)</f>
        <v>5</v>
      </c>
      <c r="D16" s="154"/>
      <c r="E16" s="154"/>
      <c r="F16" s="154"/>
      <c r="G16" s="154"/>
      <c r="H16" s="154"/>
      <c r="I16" s="154"/>
      <c r="J16" s="154"/>
      <c r="K16" s="181">
        <v>0</v>
      </c>
      <c r="L16" s="154">
        <v>1</v>
      </c>
      <c r="M16" s="154"/>
      <c r="N16" s="154"/>
      <c r="O16" s="154">
        <v>2</v>
      </c>
      <c r="P16" s="154"/>
      <c r="Q16" s="154">
        <v>1</v>
      </c>
      <c r="R16" s="154"/>
      <c r="S16" s="154"/>
      <c r="T16" s="154"/>
      <c r="U16" s="154"/>
      <c r="V16" s="154"/>
      <c r="W16" s="154"/>
      <c r="X16" s="154"/>
      <c r="Y16" s="154"/>
      <c r="Z16" s="154"/>
      <c r="AA16" s="154"/>
      <c r="AB16" s="154"/>
      <c r="AC16" s="154">
        <v>1</v>
      </c>
      <c r="AD16" s="154"/>
      <c r="AE16" s="154"/>
      <c r="AF16" s="154"/>
      <c r="AG16" s="154"/>
      <c r="AH16" s="154"/>
      <c r="AI16" s="154"/>
      <c r="AJ16" s="154"/>
      <c r="AK16" s="154"/>
      <c r="AL16" s="154"/>
      <c r="AM16" s="154"/>
      <c r="AN16" s="154"/>
      <c r="AO16" s="154"/>
      <c r="AP16" s="154"/>
      <c r="AQ16" s="154"/>
      <c r="AR16" s="154"/>
      <c r="AS16" s="154"/>
      <c r="AT16" s="154"/>
      <c r="AU16" s="154"/>
      <c r="AV16" s="154"/>
      <c r="AW16" s="154">
        <v>0</v>
      </c>
      <c r="AX16" s="154"/>
      <c r="AY16" s="154"/>
      <c r="AZ16" s="154"/>
      <c r="BA16" s="154"/>
      <c r="BB16" s="154"/>
      <c r="BC16" s="154"/>
      <c r="BD16" s="154"/>
      <c r="BE16" s="154"/>
      <c r="BF16" s="154"/>
      <c r="BG16" s="154"/>
      <c r="BH16" s="154"/>
      <c r="BI16" s="154"/>
      <c r="BJ16" s="154"/>
      <c r="BK16" s="154"/>
    </row>
    <row r="17" spans="1:63" s="19" customFormat="1" x14ac:dyDescent="0.2">
      <c r="A17" s="50">
        <f>COUNTIF(Survey!H:H,DOE!$A18)</f>
        <v>0</v>
      </c>
      <c r="B17" s="92">
        <v>15</v>
      </c>
      <c r="C17" s="91">
        <f>SUM(SurveyResultAggregation!$D17:$BK17)</f>
        <v>4</v>
      </c>
      <c r="D17" s="155"/>
      <c r="E17" s="155"/>
      <c r="F17" s="155"/>
      <c r="G17" s="155"/>
      <c r="H17" s="155"/>
      <c r="I17" s="155"/>
      <c r="J17" s="155"/>
      <c r="K17" s="182">
        <v>0</v>
      </c>
      <c r="L17" s="155">
        <v>0</v>
      </c>
      <c r="M17" s="155"/>
      <c r="N17" s="155"/>
      <c r="O17" s="155">
        <v>1</v>
      </c>
      <c r="P17" s="155"/>
      <c r="Q17" s="155">
        <v>1</v>
      </c>
      <c r="R17" s="155"/>
      <c r="S17" s="155"/>
      <c r="T17" s="155"/>
      <c r="U17" s="155"/>
      <c r="V17" s="155"/>
      <c r="W17" s="155"/>
      <c r="X17" s="155"/>
      <c r="Y17" s="155"/>
      <c r="Z17" s="155"/>
      <c r="AA17" s="155"/>
      <c r="AB17" s="155"/>
      <c r="AC17" s="155">
        <v>0</v>
      </c>
      <c r="AD17" s="155"/>
      <c r="AE17" s="155"/>
      <c r="AF17" s="155"/>
      <c r="AG17" s="155"/>
      <c r="AH17" s="155"/>
      <c r="AI17" s="155"/>
      <c r="AJ17" s="155"/>
      <c r="AK17" s="155"/>
      <c r="AL17" s="155"/>
      <c r="AM17" s="155"/>
      <c r="AN17" s="155"/>
      <c r="AO17" s="155"/>
      <c r="AP17" s="155"/>
      <c r="AQ17" s="155"/>
      <c r="AR17" s="155"/>
      <c r="AS17" s="155"/>
      <c r="AT17" s="155"/>
      <c r="AU17" s="155"/>
      <c r="AV17" s="155"/>
      <c r="AW17" s="155">
        <v>2</v>
      </c>
      <c r="AX17" s="155"/>
      <c r="AY17" s="155"/>
      <c r="AZ17" s="155"/>
      <c r="BA17" s="155"/>
      <c r="BB17" s="155"/>
      <c r="BC17" s="155"/>
      <c r="BD17" s="155"/>
      <c r="BE17" s="155"/>
      <c r="BF17" s="155"/>
      <c r="BG17" s="155"/>
      <c r="BH17" s="155"/>
      <c r="BI17" s="155"/>
      <c r="BJ17" s="155"/>
      <c r="BK17" s="155"/>
    </row>
    <row r="18" spans="1:63" s="19" customFormat="1" x14ac:dyDescent="0.2">
      <c r="A18" s="51">
        <f>COUNTIF(Survey!H:H,DOE!$A19)</f>
        <v>0</v>
      </c>
      <c r="B18" s="92">
        <v>16</v>
      </c>
      <c r="C18" s="93">
        <f>SUM(SurveyResultAggregation!$D18:$BK18)</f>
        <v>1</v>
      </c>
      <c r="D18" s="154"/>
      <c r="E18" s="154"/>
      <c r="F18" s="154"/>
      <c r="G18" s="154"/>
      <c r="H18" s="154"/>
      <c r="I18" s="154"/>
      <c r="J18" s="154"/>
      <c r="K18" s="181">
        <v>0</v>
      </c>
      <c r="L18" s="154">
        <v>0</v>
      </c>
      <c r="M18" s="154"/>
      <c r="N18" s="154"/>
      <c r="O18" s="154">
        <v>1</v>
      </c>
      <c r="P18" s="154"/>
      <c r="Q18" s="154">
        <v>0</v>
      </c>
      <c r="R18" s="154"/>
      <c r="S18" s="154"/>
      <c r="T18" s="154"/>
      <c r="U18" s="154"/>
      <c r="V18" s="154"/>
      <c r="W18" s="154"/>
      <c r="X18" s="154"/>
      <c r="Y18" s="154"/>
      <c r="Z18" s="154"/>
      <c r="AA18" s="154"/>
      <c r="AB18" s="154"/>
      <c r="AC18" s="154">
        <v>0</v>
      </c>
      <c r="AD18" s="154"/>
      <c r="AE18" s="154"/>
      <c r="AF18" s="154"/>
      <c r="AG18" s="154"/>
      <c r="AH18" s="154"/>
      <c r="AI18" s="154"/>
      <c r="AJ18" s="154"/>
      <c r="AK18" s="154"/>
      <c r="AL18" s="154"/>
      <c r="AM18" s="154"/>
      <c r="AN18" s="154"/>
      <c r="AO18" s="154"/>
      <c r="AP18" s="154"/>
      <c r="AQ18" s="154"/>
      <c r="AR18" s="154"/>
      <c r="AS18" s="154"/>
      <c r="AT18" s="154"/>
      <c r="AU18" s="154"/>
      <c r="AV18" s="154"/>
      <c r="AW18" s="154">
        <v>0</v>
      </c>
      <c r="AX18" s="154"/>
      <c r="AY18" s="154"/>
      <c r="AZ18" s="154"/>
      <c r="BA18" s="154"/>
      <c r="BB18" s="154"/>
      <c r="BC18" s="154"/>
      <c r="BD18" s="154"/>
      <c r="BE18" s="154"/>
      <c r="BF18" s="154"/>
      <c r="BG18" s="154"/>
      <c r="BH18" s="154"/>
      <c r="BI18" s="154"/>
      <c r="BJ18" s="154"/>
      <c r="BK18" s="154"/>
    </row>
    <row r="19" spans="1:63" s="19" customFormat="1" x14ac:dyDescent="0.2">
      <c r="A19" s="50">
        <f>COUNTIF(Survey!H:H,DOE!$A20)</f>
        <v>0</v>
      </c>
      <c r="B19" s="92">
        <v>17</v>
      </c>
      <c r="C19" s="91">
        <f>SUM(SurveyResultAggregation!$D19:$BK19)</f>
        <v>3</v>
      </c>
      <c r="D19" s="155"/>
      <c r="E19" s="155"/>
      <c r="F19" s="155"/>
      <c r="G19" s="155"/>
      <c r="H19" s="155"/>
      <c r="I19" s="155"/>
      <c r="J19" s="155"/>
      <c r="K19" s="182">
        <v>2</v>
      </c>
      <c r="L19" s="155">
        <v>0</v>
      </c>
      <c r="M19" s="155"/>
      <c r="N19" s="155"/>
      <c r="O19" s="155">
        <v>0</v>
      </c>
      <c r="P19" s="155"/>
      <c r="Q19" s="155">
        <v>0</v>
      </c>
      <c r="R19" s="155"/>
      <c r="S19" s="155"/>
      <c r="T19" s="155"/>
      <c r="U19" s="155"/>
      <c r="V19" s="155"/>
      <c r="W19" s="155"/>
      <c r="X19" s="155"/>
      <c r="Y19" s="155"/>
      <c r="Z19" s="155"/>
      <c r="AA19" s="155"/>
      <c r="AB19" s="155"/>
      <c r="AC19" s="155">
        <v>1</v>
      </c>
      <c r="AD19" s="155"/>
      <c r="AE19" s="155"/>
      <c r="AF19" s="155"/>
      <c r="AG19" s="155"/>
      <c r="AH19" s="155"/>
      <c r="AI19" s="155"/>
      <c r="AJ19" s="155"/>
      <c r="AK19" s="155"/>
      <c r="AL19" s="155"/>
      <c r="AM19" s="155"/>
      <c r="AN19" s="155"/>
      <c r="AO19" s="155"/>
      <c r="AP19" s="155"/>
      <c r="AQ19" s="155"/>
      <c r="AR19" s="155"/>
      <c r="AS19" s="155"/>
      <c r="AT19" s="155"/>
      <c r="AU19" s="155"/>
      <c r="AV19" s="155"/>
      <c r="AW19" s="155">
        <v>0</v>
      </c>
      <c r="AX19" s="155"/>
      <c r="AY19" s="155"/>
      <c r="AZ19" s="155"/>
      <c r="BA19" s="155"/>
      <c r="BB19" s="155"/>
      <c r="BC19" s="155"/>
      <c r="BD19" s="155"/>
      <c r="BE19" s="155"/>
      <c r="BF19" s="155"/>
      <c r="BG19" s="155"/>
      <c r="BH19" s="155"/>
      <c r="BI19" s="155"/>
      <c r="BJ19" s="155"/>
      <c r="BK19" s="155"/>
    </row>
    <row r="20" spans="1:63" s="19" customFormat="1" x14ac:dyDescent="0.2">
      <c r="A20" s="51">
        <f>COUNTIF(Survey!H:H,DOE!$A21)</f>
        <v>0</v>
      </c>
      <c r="B20" s="92">
        <v>18</v>
      </c>
      <c r="C20" s="93">
        <f>SUM(SurveyResultAggregation!$D20:$BK20)</f>
        <v>3</v>
      </c>
      <c r="D20" s="154"/>
      <c r="E20" s="154"/>
      <c r="F20" s="154"/>
      <c r="G20" s="154"/>
      <c r="H20" s="154"/>
      <c r="I20" s="154"/>
      <c r="J20" s="154"/>
      <c r="K20" s="181">
        <v>0</v>
      </c>
      <c r="L20" s="154">
        <v>0</v>
      </c>
      <c r="M20" s="154"/>
      <c r="N20" s="154"/>
      <c r="O20" s="154">
        <v>0</v>
      </c>
      <c r="P20" s="154"/>
      <c r="Q20" s="154">
        <v>0</v>
      </c>
      <c r="R20" s="154"/>
      <c r="S20" s="154"/>
      <c r="T20" s="154"/>
      <c r="U20" s="154"/>
      <c r="V20" s="154"/>
      <c r="W20" s="154"/>
      <c r="X20" s="154"/>
      <c r="Y20" s="154"/>
      <c r="Z20" s="154"/>
      <c r="AA20" s="154"/>
      <c r="AB20" s="154"/>
      <c r="AC20" s="154">
        <v>0</v>
      </c>
      <c r="AD20" s="154"/>
      <c r="AE20" s="154"/>
      <c r="AF20" s="154"/>
      <c r="AG20" s="154"/>
      <c r="AH20" s="154"/>
      <c r="AI20" s="154"/>
      <c r="AJ20" s="154"/>
      <c r="AK20" s="154"/>
      <c r="AL20" s="154"/>
      <c r="AM20" s="154"/>
      <c r="AN20" s="154"/>
      <c r="AO20" s="154"/>
      <c r="AP20" s="154"/>
      <c r="AQ20" s="154"/>
      <c r="AR20" s="154"/>
      <c r="AS20" s="154"/>
      <c r="AT20" s="154"/>
      <c r="AU20" s="154"/>
      <c r="AV20" s="154"/>
      <c r="AW20" s="154">
        <v>3</v>
      </c>
      <c r="AX20" s="154"/>
      <c r="AY20" s="154"/>
      <c r="AZ20" s="154"/>
      <c r="BA20" s="154"/>
      <c r="BB20" s="154"/>
      <c r="BC20" s="154"/>
      <c r="BD20" s="154"/>
      <c r="BE20" s="154"/>
      <c r="BF20" s="154"/>
      <c r="BG20" s="154"/>
      <c r="BH20" s="154"/>
      <c r="BI20" s="154"/>
      <c r="BJ20" s="154"/>
      <c r="BK20" s="154"/>
    </row>
    <row r="21" spans="1:63" s="19" customFormat="1" x14ac:dyDescent="0.2">
      <c r="A21" s="50">
        <f>COUNTIF(Survey!H:H,DOE!$A22)</f>
        <v>1</v>
      </c>
      <c r="B21" s="92">
        <v>19</v>
      </c>
      <c r="C21" s="91">
        <f>SUM(SurveyResultAggregation!$D21:$BK21)</f>
        <v>4</v>
      </c>
      <c r="D21" s="155"/>
      <c r="E21" s="155"/>
      <c r="F21" s="155"/>
      <c r="G21" s="155"/>
      <c r="H21" s="155"/>
      <c r="I21" s="155"/>
      <c r="J21" s="155"/>
      <c r="K21" s="182">
        <v>1</v>
      </c>
      <c r="L21" s="155">
        <v>1</v>
      </c>
      <c r="M21" s="155"/>
      <c r="N21" s="155"/>
      <c r="O21" s="155">
        <v>1</v>
      </c>
      <c r="P21" s="155"/>
      <c r="Q21" s="155">
        <v>1</v>
      </c>
      <c r="R21" s="155"/>
      <c r="S21" s="155"/>
      <c r="T21" s="155"/>
      <c r="U21" s="155"/>
      <c r="V21" s="155"/>
      <c r="W21" s="155"/>
      <c r="X21" s="155"/>
      <c r="Y21" s="155"/>
      <c r="Z21" s="155"/>
      <c r="AA21" s="155"/>
      <c r="AB21" s="155"/>
      <c r="AC21" s="155">
        <v>0</v>
      </c>
      <c r="AD21" s="155"/>
      <c r="AE21" s="155"/>
      <c r="AF21" s="155"/>
      <c r="AG21" s="155"/>
      <c r="AH21" s="155"/>
      <c r="AI21" s="155"/>
      <c r="AJ21" s="155"/>
      <c r="AK21" s="155"/>
      <c r="AL21" s="155"/>
      <c r="AM21" s="155"/>
      <c r="AN21" s="155"/>
      <c r="AO21" s="155"/>
      <c r="AP21" s="155"/>
      <c r="AQ21" s="155"/>
      <c r="AR21" s="155"/>
      <c r="AS21" s="155"/>
      <c r="AT21" s="155"/>
      <c r="AU21" s="155"/>
      <c r="AV21" s="155"/>
      <c r="AW21" s="155">
        <v>0</v>
      </c>
      <c r="AX21" s="155"/>
      <c r="AY21" s="155"/>
      <c r="AZ21" s="155"/>
      <c r="BA21" s="155"/>
      <c r="BB21" s="155"/>
      <c r="BC21" s="155"/>
      <c r="BD21" s="155"/>
      <c r="BE21" s="155"/>
      <c r="BF21" s="155"/>
      <c r="BG21" s="155"/>
      <c r="BH21" s="155"/>
      <c r="BI21" s="155"/>
      <c r="BJ21" s="155"/>
      <c r="BK21" s="155"/>
    </row>
    <row r="22" spans="1:63" s="19" customFormat="1" x14ac:dyDescent="0.2">
      <c r="A22" s="51">
        <f>COUNTIF(Survey!H:H,DOE!$A23)</f>
        <v>0</v>
      </c>
      <c r="B22" s="92">
        <v>20</v>
      </c>
      <c r="C22" s="93">
        <f>SUM(SurveyResultAggregation!$D22:$BK22)</f>
        <v>3</v>
      </c>
      <c r="D22" s="154"/>
      <c r="E22" s="154"/>
      <c r="F22" s="154"/>
      <c r="G22" s="154"/>
      <c r="H22" s="154"/>
      <c r="I22" s="154"/>
      <c r="J22" s="154"/>
      <c r="K22" s="181">
        <v>0</v>
      </c>
      <c r="L22" s="154">
        <v>0</v>
      </c>
      <c r="M22" s="154"/>
      <c r="N22" s="154"/>
      <c r="O22" s="154">
        <v>1</v>
      </c>
      <c r="P22" s="154"/>
      <c r="Q22" s="154">
        <v>2</v>
      </c>
      <c r="R22" s="154"/>
      <c r="S22" s="154"/>
      <c r="T22" s="154"/>
      <c r="U22" s="154"/>
      <c r="V22" s="154"/>
      <c r="W22" s="154"/>
      <c r="X22" s="154"/>
      <c r="Y22" s="154"/>
      <c r="Z22" s="154"/>
      <c r="AA22" s="154"/>
      <c r="AB22" s="154"/>
      <c r="AC22" s="154">
        <v>0</v>
      </c>
      <c r="AD22" s="154"/>
      <c r="AE22" s="154"/>
      <c r="AF22" s="154"/>
      <c r="AG22" s="154"/>
      <c r="AH22" s="154"/>
      <c r="AI22" s="154"/>
      <c r="AJ22" s="154"/>
      <c r="AK22" s="154"/>
      <c r="AL22" s="154"/>
      <c r="AM22" s="154"/>
      <c r="AN22" s="154"/>
      <c r="AO22" s="154"/>
      <c r="AP22" s="154"/>
      <c r="AQ22" s="154"/>
      <c r="AR22" s="154"/>
      <c r="AS22" s="154"/>
      <c r="AT22" s="154"/>
      <c r="AU22" s="154"/>
      <c r="AV22" s="154"/>
      <c r="AW22" s="154">
        <v>0</v>
      </c>
      <c r="AX22" s="154"/>
      <c r="AY22" s="154"/>
      <c r="AZ22" s="154"/>
      <c r="BA22" s="154"/>
      <c r="BB22" s="154"/>
      <c r="BC22" s="154"/>
      <c r="BD22" s="154"/>
      <c r="BE22" s="154"/>
      <c r="BF22" s="154"/>
      <c r="BG22" s="154"/>
      <c r="BH22" s="154"/>
      <c r="BI22" s="154"/>
      <c r="BJ22" s="154"/>
      <c r="BK22" s="154"/>
    </row>
    <row r="23" spans="1:63" s="19" customFormat="1" x14ac:dyDescent="0.2">
      <c r="A23" s="50">
        <f>COUNTIF(Survey!H:H,DOE!$A24)</f>
        <v>1</v>
      </c>
      <c r="B23" s="92">
        <v>21</v>
      </c>
      <c r="C23" s="91">
        <f>SUM(SurveyResultAggregation!$D23:$BK23)</f>
        <v>6</v>
      </c>
      <c r="D23" s="155"/>
      <c r="E23" s="155"/>
      <c r="F23" s="155"/>
      <c r="G23" s="155"/>
      <c r="H23" s="155"/>
      <c r="I23" s="155"/>
      <c r="J23" s="155"/>
      <c r="K23" s="182">
        <v>1</v>
      </c>
      <c r="L23" s="155">
        <v>1</v>
      </c>
      <c r="M23" s="155"/>
      <c r="N23" s="155"/>
      <c r="O23" s="155">
        <v>1</v>
      </c>
      <c r="P23" s="155"/>
      <c r="Q23" s="155">
        <v>2</v>
      </c>
      <c r="R23" s="155"/>
      <c r="S23" s="155"/>
      <c r="T23" s="155"/>
      <c r="U23" s="155"/>
      <c r="V23" s="155"/>
      <c r="W23" s="155"/>
      <c r="X23" s="155"/>
      <c r="Y23" s="155"/>
      <c r="Z23" s="155"/>
      <c r="AA23" s="155"/>
      <c r="AB23" s="155"/>
      <c r="AC23" s="155">
        <v>1</v>
      </c>
      <c r="AD23" s="155"/>
      <c r="AE23" s="155"/>
      <c r="AF23" s="155"/>
      <c r="AG23" s="155"/>
      <c r="AH23" s="155"/>
      <c r="AI23" s="155"/>
      <c r="AJ23" s="155"/>
      <c r="AK23" s="155"/>
      <c r="AL23" s="155"/>
      <c r="AM23" s="155"/>
      <c r="AN23" s="155"/>
      <c r="AO23" s="155"/>
      <c r="AP23" s="155"/>
      <c r="AQ23" s="155"/>
      <c r="AR23" s="155"/>
      <c r="AS23" s="155"/>
      <c r="AT23" s="155"/>
      <c r="AU23" s="155"/>
      <c r="AV23" s="155"/>
      <c r="AW23" s="155">
        <v>0</v>
      </c>
      <c r="AX23" s="155"/>
      <c r="AY23" s="155"/>
      <c r="AZ23" s="155"/>
      <c r="BA23" s="155"/>
      <c r="BB23" s="155"/>
      <c r="BC23" s="155"/>
      <c r="BD23" s="155"/>
      <c r="BE23" s="155"/>
      <c r="BF23" s="155"/>
      <c r="BG23" s="155"/>
      <c r="BH23" s="155"/>
      <c r="BI23" s="155"/>
      <c r="BJ23" s="155"/>
      <c r="BK23" s="155"/>
    </row>
    <row r="24" spans="1:63" s="19" customFormat="1" x14ac:dyDescent="0.2">
      <c r="A24" s="51">
        <f>COUNTIF(Survey!H:H,DOE!$A25)</f>
        <v>1</v>
      </c>
      <c r="B24" s="92">
        <v>22</v>
      </c>
      <c r="C24" s="93">
        <f>SUM(SurveyResultAggregation!$D24:$BK24)</f>
        <v>2</v>
      </c>
      <c r="D24" s="154"/>
      <c r="E24" s="154"/>
      <c r="F24" s="154"/>
      <c r="G24" s="154"/>
      <c r="H24" s="154"/>
      <c r="I24" s="154"/>
      <c r="J24" s="154"/>
      <c r="K24" s="181">
        <v>0</v>
      </c>
      <c r="L24" s="154">
        <v>1</v>
      </c>
      <c r="M24" s="154"/>
      <c r="N24" s="154"/>
      <c r="O24" s="154">
        <v>0</v>
      </c>
      <c r="P24" s="154"/>
      <c r="Q24" s="154">
        <v>0</v>
      </c>
      <c r="R24" s="154"/>
      <c r="S24" s="154"/>
      <c r="T24" s="154"/>
      <c r="U24" s="154"/>
      <c r="V24" s="154"/>
      <c r="W24" s="154"/>
      <c r="X24" s="154"/>
      <c r="Y24" s="154"/>
      <c r="Z24" s="154"/>
      <c r="AA24" s="154"/>
      <c r="AB24" s="154"/>
      <c r="AC24" s="154">
        <v>0</v>
      </c>
      <c r="AD24" s="154"/>
      <c r="AE24" s="154"/>
      <c r="AF24" s="154"/>
      <c r="AG24" s="154"/>
      <c r="AH24" s="154"/>
      <c r="AI24" s="154"/>
      <c r="AJ24" s="154"/>
      <c r="AK24" s="154"/>
      <c r="AL24" s="154"/>
      <c r="AM24" s="154"/>
      <c r="AN24" s="154"/>
      <c r="AO24" s="154"/>
      <c r="AP24" s="154"/>
      <c r="AQ24" s="154"/>
      <c r="AR24" s="154"/>
      <c r="AS24" s="154"/>
      <c r="AT24" s="154"/>
      <c r="AU24" s="154"/>
      <c r="AV24" s="154"/>
      <c r="AW24" s="154">
        <v>1</v>
      </c>
      <c r="AX24" s="154"/>
      <c r="AY24" s="154"/>
      <c r="AZ24" s="154"/>
      <c r="BA24" s="154"/>
      <c r="BB24" s="154"/>
      <c r="BC24" s="154"/>
      <c r="BD24" s="154"/>
      <c r="BE24" s="154"/>
      <c r="BF24" s="154"/>
      <c r="BG24" s="154"/>
      <c r="BH24" s="154"/>
      <c r="BI24" s="154"/>
      <c r="BJ24" s="154"/>
      <c r="BK24" s="154"/>
    </row>
    <row r="25" spans="1:63" s="19" customFormat="1" x14ac:dyDescent="0.2">
      <c r="A25" s="50">
        <f>COUNTIF(Survey!H:H,DOE!$A26)</f>
        <v>1</v>
      </c>
      <c r="B25" s="92">
        <v>23</v>
      </c>
      <c r="C25" s="91">
        <f>SUM(SurveyResultAggregation!$D25:$BK25)</f>
        <v>4</v>
      </c>
      <c r="D25" s="155"/>
      <c r="E25" s="155"/>
      <c r="F25" s="155"/>
      <c r="G25" s="155"/>
      <c r="H25" s="155"/>
      <c r="I25" s="155"/>
      <c r="J25" s="155"/>
      <c r="K25" s="182">
        <v>0</v>
      </c>
      <c r="L25" s="155">
        <v>1</v>
      </c>
      <c r="M25" s="155"/>
      <c r="N25" s="155"/>
      <c r="O25" s="155">
        <v>0</v>
      </c>
      <c r="P25" s="155"/>
      <c r="Q25" s="155">
        <v>2</v>
      </c>
      <c r="R25" s="155"/>
      <c r="S25" s="155"/>
      <c r="T25" s="155"/>
      <c r="U25" s="155"/>
      <c r="V25" s="155"/>
      <c r="W25" s="155"/>
      <c r="X25" s="155"/>
      <c r="Y25" s="155"/>
      <c r="Z25" s="155"/>
      <c r="AA25" s="155"/>
      <c r="AB25" s="155"/>
      <c r="AC25" s="155">
        <v>1</v>
      </c>
      <c r="AD25" s="155"/>
      <c r="AE25" s="155"/>
      <c r="AF25" s="155"/>
      <c r="AG25" s="155"/>
      <c r="AH25" s="155"/>
      <c r="AI25" s="155"/>
      <c r="AJ25" s="155"/>
      <c r="AK25" s="155"/>
      <c r="AL25" s="155"/>
      <c r="AM25" s="155"/>
      <c r="AN25" s="155"/>
      <c r="AO25" s="155"/>
      <c r="AP25" s="155"/>
      <c r="AQ25" s="155"/>
      <c r="AR25" s="155"/>
      <c r="AS25" s="155"/>
      <c r="AT25" s="155"/>
      <c r="AU25" s="155"/>
      <c r="AV25" s="155"/>
      <c r="AW25" s="155">
        <v>0</v>
      </c>
      <c r="AX25" s="155"/>
      <c r="AY25" s="155"/>
      <c r="AZ25" s="155"/>
      <c r="BA25" s="155"/>
      <c r="BB25" s="155"/>
      <c r="BC25" s="155"/>
      <c r="BD25" s="155"/>
      <c r="BE25" s="155"/>
      <c r="BF25" s="155"/>
      <c r="BG25" s="155"/>
      <c r="BH25" s="155"/>
      <c r="BI25" s="155"/>
      <c r="BJ25" s="155"/>
      <c r="BK25" s="155"/>
    </row>
    <row r="26" spans="1:63" s="19" customFormat="1" x14ac:dyDescent="0.2">
      <c r="A26" s="51">
        <f>COUNTIF(Survey!H:H,DOE!$A27)</f>
        <v>1</v>
      </c>
      <c r="B26" s="92">
        <v>24</v>
      </c>
      <c r="C26" s="93">
        <f>SUM(SurveyResultAggregation!$D26:$BK26)</f>
        <v>4</v>
      </c>
      <c r="D26" s="154"/>
      <c r="E26" s="154"/>
      <c r="F26" s="154"/>
      <c r="G26" s="154"/>
      <c r="H26" s="154"/>
      <c r="I26" s="154"/>
      <c r="J26" s="154"/>
      <c r="K26" s="181">
        <v>0</v>
      </c>
      <c r="L26" s="154">
        <v>1</v>
      </c>
      <c r="M26" s="154"/>
      <c r="N26" s="154"/>
      <c r="O26" s="154">
        <v>1</v>
      </c>
      <c r="P26" s="154"/>
      <c r="Q26" s="154">
        <v>0</v>
      </c>
      <c r="R26" s="154"/>
      <c r="S26" s="154"/>
      <c r="T26" s="154"/>
      <c r="U26" s="154"/>
      <c r="V26" s="154"/>
      <c r="W26" s="154"/>
      <c r="X26" s="154"/>
      <c r="Y26" s="154"/>
      <c r="Z26" s="154"/>
      <c r="AA26" s="154"/>
      <c r="AB26" s="154"/>
      <c r="AC26" s="154">
        <v>0</v>
      </c>
      <c r="AD26" s="154"/>
      <c r="AE26" s="154"/>
      <c r="AF26" s="154"/>
      <c r="AG26" s="154"/>
      <c r="AH26" s="154"/>
      <c r="AI26" s="154"/>
      <c r="AJ26" s="154"/>
      <c r="AK26" s="154"/>
      <c r="AL26" s="154"/>
      <c r="AM26" s="154"/>
      <c r="AN26" s="154"/>
      <c r="AO26" s="154"/>
      <c r="AP26" s="154"/>
      <c r="AQ26" s="154"/>
      <c r="AR26" s="154"/>
      <c r="AS26" s="154"/>
      <c r="AT26" s="154"/>
      <c r="AU26" s="154"/>
      <c r="AV26" s="154"/>
      <c r="AW26" s="154">
        <v>2</v>
      </c>
      <c r="AX26" s="154"/>
      <c r="AY26" s="154"/>
      <c r="AZ26" s="154"/>
      <c r="BA26" s="154"/>
      <c r="BB26" s="154"/>
      <c r="BC26" s="154"/>
      <c r="BD26" s="154"/>
      <c r="BE26" s="154"/>
      <c r="BF26" s="154"/>
      <c r="BG26" s="154"/>
      <c r="BH26" s="154"/>
      <c r="BI26" s="154"/>
      <c r="BJ26" s="154"/>
      <c r="BK26" s="154"/>
    </row>
    <row r="27" spans="1:63" s="19" customFormat="1" x14ac:dyDescent="0.2">
      <c r="A27" s="50">
        <f>COUNTIF(Survey!H:H,DOE!$A28)</f>
        <v>0</v>
      </c>
      <c r="B27" s="92">
        <v>25</v>
      </c>
      <c r="C27" s="91">
        <f>SUM(SurveyResultAggregation!$D27:$BK27)</f>
        <v>0</v>
      </c>
      <c r="D27" s="155"/>
      <c r="E27" s="155"/>
      <c r="F27" s="155"/>
      <c r="G27" s="155"/>
      <c r="H27" s="155"/>
      <c r="I27" s="155"/>
      <c r="J27" s="155"/>
      <c r="K27" s="182">
        <v>0</v>
      </c>
      <c r="L27" s="155">
        <v>0</v>
      </c>
      <c r="M27" s="155"/>
      <c r="N27" s="155"/>
      <c r="O27" s="155">
        <v>0</v>
      </c>
      <c r="P27" s="155"/>
      <c r="Q27" s="155">
        <v>0</v>
      </c>
      <c r="R27" s="155"/>
      <c r="S27" s="155"/>
      <c r="T27" s="155"/>
      <c r="U27" s="155"/>
      <c r="V27" s="155"/>
      <c r="W27" s="155"/>
      <c r="X27" s="155"/>
      <c r="Y27" s="155"/>
      <c r="Z27" s="155"/>
      <c r="AA27" s="155"/>
      <c r="AB27" s="155"/>
      <c r="AC27" s="155">
        <v>0</v>
      </c>
      <c r="AD27" s="155"/>
      <c r="AE27" s="155"/>
      <c r="AF27" s="155"/>
      <c r="AG27" s="155"/>
      <c r="AH27" s="155"/>
      <c r="AI27" s="155"/>
      <c r="AJ27" s="155"/>
      <c r="AK27" s="155"/>
      <c r="AL27" s="155"/>
      <c r="AM27" s="155"/>
      <c r="AN27" s="155"/>
      <c r="AO27" s="155"/>
      <c r="AP27" s="155"/>
      <c r="AQ27" s="155"/>
      <c r="AR27" s="155"/>
      <c r="AS27" s="155"/>
      <c r="AT27" s="155"/>
      <c r="AU27" s="155"/>
      <c r="AV27" s="155"/>
      <c r="AW27" s="155">
        <v>0</v>
      </c>
      <c r="AX27" s="155"/>
      <c r="AY27" s="155"/>
      <c r="AZ27" s="155"/>
      <c r="BA27" s="155"/>
      <c r="BB27" s="155"/>
      <c r="BC27" s="155"/>
      <c r="BD27" s="155"/>
      <c r="BE27" s="155"/>
      <c r="BF27" s="155"/>
      <c r="BG27" s="155"/>
      <c r="BH27" s="155"/>
      <c r="BI27" s="155"/>
      <c r="BJ27" s="155"/>
      <c r="BK27" s="155"/>
    </row>
    <row r="28" spans="1:63" s="19" customFormat="1" x14ac:dyDescent="0.2">
      <c r="A28" s="51">
        <f>COUNTIF(Survey!H:H,DOE!$A29)</f>
        <v>1</v>
      </c>
      <c r="B28" s="92">
        <v>26</v>
      </c>
      <c r="C28" s="93">
        <f>SUM(SurveyResultAggregation!$D28:$BK28)</f>
        <v>4</v>
      </c>
      <c r="D28" s="154"/>
      <c r="E28" s="154"/>
      <c r="F28" s="154"/>
      <c r="G28" s="154"/>
      <c r="H28" s="154"/>
      <c r="I28" s="154"/>
      <c r="J28" s="154"/>
      <c r="K28" s="181">
        <v>1</v>
      </c>
      <c r="L28" s="154">
        <v>1</v>
      </c>
      <c r="M28" s="154"/>
      <c r="N28" s="154"/>
      <c r="O28" s="154">
        <v>1</v>
      </c>
      <c r="P28" s="154"/>
      <c r="Q28" s="154">
        <v>0</v>
      </c>
      <c r="R28" s="154"/>
      <c r="S28" s="154"/>
      <c r="T28" s="154"/>
      <c r="U28" s="154"/>
      <c r="V28" s="154"/>
      <c r="W28" s="154"/>
      <c r="X28" s="154"/>
      <c r="Y28" s="154"/>
      <c r="Z28" s="154"/>
      <c r="AA28" s="154"/>
      <c r="AB28" s="154"/>
      <c r="AC28" s="154">
        <v>0</v>
      </c>
      <c r="AD28" s="154"/>
      <c r="AE28" s="154"/>
      <c r="AF28" s="154"/>
      <c r="AG28" s="154"/>
      <c r="AH28" s="154"/>
      <c r="AI28" s="154"/>
      <c r="AJ28" s="154"/>
      <c r="AK28" s="154"/>
      <c r="AL28" s="154"/>
      <c r="AM28" s="154"/>
      <c r="AN28" s="154"/>
      <c r="AO28" s="154"/>
      <c r="AP28" s="154"/>
      <c r="AQ28" s="154"/>
      <c r="AR28" s="154"/>
      <c r="AS28" s="154"/>
      <c r="AT28" s="154"/>
      <c r="AU28" s="154"/>
      <c r="AV28" s="154"/>
      <c r="AW28" s="154">
        <v>1</v>
      </c>
      <c r="AX28" s="154"/>
      <c r="AY28" s="154"/>
      <c r="AZ28" s="154"/>
      <c r="BA28" s="154"/>
      <c r="BB28" s="154"/>
      <c r="BC28" s="154"/>
      <c r="BD28" s="154"/>
      <c r="BE28" s="154"/>
      <c r="BF28" s="154"/>
      <c r="BG28" s="154"/>
      <c r="BH28" s="154"/>
      <c r="BI28" s="154"/>
      <c r="BJ28" s="154"/>
      <c r="BK28" s="154"/>
    </row>
    <row r="29" spans="1:63" s="19" customFormat="1" x14ac:dyDescent="0.2">
      <c r="A29" s="50">
        <f>COUNTIF(Survey!H:H,DOE!$A30)</f>
        <v>0</v>
      </c>
      <c r="B29" s="92">
        <v>27</v>
      </c>
      <c r="C29" s="91">
        <f>SUM(SurveyResultAggregation!$D29:$BK29)</f>
        <v>2</v>
      </c>
      <c r="D29" s="155"/>
      <c r="E29" s="155"/>
      <c r="F29" s="155"/>
      <c r="G29" s="155"/>
      <c r="H29" s="155"/>
      <c r="I29" s="155"/>
      <c r="J29" s="155"/>
      <c r="K29" s="182">
        <v>1</v>
      </c>
      <c r="L29" s="155">
        <v>0</v>
      </c>
      <c r="M29" s="155"/>
      <c r="N29" s="155"/>
      <c r="O29" s="155">
        <v>0</v>
      </c>
      <c r="P29" s="155"/>
      <c r="Q29" s="155">
        <v>0</v>
      </c>
      <c r="R29" s="155"/>
      <c r="S29" s="155"/>
      <c r="T29" s="155"/>
      <c r="U29" s="155"/>
      <c r="V29" s="155"/>
      <c r="W29" s="155"/>
      <c r="X29" s="155"/>
      <c r="Y29" s="155"/>
      <c r="Z29" s="155"/>
      <c r="AA29" s="155"/>
      <c r="AB29" s="155"/>
      <c r="AC29" s="155">
        <v>0</v>
      </c>
      <c r="AD29" s="155"/>
      <c r="AE29" s="155"/>
      <c r="AF29" s="155"/>
      <c r="AG29" s="155"/>
      <c r="AH29" s="155"/>
      <c r="AI29" s="155"/>
      <c r="AJ29" s="155"/>
      <c r="AK29" s="155"/>
      <c r="AL29" s="155"/>
      <c r="AM29" s="155"/>
      <c r="AN29" s="155"/>
      <c r="AO29" s="155"/>
      <c r="AP29" s="155"/>
      <c r="AQ29" s="155"/>
      <c r="AR29" s="155"/>
      <c r="AS29" s="155"/>
      <c r="AT29" s="155"/>
      <c r="AU29" s="155"/>
      <c r="AV29" s="155"/>
      <c r="AW29" s="155">
        <v>1</v>
      </c>
      <c r="AX29" s="155"/>
      <c r="AY29" s="155"/>
      <c r="AZ29" s="155"/>
      <c r="BA29" s="155"/>
      <c r="BB29" s="155"/>
      <c r="BC29" s="155"/>
      <c r="BD29" s="155"/>
      <c r="BE29" s="155"/>
      <c r="BF29" s="155"/>
      <c r="BG29" s="155"/>
      <c r="BH29" s="155"/>
      <c r="BI29" s="155"/>
      <c r="BJ29" s="155"/>
      <c r="BK29" s="155"/>
    </row>
    <row r="30" spans="1:63" s="19" customFormat="1" x14ac:dyDescent="0.2">
      <c r="A30" s="51">
        <f>COUNTIF(Survey!H:H,DOE!$A31)</f>
        <v>0</v>
      </c>
      <c r="B30" s="92">
        <v>28</v>
      </c>
      <c r="C30" s="93">
        <f>SUM(SurveyResultAggregation!$D30:$BK30)</f>
        <v>0</v>
      </c>
      <c r="D30" s="154"/>
      <c r="E30" s="154"/>
      <c r="F30" s="154"/>
      <c r="G30" s="154"/>
      <c r="H30" s="154"/>
      <c r="I30" s="154"/>
      <c r="J30" s="154"/>
      <c r="K30" s="181">
        <v>0</v>
      </c>
      <c r="L30" s="154">
        <v>0</v>
      </c>
      <c r="M30" s="154"/>
      <c r="N30" s="154"/>
      <c r="O30" s="154">
        <v>0</v>
      </c>
      <c r="P30" s="154"/>
      <c r="Q30" s="154">
        <v>0</v>
      </c>
      <c r="R30" s="154"/>
      <c r="S30" s="154"/>
      <c r="T30" s="154"/>
      <c r="U30" s="154"/>
      <c r="V30" s="154"/>
      <c r="W30" s="154"/>
      <c r="X30" s="154"/>
      <c r="Y30" s="154"/>
      <c r="Z30" s="154"/>
      <c r="AA30" s="154"/>
      <c r="AB30" s="154"/>
      <c r="AC30" s="154">
        <v>0</v>
      </c>
      <c r="AD30" s="154"/>
      <c r="AE30" s="154"/>
      <c r="AF30" s="154"/>
      <c r="AG30" s="154"/>
      <c r="AH30" s="154"/>
      <c r="AI30" s="154"/>
      <c r="AJ30" s="154"/>
      <c r="AK30" s="154"/>
      <c r="AL30" s="154"/>
      <c r="AM30" s="154"/>
      <c r="AN30" s="154"/>
      <c r="AO30" s="154"/>
      <c r="AP30" s="154"/>
      <c r="AQ30" s="154"/>
      <c r="AR30" s="154"/>
      <c r="AS30" s="154"/>
      <c r="AT30" s="154"/>
      <c r="AU30" s="154"/>
      <c r="AV30" s="154"/>
      <c r="AW30" s="154">
        <v>0</v>
      </c>
      <c r="AX30" s="154"/>
      <c r="AY30" s="154"/>
      <c r="AZ30" s="154"/>
      <c r="BA30" s="154"/>
      <c r="BB30" s="154"/>
      <c r="BC30" s="154"/>
      <c r="BD30" s="154"/>
      <c r="BE30" s="154"/>
      <c r="BF30" s="154"/>
      <c r="BG30" s="154"/>
      <c r="BH30" s="154"/>
      <c r="BI30" s="154"/>
      <c r="BJ30" s="154"/>
      <c r="BK30" s="154"/>
    </row>
    <row r="31" spans="1:63" s="19" customFormat="1" x14ac:dyDescent="0.2">
      <c r="A31" s="50">
        <f>COUNTIF(Survey!H:H,DOE!$A32)</f>
        <v>0</v>
      </c>
      <c r="B31" s="92">
        <v>29</v>
      </c>
      <c r="C31" s="91">
        <f>SUM(SurveyResultAggregation!$D31:$BK31)</f>
        <v>0</v>
      </c>
      <c r="D31" s="155"/>
      <c r="E31" s="155"/>
      <c r="F31" s="155"/>
      <c r="G31" s="155"/>
      <c r="H31" s="155"/>
      <c r="I31" s="155"/>
      <c r="J31" s="155"/>
      <c r="K31" s="182">
        <v>0</v>
      </c>
      <c r="L31" s="155">
        <v>0</v>
      </c>
      <c r="M31" s="155"/>
      <c r="N31" s="155"/>
      <c r="O31" s="155">
        <v>0</v>
      </c>
      <c r="P31" s="155"/>
      <c r="Q31" s="155">
        <v>0</v>
      </c>
      <c r="R31" s="155"/>
      <c r="S31" s="155"/>
      <c r="T31" s="155"/>
      <c r="U31" s="155"/>
      <c r="V31" s="155"/>
      <c r="W31" s="155"/>
      <c r="X31" s="155"/>
      <c r="Y31" s="155"/>
      <c r="Z31" s="155"/>
      <c r="AA31" s="155"/>
      <c r="AB31" s="155"/>
      <c r="AC31" s="155">
        <v>0</v>
      </c>
      <c r="AD31" s="155"/>
      <c r="AE31" s="155"/>
      <c r="AF31" s="155"/>
      <c r="AG31" s="155"/>
      <c r="AH31" s="155"/>
      <c r="AI31" s="155"/>
      <c r="AJ31" s="155"/>
      <c r="AK31" s="155"/>
      <c r="AL31" s="155"/>
      <c r="AM31" s="155"/>
      <c r="AN31" s="155"/>
      <c r="AO31" s="155"/>
      <c r="AP31" s="155"/>
      <c r="AQ31" s="155"/>
      <c r="AR31" s="155"/>
      <c r="AS31" s="155"/>
      <c r="AT31" s="155"/>
      <c r="AU31" s="155"/>
      <c r="AV31" s="155"/>
      <c r="AW31" s="155">
        <v>0</v>
      </c>
      <c r="AX31" s="155"/>
      <c r="AY31" s="155"/>
      <c r="AZ31" s="155"/>
      <c r="BA31" s="155"/>
      <c r="BB31" s="155"/>
      <c r="BC31" s="155"/>
      <c r="BD31" s="155"/>
      <c r="BE31" s="155"/>
      <c r="BF31" s="155"/>
      <c r="BG31" s="155"/>
      <c r="BH31" s="155"/>
      <c r="BI31" s="155"/>
      <c r="BJ31" s="155"/>
      <c r="BK31" s="155"/>
    </row>
    <row r="32" spans="1:63" s="19" customFormat="1" x14ac:dyDescent="0.2">
      <c r="A32" s="51">
        <f>COUNTIF(Survey!H:H,DOE!$A33)</f>
        <v>0</v>
      </c>
      <c r="B32" s="92">
        <v>30</v>
      </c>
      <c r="C32" s="93">
        <f>SUM(SurveyResultAggregation!$D32:$BK32)</f>
        <v>0</v>
      </c>
      <c r="D32" s="154"/>
      <c r="E32" s="154"/>
      <c r="F32" s="154"/>
      <c r="G32" s="154"/>
      <c r="H32" s="154"/>
      <c r="I32" s="154"/>
      <c r="J32" s="154"/>
      <c r="K32" s="181">
        <v>0</v>
      </c>
      <c r="L32" s="154">
        <v>0</v>
      </c>
      <c r="M32" s="154"/>
      <c r="N32" s="154"/>
      <c r="O32" s="154">
        <v>0</v>
      </c>
      <c r="P32" s="154"/>
      <c r="Q32" s="154">
        <v>0</v>
      </c>
      <c r="R32" s="154"/>
      <c r="S32" s="154"/>
      <c r="T32" s="154"/>
      <c r="U32" s="154"/>
      <c r="V32" s="154"/>
      <c r="W32" s="154"/>
      <c r="X32" s="154"/>
      <c r="Y32" s="154"/>
      <c r="Z32" s="154"/>
      <c r="AA32" s="154"/>
      <c r="AB32" s="154"/>
      <c r="AC32" s="154">
        <v>0</v>
      </c>
      <c r="AD32" s="154"/>
      <c r="AE32" s="154"/>
      <c r="AF32" s="154"/>
      <c r="AG32" s="154"/>
      <c r="AH32" s="154"/>
      <c r="AI32" s="154"/>
      <c r="AJ32" s="154"/>
      <c r="AK32" s="154"/>
      <c r="AL32" s="154"/>
      <c r="AM32" s="154"/>
      <c r="AN32" s="154"/>
      <c r="AO32" s="154"/>
      <c r="AP32" s="154"/>
      <c r="AQ32" s="154"/>
      <c r="AR32" s="154"/>
      <c r="AS32" s="154"/>
      <c r="AT32" s="154"/>
      <c r="AU32" s="154"/>
      <c r="AV32" s="154"/>
      <c r="AW32" s="154">
        <v>0</v>
      </c>
      <c r="AX32" s="154"/>
      <c r="AY32" s="154"/>
      <c r="AZ32" s="154"/>
      <c r="BA32" s="154"/>
      <c r="BB32" s="154"/>
      <c r="BC32" s="154"/>
      <c r="BD32" s="154"/>
      <c r="BE32" s="154"/>
      <c r="BF32" s="154"/>
      <c r="BG32" s="154"/>
      <c r="BH32" s="154"/>
      <c r="BI32" s="154"/>
      <c r="BJ32" s="154"/>
      <c r="BK32" s="154"/>
    </row>
    <row r="33" spans="1:63" s="19" customFormat="1" x14ac:dyDescent="0.2">
      <c r="A33" s="50">
        <f>COUNTIF(Survey!H:H,DOE!$A34)</f>
        <v>0</v>
      </c>
      <c r="B33" s="92">
        <v>31</v>
      </c>
      <c r="C33" s="91">
        <f>SUM(SurveyResultAggregation!$D33:$BK33)</f>
        <v>0</v>
      </c>
      <c r="D33" s="155"/>
      <c r="E33" s="155"/>
      <c r="F33" s="155"/>
      <c r="G33" s="155"/>
      <c r="H33" s="155"/>
      <c r="I33" s="155"/>
      <c r="J33" s="155"/>
      <c r="K33" s="182">
        <v>0</v>
      </c>
      <c r="L33" s="155">
        <v>0</v>
      </c>
      <c r="M33" s="155"/>
      <c r="N33" s="155"/>
      <c r="O33" s="155">
        <v>0</v>
      </c>
      <c r="P33" s="155"/>
      <c r="Q33" s="155">
        <v>0</v>
      </c>
      <c r="R33" s="155"/>
      <c r="S33" s="155"/>
      <c r="T33" s="155"/>
      <c r="U33" s="155"/>
      <c r="V33" s="155"/>
      <c r="W33" s="155"/>
      <c r="X33" s="155"/>
      <c r="Y33" s="155"/>
      <c r="Z33" s="155"/>
      <c r="AA33" s="155"/>
      <c r="AB33" s="155"/>
      <c r="AC33" s="155">
        <v>0</v>
      </c>
      <c r="AD33" s="155"/>
      <c r="AE33" s="155"/>
      <c r="AF33" s="155"/>
      <c r="AG33" s="155"/>
      <c r="AH33" s="155"/>
      <c r="AI33" s="155"/>
      <c r="AJ33" s="155"/>
      <c r="AK33" s="155"/>
      <c r="AL33" s="155"/>
      <c r="AM33" s="155"/>
      <c r="AN33" s="155"/>
      <c r="AO33" s="155"/>
      <c r="AP33" s="155"/>
      <c r="AQ33" s="155"/>
      <c r="AR33" s="155"/>
      <c r="AS33" s="155"/>
      <c r="AT33" s="155"/>
      <c r="AU33" s="155"/>
      <c r="AV33" s="155"/>
      <c r="AW33" s="155">
        <v>0</v>
      </c>
      <c r="AX33" s="155"/>
      <c r="AY33" s="155"/>
      <c r="AZ33" s="155"/>
      <c r="BA33" s="155"/>
      <c r="BB33" s="155"/>
      <c r="BC33" s="155"/>
      <c r="BD33" s="155"/>
      <c r="BE33" s="155"/>
      <c r="BF33" s="155"/>
      <c r="BG33" s="155"/>
      <c r="BH33" s="155"/>
      <c r="BI33" s="155"/>
      <c r="BJ33" s="155"/>
      <c r="BK33" s="155"/>
    </row>
    <row r="34" spans="1:63" s="19" customFormat="1" x14ac:dyDescent="0.2">
      <c r="A34" s="51">
        <f>COUNTIF(Survey!H:H,DOE!$A35)</f>
        <v>0</v>
      </c>
      <c r="B34" s="92">
        <v>32</v>
      </c>
      <c r="C34" s="93">
        <f>SUM(SurveyResultAggregation!$D34:$BK34)</f>
        <v>0</v>
      </c>
      <c r="D34" s="154"/>
      <c r="E34" s="154"/>
      <c r="F34" s="154"/>
      <c r="G34" s="154"/>
      <c r="H34" s="154"/>
      <c r="I34" s="154"/>
      <c r="J34" s="154"/>
      <c r="K34" s="181">
        <v>0</v>
      </c>
      <c r="L34" s="154">
        <v>0</v>
      </c>
      <c r="M34" s="154"/>
      <c r="N34" s="154"/>
      <c r="O34" s="154">
        <v>0</v>
      </c>
      <c r="P34" s="154"/>
      <c r="Q34" s="154">
        <v>0</v>
      </c>
      <c r="R34" s="154"/>
      <c r="S34" s="154"/>
      <c r="T34" s="154"/>
      <c r="U34" s="154"/>
      <c r="V34" s="154"/>
      <c r="W34" s="154"/>
      <c r="X34" s="154"/>
      <c r="Y34" s="154"/>
      <c r="Z34" s="154"/>
      <c r="AA34" s="154"/>
      <c r="AB34" s="154"/>
      <c r="AC34" s="154">
        <v>0</v>
      </c>
      <c r="AD34" s="154"/>
      <c r="AE34" s="154"/>
      <c r="AF34" s="154"/>
      <c r="AG34" s="154"/>
      <c r="AH34" s="154"/>
      <c r="AI34" s="154"/>
      <c r="AJ34" s="154"/>
      <c r="AK34" s="154"/>
      <c r="AL34" s="154"/>
      <c r="AM34" s="154"/>
      <c r="AN34" s="154"/>
      <c r="AO34" s="154"/>
      <c r="AP34" s="154"/>
      <c r="AQ34" s="154"/>
      <c r="AR34" s="154"/>
      <c r="AS34" s="154"/>
      <c r="AT34" s="154"/>
      <c r="AU34" s="154"/>
      <c r="AV34" s="154"/>
      <c r="AW34" s="154">
        <v>0</v>
      </c>
      <c r="AX34" s="154"/>
      <c r="AY34" s="154"/>
      <c r="AZ34" s="154"/>
      <c r="BA34" s="154"/>
      <c r="BB34" s="154"/>
      <c r="BC34" s="154"/>
      <c r="BD34" s="154"/>
      <c r="BE34" s="154"/>
      <c r="BF34" s="154"/>
      <c r="BG34" s="154"/>
      <c r="BH34" s="154"/>
      <c r="BI34" s="154"/>
      <c r="BJ34" s="154"/>
      <c r="BK34" s="154"/>
    </row>
    <row r="35" spans="1:63" s="19" customFormat="1" x14ac:dyDescent="0.2">
      <c r="A35" s="50">
        <f>COUNTIF(Survey!H:H,DOE!$A36)</f>
        <v>0</v>
      </c>
      <c r="B35" s="92">
        <v>33</v>
      </c>
      <c r="C35" s="91">
        <f>SUM(SurveyResultAggregation!$D35:$BK35)</f>
        <v>2</v>
      </c>
      <c r="D35" s="155"/>
      <c r="E35" s="155"/>
      <c r="F35" s="155"/>
      <c r="G35" s="155"/>
      <c r="H35" s="155"/>
      <c r="I35" s="155"/>
      <c r="J35" s="155"/>
      <c r="K35" s="182">
        <v>0</v>
      </c>
      <c r="L35" s="155">
        <v>0</v>
      </c>
      <c r="M35" s="155"/>
      <c r="N35" s="155"/>
      <c r="O35" s="155">
        <v>0</v>
      </c>
      <c r="P35" s="155"/>
      <c r="Q35" s="155">
        <v>1</v>
      </c>
      <c r="R35" s="155"/>
      <c r="S35" s="155"/>
      <c r="T35" s="155"/>
      <c r="U35" s="155"/>
      <c r="V35" s="155"/>
      <c r="W35" s="155"/>
      <c r="X35" s="155"/>
      <c r="Y35" s="155"/>
      <c r="Z35" s="155"/>
      <c r="AA35" s="155"/>
      <c r="AB35" s="155"/>
      <c r="AC35" s="155">
        <v>1</v>
      </c>
      <c r="AD35" s="155"/>
      <c r="AE35" s="155"/>
      <c r="AF35" s="155"/>
      <c r="AG35" s="155"/>
      <c r="AH35" s="155"/>
      <c r="AI35" s="155"/>
      <c r="AJ35" s="155"/>
      <c r="AK35" s="155"/>
      <c r="AL35" s="155"/>
      <c r="AM35" s="155"/>
      <c r="AN35" s="155"/>
      <c r="AO35" s="155"/>
      <c r="AP35" s="155"/>
      <c r="AQ35" s="155"/>
      <c r="AR35" s="155"/>
      <c r="AS35" s="155"/>
      <c r="AT35" s="155"/>
      <c r="AU35" s="155"/>
      <c r="AV35" s="155"/>
      <c r="AW35" s="155">
        <v>0</v>
      </c>
      <c r="AX35" s="155"/>
      <c r="AY35" s="155"/>
      <c r="AZ35" s="155"/>
      <c r="BA35" s="155"/>
      <c r="BB35" s="155"/>
      <c r="BC35" s="155"/>
      <c r="BD35" s="155"/>
      <c r="BE35" s="155"/>
      <c r="BF35" s="155"/>
      <c r="BG35" s="155"/>
      <c r="BH35" s="155"/>
      <c r="BI35" s="155"/>
      <c r="BJ35" s="155"/>
      <c r="BK35" s="155"/>
    </row>
    <row r="36" spans="1:63" s="19" customFormat="1" x14ac:dyDescent="0.2">
      <c r="A36" s="51">
        <f>COUNTIF(Survey!H:H,DOE!$A37)</f>
        <v>0</v>
      </c>
      <c r="B36" s="92">
        <v>34</v>
      </c>
      <c r="C36" s="93">
        <f>SUM(SurveyResultAggregation!$D36:$BK36)</f>
        <v>0</v>
      </c>
      <c r="D36" s="154"/>
      <c r="E36" s="154"/>
      <c r="F36" s="154"/>
      <c r="G36" s="154"/>
      <c r="H36" s="154"/>
      <c r="I36" s="154"/>
      <c r="J36" s="154"/>
      <c r="K36" s="181">
        <v>0</v>
      </c>
      <c r="L36" s="154">
        <v>0</v>
      </c>
      <c r="M36" s="154"/>
      <c r="N36" s="154"/>
      <c r="O36" s="154">
        <v>0</v>
      </c>
      <c r="P36" s="154"/>
      <c r="Q36" s="154">
        <v>0</v>
      </c>
      <c r="R36" s="154"/>
      <c r="S36" s="154"/>
      <c r="T36" s="154"/>
      <c r="U36" s="154"/>
      <c r="V36" s="154"/>
      <c r="W36" s="154"/>
      <c r="X36" s="154"/>
      <c r="Y36" s="154"/>
      <c r="Z36" s="154"/>
      <c r="AA36" s="154"/>
      <c r="AB36" s="154"/>
      <c r="AC36" s="154">
        <v>0</v>
      </c>
      <c r="AD36" s="154"/>
      <c r="AE36" s="154"/>
      <c r="AF36" s="154"/>
      <c r="AG36" s="154"/>
      <c r="AH36" s="154"/>
      <c r="AI36" s="154"/>
      <c r="AJ36" s="154"/>
      <c r="AK36" s="154"/>
      <c r="AL36" s="154"/>
      <c r="AM36" s="154"/>
      <c r="AN36" s="154"/>
      <c r="AO36" s="154"/>
      <c r="AP36" s="154"/>
      <c r="AQ36" s="154"/>
      <c r="AR36" s="154"/>
      <c r="AS36" s="154"/>
      <c r="AT36" s="154"/>
      <c r="AU36" s="154"/>
      <c r="AV36" s="154"/>
      <c r="AW36" s="154">
        <v>0</v>
      </c>
      <c r="AX36" s="154"/>
      <c r="AY36" s="154"/>
      <c r="AZ36" s="154"/>
      <c r="BA36" s="154"/>
      <c r="BB36" s="154"/>
      <c r="BC36" s="154"/>
      <c r="BD36" s="154"/>
      <c r="BE36" s="154"/>
      <c r="BF36" s="154"/>
      <c r="BG36" s="154"/>
      <c r="BH36" s="154"/>
      <c r="BI36" s="154"/>
      <c r="BJ36" s="154"/>
      <c r="BK36" s="154"/>
    </row>
    <row r="37" spans="1:63" s="19" customFormat="1" x14ac:dyDescent="0.2">
      <c r="A37" s="50">
        <f>COUNTIF(Survey!H:H,DOE!$A38)</f>
        <v>0</v>
      </c>
      <c r="B37" s="92">
        <v>35</v>
      </c>
      <c r="C37" s="91">
        <f>SUM(SurveyResultAggregation!$D37:$BK37)</f>
        <v>0</v>
      </c>
      <c r="D37" s="155"/>
      <c r="E37" s="155"/>
      <c r="F37" s="155"/>
      <c r="G37" s="155"/>
      <c r="H37" s="155"/>
      <c r="I37" s="155"/>
      <c r="J37" s="155"/>
      <c r="K37" s="182">
        <v>0</v>
      </c>
      <c r="L37" s="155">
        <v>0</v>
      </c>
      <c r="M37" s="155"/>
      <c r="N37" s="155"/>
      <c r="O37" s="155">
        <v>0</v>
      </c>
      <c r="P37" s="155"/>
      <c r="Q37" s="155">
        <v>0</v>
      </c>
      <c r="R37" s="155"/>
      <c r="S37" s="155"/>
      <c r="T37" s="155"/>
      <c r="U37" s="155"/>
      <c r="V37" s="155"/>
      <c r="W37" s="155"/>
      <c r="X37" s="155"/>
      <c r="Y37" s="155"/>
      <c r="Z37" s="155"/>
      <c r="AA37" s="155"/>
      <c r="AB37" s="155"/>
      <c r="AC37" s="155">
        <v>0</v>
      </c>
      <c r="AD37" s="155"/>
      <c r="AE37" s="155"/>
      <c r="AF37" s="155"/>
      <c r="AG37" s="155"/>
      <c r="AH37" s="155"/>
      <c r="AI37" s="155"/>
      <c r="AJ37" s="155"/>
      <c r="AK37" s="155"/>
      <c r="AL37" s="155"/>
      <c r="AM37" s="155"/>
      <c r="AN37" s="155"/>
      <c r="AO37" s="155"/>
      <c r="AP37" s="155"/>
      <c r="AQ37" s="155"/>
      <c r="AR37" s="155"/>
      <c r="AS37" s="155"/>
      <c r="AT37" s="155"/>
      <c r="AU37" s="155"/>
      <c r="AV37" s="155"/>
      <c r="AW37" s="155">
        <v>0</v>
      </c>
      <c r="AX37" s="155"/>
      <c r="AY37" s="155"/>
      <c r="AZ37" s="155"/>
      <c r="BA37" s="155"/>
      <c r="BB37" s="155"/>
      <c r="BC37" s="155"/>
      <c r="BD37" s="155"/>
      <c r="BE37" s="155"/>
      <c r="BF37" s="155"/>
      <c r="BG37" s="155"/>
      <c r="BH37" s="155"/>
      <c r="BI37" s="155"/>
      <c r="BJ37" s="155"/>
      <c r="BK37" s="155"/>
    </row>
    <row r="38" spans="1:63" s="19" customFormat="1" x14ac:dyDescent="0.2">
      <c r="A38" s="51">
        <f>COUNTIF(Survey!H:H,DOE!$A39)</f>
        <v>0</v>
      </c>
      <c r="B38" s="92">
        <v>36</v>
      </c>
      <c r="C38" s="93">
        <f>SUM(SurveyResultAggregation!$D38:$BK38)</f>
        <v>0</v>
      </c>
      <c r="D38" s="154"/>
      <c r="E38" s="154"/>
      <c r="F38" s="154"/>
      <c r="G38" s="154"/>
      <c r="H38" s="154"/>
      <c r="I38" s="154"/>
      <c r="J38" s="154"/>
      <c r="K38" s="181">
        <v>0</v>
      </c>
      <c r="L38" s="154">
        <v>0</v>
      </c>
      <c r="M38" s="154"/>
      <c r="N38" s="154"/>
      <c r="O38" s="154">
        <v>0</v>
      </c>
      <c r="P38" s="154"/>
      <c r="Q38" s="154">
        <v>0</v>
      </c>
      <c r="R38" s="154"/>
      <c r="S38" s="154"/>
      <c r="T38" s="154"/>
      <c r="U38" s="154"/>
      <c r="V38" s="154"/>
      <c r="W38" s="154"/>
      <c r="X38" s="154"/>
      <c r="Y38" s="154"/>
      <c r="Z38" s="154"/>
      <c r="AA38" s="154"/>
      <c r="AB38" s="154"/>
      <c r="AC38" s="154">
        <v>0</v>
      </c>
      <c r="AD38" s="154"/>
      <c r="AE38" s="154"/>
      <c r="AF38" s="154"/>
      <c r="AG38" s="154"/>
      <c r="AH38" s="154"/>
      <c r="AI38" s="154"/>
      <c r="AJ38" s="154"/>
      <c r="AK38" s="154"/>
      <c r="AL38" s="154"/>
      <c r="AM38" s="154"/>
      <c r="AN38" s="154"/>
      <c r="AO38" s="154"/>
      <c r="AP38" s="154"/>
      <c r="AQ38" s="154"/>
      <c r="AR38" s="154"/>
      <c r="AS38" s="154"/>
      <c r="AT38" s="154"/>
      <c r="AU38" s="154"/>
      <c r="AV38" s="154"/>
      <c r="AW38" s="154">
        <v>0</v>
      </c>
      <c r="AX38" s="154"/>
      <c r="AY38" s="154"/>
      <c r="AZ38" s="154"/>
      <c r="BA38" s="154"/>
      <c r="BB38" s="154"/>
      <c r="BC38" s="154"/>
      <c r="BD38" s="154"/>
      <c r="BE38" s="154"/>
      <c r="BF38" s="154"/>
      <c r="BG38" s="154"/>
      <c r="BH38" s="154"/>
      <c r="BI38" s="154"/>
      <c r="BJ38" s="154"/>
      <c r="BK38" s="154"/>
    </row>
    <row r="39" spans="1:63" s="19" customFormat="1" x14ac:dyDescent="0.2">
      <c r="A39" s="50">
        <f>COUNTIF(Survey!H:H,DOE!$A40)</f>
        <v>1</v>
      </c>
      <c r="B39" s="92">
        <v>37</v>
      </c>
      <c r="C39" s="91">
        <f>SUM(SurveyResultAggregation!$D39:$BK39)</f>
        <v>1</v>
      </c>
      <c r="D39" s="155"/>
      <c r="E39" s="155"/>
      <c r="F39" s="155"/>
      <c r="G39" s="155"/>
      <c r="H39" s="155"/>
      <c r="I39" s="155"/>
      <c r="J39" s="155"/>
      <c r="K39" s="182">
        <v>0</v>
      </c>
      <c r="L39" s="155">
        <v>1</v>
      </c>
      <c r="M39" s="155"/>
      <c r="N39" s="155"/>
      <c r="O39" s="155">
        <v>0</v>
      </c>
      <c r="P39" s="155"/>
      <c r="Q39" s="155">
        <v>0</v>
      </c>
      <c r="R39" s="155"/>
      <c r="S39" s="155"/>
      <c r="T39" s="155"/>
      <c r="U39" s="155"/>
      <c r="V39" s="155"/>
      <c r="W39" s="155"/>
      <c r="X39" s="155"/>
      <c r="Y39" s="155"/>
      <c r="Z39" s="155"/>
      <c r="AA39" s="155"/>
      <c r="AB39" s="155"/>
      <c r="AC39" s="155">
        <v>0</v>
      </c>
      <c r="AD39" s="155"/>
      <c r="AE39" s="155"/>
      <c r="AF39" s="155"/>
      <c r="AG39" s="155"/>
      <c r="AH39" s="155"/>
      <c r="AI39" s="155"/>
      <c r="AJ39" s="155"/>
      <c r="AK39" s="155"/>
      <c r="AL39" s="155"/>
      <c r="AM39" s="155"/>
      <c r="AN39" s="155"/>
      <c r="AO39" s="155"/>
      <c r="AP39" s="155"/>
      <c r="AQ39" s="155"/>
      <c r="AR39" s="155"/>
      <c r="AS39" s="155"/>
      <c r="AT39" s="155"/>
      <c r="AU39" s="155"/>
      <c r="AV39" s="155"/>
      <c r="AW39" s="155">
        <v>0</v>
      </c>
      <c r="AX39" s="155"/>
      <c r="AY39" s="155"/>
      <c r="AZ39" s="155"/>
      <c r="BA39" s="155"/>
      <c r="BB39" s="155"/>
      <c r="BC39" s="155"/>
      <c r="BD39" s="155"/>
      <c r="BE39" s="155"/>
      <c r="BF39" s="155"/>
      <c r="BG39" s="155"/>
      <c r="BH39" s="155"/>
      <c r="BI39" s="155"/>
      <c r="BJ39" s="155"/>
      <c r="BK39" s="155"/>
    </row>
    <row r="40" spans="1:63" s="19" customFormat="1" x14ac:dyDescent="0.2">
      <c r="A40" s="51">
        <f>COUNTIF(Survey!H:H,DOE!$A41)</f>
        <v>0</v>
      </c>
      <c r="B40" s="92">
        <v>38</v>
      </c>
      <c r="C40" s="93">
        <f>SUM(SurveyResultAggregation!$D40:$BK40)</f>
        <v>3</v>
      </c>
      <c r="D40" s="154"/>
      <c r="E40" s="154"/>
      <c r="F40" s="154"/>
      <c r="G40" s="154"/>
      <c r="H40" s="154"/>
      <c r="I40" s="154"/>
      <c r="J40" s="154"/>
      <c r="K40" s="181">
        <v>1</v>
      </c>
      <c r="L40" s="154">
        <v>0</v>
      </c>
      <c r="M40" s="154"/>
      <c r="N40" s="154"/>
      <c r="O40" s="154">
        <v>1</v>
      </c>
      <c r="P40" s="154"/>
      <c r="Q40" s="154">
        <v>0</v>
      </c>
      <c r="R40" s="154"/>
      <c r="S40" s="154"/>
      <c r="T40" s="154"/>
      <c r="U40" s="154"/>
      <c r="V40" s="154"/>
      <c r="W40" s="154"/>
      <c r="X40" s="154"/>
      <c r="Y40" s="154"/>
      <c r="Z40" s="154"/>
      <c r="AA40" s="154"/>
      <c r="AB40" s="154"/>
      <c r="AC40" s="154">
        <v>1</v>
      </c>
      <c r="AD40" s="154"/>
      <c r="AE40" s="154"/>
      <c r="AF40" s="154"/>
      <c r="AG40" s="154"/>
      <c r="AH40" s="154"/>
      <c r="AI40" s="154"/>
      <c r="AJ40" s="154"/>
      <c r="AK40" s="154"/>
      <c r="AL40" s="154"/>
      <c r="AM40" s="154"/>
      <c r="AN40" s="154"/>
      <c r="AO40" s="154"/>
      <c r="AP40" s="154"/>
      <c r="AQ40" s="154"/>
      <c r="AR40" s="154"/>
      <c r="AS40" s="154"/>
      <c r="AT40" s="154"/>
      <c r="AU40" s="154"/>
      <c r="AV40" s="154"/>
      <c r="AW40" s="154">
        <v>0</v>
      </c>
      <c r="AX40" s="154"/>
      <c r="AY40" s="154"/>
      <c r="AZ40" s="154"/>
      <c r="BA40" s="154"/>
      <c r="BB40" s="154"/>
      <c r="BC40" s="154"/>
      <c r="BD40" s="154"/>
      <c r="BE40" s="154"/>
      <c r="BF40" s="154"/>
      <c r="BG40" s="154"/>
      <c r="BH40" s="154"/>
      <c r="BI40" s="154"/>
      <c r="BJ40" s="154"/>
      <c r="BK40" s="154"/>
    </row>
    <row r="41" spans="1:63" s="19" customFormat="1" x14ac:dyDescent="0.2">
      <c r="A41" s="50">
        <f>COUNTIF(Survey!H:H,DOE!$A42)</f>
        <v>1</v>
      </c>
      <c r="B41" s="92">
        <v>39</v>
      </c>
      <c r="C41" s="91">
        <f>SUM(SurveyResultAggregation!$D41:$BK41)</f>
        <v>1</v>
      </c>
      <c r="D41" s="155"/>
      <c r="E41" s="155"/>
      <c r="F41" s="155"/>
      <c r="G41" s="155"/>
      <c r="H41" s="155"/>
      <c r="I41" s="155"/>
      <c r="J41" s="155"/>
      <c r="K41" s="182">
        <v>0</v>
      </c>
      <c r="L41" s="155">
        <v>1</v>
      </c>
      <c r="M41" s="155"/>
      <c r="N41" s="155"/>
      <c r="O41" s="155">
        <v>0</v>
      </c>
      <c r="P41" s="155"/>
      <c r="Q41" s="155">
        <v>0</v>
      </c>
      <c r="R41" s="155"/>
      <c r="S41" s="155"/>
      <c r="T41" s="155"/>
      <c r="U41" s="155"/>
      <c r="V41" s="155"/>
      <c r="W41" s="155"/>
      <c r="X41" s="155"/>
      <c r="Y41" s="155"/>
      <c r="Z41" s="155"/>
      <c r="AA41" s="155"/>
      <c r="AB41" s="155"/>
      <c r="AC41" s="155">
        <v>0</v>
      </c>
      <c r="AD41" s="155"/>
      <c r="AE41" s="155"/>
      <c r="AF41" s="155"/>
      <c r="AG41" s="155"/>
      <c r="AH41" s="155"/>
      <c r="AI41" s="155"/>
      <c r="AJ41" s="155"/>
      <c r="AK41" s="155"/>
      <c r="AL41" s="155"/>
      <c r="AM41" s="155"/>
      <c r="AN41" s="155"/>
      <c r="AO41" s="155"/>
      <c r="AP41" s="155"/>
      <c r="AQ41" s="155"/>
      <c r="AR41" s="155"/>
      <c r="AS41" s="155"/>
      <c r="AT41" s="155"/>
      <c r="AU41" s="155"/>
      <c r="AV41" s="155"/>
      <c r="AW41" s="155">
        <v>0</v>
      </c>
      <c r="AX41" s="155"/>
      <c r="AY41" s="155"/>
      <c r="AZ41" s="155"/>
      <c r="BA41" s="155"/>
      <c r="BB41" s="155"/>
      <c r="BC41" s="155"/>
      <c r="BD41" s="155"/>
      <c r="BE41" s="155"/>
      <c r="BF41" s="155"/>
      <c r="BG41" s="155"/>
      <c r="BH41" s="155"/>
      <c r="BI41" s="155"/>
      <c r="BJ41" s="155"/>
      <c r="BK41" s="155"/>
    </row>
    <row r="42" spans="1:63" s="19" customFormat="1" x14ac:dyDescent="0.2">
      <c r="A42" s="51">
        <f>COUNTIF(Survey!H:H,DOE!$A43)</f>
        <v>1</v>
      </c>
      <c r="B42" s="92">
        <v>40</v>
      </c>
      <c r="C42" s="93">
        <f>SUM(SurveyResultAggregation!$D42:$BK42)</f>
        <v>3</v>
      </c>
      <c r="D42" s="154"/>
      <c r="E42" s="154"/>
      <c r="F42" s="154"/>
      <c r="G42" s="154"/>
      <c r="H42" s="154"/>
      <c r="I42" s="154"/>
      <c r="J42" s="154"/>
      <c r="K42" s="181">
        <v>0</v>
      </c>
      <c r="L42" s="154">
        <v>1</v>
      </c>
      <c r="M42" s="154"/>
      <c r="N42" s="154"/>
      <c r="O42" s="154">
        <v>1</v>
      </c>
      <c r="P42" s="154"/>
      <c r="Q42" s="154">
        <v>1</v>
      </c>
      <c r="R42" s="154"/>
      <c r="S42" s="154"/>
      <c r="T42" s="154"/>
      <c r="U42" s="154"/>
      <c r="V42" s="154"/>
      <c r="W42" s="154"/>
      <c r="X42" s="154"/>
      <c r="Y42" s="154"/>
      <c r="Z42" s="154"/>
      <c r="AA42" s="154"/>
      <c r="AB42" s="154"/>
      <c r="AC42" s="154">
        <v>0</v>
      </c>
      <c r="AD42" s="154"/>
      <c r="AE42" s="154"/>
      <c r="AF42" s="154"/>
      <c r="AG42" s="154"/>
      <c r="AH42" s="154"/>
      <c r="AI42" s="154"/>
      <c r="AJ42" s="154"/>
      <c r="AK42" s="154"/>
      <c r="AL42" s="154"/>
      <c r="AM42" s="154"/>
      <c r="AN42" s="154"/>
      <c r="AO42" s="154"/>
      <c r="AP42" s="154"/>
      <c r="AQ42" s="154"/>
      <c r="AR42" s="154"/>
      <c r="AS42" s="154"/>
      <c r="AT42" s="154"/>
      <c r="AU42" s="154"/>
      <c r="AV42" s="154"/>
      <c r="AW42" s="154">
        <v>0</v>
      </c>
      <c r="AX42" s="154"/>
      <c r="AY42" s="154"/>
      <c r="AZ42" s="154"/>
      <c r="BA42" s="154"/>
      <c r="BB42" s="154"/>
      <c r="BC42" s="154"/>
      <c r="BD42" s="154"/>
      <c r="BE42" s="154"/>
      <c r="BF42" s="154"/>
      <c r="BG42" s="154"/>
      <c r="BH42" s="154"/>
      <c r="BI42" s="154"/>
      <c r="BJ42" s="154"/>
      <c r="BK42" s="154"/>
    </row>
    <row r="43" spans="1:63" s="19" customFormat="1" x14ac:dyDescent="0.2">
      <c r="A43" s="50">
        <f>COUNTIF(Survey!H:H,DOE!$A44)</f>
        <v>0</v>
      </c>
      <c r="B43" s="92">
        <v>41</v>
      </c>
      <c r="C43" s="91">
        <f>SUM(SurveyResultAggregation!$D43:$BK43)</f>
        <v>1</v>
      </c>
      <c r="D43" s="155"/>
      <c r="E43" s="155"/>
      <c r="F43" s="155"/>
      <c r="G43" s="155"/>
      <c r="H43" s="155"/>
      <c r="I43" s="155"/>
      <c r="J43" s="155"/>
      <c r="K43" s="182">
        <v>1</v>
      </c>
      <c r="L43" s="155">
        <v>0</v>
      </c>
      <c r="M43" s="155"/>
      <c r="N43" s="155"/>
      <c r="O43" s="155">
        <v>0</v>
      </c>
      <c r="P43" s="155"/>
      <c r="Q43" s="155">
        <v>0</v>
      </c>
      <c r="R43" s="155"/>
      <c r="S43" s="155"/>
      <c r="T43" s="155"/>
      <c r="U43" s="155"/>
      <c r="V43" s="155"/>
      <c r="W43" s="155"/>
      <c r="X43" s="155"/>
      <c r="Y43" s="155"/>
      <c r="Z43" s="155"/>
      <c r="AA43" s="155"/>
      <c r="AB43" s="155"/>
      <c r="AC43" s="155">
        <v>0</v>
      </c>
      <c r="AD43" s="155"/>
      <c r="AE43" s="155"/>
      <c r="AF43" s="155"/>
      <c r="AG43" s="155"/>
      <c r="AH43" s="155"/>
      <c r="AI43" s="155"/>
      <c r="AJ43" s="155"/>
      <c r="AK43" s="155"/>
      <c r="AL43" s="155"/>
      <c r="AM43" s="155"/>
      <c r="AN43" s="155"/>
      <c r="AO43" s="155"/>
      <c r="AP43" s="155"/>
      <c r="AQ43" s="155"/>
      <c r="AR43" s="155"/>
      <c r="AS43" s="155"/>
      <c r="AT43" s="155"/>
      <c r="AU43" s="155"/>
      <c r="AV43" s="155"/>
      <c r="AW43" s="155">
        <v>0</v>
      </c>
      <c r="AX43" s="155"/>
      <c r="AY43" s="155"/>
      <c r="AZ43" s="155"/>
      <c r="BA43" s="155"/>
      <c r="BB43" s="155"/>
      <c r="BC43" s="155"/>
      <c r="BD43" s="155"/>
      <c r="BE43" s="155"/>
      <c r="BF43" s="155"/>
      <c r="BG43" s="155"/>
      <c r="BH43" s="155"/>
      <c r="BI43" s="155"/>
      <c r="BJ43" s="155"/>
      <c r="BK43" s="155"/>
    </row>
    <row r="44" spans="1:63" s="19" customFormat="1" x14ac:dyDescent="0.2">
      <c r="A44" s="51">
        <f>COUNTIF(Survey!H:H,DOE!$A45)</f>
        <v>0</v>
      </c>
      <c r="B44" s="92">
        <v>42</v>
      </c>
      <c r="C44" s="93">
        <f>SUM(SurveyResultAggregation!$D44:$BK44)</f>
        <v>3</v>
      </c>
      <c r="D44" s="154"/>
      <c r="E44" s="154"/>
      <c r="F44" s="154"/>
      <c r="G44" s="154"/>
      <c r="H44" s="154"/>
      <c r="I44" s="154"/>
      <c r="J44" s="154"/>
      <c r="K44" s="181">
        <v>0</v>
      </c>
      <c r="L44" s="154">
        <v>0</v>
      </c>
      <c r="M44" s="154"/>
      <c r="N44" s="154"/>
      <c r="O44" s="154">
        <v>2</v>
      </c>
      <c r="P44" s="154"/>
      <c r="Q44" s="154">
        <v>1</v>
      </c>
      <c r="R44" s="154"/>
      <c r="S44" s="154"/>
      <c r="T44" s="154"/>
      <c r="U44" s="154"/>
      <c r="V44" s="154"/>
      <c r="W44" s="154"/>
      <c r="X44" s="154"/>
      <c r="Y44" s="154"/>
      <c r="Z44" s="154"/>
      <c r="AA44" s="154"/>
      <c r="AB44" s="154"/>
      <c r="AC44" s="154">
        <v>0</v>
      </c>
      <c r="AD44" s="154"/>
      <c r="AE44" s="154"/>
      <c r="AF44" s="154"/>
      <c r="AG44" s="154"/>
      <c r="AH44" s="154"/>
      <c r="AI44" s="154"/>
      <c r="AJ44" s="154"/>
      <c r="AK44" s="154"/>
      <c r="AL44" s="154"/>
      <c r="AM44" s="154"/>
      <c r="AN44" s="154"/>
      <c r="AO44" s="154"/>
      <c r="AP44" s="154"/>
      <c r="AQ44" s="154"/>
      <c r="AR44" s="154"/>
      <c r="AS44" s="154"/>
      <c r="AT44" s="154"/>
      <c r="AU44" s="154"/>
      <c r="AV44" s="154"/>
      <c r="AW44" s="154">
        <v>0</v>
      </c>
      <c r="AX44" s="154"/>
      <c r="AY44" s="154"/>
      <c r="AZ44" s="154"/>
      <c r="BA44" s="154"/>
      <c r="BB44" s="154"/>
      <c r="BC44" s="154"/>
      <c r="BD44" s="154"/>
      <c r="BE44" s="154"/>
      <c r="BF44" s="154"/>
      <c r="BG44" s="154"/>
      <c r="BH44" s="154"/>
      <c r="BI44" s="154"/>
      <c r="BJ44" s="154"/>
      <c r="BK44" s="154"/>
    </row>
    <row r="45" spans="1:63" s="19" customFormat="1" x14ac:dyDescent="0.2">
      <c r="A45" s="50">
        <f>COUNTIF(Survey!H:H,DOE!$A46)</f>
        <v>0</v>
      </c>
      <c r="B45" s="92">
        <v>43</v>
      </c>
      <c r="C45" s="91">
        <f>SUM(SurveyResultAggregation!$D45:$BK45)</f>
        <v>0</v>
      </c>
      <c r="D45" s="155"/>
      <c r="E45" s="155"/>
      <c r="F45" s="155"/>
      <c r="G45" s="155"/>
      <c r="H45" s="155"/>
      <c r="I45" s="155"/>
      <c r="J45" s="155"/>
      <c r="K45" s="182">
        <v>0</v>
      </c>
      <c r="L45" s="155">
        <v>0</v>
      </c>
      <c r="M45" s="155"/>
      <c r="N45" s="155"/>
      <c r="O45" s="155">
        <v>0</v>
      </c>
      <c r="P45" s="155"/>
      <c r="Q45" s="155">
        <v>0</v>
      </c>
      <c r="R45" s="155"/>
      <c r="S45" s="155"/>
      <c r="T45" s="155"/>
      <c r="U45" s="155"/>
      <c r="V45" s="155"/>
      <c r="W45" s="155"/>
      <c r="X45" s="155"/>
      <c r="Y45" s="155"/>
      <c r="Z45" s="155"/>
      <c r="AA45" s="155"/>
      <c r="AB45" s="155"/>
      <c r="AC45" s="155">
        <v>0</v>
      </c>
      <c r="AD45" s="155"/>
      <c r="AE45" s="155"/>
      <c r="AF45" s="155"/>
      <c r="AG45" s="155"/>
      <c r="AH45" s="155"/>
      <c r="AI45" s="155"/>
      <c r="AJ45" s="155"/>
      <c r="AK45" s="155"/>
      <c r="AL45" s="155"/>
      <c r="AM45" s="155"/>
      <c r="AN45" s="155"/>
      <c r="AO45" s="155"/>
      <c r="AP45" s="155"/>
      <c r="AQ45" s="155"/>
      <c r="AR45" s="155"/>
      <c r="AS45" s="155"/>
      <c r="AT45" s="155"/>
      <c r="AU45" s="155"/>
      <c r="AV45" s="155"/>
      <c r="AW45" s="155">
        <v>0</v>
      </c>
      <c r="AX45" s="155"/>
      <c r="AY45" s="155"/>
      <c r="AZ45" s="155"/>
      <c r="BA45" s="155"/>
      <c r="BB45" s="155"/>
      <c r="BC45" s="155"/>
      <c r="BD45" s="155"/>
      <c r="BE45" s="155"/>
      <c r="BF45" s="155"/>
      <c r="BG45" s="155"/>
      <c r="BH45" s="155"/>
      <c r="BI45" s="155"/>
      <c r="BJ45" s="155"/>
      <c r="BK45" s="155"/>
    </row>
    <row r="46" spans="1:63" s="19" customFormat="1" x14ac:dyDescent="0.2">
      <c r="A46" s="51">
        <f>COUNTIF(Survey!H:H,DOE!$A47)</f>
        <v>0</v>
      </c>
      <c r="B46" s="92">
        <v>44</v>
      </c>
      <c r="C46" s="93">
        <f>SUM(SurveyResultAggregation!$D46:$BK46)</f>
        <v>1</v>
      </c>
      <c r="D46" s="154"/>
      <c r="E46" s="154"/>
      <c r="F46" s="154"/>
      <c r="G46" s="154"/>
      <c r="H46" s="154"/>
      <c r="I46" s="154"/>
      <c r="J46" s="154"/>
      <c r="K46" s="181">
        <v>1</v>
      </c>
      <c r="L46" s="154">
        <v>0</v>
      </c>
      <c r="M46" s="154"/>
      <c r="N46" s="154"/>
      <c r="O46" s="154">
        <v>0</v>
      </c>
      <c r="P46" s="154"/>
      <c r="Q46" s="154">
        <v>0</v>
      </c>
      <c r="R46" s="154"/>
      <c r="S46" s="154"/>
      <c r="T46" s="154"/>
      <c r="U46" s="154"/>
      <c r="V46" s="154"/>
      <c r="W46" s="154"/>
      <c r="X46" s="154"/>
      <c r="Y46" s="154"/>
      <c r="Z46" s="154"/>
      <c r="AA46" s="154"/>
      <c r="AB46" s="154"/>
      <c r="AC46" s="154">
        <v>0</v>
      </c>
      <c r="AD46" s="154"/>
      <c r="AE46" s="154"/>
      <c r="AF46" s="154"/>
      <c r="AG46" s="154"/>
      <c r="AH46" s="154"/>
      <c r="AI46" s="154"/>
      <c r="AJ46" s="154"/>
      <c r="AK46" s="154"/>
      <c r="AL46" s="154"/>
      <c r="AM46" s="154"/>
      <c r="AN46" s="154"/>
      <c r="AO46" s="154"/>
      <c r="AP46" s="154"/>
      <c r="AQ46" s="154"/>
      <c r="AR46" s="154"/>
      <c r="AS46" s="154"/>
      <c r="AT46" s="154"/>
      <c r="AU46" s="154"/>
      <c r="AV46" s="154"/>
      <c r="AW46" s="154">
        <v>0</v>
      </c>
      <c r="AX46" s="154"/>
      <c r="AY46" s="154"/>
      <c r="AZ46" s="154"/>
      <c r="BA46" s="154"/>
      <c r="BB46" s="154"/>
      <c r="BC46" s="154"/>
      <c r="BD46" s="154"/>
      <c r="BE46" s="154"/>
      <c r="BF46" s="154"/>
      <c r="BG46" s="154"/>
      <c r="BH46" s="154"/>
      <c r="BI46" s="154"/>
      <c r="BJ46" s="154"/>
      <c r="BK46" s="154"/>
    </row>
    <row r="47" spans="1:63" s="19" customFormat="1" x14ac:dyDescent="0.2">
      <c r="A47" s="50">
        <f>COUNTIF(Survey!H:H,DOE!$A48)</f>
        <v>0</v>
      </c>
      <c r="B47" s="92">
        <v>45</v>
      </c>
      <c r="C47" s="91">
        <f>SUM(SurveyResultAggregation!$D47:$BK47)</f>
        <v>2</v>
      </c>
      <c r="D47" s="155"/>
      <c r="E47" s="155"/>
      <c r="F47" s="155"/>
      <c r="G47" s="155"/>
      <c r="H47" s="155"/>
      <c r="I47" s="155"/>
      <c r="J47" s="155"/>
      <c r="K47" s="182">
        <v>0</v>
      </c>
      <c r="L47" s="155">
        <v>0</v>
      </c>
      <c r="M47" s="155"/>
      <c r="N47" s="155"/>
      <c r="O47" s="155">
        <v>0</v>
      </c>
      <c r="P47" s="155"/>
      <c r="Q47" s="155">
        <v>1</v>
      </c>
      <c r="R47" s="155"/>
      <c r="S47" s="155"/>
      <c r="T47" s="155"/>
      <c r="U47" s="155"/>
      <c r="V47" s="155"/>
      <c r="W47" s="155"/>
      <c r="X47" s="155"/>
      <c r="Y47" s="155"/>
      <c r="Z47" s="155"/>
      <c r="AA47" s="155"/>
      <c r="AB47" s="155"/>
      <c r="AC47" s="155">
        <v>1</v>
      </c>
      <c r="AD47" s="155"/>
      <c r="AE47" s="155"/>
      <c r="AF47" s="155"/>
      <c r="AG47" s="155"/>
      <c r="AH47" s="155"/>
      <c r="AI47" s="155"/>
      <c r="AJ47" s="155"/>
      <c r="AK47" s="155"/>
      <c r="AL47" s="155"/>
      <c r="AM47" s="155"/>
      <c r="AN47" s="155"/>
      <c r="AO47" s="155"/>
      <c r="AP47" s="155"/>
      <c r="AQ47" s="155"/>
      <c r="AR47" s="155"/>
      <c r="AS47" s="155"/>
      <c r="AT47" s="155"/>
      <c r="AU47" s="155"/>
      <c r="AV47" s="155"/>
      <c r="AW47" s="155">
        <v>0</v>
      </c>
      <c r="AX47" s="155"/>
      <c r="AY47" s="155"/>
      <c r="AZ47" s="155"/>
      <c r="BA47" s="155"/>
      <c r="BB47" s="155"/>
      <c r="BC47" s="155"/>
      <c r="BD47" s="155"/>
      <c r="BE47" s="155"/>
      <c r="BF47" s="155"/>
      <c r="BG47" s="155"/>
      <c r="BH47" s="155"/>
      <c r="BI47" s="155"/>
      <c r="BJ47" s="155"/>
      <c r="BK47" s="155"/>
    </row>
    <row r="48" spans="1:63" s="19" customFormat="1" x14ac:dyDescent="0.2">
      <c r="A48" s="51">
        <f>COUNTIF(Survey!H:H,DOE!$A49)</f>
        <v>0</v>
      </c>
      <c r="B48" s="92">
        <v>46</v>
      </c>
      <c r="C48" s="93">
        <f>SUM(SurveyResultAggregation!$D48:$BK48)</f>
        <v>0</v>
      </c>
      <c r="D48" s="154"/>
      <c r="E48" s="154"/>
      <c r="F48" s="154"/>
      <c r="G48" s="154"/>
      <c r="H48" s="154"/>
      <c r="I48" s="154"/>
      <c r="J48" s="154"/>
      <c r="K48" s="181">
        <v>0</v>
      </c>
      <c r="L48" s="154">
        <v>0</v>
      </c>
      <c r="M48" s="154"/>
      <c r="N48" s="154"/>
      <c r="O48" s="154">
        <v>0</v>
      </c>
      <c r="P48" s="154"/>
      <c r="Q48" s="154">
        <v>0</v>
      </c>
      <c r="R48" s="154"/>
      <c r="S48" s="154"/>
      <c r="T48" s="154"/>
      <c r="U48" s="154"/>
      <c r="V48" s="154"/>
      <c r="W48" s="154"/>
      <c r="X48" s="154"/>
      <c r="Y48" s="154"/>
      <c r="Z48" s="154"/>
      <c r="AA48" s="154"/>
      <c r="AB48" s="154"/>
      <c r="AC48" s="154">
        <v>0</v>
      </c>
      <c r="AD48" s="154"/>
      <c r="AE48" s="154"/>
      <c r="AF48" s="154"/>
      <c r="AG48" s="154"/>
      <c r="AH48" s="154"/>
      <c r="AI48" s="154"/>
      <c r="AJ48" s="154"/>
      <c r="AK48" s="154"/>
      <c r="AL48" s="154"/>
      <c r="AM48" s="154"/>
      <c r="AN48" s="154"/>
      <c r="AO48" s="154"/>
      <c r="AP48" s="154"/>
      <c r="AQ48" s="154"/>
      <c r="AR48" s="154"/>
      <c r="AS48" s="154"/>
      <c r="AT48" s="154"/>
      <c r="AU48" s="154"/>
      <c r="AV48" s="154"/>
      <c r="AW48" s="154">
        <v>0</v>
      </c>
      <c r="AX48" s="154"/>
      <c r="AY48" s="154"/>
      <c r="AZ48" s="154"/>
      <c r="BA48" s="154"/>
      <c r="BB48" s="154"/>
      <c r="BC48" s="154"/>
      <c r="BD48" s="154"/>
      <c r="BE48" s="154"/>
      <c r="BF48" s="154"/>
      <c r="BG48" s="154"/>
      <c r="BH48" s="154"/>
      <c r="BI48" s="154"/>
      <c r="BJ48" s="154"/>
      <c r="BK48" s="154"/>
    </row>
    <row r="49" spans="1:63" s="19" customFormat="1" x14ac:dyDescent="0.2">
      <c r="A49" s="50">
        <f>COUNTIF(Survey!H:H,DOE!$A50)</f>
        <v>1</v>
      </c>
      <c r="B49" s="92">
        <v>47</v>
      </c>
      <c r="C49" s="91">
        <f>SUM(SurveyResultAggregation!$D49:$BK49)</f>
        <v>3</v>
      </c>
      <c r="D49" s="155"/>
      <c r="E49" s="155"/>
      <c r="F49" s="155"/>
      <c r="G49" s="155"/>
      <c r="H49" s="155"/>
      <c r="I49" s="155"/>
      <c r="J49" s="155"/>
      <c r="K49" s="182">
        <v>1</v>
      </c>
      <c r="L49" s="155">
        <v>1</v>
      </c>
      <c r="M49" s="155"/>
      <c r="N49" s="155"/>
      <c r="O49" s="155">
        <v>0</v>
      </c>
      <c r="P49" s="155"/>
      <c r="Q49" s="155">
        <v>0</v>
      </c>
      <c r="R49" s="155"/>
      <c r="S49" s="155"/>
      <c r="T49" s="155"/>
      <c r="U49" s="155"/>
      <c r="V49" s="155"/>
      <c r="W49" s="155"/>
      <c r="X49" s="155"/>
      <c r="Y49" s="155"/>
      <c r="Z49" s="155"/>
      <c r="AA49" s="155"/>
      <c r="AB49" s="155"/>
      <c r="AC49" s="155">
        <v>1</v>
      </c>
      <c r="AD49" s="155"/>
      <c r="AE49" s="155"/>
      <c r="AF49" s="155"/>
      <c r="AG49" s="155"/>
      <c r="AH49" s="155"/>
      <c r="AI49" s="155"/>
      <c r="AJ49" s="155"/>
      <c r="AK49" s="155"/>
      <c r="AL49" s="155"/>
      <c r="AM49" s="155"/>
      <c r="AN49" s="155"/>
      <c r="AO49" s="155"/>
      <c r="AP49" s="155"/>
      <c r="AQ49" s="155"/>
      <c r="AR49" s="155"/>
      <c r="AS49" s="155"/>
      <c r="AT49" s="155"/>
      <c r="AU49" s="155"/>
      <c r="AV49" s="155"/>
      <c r="AW49" s="155">
        <v>0</v>
      </c>
      <c r="AX49" s="155"/>
      <c r="AY49" s="155"/>
      <c r="AZ49" s="155"/>
      <c r="BA49" s="155"/>
      <c r="BB49" s="155"/>
      <c r="BC49" s="155"/>
      <c r="BD49" s="155"/>
      <c r="BE49" s="155"/>
      <c r="BF49" s="155"/>
      <c r="BG49" s="155"/>
      <c r="BH49" s="155"/>
      <c r="BI49" s="155"/>
      <c r="BJ49" s="155"/>
      <c r="BK49" s="155"/>
    </row>
    <row r="50" spans="1:63" s="19" customFormat="1" x14ac:dyDescent="0.2">
      <c r="A50" s="51">
        <f>COUNTIF(Survey!H:H,DOE!$A51)</f>
        <v>1</v>
      </c>
      <c r="B50" s="92">
        <v>48</v>
      </c>
      <c r="C50" s="93">
        <f>SUM(SurveyResultAggregation!$D50:$BK50)</f>
        <v>6</v>
      </c>
      <c r="D50" s="154"/>
      <c r="E50" s="154"/>
      <c r="F50" s="154"/>
      <c r="G50" s="154"/>
      <c r="H50" s="154"/>
      <c r="I50" s="154"/>
      <c r="J50" s="154"/>
      <c r="K50" s="181">
        <v>2</v>
      </c>
      <c r="L50" s="154">
        <v>1</v>
      </c>
      <c r="M50" s="154"/>
      <c r="N50" s="154"/>
      <c r="O50" s="154">
        <v>1</v>
      </c>
      <c r="P50" s="154"/>
      <c r="Q50" s="154">
        <v>1</v>
      </c>
      <c r="R50" s="154"/>
      <c r="S50" s="154"/>
      <c r="T50" s="154"/>
      <c r="U50" s="154"/>
      <c r="V50" s="154"/>
      <c r="W50" s="154"/>
      <c r="X50" s="154"/>
      <c r="Y50" s="154"/>
      <c r="Z50" s="154"/>
      <c r="AA50" s="154"/>
      <c r="AB50" s="154"/>
      <c r="AC50" s="154">
        <v>1</v>
      </c>
      <c r="AD50" s="154"/>
      <c r="AE50" s="154"/>
      <c r="AF50" s="154"/>
      <c r="AG50" s="154"/>
      <c r="AH50" s="154"/>
      <c r="AI50" s="154"/>
      <c r="AJ50" s="154"/>
      <c r="AK50" s="154"/>
      <c r="AL50" s="154"/>
      <c r="AM50" s="154"/>
      <c r="AN50" s="154"/>
      <c r="AO50" s="154"/>
      <c r="AP50" s="154"/>
      <c r="AQ50" s="154"/>
      <c r="AR50" s="154"/>
      <c r="AS50" s="154"/>
      <c r="AT50" s="154"/>
      <c r="AU50" s="154"/>
      <c r="AV50" s="154"/>
      <c r="AW50" s="154">
        <v>0</v>
      </c>
      <c r="AX50" s="154"/>
      <c r="AY50" s="154"/>
      <c r="AZ50" s="154"/>
      <c r="BA50" s="154"/>
      <c r="BB50" s="154"/>
      <c r="BC50" s="154"/>
      <c r="BD50" s="154"/>
      <c r="BE50" s="154"/>
      <c r="BF50" s="154"/>
      <c r="BG50" s="154"/>
      <c r="BH50" s="154"/>
      <c r="BI50" s="154"/>
      <c r="BJ50" s="154"/>
      <c r="BK50" s="154"/>
    </row>
    <row r="51" spans="1:63" s="19" customFormat="1" x14ac:dyDescent="0.2">
      <c r="A51" s="50">
        <f>COUNTIF(Survey!H:H,DOE!$A52)</f>
        <v>0</v>
      </c>
      <c r="B51" s="92">
        <v>49</v>
      </c>
      <c r="C51" s="91">
        <f>SUM(SurveyResultAggregation!$D51:$BK51)</f>
        <v>2</v>
      </c>
      <c r="D51" s="155"/>
      <c r="E51" s="155"/>
      <c r="F51" s="155"/>
      <c r="G51" s="155"/>
      <c r="H51" s="155"/>
      <c r="I51" s="155"/>
      <c r="J51" s="155"/>
      <c r="K51" s="182">
        <v>0</v>
      </c>
      <c r="L51" s="155">
        <v>0</v>
      </c>
      <c r="M51" s="155"/>
      <c r="N51" s="155"/>
      <c r="O51" s="155">
        <v>0</v>
      </c>
      <c r="P51" s="155"/>
      <c r="Q51" s="155">
        <v>1</v>
      </c>
      <c r="R51" s="155"/>
      <c r="S51" s="155"/>
      <c r="T51" s="155"/>
      <c r="U51" s="155"/>
      <c r="V51" s="155"/>
      <c r="W51" s="155"/>
      <c r="X51" s="155"/>
      <c r="Y51" s="155"/>
      <c r="Z51" s="155"/>
      <c r="AA51" s="155"/>
      <c r="AB51" s="155"/>
      <c r="AC51" s="155">
        <v>1</v>
      </c>
      <c r="AD51" s="155"/>
      <c r="AE51" s="155"/>
      <c r="AF51" s="155"/>
      <c r="AG51" s="155"/>
      <c r="AH51" s="155"/>
      <c r="AI51" s="155"/>
      <c r="AJ51" s="155"/>
      <c r="AK51" s="155"/>
      <c r="AL51" s="155"/>
      <c r="AM51" s="155"/>
      <c r="AN51" s="155"/>
      <c r="AO51" s="155"/>
      <c r="AP51" s="155"/>
      <c r="AQ51" s="155"/>
      <c r="AR51" s="155"/>
      <c r="AS51" s="155"/>
      <c r="AT51" s="155"/>
      <c r="AU51" s="155"/>
      <c r="AV51" s="155"/>
      <c r="AW51" s="155">
        <v>0</v>
      </c>
      <c r="AX51" s="155"/>
      <c r="AY51" s="155"/>
      <c r="AZ51" s="155"/>
      <c r="BA51" s="155"/>
      <c r="BB51" s="155"/>
      <c r="BC51" s="155"/>
      <c r="BD51" s="155"/>
      <c r="BE51" s="155"/>
      <c r="BF51" s="155"/>
      <c r="BG51" s="155"/>
      <c r="BH51" s="155"/>
      <c r="BI51" s="155"/>
      <c r="BJ51" s="155"/>
      <c r="BK51" s="155"/>
    </row>
    <row r="52" spans="1:63" s="19" customFormat="1" x14ac:dyDescent="0.2">
      <c r="A52" s="51">
        <f>COUNTIF(Survey!H:H,DOE!$A53)</f>
        <v>1</v>
      </c>
      <c r="B52" s="92">
        <v>50</v>
      </c>
      <c r="C52" s="93">
        <f>SUM(SurveyResultAggregation!$D52:$BK52)</f>
        <v>5</v>
      </c>
      <c r="D52" s="154"/>
      <c r="E52" s="154"/>
      <c r="F52" s="154"/>
      <c r="G52" s="154"/>
      <c r="H52" s="154"/>
      <c r="I52" s="154"/>
      <c r="J52" s="154"/>
      <c r="K52" s="181">
        <v>0</v>
      </c>
      <c r="L52" s="154">
        <v>1</v>
      </c>
      <c r="M52" s="154"/>
      <c r="N52" s="154"/>
      <c r="O52" s="154">
        <v>1</v>
      </c>
      <c r="P52" s="154"/>
      <c r="Q52" s="154">
        <v>0</v>
      </c>
      <c r="R52" s="154"/>
      <c r="S52" s="154"/>
      <c r="T52" s="154"/>
      <c r="U52" s="154"/>
      <c r="V52" s="154"/>
      <c r="W52" s="154"/>
      <c r="X52" s="154"/>
      <c r="Y52" s="154"/>
      <c r="Z52" s="154"/>
      <c r="AA52" s="154"/>
      <c r="AB52" s="154"/>
      <c r="AC52" s="154">
        <v>2</v>
      </c>
      <c r="AD52" s="154"/>
      <c r="AE52" s="154"/>
      <c r="AF52" s="154"/>
      <c r="AG52" s="154"/>
      <c r="AH52" s="154"/>
      <c r="AI52" s="154"/>
      <c r="AJ52" s="154"/>
      <c r="AK52" s="154"/>
      <c r="AL52" s="154"/>
      <c r="AM52" s="154"/>
      <c r="AN52" s="154"/>
      <c r="AO52" s="154"/>
      <c r="AP52" s="154"/>
      <c r="AQ52" s="154"/>
      <c r="AR52" s="154"/>
      <c r="AS52" s="154"/>
      <c r="AT52" s="154"/>
      <c r="AU52" s="154"/>
      <c r="AV52" s="154"/>
      <c r="AW52" s="154">
        <v>1</v>
      </c>
      <c r="AX52" s="154"/>
      <c r="AY52" s="154"/>
      <c r="AZ52" s="154"/>
      <c r="BA52" s="154"/>
      <c r="BB52" s="154"/>
      <c r="BC52" s="154"/>
      <c r="BD52" s="154"/>
      <c r="BE52" s="154"/>
      <c r="BF52" s="154"/>
      <c r="BG52" s="154"/>
      <c r="BH52" s="154"/>
      <c r="BI52" s="154"/>
      <c r="BJ52" s="154"/>
      <c r="BK52" s="154"/>
    </row>
    <row r="53" spans="1:63" s="19" customFormat="1" x14ac:dyDescent="0.2">
      <c r="A53" s="50">
        <f>COUNTIF(Survey!H:H,DOE!$A54)</f>
        <v>0</v>
      </c>
      <c r="B53" s="92">
        <v>51</v>
      </c>
      <c r="C53" s="91">
        <f>SUM(SurveyResultAggregation!$D53:$BK53)</f>
        <v>2</v>
      </c>
      <c r="D53" s="155"/>
      <c r="E53" s="155"/>
      <c r="F53" s="155"/>
      <c r="G53" s="155"/>
      <c r="H53" s="155"/>
      <c r="I53" s="155"/>
      <c r="J53" s="155"/>
      <c r="K53" s="182">
        <v>0</v>
      </c>
      <c r="L53" s="155">
        <v>0</v>
      </c>
      <c r="M53" s="155"/>
      <c r="N53" s="155"/>
      <c r="O53" s="155">
        <v>0</v>
      </c>
      <c r="P53" s="155"/>
      <c r="Q53" s="155">
        <v>0</v>
      </c>
      <c r="R53" s="155"/>
      <c r="S53" s="155"/>
      <c r="T53" s="155"/>
      <c r="U53" s="155"/>
      <c r="V53" s="155"/>
      <c r="W53" s="155"/>
      <c r="X53" s="155"/>
      <c r="Y53" s="155"/>
      <c r="Z53" s="155"/>
      <c r="AA53" s="155"/>
      <c r="AB53" s="155"/>
      <c r="AC53" s="155">
        <v>2</v>
      </c>
      <c r="AD53" s="155"/>
      <c r="AE53" s="155"/>
      <c r="AF53" s="155"/>
      <c r="AG53" s="155"/>
      <c r="AH53" s="155"/>
      <c r="AI53" s="155"/>
      <c r="AJ53" s="155"/>
      <c r="AK53" s="155"/>
      <c r="AL53" s="155"/>
      <c r="AM53" s="155"/>
      <c r="AN53" s="155"/>
      <c r="AO53" s="155"/>
      <c r="AP53" s="155"/>
      <c r="AQ53" s="155"/>
      <c r="AR53" s="155"/>
      <c r="AS53" s="155"/>
      <c r="AT53" s="155"/>
      <c r="AU53" s="155"/>
      <c r="AV53" s="155"/>
      <c r="AW53" s="155">
        <v>0</v>
      </c>
      <c r="AX53" s="155"/>
      <c r="AY53" s="155"/>
      <c r="AZ53" s="155"/>
      <c r="BA53" s="155"/>
      <c r="BB53" s="155"/>
      <c r="BC53" s="155"/>
      <c r="BD53" s="155"/>
      <c r="BE53" s="155"/>
      <c r="BF53" s="155"/>
      <c r="BG53" s="155"/>
      <c r="BH53" s="155"/>
      <c r="BI53" s="155"/>
      <c r="BJ53" s="155"/>
      <c r="BK53" s="155"/>
    </row>
    <row r="54" spans="1:63" s="19" customFormat="1" x14ac:dyDescent="0.2">
      <c r="A54" s="51">
        <f>COUNTIF(Survey!H:H,DOE!$A55)</f>
        <v>1</v>
      </c>
      <c r="B54" s="92">
        <v>52</v>
      </c>
      <c r="C54" s="93">
        <f>SUM(SurveyResultAggregation!$D54:$BK54)</f>
        <v>1</v>
      </c>
      <c r="D54" s="154"/>
      <c r="E54" s="154"/>
      <c r="F54" s="154"/>
      <c r="G54" s="154"/>
      <c r="H54" s="154"/>
      <c r="I54" s="154"/>
      <c r="J54" s="154"/>
      <c r="K54" s="181">
        <v>0</v>
      </c>
      <c r="L54" s="154">
        <v>1</v>
      </c>
      <c r="M54" s="154"/>
      <c r="N54" s="154"/>
      <c r="O54" s="154">
        <v>0</v>
      </c>
      <c r="P54" s="154"/>
      <c r="Q54" s="154">
        <v>0</v>
      </c>
      <c r="R54" s="154"/>
      <c r="S54" s="154"/>
      <c r="T54" s="154"/>
      <c r="U54" s="154"/>
      <c r="V54" s="154"/>
      <c r="W54" s="154"/>
      <c r="X54" s="154"/>
      <c r="Y54" s="154"/>
      <c r="Z54" s="154"/>
      <c r="AA54" s="154"/>
      <c r="AB54" s="154"/>
      <c r="AC54" s="154">
        <v>0</v>
      </c>
      <c r="AD54" s="154"/>
      <c r="AE54" s="154"/>
      <c r="AF54" s="154"/>
      <c r="AG54" s="154"/>
      <c r="AH54" s="154"/>
      <c r="AI54" s="154"/>
      <c r="AJ54" s="154"/>
      <c r="AK54" s="154"/>
      <c r="AL54" s="154"/>
      <c r="AM54" s="154"/>
      <c r="AN54" s="154"/>
      <c r="AO54" s="154"/>
      <c r="AP54" s="154"/>
      <c r="AQ54" s="154"/>
      <c r="AR54" s="154"/>
      <c r="AS54" s="154"/>
      <c r="AT54" s="154"/>
      <c r="AU54" s="154"/>
      <c r="AV54" s="154"/>
      <c r="AW54" s="154">
        <v>0</v>
      </c>
      <c r="AX54" s="154"/>
      <c r="AY54" s="154"/>
      <c r="AZ54" s="154"/>
      <c r="BA54" s="154"/>
      <c r="BB54" s="154"/>
      <c r="BC54" s="154"/>
      <c r="BD54" s="154"/>
      <c r="BE54" s="154"/>
      <c r="BF54" s="154"/>
      <c r="BG54" s="154"/>
      <c r="BH54" s="154"/>
      <c r="BI54" s="154"/>
      <c r="BJ54" s="154"/>
      <c r="BK54" s="154"/>
    </row>
    <row r="55" spans="1:63" s="19" customFormat="1" x14ac:dyDescent="0.2">
      <c r="A55" s="50">
        <f>COUNTIF(Survey!H:H,DOE!$A56)</f>
        <v>0</v>
      </c>
      <c r="B55" s="92">
        <v>53</v>
      </c>
      <c r="C55" s="91">
        <f>SUM(SurveyResultAggregation!$D55:$BK55)</f>
        <v>2</v>
      </c>
      <c r="D55" s="155"/>
      <c r="E55" s="155"/>
      <c r="F55" s="155"/>
      <c r="G55" s="155"/>
      <c r="H55" s="155"/>
      <c r="I55" s="155"/>
      <c r="J55" s="155"/>
      <c r="K55" s="182">
        <v>0</v>
      </c>
      <c r="L55" s="155">
        <v>0</v>
      </c>
      <c r="M55" s="155"/>
      <c r="N55" s="155"/>
      <c r="O55" s="155">
        <v>0</v>
      </c>
      <c r="P55" s="155"/>
      <c r="Q55" s="155">
        <v>1</v>
      </c>
      <c r="R55" s="155"/>
      <c r="S55" s="155"/>
      <c r="T55" s="155"/>
      <c r="U55" s="155"/>
      <c r="V55" s="155"/>
      <c r="W55" s="155"/>
      <c r="X55" s="155"/>
      <c r="Y55" s="155"/>
      <c r="Z55" s="155"/>
      <c r="AA55" s="155"/>
      <c r="AB55" s="155"/>
      <c r="AC55" s="155">
        <v>0</v>
      </c>
      <c r="AD55" s="155"/>
      <c r="AE55" s="155"/>
      <c r="AF55" s="155"/>
      <c r="AG55" s="155"/>
      <c r="AH55" s="155"/>
      <c r="AI55" s="155"/>
      <c r="AJ55" s="155"/>
      <c r="AK55" s="155"/>
      <c r="AL55" s="155"/>
      <c r="AM55" s="155"/>
      <c r="AN55" s="155"/>
      <c r="AO55" s="155"/>
      <c r="AP55" s="155"/>
      <c r="AQ55" s="155"/>
      <c r="AR55" s="155"/>
      <c r="AS55" s="155"/>
      <c r="AT55" s="155"/>
      <c r="AU55" s="155"/>
      <c r="AV55" s="155"/>
      <c r="AW55" s="155">
        <v>1</v>
      </c>
      <c r="AX55" s="155"/>
      <c r="AY55" s="155"/>
      <c r="AZ55" s="155"/>
      <c r="BA55" s="155"/>
      <c r="BB55" s="155"/>
      <c r="BC55" s="155"/>
      <c r="BD55" s="155"/>
      <c r="BE55" s="155"/>
      <c r="BF55" s="155"/>
      <c r="BG55" s="155"/>
      <c r="BH55" s="155"/>
      <c r="BI55" s="155"/>
      <c r="BJ55" s="155"/>
      <c r="BK55" s="155"/>
    </row>
    <row r="56" spans="1:63" s="19" customFormat="1" x14ac:dyDescent="0.2">
      <c r="A56" s="51">
        <f>COUNTIF(Survey!H:H,DOE!$A57)</f>
        <v>0</v>
      </c>
      <c r="B56" s="92">
        <v>54</v>
      </c>
      <c r="C56" s="93">
        <f>SUM(SurveyResultAggregation!$D56:$BK56)</f>
        <v>3</v>
      </c>
      <c r="D56" s="154"/>
      <c r="E56" s="154"/>
      <c r="F56" s="154"/>
      <c r="G56" s="154"/>
      <c r="H56" s="154"/>
      <c r="I56" s="154"/>
      <c r="J56" s="154"/>
      <c r="K56" s="181">
        <v>0</v>
      </c>
      <c r="L56" s="154">
        <v>0</v>
      </c>
      <c r="M56" s="154"/>
      <c r="N56" s="154"/>
      <c r="O56" s="154">
        <v>0</v>
      </c>
      <c r="P56" s="154"/>
      <c r="Q56" s="154">
        <v>0</v>
      </c>
      <c r="R56" s="154"/>
      <c r="S56" s="154"/>
      <c r="T56" s="154"/>
      <c r="U56" s="154"/>
      <c r="V56" s="154"/>
      <c r="W56" s="154"/>
      <c r="X56" s="154"/>
      <c r="Y56" s="154"/>
      <c r="Z56" s="154"/>
      <c r="AA56" s="154"/>
      <c r="AB56" s="154"/>
      <c r="AC56" s="154">
        <v>1</v>
      </c>
      <c r="AD56" s="154"/>
      <c r="AE56" s="154"/>
      <c r="AF56" s="154"/>
      <c r="AG56" s="154"/>
      <c r="AH56" s="154"/>
      <c r="AI56" s="154"/>
      <c r="AJ56" s="154"/>
      <c r="AK56" s="154"/>
      <c r="AL56" s="154"/>
      <c r="AM56" s="154"/>
      <c r="AN56" s="154"/>
      <c r="AO56" s="154"/>
      <c r="AP56" s="154"/>
      <c r="AQ56" s="154"/>
      <c r="AR56" s="154"/>
      <c r="AS56" s="154"/>
      <c r="AT56" s="154"/>
      <c r="AU56" s="154"/>
      <c r="AV56" s="154"/>
      <c r="AW56" s="154">
        <v>2</v>
      </c>
      <c r="AX56" s="154"/>
      <c r="AY56" s="154"/>
      <c r="AZ56" s="154"/>
      <c r="BA56" s="154"/>
      <c r="BB56" s="154"/>
      <c r="BC56" s="154"/>
      <c r="BD56" s="154"/>
      <c r="BE56" s="154"/>
      <c r="BF56" s="154"/>
      <c r="BG56" s="154"/>
      <c r="BH56" s="154"/>
      <c r="BI56" s="154"/>
      <c r="BJ56" s="154"/>
      <c r="BK56" s="154"/>
    </row>
    <row r="57" spans="1:63" s="19" customFormat="1" x14ac:dyDescent="0.2">
      <c r="A57" s="50">
        <f>COUNTIF(Survey!H:H,DOE!$A58)</f>
        <v>0</v>
      </c>
      <c r="B57" s="92">
        <v>55</v>
      </c>
      <c r="C57" s="91">
        <f>SUM(SurveyResultAggregation!$D57:$BK57)</f>
        <v>0</v>
      </c>
      <c r="D57" s="155"/>
      <c r="E57" s="155"/>
      <c r="F57" s="155"/>
      <c r="G57" s="155"/>
      <c r="H57" s="155"/>
      <c r="I57" s="155"/>
      <c r="J57" s="155"/>
      <c r="K57" s="182">
        <v>0</v>
      </c>
      <c r="L57" s="155">
        <v>0</v>
      </c>
      <c r="M57" s="155"/>
      <c r="N57" s="155"/>
      <c r="O57" s="155">
        <v>0</v>
      </c>
      <c r="P57" s="155"/>
      <c r="Q57" s="155">
        <v>0</v>
      </c>
      <c r="R57" s="155"/>
      <c r="S57" s="155"/>
      <c r="T57" s="155"/>
      <c r="U57" s="155"/>
      <c r="V57" s="155"/>
      <c r="W57" s="155"/>
      <c r="X57" s="155"/>
      <c r="Y57" s="155"/>
      <c r="Z57" s="155"/>
      <c r="AA57" s="155"/>
      <c r="AB57" s="155"/>
      <c r="AC57" s="155">
        <v>0</v>
      </c>
      <c r="AD57" s="155"/>
      <c r="AE57" s="155"/>
      <c r="AF57" s="155"/>
      <c r="AG57" s="155"/>
      <c r="AH57" s="155"/>
      <c r="AI57" s="155"/>
      <c r="AJ57" s="155"/>
      <c r="AK57" s="155"/>
      <c r="AL57" s="155"/>
      <c r="AM57" s="155"/>
      <c r="AN57" s="155"/>
      <c r="AO57" s="155"/>
      <c r="AP57" s="155"/>
      <c r="AQ57" s="155"/>
      <c r="AR57" s="155"/>
      <c r="AS57" s="155"/>
      <c r="AT57" s="155"/>
      <c r="AU57" s="155"/>
      <c r="AV57" s="155"/>
      <c r="AW57" s="155">
        <v>0</v>
      </c>
      <c r="AX57" s="155"/>
      <c r="AY57" s="155"/>
      <c r="AZ57" s="155"/>
      <c r="BA57" s="155"/>
      <c r="BB57" s="155"/>
      <c r="BC57" s="155"/>
      <c r="BD57" s="155"/>
      <c r="BE57" s="155"/>
      <c r="BF57" s="155"/>
      <c r="BG57" s="155"/>
      <c r="BH57" s="155"/>
      <c r="BI57" s="155"/>
      <c r="BJ57" s="155"/>
      <c r="BK57" s="155"/>
    </row>
    <row r="58" spans="1:63" s="19" customFormat="1" x14ac:dyDescent="0.2">
      <c r="A58" s="51">
        <f>COUNTIF(Survey!H:H,DOE!$A59)</f>
        <v>0</v>
      </c>
      <c r="B58" s="92">
        <v>56</v>
      </c>
      <c r="C58" s="93">
        <f>SUM(SurveyResultAggregation!$D58:$BK58)</f>
        <v>0</v>
      </c>
      <c r="D58" s="154"/>
      <c r="E58" s="154"/>
      <c r="F58" s="154"/>
      <c r="G58" s="154"/>
      <c r="H58" s="154"/>
      <c r="I58" s="154"/>
      <c r="J58" s="154"/>
      <c r="K58" s="181">
        <v>0</v>
      </c>
      <c r="L58" s="154">
        <v>0</v>
      </c>
      <c r="M58" s="154"/>
      <c r="N58" s="154"/>
      <c r="O58" s="154">
        <v>0</v>
      </c>
      <c r="P58" s="154"/>
      <c r="Q58" s="154">
        <v>0</v>
      </c>
      <c r="R58" s="154"/>
      <c r="S58" s="154"/>
      <c r="T58" s="154"/>
      <c r="U58" s="154"/>
      <c r="V58" s="154"/>
      <c r="W58" s="154"/>
      <c r="X58" s="154"/>
      <c r="Y58" s="154"/>
      <c r="Z58" s="154"/>
      <c r="AA58" s="154"/>
      <c r="AB58" s="154"/>
      <c r="AC58" s="154">
        <v>0</v>
      </c>
      <c r="AD58" s="154"/>
      <c r="AE58" s="154"/>
      <c r="AF58" s="154"/>
      <c r="AG58" s="154"/>
      <c r="AH58" s="154"/>
      <c r="AI58" s="154"/>
      <c r="AJ58" s="154"/>
      <c r="AK58" s="154"/>
      <c r="AL58" s="154"/>
      <c r="AM58" s="154"/>
      <c r="AN58" s="154"/>
      <c r="AO58" s="154"/>
      <c r="AP58" s="154"/>
      <c r="AQ58" s="154"/>
      <c r="AR58" s="154"/>
      <c r="AS58" s="154"/>
      <c r="AT58" s="154"/>
      <c r="AU58" s="154"/>
      <c r="AV58" s="154"/>
      <c r="AW58" s="154">
        <v>0</v>
      </c>
      <c r="AX58" s="154"/>
      <c r="AY58" s="154"/>
      <c r="AZ58" s="154"/>
      <c r="BA58" s="154"/>
      <c r="BB58" s="154"/>
      <c r="BC58" s="154"/>
      <c r="BD58" s="154"/>
      <c r="BE58" s="154"/>
      <c r="BF58" s="154"/>
      <c r="BG58" s="154"/>
      <c r="BH58" s="154"/>
      <c r="BI58" s="154"/>
      <c r="BJ58" s="154"/>
      <c r="BK58" s="154"/>
    </row>
    <row r="59" spans="1:63" s="19" customFormat="1" x14ac:dyDescent="0.2">
      <c r="A59" s="50">
        <f>COUNTIF(Survey!H:H,DOE!$A60)</f>
        <v>0</v>
      </c>
      <c r="B59" s="92">
        <v>57</v>
      </c>
      <c r="C59" s="91">
        <f>SUM(SurveyResultAggregation!$D59:$BK59)</f>
        <v>0</v>
      </c>
      <c r="D59" s="155"/>
      <c r="E59" s="155"/>
      <c r="F59" s="155"/>
      <c r="G59" s="155"/>
      <c r="H59" s="155"/>
      <c r="I59" s="155"/>
      <c r="J59" s="155"/>
      <c r="K59" s="182">
        <v>0</v>
      </c>
      <c r="L59" s="155">
        <v>0</v>
      </c>
      <c r="M59" s="155"/>
      <c r="N59" s="155"/>
      <c r="O59" s="155">
        <v>0</v>
      </c>
      <c r="P59" s="155"/>
      <c r="Q59" s="155">
        <v>0</v>
      </c>
      <c r="R59" s="155"/>
      <c r="S59" s="155"/>
      <c r="T59" s="155"/>
      <c r="U59" s="155"/>
      <c r="V59" s="155"/>
      <c r="W59" s="155"/>
      <c r="X59" s="155"/>
      <c r="Y59" s="155"/>
      <c r="Z59" s="155"/>
      <c r="AA59" s="155"/>
      <c r="AB59" s="155"/>
      <c r="AC59" s="155">
        <v>0</v>
      </c>
      <c r="AD59" s="155"/>
      <c r="AE59" s="155"/>
      <c r="AF59" s="155"/>
      <c r="AG59" s="155"/>
      <c r="AH59" s="155"/>
      <c r="AI59" s="155"/>
      <c r="AJ59" s="155"/>
      <c r="AK59" s="155"/>
      <c r="AL59" s="155"/>
      <c r="AM59" s="155"/>
      <c r="AN59" s="155"/>
      <c r="AO59" s="155"/>
      <c r="AP59" s="155"/>
      <c r="AQ59" s="155"/>
      <c r="AR59" s="155"/>
      <c r="AS59" s="155"/>
      <c r="AT59" s="155"/>
      <c r="AU59" s="155"/>
      <c r="AV59" s="155"/>
      <c r="AW59" s="155">
        <v>0</v>
      </c>
      <c r="AX59" s="155"/>
      <c r="AY59" s="155"/>
      <c r="AZ59" s="155"/>
      <c r="BA59" s="155"/>
      <c r="BB59" s="155"/>
      <c r="BC59" s="155"/>
      <c r="BD59" s="155"/>
      <c r="BE59" s="155"/>
      <c r="BF59" s="155"/>
      <c r="BG59" s="155"/>
      <c r="BH59" s="155"/>
      <c r="BI59" s="155"/>
      <c r="BJ59" s="155"/>
      <c r="BK59" s="155"/>
    </row>
    <row r="60" spans="1:63" s="19" customFormat="1" x14ac:dyDescent="0.2">
      <c r="A60" s="51">
        <f>COUNTIF(Survey!H:H,DOE!$A61)</f>
        <v>0</v>
      </c>
      <c r="B60" s="92">
        <v>58</v>
      </c>
      <c r="C60" s="93">
        <f>SUM(SurveyResultAggregation!$D60:$BK60)</f>
        <v>0</v>
      </c>
      <c r="D60" s="154"/>
      <c r="E60" s="154"/>
      <c r="F60" s="154"/>
      <c r="G60" s="154"/>
      <c r="H60" s="154"/>
      <c r="I60" s="154"/>
      <c r="J60" s="154"/>
      <c r="K60" s="181">
        <v>0</v>
      </c>
      <c r="L60" s="154">
        <v>0</v>
      </c>
      <c r="M60" s="154"/>
      <c r="N60" s="154"/>
      <c r="O60" s="154">
        <v>0</v>
      </c>
      <c r="P60" s="154"/>
      <c r="Q60" s="154">
        <v>0</v>
      </c>
      <c r="R60" s="154"/>
      <c r="S60" s="154"/>
      <c r="T60" s="154"/>
      <c r="U60" s="154"/>
      <c r="V60" s="154"/>
      <c r="W60" s="154"/>
      <c r="X60" s="154"/>
      <c r="Y60" s="154"/>
      <c r="Z60" s="154"/>
      <c r="AA60" s="154"/>
      <c r="AB60" s="154"/>
      <c r="AC60" s="154">
        <v>0</v>
      </c>
      <c r="AD60" s="154"/>
      <c r="AE60" s="154"/>
      <c r="AF60" s="154"/>
      <c r="AG60" s="154"/>
      <c r="AH60" s="154"/>
      <c r="AI60" s="154"/>
      <c r="AJ60" s="154"/>
      <c r="AK60" s="154"/>
      <c r="AL60" s="154"/>
      <c r="AM60" s="154"/>
      <c r="AN60" s="154"/>
      <c r="AO60" s="154"/>
      <c r="AP60" s="154"/>
      <c r="AQ60" s="154"/>
      <c r="AR60" s="154"/>
      <c r="AS60" s="154"/>
      <c r="AT60" s="154"/>
      <c r="AU60" s="154"/>
      <c r="AV60" s="154"/>
      <c r="AW60" s="154">
        <v>0</v>
      </c>
      <c r="AX60" s="154"/>
      <c r="AY60" s="154"/>
      <c r="AZ60" s="154"/>
      <c r="BA60" s="154"/>
      <c r="BB60" s="154"/>
      <c r="BC60" s="154"/>
      <c r="BD60" s="154"/>
      <c r="BE60" s="154"/>
      <c r="BF60" s="154"/>
      <c r="BG60" s="154"/>
      <c r="BH60" s="154"/>
      <c r="BI60" s="154"/>
      <c r="BJ60" s="154"/>
      <c r="BK60" s="154"/>
    </row>
    <row r="61" spans="1:63" s="19" customFormat="1" x14ac:dyDescent="0.2">
      <c r="A61" s="50">
        <f>COUNTIF(Survey!H:H,DOE!$A62)</f>
        <v>0</v>
      </c>
      <c r="B61" s="92">
        <v>59</v>
      </c>
      <c r="C61" s="91">
        <f>SUM(SurveyResultAggregation!$D61:$BK61)</f>
        <v>0</v>
      </c>
      <c r="D61" s="155"/>
      <c r="E61" s="155"/>
      <c r="F61" s="155"/>
      <c r="G61" s="155"/>
      <c r="H61" s="155"/>
      <c r="I61" s="155"/>
      <c r="J61" s="155"/>
      <c r="K61" s="182">
        <v>0</v>
      </c>
      <c r="L61" s="155">
        <v>0</v>
      </c>
      <c r="M61" s="155"/>
      <c r="N61" s="155"/>
      <c r="O61" s="155">
        <v>0</v>
      </c>
      <c r="P61" s="155"/>
      <c r="Q61" s="155">
        <v>0</v>
      </c>
      <c r="R61" s="155"/>
      <c r="S61" s="155"/>
      <c r="T61" s="155"/>
      <c r="U61" s="155"/>
      <c r="V61" s="155"/>
      <c r="W61" s="155"/>
      <c r="X61" s="155"/>
      <c r="Y61" s="155"/>
      <c r="Z61" s="155"/>
      <c r="AA61" s="155"/>
      <c r="AB61" s="155"/>
      <c r="AC61" s="155">
        <v>0</v>
      </c>
      <c r="AD61" s="155"/>
      <c r="AE61" s="155"/>
      <c r="AF61" s="155"/>
      <c r="AG61" s="155"/>
      <c r="AH61" s="155"/>
      <c r="AI61" s="155"/>
      <c r="AJ61" s="155"/>
      <c r="AK61" s="155"/>
      <c r="AL61" s="155"/>
      <c r="AM61" s="155"/>
      <c r="AN61" s="155"/>
      <c r="AO61" s="155"/>
      <c r="AP61" s="155"/>
      <c r="AQ61" s="155"/>
      <c r="AR61" s="155"/>
      <c r="AS61" s="155"/>
      <c r="AT61" s="155"/>
      <c r="AU61" s="155"/>
      <c r="AV61" s="155"/>
      <c r="AW61" s="155">
        <v>0</v>
      </c>
      <c r="AX61" s="155"/>
      <c r="AY61" s="155"/>
      <c r="AZ61" s="155"/>
      <c r="BA61" s="155"/>
      <c r="BB61" s="155"/>
      <c r="BC61" s="155"/>
      <c r="BD61" s="155"/>
      <c r="BE61" s="155"/>
      <c r="BF61" s="155"/>
      <c r="BG61" s="155"/>
      <c r="BH61" s="155"/>
      <c r="BI61" s="155"/>
      <c r="BJ61" s="155"/>
      <c r="BK61" s="155"/>
    </row>
    <row r="62" spans="1:63" s="19" customFormat="1" x14ac:dyDescent="0.2">
      <c r="A62" s="51">
        <f>COUNTIF(Survey!H:H,DOE!$A63)</f>
        <v>0</v>
      </c>
      <c r="B62" s="92">
        <v>60</v>
      </c>
      <c r="C62" s="93">
        <f>SUM(SurveyResultAggregation!$D62:$BK62)</f>
        <v>0</v>
      </c>
      <c r="D62" s="154"/>
      <c r="E62" s="154"/>
      <c r="F62" s="154"/>
      <c r="G62" s="154"/>
      <c r="H62" s="154"/>
      <c r="I62" s="154"/>
      <c r="J62" s="154"/>
      <c r="K62" s="181">
        <v>0</v>
      </c>
      <c r="L62" s="154">
        <v>0</v>
      </c>
      <c r="M62" s="154"/>
      <c r="N62" s="154"/>
      <c r="O62" s="154">
        <v>0</v>
      </c>
      <c r="P62" s="154"/>
      <c r="Q62" s="154">
        <v>0</v>
      </c>
      <c r="R62" s="154"/>
      <c r="S62" s="154"/>
      <c r="T62" s="154"/>
      <c r="U62" s="154"/>
      <c r="V62" s="154"/>
      <c r="W62" s="154"/>
      <c r="X62" s="154"/>
      <c r="Y62" s="154"/>
      <c r="Z62" s="154"/>
      <c r="AA62" s="154"/>
      <c r="AB62" s="154"/>
      <c r="AC62" s="154">
        <v>0</v>
      </c>
      <c r="AD62" s="154"/>
      <c r="AE62" s="154"/>
      <c r="AF62" s="154"/>
      <c r="AG62" s="154"/>
      <c r="AH62" s="154"/>
      <c r="AI62" s="154"/>
      <c r="AJ62" s="154"/>
      <c r="AK62" s="154"/>
      <c r="AL62" s="154"/>
      <c r="AM62" s="154"/>
      <c r="AN62" s="154"/>
      <c r="AO62" s="154"/>
      <c r="AP62" s="154"/>
      <c r="AQ62" s="154"/>
      <c r="AR62" s="154"/>
      <c r="AS62" s="154"/>
      <c r="AT62" s="154"/>
      <c r="AU62" s="154"/>
      <c r="AV62" s="154"/>
      <c r="AW62" s="154">
        <v>0</v>
      </c>
      <c r="AX62" s="154"/>
      <c r="AY62" s="154"/>
      <c r="AZ62" s="154"/>
      <c r="BA62" s="154"/>
      <c r="BB62" s="154"/>
      <c r="BC62" s="154"/>
      <c r="BD62" s="154"/>
      <c r="BE62" s="154"/>
      <c r="BF62" s="154"/>
      <c r="BG62" s="154"/>
      <c r="BH62" s="154"/>
      <c r="BI62" s="154"/>
      <c r="BJ62" s="154"/>
      <c r="BK62" s="154"/>
    </row>
    <row r="63" spans="1:63" s="19" customFormat="1" x14ac:dyDescent="0.2">
      <c r="A63" s="50">
        <f>COUNTIF(Survey!H:H,DOE!$A64)</f>
        <v>0</v>
      </c>
      <c r="B63" s="92">
        <v>61</v>
      </c>
      <c r="C63" s="91">
        <f>SUM(SurveyResultAggregation!$D63:$BK63)</f>
        <v>0</v>
      </c>
      <c r="D63" s="155"/>
      <c r="E63" s="155"/>
      <c r="F63" s="155"/>
      <c r="G63" s="155"/>
      <c r="H63" s="155"/>
      <c r="I63" s="155"/>
      <c r="J63" s="155"/>
      <c r="K63" s="182">
        <v>0</v>
      </c>
      <c r="L63" s="155">
        <v>0</v>
      </c>
      <c r="M63" s="155"/>
      <c r="N63" s="155"/>
      <c r="O63" s="155">
        <v>0</v>
      </c>
      <c r="P63" s="155"/>
      <c r="Q63" s="155">
        <v>0</v>
      </c>
      <c r="R63" s="155"/>
      <c r="S63" s="155"/>
      <c r="T63" s="155"/>
      <c r="U63" s="155"/>
      <c r="V63" s="155"/>
      <c r="W63" s="155"/>
      <c r="X63" s="155"/>
      <c r="Y63" s="155"/>
      <c r="Z63" s="155"/>
      <c r="AA63" s="155"/>
      <c r="AB63" s="155"/>
      <c r="AC63" s="155">
        <v>0</v>
      </c>
      <c r="AD63" s="155"/>
      <c r="AE63" s="155"/>
      <c r="AF63" s="155"/>
      <c r="AG63" s="155"/>
      <c r="AH63" s="155"/>
      <c r="AI63" s="155"/>
      <c r="AJ63" s="155"/>
      <c r="AK63" s="155"/>
      <c r="AL63" s="155"/>
      <c r="AM63" s="155"/>
      <c r="AN63" s="155"/>
      <c r="AO63" s="155"/>
      <c r="AP63" s="155"/>
      <c r="AQ63" s="155"/>
      <c r="AR63" s="155"/>
      <c r="AS63" s="155"/>
      <c r="AT63" s="155"/>
      <c r="AU63" s="155"/>
      <c r="AV63" s="155"/>
      <c r="AW63" s="155">
        <v>0</v>
      </c>
      <c r="AX63" s="155"/>
      <c r="AY63" s="155"/>
      <c r="AZ63" s="155"/>
      <c r="BA63" s="155"/>
      <c r="BB63" s="155"/>
      <c r="BC63" s="155"/>
      <c r="BD63" s="155"/>
      <c r="BE63" s="155"/>
      <c r="BF63" s="155"/>
      <c r="BG63" s="155"/>
      <c r="BH63" s="155"/>
      <c r="BI63" s="155"/>
      <c r="BJ63" s="155"/>
      <c r="BK63" s="155"/>
    </row>
    <row r="64" spans="1:63" s="19" customFormat="1" x14ac:dyDescent="0.2">
      <c r="A64" s="51">
        <f>COUNTIF(Survey!H:H,DOE!$A65)</f>
        <v>0</v>
      </c>
      <c r="B64" s="92">
        <v>62</v>
      </c>
      <c r="C64" s="93">
        <f>SUM(SurveyResultAggregation!$D64:$BK64)</f>
        <v>0</v>
      </c>
      <c r="D64" s="154"/>
      <c r="E64" s="154"/>
      <c r="F64" s="154"/>
      <c r="G64" s="154"/>
      <c r="H64" s="154"/>
      <c r="I64" s="154"/>
      <c r="J64" s="154"/>
      <c r="K64" s="181">
        <v>0</v>
      </c>
      <c r="L64" s="154">
        <v>0</v>
      </c>
      <c r="M64" s="154"/>
      <c r="N64" s="154"/>
      <c r="O64" s="154">
        <v>0</v>
      </c>
      <c r="P64" s="154"/>
      <c r="Q64" s="154">
        <v>0</v>
      </c>
      <c r="R64" s="154"/>
      <c r="S64" s="154"/>
      <c r="T64" s="154"/>
      <c r="U64" s="154"/>
      <c r="V64" s="154"/>
      <c r="W64" s="154"/>
      <c r="X64" s="154"/>
      <c r="Y64" s="154"/>
      <c r="Z64" s="154"/>
      <c r="AA64" s="154"/>
      <c r="AB64" s="154"/>
      <c r="AC64" s="154">
        <v>0</v>
      </c>
      <c r="AD64" s="154"/>
      <c r="AE64" s="154"/>
      <c r="AF64" s="154"/>
      <c r="AG64" s="154"/>
      <c r="AH64" s="154"/>
      <c r="AI64" s="154"/>
      <c r="AJ64" s="154"/>
      <c r="AK64" s="154"/>
      <c r="AL64" s="154"/>
      <c r="AM64" s="154"/>
      <c r="AN64" s="154"/>
      <c r="AO64" s="154"/>
      <c r="AP64" s="154"/>
      <c r="AQ64" s="154"/>
      <c r="AR64" s="154"/>
      <c r="AS64" s="154"/>
      <c r="AT64" s="154"/>
      <c r="AU64" s="154"/>
      <c r="AV64" s="154"/>
      <c r="AW64" s="154">
        <v>0</v>
      </c>
      <c r="AX64" s="154"/>
      <c r="AY64" s="154"/>
      <c r="AZ64" s="154"/>
      <c r="BA64" s="154"/>
      <c r="BB64" s="154"/>
      <c r="BC64" s="154"/>
      <c r="BD64" s="154"/>
      <c r="BE64" s="154"/>
      <c r="BF64" s="154"/>
      <c r="BG64" s="154"/>
      <c r="BH64" s="154"/>
      <c r="BI64" s="154"/>
      <c r="BJ64" s="154"/>
      <c r="BK64" s="154"/>
    </row>
    <row r="65" spans="1:63" s="19" customFormat="1" x14ac:dyDescent="0.2">
      <c r="A65" s="50">
        <f>COUNTIF(Survey!H:H,DOE!$A66)</f>
        <v>0</v>
      </c>
      <c r="B65" s="92">
        <v>63</v>
      </c>
      <c r="C65" s="91">
        <f>SUM(SurveyResultAggregation!$D65:$BK65)</f>
        <v>0</v>
      </c>
      <c r="D65" s="155"/>
      <c r="E65" s="155"/>
      <c r="F65" s="155"/>
      <c r="G65" s="155"/>
      <c r="H65" s="155"/>
      <c r="I65" s="155"/>
      <c r="J65" s="155"/>
      <c r="K65" s="182">
        <v>0</v>
      </c>
      <c r="L65" s="155">
        <v>0</v>
      </c>
      <c r="M65" s="155"/>
      <c r="N65" s="155"/>
      <c r="O65" s="155">
        <v>0</v>
      </c>
      <c r="P65" s="155"/>
      <c r="Q65" s="155">
        <v>0</v>
      </c>
      <c r="R65" s="155"/>
      <c r="S65" s="155"/>
      <c r="T65" s="155"/>
      <c r="U65" s="155"/>
      <c r="V65" s="155"/>
      <c r="W65" s="155"/>
      <c r="X65" s="155"/>
      <c r="Y65" s="155"/>
      <c r="Z65" s="155"/>
      <c r="AA65" s="155"/>
      <c r="AB65" s="155"/>
      <c r="AC65" s="155">
        <v>0</v>
      </c>
      <c r="AD65" s="155"/>
      <c r="AE65" s="155"/>
      <c r="AF65" s="155"/>
      <c r="AG65" s="155"/>
      <c r="AH65" s="155"/>
      <c r="AI65" s="155"/>
      <c r="AJ65" s="155"/>
      <c r="AK65" s="155"/>
      <c r="AL65" s="155"/>
      <c r="AM65" s="155"/>
      <c r="AN65" s="155"/>
      <c r="AO65" s="155"/>
      <c r="AP65" s="155"/>
      <c r="AQ65" s="155"/>
      <c r="AR65" s="155"/>
      <c r="AS65" s="155"/>
      <c r="AT65" s="155"/>
      <c r="AU65" s="155"/>
      <c r="AV65" s="155"/>
      <c r="AW65" s="155">
        <v>0</v>
      </c>
      <c r="AX65" s="155"/>
      <c r="AY65" s="155"/>
      <c r="AZ65" s="155"/>
      <c r="BA65" s="155"/>
      <c r="BB65" s="155"/>
      <c r="BC65" s="155"/>
      <c r="BD65" s="155"/>
      <c r="BE65" s="155"/>
      <c r="BF65" s="155"/>
      <c r="BG65" s="155"/>
      <c r="BH65" s="155"/>
      <c r="BI65" s="155"/>
      <c r="BJ65" s="155"/>
      <c r="BK65" s="155"/>
    </row>
    <row r="66" spans="1:63" s="19" customFormat="1" x14ac:dyDescent="0.2">
      <c r="A66" s="51">
        <f>COUNTIF(Survey!H:H,DOE!$A67)</f>
        <v>0</v>
      </c>
      <c r="B66" s="92">
        <v>64</v>
      </c>
      <c r="C66" s="93">
        <f>SUM(SurveyResultAggregation!$D66:$BK66)</f>
        <v>0</v>
      </c>
      <c r="D66" s="154"/>
      <c r="E66" s="154"/>
      <c r="F66" s="154"/>
      <c r="G66" s="154"/>
      <c r="H66" s="154"/>
      <c r="I66" s="154"/>
      <c r="J66" s="154"/>
      <c r="K66" s="181">
        <v>0</v>
      </c>
      <c r="L66" s="154">
        <v>0</v>
      </c>
      <c r="M66" s="154"/>
      <c r="N66" s="154"/>
      <c r="O66" s="154">
        <v>0</v>
      </c>
      <c r="P66" s="154"/>
      <c r="Q66" s="154">
        <v>0</v>
      </c>
      <c r="R66" s="154"/>
      <c r="S66" s="154"/>
      <c r="T66" s="154"/>
      <c r="U66" s="154"/>
      <c r="V66" s="154"/>
      <c r="W66" s="154"/>
      <c r="X66" s="154"/>
      <c r="Y66" s="154"/>
      <c r="Z66" s="154"/>
      <c r="AA66" s="154"/>
      <c r="AB66" s="154"/>
      <c r="AC66" s="154">
        <v>0</v>
      </c>
      <c r="AD66" s="154"/>
      <c r="AE66" s="154"/>
      <c r="AF66" s="154"/>
      <c r="AG66" s="154"/>
      <c r="AH66" s="154"/>
      <c r="AI66" s="154"/>
      <c r="AJ66" s="154"/>
      <c r="AK66" s="154"/>
      <c r="AL66" s="154"/>
      <c r="AM66" s="154"/>
      <c r="AN66" s="154"/>
      <c r="AO66" s="154"/>
      <c r="AP66" s="154"/>
      <c r="AQ66" s="154"/>
      <c r="AR66" s="154"/>
      <c r="AS66" s="154"/>
      <c r="AT66" s="154"/>
      <c r="AU66" s="154"/>
      <c r="AV66" s="154"/>
      <c r="AW66" s="154">
        <v>0</v>
      </c>
      <c r="AX66" s="154"/>
      <c r="AY66" s="154"/>
      <c r="AZ66" s="154"/>
      <c r="BA66" s="154"/>
      <c r="BB66" s="154"/>
      <c r="BC66" s="154"/>
      <c r="BD66" s="154"/>
      <c r="BE66" s="154"/>
      <c r="BF66" s="154"/>
      <c r="BG66" s="154"/>
      <c r="BH66" s="154"/>
      <c r="BI66" s="154"/>
      <c r="BJ66" s="154"/>
      <c r="BK66" s="154"/>
    </row>
    <row r="67" spans="1:63" s="19" customFormat="1" x14ac:dyDescent="0.2">
      <c r="A67" s="50">
        <f>COUNTIF(Survey!H:H,DOE!$A68)</f>
        <v>0</v>
      </c>
      <c r="B67" s="92">
        <v>65</v>
      </c>
      <c r="C67" s="91">
        <f>SUM(SurveyResultAggregation!$D67:$BK67)</f>
        <v>1</v>
      </c>
      <c r="D67" s="155"/>
      <c r="E67" s="155"/>
      <c r="F67" s="155"/>
      <c r="G67" s="155"/>
      <c r="H67" s="155"/>
      <c r="I67" s="155"/>
      <c r="J67" s="155"/>
      <c r="K67" s="182">
        <v>0</v>
      </c>
      <c r="L67" s="155">
        <v>0</v>
      </c>
      <c r="M67" s="155"/>
      <c r="N67" s="155"/>
      <c r="O67" s="155">
        <v>0</v>
      </c>
      <c r="P67" s="155"/>
      <c r="Q67" s="155">
        <v>1</v>
      </c>
      <c r="R67" s="155"/>
      <c r="S67" s="155"/>
      <c r="T67" s="155"/>
      <c r="U67" s="155"/>
      <c r="V67" s="155"/>
      <c r="W67" s="155"/>
      <c r="X67" s="155"/>
      <c r="Y67" s="155"/>
      <c r="Z67" s="155"/>
      <c r="AA67" s="155"/>
      <c r="AB67" s="155"/>
      <c r="AC67" s="155">
        <v>0</v>
      </c>
      <c r="AD67" s="155"/>
      <c r="AE67" s="155"/>
      <c r="AF67" s="155"/>
      <c r="AG67" s="155"/>
      <c r="AH67" s="155"/>
      <c r="AI67" s="155"/>
      <c r="AJ67" s="155"/>
      <c r="AK67" s="155"/>
      <c r="AL67" s="155"/>
      <c r="AM67" s="155"/>
      <c r="AN67" s="155"/>
      <c r="AO67" s="155"/>
      <c r="AP67" s="155"/>
      <c r="AQ67" s="155"/>
      <c r="AR67" s="155"/>
      <c r="AS67" s="155"/>
      <c r="AT67" s="155"/>
      <c r="AU67" s="155"/>
      <c r="AV67" s="155"/>
      <c r="AW67" s="155">
        <v>0</v>
      </c>
      <c r="AX67" s="155"/>
      <c r="AY67" s="155"/>
      <c r="AZ67" s="155"/>
      <c r="BA67" s="155"/>
      <c r="BB67" s="155"/>
      <c r="BC67" s="155"/>
      <c r="BD67" s="155"/>
      <c r="BE67" s="155"/>
      <c r="BF67" s="155"/>
      <c r="BG67" s="155"/>
      <c r="BH67" s="155"/>
      <c r="BI67" s="155"/>
      <c r="BJ67" s="155"/>
      <c r="BK67" s="155"/>
    </row>
    <row r="68" spans="1:63" s="19" customFormat="1" x14ac:dyDescent="0.2">
      <c r="A68" s="51">
        <f>COUNTIF(Survey!H:H,DOE!$A69)</f>
        <v>1</v>
      </c>
      <c r="B68" s="92">
        <v>66</v>
      </c>
      <c r="C68" s="93">
        <f>SUM(SurveyResultAggregation!$D68:$BK68)</f>
        <v>3</v>
      </c>
      <c r="D68" s="154"/>
      <c r="E68" s="154"/>
      <c r="F68" s="154"/>
      <c r="G68" s="154"/>
      <c r="H68" s="154"/>
      <c r="I68" s="154"/>
      <c r="J68" s="154"/>
      <c r="K68" s="181">
        <v>1</v>
      </c>
      <c r="L68" s="154">
        <v>1</v>
      </c>
      <c r="M68" s="154"/>
      <c r="N68" s="154"/>
      <c r="O68" s="154">
        <v>1</v>
      </c>
      <c r="P68" s="154"/>
      <c r="Q68" s="154">
        <v>0</v>
      </c>
      <c r="R68" s="154"/>
      <c r="S68" s="154"/>
      <c r="T68" s="154"/>
      <c r="U68" s="154"/>
      <c r="V68" s="154"/>
      <c r="W68" s="154"/>
      <c r="X68" s="154"/>
      <c r="Y68" s="154"/>
      <c r="Z68" s="154"/>
      <c r="AA68" s="154"/>
      <c r="AB68" s="154"/>
      <c r="AC68" s="154">
        <v>0</v>
      </c>
      <c r="AD68" s="154"/>
      <c r="AE68" s="154"/>
      <c r="AF68" s="154"/>
      <c r="AG68" s="154"/>
      <c r="AH68" s="154"/>
      <c r="AI68" s="154"/>
      <c r="AJ68" s="154"/>
      <c r="AK68" s="154"/>
      <c r="AL68" s="154"/>
      <c r="AM68" s="154"/>
      <c r="AN68" s="154"/>
      <c r="AO68" s="154"/>
      <c r="AP68" s="154"/>
      <c r="AQ68" s="154"/>
      <c r="AR68" s="154"/>
      <c r="AS68" s="154"/>
      <c r="AT68" s="154"/>
      <c r="AU68" s="154"/>
      <c r="AV68" s="154"/>
      <c r="AW68" s="154">
        <v>0</v>
      </c>
      <c r="AX68" s="154"/>
      <c r="AY68" s="154"/>
      <c r="AZ68" s="154"/>
      <c r="BA68" s="154"/>
      <c r="BB68" s="154"/>
      <c r="BC68" s="154"/>
      <c r="BD68" s="154"/>
      <c r="BE68" s="154"/>
      <c r="BF68" s="154"/>
      <c r="BG68" s="154"/>
      <c r="BH68" s="154"/>
      <c r="BI68" s="154"/>
      <c r="BJ68" s="154"/>
      <c r="BK68" s="154"/>
    </row>
    <row r="69" spans="1:63" s="19" customFormat="1" x14ac:dyDescent="0.2">
      <c r="A69" s="50">
        <f>COUNTIF(Survey!H:H,DOE!$A70)</f>
        <v>0</v>
      </c>
      <c r="B69" s="92">
        <v>67</v>
      </c>
      <c r="C69" s="91">
        <f>SUM(SurveyResultAggregation!$D69:$BK69)</f>
        <v>0</v>
      </c>
      <c r="D69" s="155"/>
      <c r="E69" s="155"/>
      <c r="F69" s="155"/>
      <c r="G69" s="155"/>
      <c r="H69" s="155"/>
      <c r="I69" s="155"/>
      <c r="J69" s="155"/>
      <c r="K69" s="182">
        <v>0</v>
      </c>
      <c r="L69" s="155">
        <v>0</v>
      </c>
      <c r="M69" s="155"/>
      <c r="N69" s="155"/>
      <c r="O69" s="155">
        <v>0</v>
      </c>
      <c r="P69" s="155"/>
      <c r="Q69" s="155">
        <v>0</v>
      </c>
      <c r="R69" s="155"/>
      <c r="S69" s="155"/>
      <c r="T69" s="155"/>
      <c r="U69" s="155"/>
      <c r="V69" s="155"/>
      <c r="W69" s="155"/>
      <c r="X69" s="155"/>
      <c r="Y69" s="155"/>
      <c r="Z69" s="155"/>
      <c r="AA69" s="155"/>
      <c r="AB69" s="155"/>
      <c r="AC69" s="155">
        <v>0</v>
      </c>
      <c r="AD69" s="155"/>
      <c r="AE69" s="155"/>
      <c r="AF69" s="155"/>
      <c r="AG69" s="155"/>
      <c r="AH69" s="155"/>
      <c r="AI69" s="155"/>
      <c r="AJ69" s="155"/>
      <c r="AK69" s="155"/>
      <c r="AL69" s="155"/>
      <c r="AM69" s="155"/>
      <c r="AN69" s="155"/>
      <c r="AO69" s="155"/>
      <c r="AP69" s="155"/>
      <c r="AQ69" s="155"/>
      <c r="AR69" s="155"/>
      <c r="AS69" s="155"/>
      <c r="AT69" s="155"/>
      <c r="AU69" s="155"/>
      <c r="AV69" s="155"/>
      <c r="AW69" s="155">
        <v>0</v>
      </c>
      <c r="AX69" s="155"/>
      <c r="AY69" s="155"/>
      <c r="AZ69" s="155"/>
      <c r="BA69" s="155"/>
      <c r="BB69" s="155"/>
      <c r="BC69" s="155"/>
      <c r="BD69" s="155"/>
      <c r="BE69" s="155"/>
      <c r="BF69" s="155"/>
      <c r="BG69" s="155"/>
      <c r="BH69" s="155"/>
      <c r="BI69" s="155"/>
      <c r="BJ69" s="155"/>
      <c r="BK69" s="155"/>
    </row>
    <row r="70" spans="1:63" s="19" customFormat="1" x14ac:dyDescent="0.2">
      <c r="A70" s="51">
        <f>COUNTIF(Survey!H:H,DOE!$A71)</f>
        <v>0</v>
      </c>
      <c r="B70" s="92">
        <v>68</v>
      </c>
      <c r="C70" s="93">
        <f>SUM(SurveyResultAggregation!$D70:$BK70)</f>
        <v>2</v>
      </c>
      <c r="D70" s="154"/>
      <c r="E70" s="154"/>
      <c r="F70" s="154"/>
      <c r="G70" s="154"/>
      <c r="H70" s="154"/>
      <c r="I70" s="154"/>
      <c r="J70" s="154"/>
      <c r="K70" s="181">
        <v>1</v>
      </c>
      <c r="L70" s="154">
        <v>0</v>
      </c>
      <c r="M70" s="154"/>
      <c r="N70" s="154"/>
      <c r="O70" s="154">
        <v>1</v>
      </c>
      <c r="P70" s="154"/>
      <c r="Q70" s="154">
        <v>0</v>
      </c>
      <c r="R70" s="154"/>
      <c r="S70" s="154"/>
      <c r="T70" s="154"/>
      <c r="U70" s="154"/>
      <c r="V70" s="154"/>
      <c r="W70" s="154"/>
      <c r="X70" s="154"/>
      <c r="Y70" s="154"/>
      <c r="Z70" s="154"/>
      <c r="AA70" s="154"/>
      <c r="AB70" s="154"/>
      <c r="AC70" s="154">
        <v>0</v>
      </c>
      <c r="AD70" s="154"/>
      <c r="AE70" s="154"/>
      <c r="AF70" s="154"/>
      <c r="AG70" s="154"/>
      <c r="AH70" s="154"/>
      <c r="AI70" s="154"/>
      <c r="AJ70" s="154"/>
      <c r="AK70" s="154"/>
      <c r="AL70" s="154"/>
      <c r="AM70" s="154"/>
      <c r="AN70" s="154"/>
      <c r="AO70" s="154"/>
      <c r="AP70" s="154"/>
      <c r="AQ70" s="154"/>
      <c r="AR70" s="154"/>
      <c r="AS70" s="154"/>
      <c r="AT70" s="154"/>
      <c r="AU70" s="154"/>
      <c r="AV70" s="154"/>
      <c r="AW70" s="154">
        <v>0</v>
      </c>
      <c r="AX70" s="154"/>
      <c r="AY70" s="154"/>
      <c r="AZ70" s="154"/>
      <c r="BA70" s="154"/>
      <c r="BB70" s="154"/>
      <c r="BC70" s="154"/>
      <c r="BD70" s="154"/>
      <c r="BE70" s="154"/>
      <c r="BF70" s="154"/>
      <c r="BG70" s="154"/>
      <c r="BH70" s="154"/>
      <c r="BI70" s="154"/>
      <c r="BJ70" s="154"/>
      <c r="BK70" s="154"/>
    </row>
    <row r="71" spans="1:63" s="19" customFormat="1" x14ac:dyDescent="0.2">
      <c r="A71" s="50">
        <f>COUNTIF(Survey!H:H,DOE!$A72)</f>
        <v>0</v>
      </c>
      <c r="B71" s="92">
        <v>69</v>
      </c>
      <c r="C71" s="91">
        <f>SUM(SurveyResultAggregation!$D71:$BK71)</f>
        <v>2</v>
      </c>
      <c r="D71" s="155"/>
      <c r="E71" s="155"/>
      <c r="F71" s="155"/>
      <c r="G71" s="155"/>
      <c r="H71" s="155"/>
      <c r="I71" s="155"/>
      <c r="J71" s="155"/>
      <c r="K71" s="182">
        <v>1</v>
      </c>
      <c r="L71" s="155">
        <v>0</v>
      </c>
      <c r="M71" s="155"/>
      <c r="N71" s="155"/>
      <c r="O71" s="155">
        <v>1</v>
      </c>
      <c r="P71" s="155"/>
      <c r="Q71" s="155">
        <v>0</v>
      </c>
      <c r="R71" s="155"/>
      <c r="S71" s="155"/>
      <c r="T71" s="155"/>
      <c r="U71" s="155"/>
      <c r="V71" s="155"/>
      <c r="W71" s="155"/>
      <c r="X71" s="155"/>
      <c r="Y71" s="155"/>
      <c r="Z71" s="155"/>
      <c r="AA71" s="155"/>
      <c r="AB71" s="155"/>
      <c r="AC71" s="155">
        <v>0</v>
      </c>
      <c r="AD71" s="155"/>
      <c r="AE71" s="155"/>
      <c r="AF71" s="155"/>
      <c r="AG71" s="155"/>
      <c r="AH71" s="155"/>
      <c r="AI71" s="155"/>
      <c r="AJ71" s="155"/>
      <c r="AK71" s="155"/>
      <c r="AL71" s="155"/>
      <c r="AM71" s="155"/>
      <c r="AN71" s="155"/>
      <c r="AO71" s="155"/>
      <c r="AP71" s="155"/>
      <c r="AQ71" s="155"/>
      <c r="AR71" s="155"/>
      <c r="AS71" s="155"/>
      <c r="AT71" s="155"/>
      <c r="AU71" s="155"/>
      <c r="AV71" s="155"/>
      <c r="AW71" s="155">
        <v>0</v>
      </c>
      <c r="AX71" s="155"/>
      <c r="AY71" s="155"/>
      <c r="AZ71" s="155"/>
      <c r="BA71" s="155"/>
      <c r="BB71" s="155"/>
      <c r="BC71" s="155"/>
      <c r="BD71" s="155"/>
      <c r="BE71" s="155"/>
      <c r="BF71" s="155"/>
      <c r="BG71" s="155"/>
      <c r="BH71" s="155"/>
      <c r="BI71" s="155"/>
      <c r="BJ71" s="155"/>
      <c r="BK71" s="155"/>
    </row>
    <row r="72" spans="1:63" s="19" customFormat="1" x14ac:dyDescent="0.2">
      <c r="A72" s="51">
        <f>COUNTIF(Survey!H:H,DOE!$A73)</f>
        <v>0</v>
      </c>
      <c r="B72" s="92">
        <v>70</v>
      </c>
      <c r="C72" s="93">
        <f>SUM(SurveyResultAggregation!$D72:$BK72)</f>
        <v>0</v>
      </c>
      <c r="D72" s="154"/>
      <c r="E72" s="154"/>
      <c r="F72" s="154"/>
      <c r="G72" s="154"/>
      <c r="H72" s="154"/>
      <c r="I72" s="154"/>
      <c r="J72" s="154"/>
      <c r="K72" s="181">
        <v>0</v>
      </c>
      <c r="L72" s="154">
        <v>0</v>
      </c>
      <c r="M72" s="154"/>
      <c r="N72" s="154"/>
      <c r="O72" s="154">
        <v>0</v>
      </c>
      <c r="P72" s="154"/>
      <c r="Q72" s="154">
        <v>0</v>
      </c>
      <c r="R72" s="154"/>
      <c r="S72" s="154"/>
      <c r="T72" s="154"/>
      <c r="U72" s="154"/>
      <c r="V72" s="154"/>
      <c r="W72" s="154"/>
      <c r="X72" s="154"/>
      <c r="Y72" s="154"/>
      <c r="Z72" s="154"/>
      <c r="AA72" s="154"/>
      <c r="AB72" s="154"/>
      <c r="AC72" s="154">
        <v>0</v>
      </c>
      <c r="AD72" s="154"/>
      <c r="AE72" s="154"/>
      <c r="AF72" s="154"/>
      <c r="AG72" s="154"/>
      <c r="AH72" s="154"/>
      <c r="AI72" s="154"/>
      <c r="AJ72" s="154"/>
      <c r="AK72" s="154"/>
      <c r="AL72" s="154"/>
      <c r="AM72" s="154"/>
      <c r="AN72" s="154"/>
      <c r="AO72" s="154"/>
      <c r="AP72" s="154"/>
      <c r="AQ72" s="154"/>
      <c r="AR72" s="154"/>
      <c r="AS72" s="154"/>
      <c r="AT72" s="154"/>
      <c r="AU72" s="154"/>
      <c r="AV72" s="154"/>
      <c r="AW72" s="154">
        <v>0</v>
      </c>
      <c r="AX72" s="154"/>
      <c r="AY72" s="154"/>
      <c r="AZ72" s="154"/>
      <c r="BA72" s="154"/>
      <c r="BB72" s="154"/>
      <c r="BC72" s="154"/>
      <c r="BD72" s="154"/>
      <c r="BE72" s="154"/>
      <c r="BF72" s="154"/>
      <c r="BG72" s="154"/>
      <c r="BH72" s="154"/>
      <c r="BI72" s="154"/>
      <c r="BJ72" s="154"/>
      <c r="BK72" s="154"/>
    </row>
    <row r="73" spans="1:63" s="19" customFormat="1" x14ac:dyDescent="0.2">
      <c r="A73" s="50">
        <f>COUNTIF(Survey!H:H,DOE!$A74)</f>
        <v>0</v>
      </c>
      <c r="B73" s="92">
        <v>71</v>
      </c>
      <c r="C73" s="91">
        <f>SUM(SurveyResultAggregation!$D73:$BK73)</f>
        <v>1</v>
      </c>
      <c r="D73" s="155"/>
      <c r="E73" s="155"/>
      <c r="F73" s="155"/>
      <c r="G73" s="155"/>
      <c r="H73" s="155"/>
      <c r="I73" s="155"/>
      <c r="J73" s="155"/>
      <c r="K73" s="182">
        <v>1</v>
      </c>
      <c r="L73" s="155">
        <v>0</v>
      </c>
      <c r="M73" s="155"/>
      <c r="N73" s="155"/>
      <c r="O73" s="155">
        <v>0</v>
      </c>
      <c r="P73" s="155"/>
      <c r="Q73" s="155">
        <v>0</v>
      </c>
      <c r="R73" s="155"/>
      <c r="S73" s="155"/>
      <c r="T73" s="155"/>
      <c r="U73" s="155"/>
      <c r="V73" s="155"/>
      <c r="W73" s="155"/>
      <c r="X73" s="155"/>
      <c r="Y73" s="155"/>
      <c r="Z73" s="155"/>
      <c r="AA73" s="155"/>
      <c r="AB73" s="155"/>
      <c r="AC73" s="155">
        <v>0</v>
      </c>
      <c r="AD73" s="155"/>
      <c r="AE73" s="155"/>
      <c r="AF73" s="155"/>
      <c r="AG73" s="155"/>
      <c r="AH73" s="155"/>
      <c r="AI73" s="155"/>
      <c r="AJ73" s="155"/>
      <c r="AK73" s="155"/>
      <c r="AL73" s="155"/>
      <c r="AM73" s="155"/>
      <c r="AN73" s="155"/>
      <c r="AO73" s="155"/>
      <c r="AP73" s="155"/>
      <c r="AQ73" s="155"/>
      <c r="AR73" s="155"/>
      <c r="AS73" s="155"/>
      <c r="AT73" s="155"/>
      <c r="AU73" s="155"/>
      <c r="AV73" s="155"/>
      <c r="AW73" s="155">
        <v>0</v>
      </c>
      <c r="AX73" s="155"/>
      <c r="AY73" s="155"/>
      <c r="AZ73" s="155"/>
      <c r="BA73" s="155"/>
      <c r="BB73" s="155"/>
      <c r="BC73" s="155"/>
      <c r="BD73" s="155"/>
      <c r="BE73" s="155"/>
      <c r="BF73" s="155"/>
      <c r="BG73" s="155"/>
      <c r="BH73" s="155"/>
      <c r="BI73" s="155"/>
      <c r="BJ73" s="155"/>
      <c r="BK73" s="155"/>
    </row>
    <row r="74" spans="1:63" s="19" customFormat="1" x14ac:dyDescent="0.2">
      <c r="A74" s="51">
        <f>COUNTIF(Survey!H:H,DOE!$A75)</f>
        <v>0</v>
      </c>
      <c r="B74" s="92">
        <v>72</v>
      </c>
      <c r="C74" s="93">
        <f>SUM(SurveyResultAggregation!$D74:$BK74)</f>
        <v>0</v>
      </c>
      <c r="D74" s="154"/>
      <c r="E74" s="154"/>
      <c r="F74" s="154"/>
      <c r="G74" s="154"/>
      <c r="H74" s="154"/>
      <c r="I74" s="154"/>
      <c r="J74" s="154"/>
      <c r="K74" s="181">
        <v>0</v>
      </c>
      <c r="L74" s="154">
        <v>0</v>
      </c>
      <c r="M74" s="154"/>
      <c r="N74" s="154"/>
      <c r="O74" s="154">
        <v>0</v>
      </c>
      <c r="P74" s="154"/>
      <c r="Q74" s="154">
        <v>0</v>
      </c>
      <c r="R74" s="154"/>
      <c r="S74" s="154"/>
      <c r="T74" s="154"/>
      <c r="U74" s="154"/>
      <c r="V74" s="154"/>
      <c r="W74" s="154"/>
      <c r="X74" s="154"/>
      <c r="Y74" s="154"/>
      <c r="Z74" s="154"/>
      <c r="AA74" s="154"/>
      <c r="AB74" s="154"/>
      <c r="AC74" s="154">
        <v>0</v>
      </c>
      <c r="AD74" s="154"/>
      <c r="AE74" s="154"/>
      <c r="AF74" s="154"/>
      <c r="AG74" s="154"/>
      <c r="AH74" s="154"/>
      <c r="AI74" s="154"/>
      <c r="AJ74" s="154"/>
      <c r="AK74" s="154"/>
      <c r="AL74" s="154"/>
      <c r="AM74" s="154"/>
      <c r="AN74" s="154"/>
      <c r="AO74" s="154"/>
      <c r="AP74" s="154"/>
      <c r="AQ74" s="154"/>
      <c r="AR74" s="154"/>
      <c r="AS74" s="154"/>
      <c r="AT74" s="154"/>
      <c r="AU74" s="154"/>
      <c r="AV74" s="154"/>
      <c r="AW74" s="154">
        <v>0</v>
      </c>
      <c r="AX74" s="154"/>
      <c r="AY74" s="154"/>
      <c r="AZ74" s="154"/>
      <c r="BA74" s="154"/>
      <c r="BB74" s="154"/>
      <c r="BC74" s="154"/>
      <c r="BD74" s="154"/>
      <c r="BE74" s="154"/>
      <c r="BF74" s="154"/>
      <c r="BG74" s="154"/>
      <c r="BH74" s="154"/>
      <c r="BI74" s="154"/>
      <c r="BJ74" s="154"/>
      <c r="BK74" s="154"/>
    </row>
    <row r="75" spans="1:63" s="19" customFormat="1" x14ac:dyDescent="0.2">
      <c r="A75" s="50">
        <f>COUNTIF(Survey!H:H,DOE!$A76)</f>
        <v>0</v>
      </c>
      <c r="B75" s="92">
        <v>73</v>
      </c>
      <c r="C75" s="91">
        <f>SUM(SurveyResultAggregation!$D75:$BK75)</f>
        <v>0</v>
      </c>
      <c r="D75" s="155"/>
      <c r="E75" s="155"/>
      <c r="F75" s="155"/>
      <c r="G75" s="155"/>
      <c r="H75" s="155"/>
      <c r="I75" s="155"/>
      <c r="J75" s="155"/>
      <c r="K75" s="182">
        <v>0</v>
      </c>
      <c r="L75" s="155">
        <v>0</v>
      </c>
      <c r="M75" s="155"/>
      <c r="N75" s="155"/>
      <c r="O75" s="155">
        <v>0</v>
      </c>
      <c r="P75" s="155"/>
      <c r="Q75" s="155">
        <v>0</v>
      </c>
      <c r="R75" s="155"/>
      <c r="S75" s="155"/>
      <c r="T75" s="155"/>
      <c r="U75" s="155"/>
      <c r="V75" s="155"/>
      <c r="W75" s="155"/>
      <c r="X75" s="155"/>
      <c r="Y75" s="155"/>
      <c r="Z75" s="155"/>
      <c r="AA75" s="155"/>
      <c r="AB75" s="155"/>
      <c r="AC75" s="155">
        <v>0</v>
      </c>
      <c r="AD75" s="155"/>
      <c r="AE75" s="155"/>
      <c r="AF75" s="155"/>
      <c r="AG75" s="155"/>
      <c r="AH75" s="155"/>
      <c r="AI75" s="155"/>
      <c r="AJ75" s="155"/>
      <c r="AK75" s="155"/>
      <c r="AL75" s="155"/>
      <c r="AM75" s="155"/>
      <c r="AN75" s="155"/>
      <c r="AO75" s="155"/>
      <c r="AP75" s="155"/>
      <c r="AQ75" s="155"/>
      <c r="AR75" s="155"/>
      <c r="AS75" s="155"/>
      <c r="AT75" s="155"/>
      <c r="AU75" s="155"/>
      <c r="AV75" s="155"/>
      <c r="AW75" s="155">
        <v>0</v>
      </c>
      <c r="AX75" s="155"/>
      <c r="AY75" s="155"/>
      <c r="AZ75" s="155"/>
      <c r="BA75" s="155"/>
      <c r="BB75" s="155"/>
      <c r="BC75" s="155"/>
      <c r="BD75" s="155"/>
      <c r="BE75" s="155"/>
      <c r="BF75" s="155"/>
      <c r="BG75" s="155"/>
      <c r="BH75" s="155"/>
      <c r="BI75" s="155"/>
      <c r="BJ75" s="155"/>
      <c r="BK75" s="155"/>
    </row>
    <row r="76" spans="1:63" s="19" customFormat="1" x14ac:dyDescent="0.2">
      <c r="A76" s="51">
        <f>COUNTIF(Survey!H:H,DOE!$A77)</f>
        <v>0</v>
      </c>
      <c r="B76" s="92">
        <v>74</v>
      </c>
      <c r="C76" s="93">
        <f>SUM(SurveyResultAggregation!$D76:$BK76)</f>
        <v>0</v>
      </c>
      <c r="D76" s="154"/>
      <c r="E76" s="154"/>
      <c r="F76" s="154"/>
      <c r="G76" s="154"/>
      <c r="H76" s="154"/>
      <c r="I76" s="154"/>
      <c r="J76" s="154"/>
      <c r="K76" s="181">
        <v>0</v>
      </c>
      <c r="L76" s="154">
        <v>0</v>
      </c>
      <c r="M76" s="154"/>
      <c r="N76" s="154"/>
      <c r="O76" s="154">
        <v>0</v>
      </c>
      <c r="P76" s="154"/>
      <c r="Q76" s="154">
        <v>0</v>
      </c>
      <c r="R76" s="154"/>
      <c r="S76" s="154"/>
      <c r="T76" s="154"/>
      <c r="U76" s="154"/>
      <c r="V76" s="154"/>
      <c r="W76" s="154"/>
      <c r="X76" s="154"/>
      <c r="Y76" s="154"/>
      <c r="Z76" s="154"/>
      <c r="AA76" s="154"/>
      <c r="AB76" s="154"/>
      <c r="AC76" s="154">
        <v>0</v>
      </c>
      <c r="AD76" s="154"/>
      <c r="AE76" s="154"/>
      <c r="AF76" s="154"/>
      <c r="AG76" s="154"/>
      <c r="AH76" s="154"/>
      <c r="AI76" s="154"/>
      <c r="AJ76" s="154"/>
      <c r="AK76" s="154"/>
      <c r="AL76" s="154"/>
      <c r="AM76" s="154"/>
      <c r="AN76" s="154"/>
      <c r="AO76" s="154"/>
      <c r="AP76" s="154"/>
      <c r="AQ76" s="154"/>
      <c r="AR76" s="154"/>
      <c r="AS76" s="154"/>
      <c r="AT76" s="154"/>
      <c r="AU76" s="154"/>
      <c r="AV76" s="154"/>
      <c r="AW76" s="154">
        <v>0</v>
      </c>
      <c r="AX76" s="154"/>
      <c r="AY76" s="154"/>
      <c r="AZ76" s="154"/>
      <c r="BA76" s="154"/>
      <c r="BB76" s="154"/>
      <c r="BC76" s="154"/>
      <c r="BD76" s="154"/>
      <c r="BE76" s="154"/>
      <c r="BF76" s="154"/>
      <c r="BG76" s="154"/>
      <c r="BH76" s="154"/>
      <c r="BI76" s="154"/>
      <c r="BJ76" s="154"/>
      <c r="BK76" s="154"/>
    </row>
    <row r="77" spans="1:63" s="19" customFormat="1" x14ac:dyDescent="0.2">
      <c r="A77" s="50">
        <f>COUNTIF(Survey!H:H,DOE!$A78)</f>
        <v>0</v>
      </c>
      <c r="B77" s="92">
        <v>75</v>
      </c>
      <c r="C77" s="91">
        <f>SUM(SurveyResultAggregation!$D77:$BK77)</f>
        <v>3</v>
      </c>
      <c r="D77" s="155"/>
      <c r="E77" s="155"/>
      <c r="F77" s="155"/>
      <c r="G77" s="155"/>
      <c r="H77" s="155"/>
      <c r="I77" s="155"/>
      <c r="J77" s="155"/>
      <c r="K77" s="182">
        <v>1</v>
      </c>
      <c r="L77" s="155">
        <v>0</v>
      </c>
      <c r="M77" s="155"/>
      <c r="N77" s="155"/>
      <c r="O77" s="155">
        <v>1</v>
      </c>
      <c r="P77" s="155"/>
      <c r="Q77" s="155">
        <v>0</v>
      </c>
      <c r="R77" s="155"/>
      <c r="S77" s="155"/>
      <c r="T77" s="155"/>
      <c r="U77" s="155"/>
      <c r="V77" s="155"/>
      <c r="W77" s="155"/>
      <c r="X77" s="155"/>
      <c r="Y77" s="155"/>
      <c r="Z77" s="155"/>
      <c r="AA77" s="155"/>
      <c r="AB77" s="155"/>
      <c r="AC77" s="155">
        <v>1</v>
      </c>
      <c r="AD77" s="155"/>
      <c r="AE77" s="155"/>
      <c r="AF77" s="155"/>
      <c r="AG77" s="155"/>
      <c r="AH77" s="155"/>
      <c r="AI77" s="155"/>
      <c r="AJ77" s="155"/>
      <c r="AK77" s="155"/>
      <c r="AL77" s="155"/>
      <c r="AM77" s="155"/>
      <c r="AN77" s="155"/>
      <c r="AO77" s="155"/>
      <c r="AP77" s="155"/>
      <c r="AQ77" s="155"/>
      <c r="AR77" s="155"/>
      <c r="AS77" s="155"/>
      <c r="AT77" s="155"/>
      <c r="AU77" s="155"/>
      <c r="AV77" s="155"/>
      <c r="AW77" s="155">
        <v>0</v>
      </c>
      <c r="AX77" s="155"/>
      <c r="AY77" s="155"/>
      <c r="AZ77" s="155"/>
      <c r="BA77" s="155"/>
      <c r="BB77" s="155"/>
      <c r="BC77" s="155"/>
      <c r="BD77" s="155"/>
      <c r="BE77" s="155"/>
      <c r="BF77" s="155"/>
      <c r="BG77" s="155"/>
      <c r="BH77" s="155"/>
      <c r="BI77" s="155"/>
      <c r="BJ77" s="155"/>
      <c r="BK77" s="155"/>
    </row>
    <row r="78" spans="1:63" s="19" customFormat="1" x14ac:dyDescent="0.2">
      <c r="A78" s="51">
        <f>COUNTIF(Survey!H:H,DOE!$A79)</f>
        <v>0</v>
      </c>
      <c r="B78" s="92">
        <v>76</v>
      </c>
      <c r="C78" s="93">
        <f>SUM(SurveyResultAggregation!$D78:$BK78)</f>
        <v>0</v>
      </c>
      <c r="D78" s="154"/>
      <c r="E78" s="154"/>
      <c r="F78" s="154"/>
      <c r="G78" s="154"/>
      <c r="H78" s="154"/>
      <c r="I78" s="154"/>
      <c r="J78" s="154"/>
      <c r="K78" s="181">
        <v>0</v>
      </c>
      <c r="L78" s="154">
        <v>0</v>
      </c>
      <c r="M78" s="154"/>
      <c r="N78" s="154"/>
      <c r="O78" s="154">
        <v>0</v>
      </c>
      <c r="P78" s="154"/>
      <c r="Q78" s="154">
        <v>0</v>
      </c>
      <c r="R78" s="154"/>
      <c r="S78" s="154"/>
      <c r="T78" s="154"/>
      <c r="U78" s="154"/>
      <c r="V78" s="154"/>
      <c r="W78" s="154"/>
      <c r="X78" s="154"/>
      <c r="Y78" s="154"/>
      <c r="Z78" s="154"/>
      <c r="AA78" s="154"/>
      <c r="AB78" s="154"/>
      <c r="AC78" s="154">
        <v>0</v>
      </c>
      <c r="AD78" s="154"/>
      <c r="AE78" s="154"/>
      <c r="AF78" s="154"/>
      <c r="AG78" s="154"/>
      <c r="AH78" s="154"/>
      <c r="AI78" s="154"/>
      <c r="AJ78" s="154"/>
      <c r="AK78" s="154"/>
      <c r="AL78" s="154"/>
      <c r="AM78" s="154"/>
      <c r="AN78" s="154"/>
      <c r="AO78" s="154"/>
      <c r="AP78" s="154"/>
      <c r="AQ78" s="154"/>
      <c r="AR78" s="154"/>
      <c r="AS78" s="154"/>
      <c r="AT78" s="154"/>
      <c r="AU78" s="154"/>
      <c r="AV78" s="154"/>
      <c r="AW78" s="154">
        <v>0</v>
      </c>
      <c r="AX78" s="154"/>
      <c r="AY78" s="154"/>
      <c r="AZ78" s="154"/>
      <c r="BA78" s="154"/>
      <c r="BB78" s="154"/>
      <c r="BC78" s="154"/>
      <c r="BD78" s="154"/>
      <c r="BE78" s="154"/>
      <c r="BF78" s="154"/>
      <c r="BG78" s="154"/>
      <c r="BH78" s="154"/>
      <c r="BI78" s="154"/>
      <c r="BJ78" s="154"/>
      <c r="BK78" s="154"/>
    </row>
    <row r="79" spans="1:63" s="19" customFormat="1" x14ac:dyDescent="0.2">
      <c r="A79" s="50">
        <f>COUNTIF(Survey!H:H,DOE!$A80)</f>
        <v>0</v>
      </c>
      <c r="B79" s="92">
        <v>77</v>
      </c>
      <c r="C79" s="91">
        <f>SUM(SurveyResultAggregation!$D79:$BK79)</f>
        <v>2</v>
      </c>
      <c r="D79" s="155"/>
      <c r="E79" s="155"/>
      <c r="F79" s="155"/>
      <c r="G79" s="155"/>
      <c r="H79" s="155"/>
      <c r="I79" s="155"/>
      <c r="J79" s="155"/>
      <c r="K79" s="182">
        <v>1</v>
      </c>
      <c r="L79" s="155">
        <v>0</v>
      </c>
      <c r="M79" s="155"/>
      <c r="N79" s="155"/>
      <c r="O79" s="155">
        <v>0</v>
      </c>
      <c r="P79" s="155"/>
      <c r="Q79" s="155">
        <v>0</v>
      </c>
      <c r="R79" s="155"/>
      <c r="S79" s="155"/>
      <c r="T79" s="155"/>
      <c r="U79" s="155"/>
      <c r="V79" s="155"/>
      <c r="W79" s="155"/>
      <c r="X79" s="155"/>
      <c r="Y79" s="155"/>
      <c r="Z79" s="155"/>
      <c r="AA79" s="155"/>
      <c r="AB79" s="155"/>
      <c r="AC79" s="155">
        <v>1</v>
      </c>
      <c r="AD79" s="155"/>
      <c r="AE79" s="155"/>
      <c r="AF79" s="155"/>
      <c r="AG79" s="155"/>
      <c r="AH79" s="155"/>
      <c r="AI79" s="155"/>
      <c r="AJ79" s="155"/>
      <c r="AK79" s="155"/>
      <c r="AL79" s="155"/>
      <c r="AM79" s="155"/>
      <c r="AN79" s="155"/>
      <c r="AO79" s="155"/>
      <c r="AP79" s="155"/>
      <c r="AQ79" s="155"/>
      <c r="AR79" s="155"/>
      <c r="AS79" s="155"/>
      <c r="AT79" s="155"/>
      <c r="AU79" s="155"/>
      <c r="AV79" s="155"/>
      <c r="AW79" s="155">
        <v>0</v>
      </c>
      <c r="AX79" s="155"/>
      <c r="AY79" s="155"/>
      <c r="AZ79" s="155"/>
      <c r="BA79" s="155"/>
      <c r="BB79" s="155"/>
      <c r="BC79" s="155"/>
      <c r="BD79" s="155"/>
      <c r="BE79" s="155"/>
      <c r="BF79" s="155"/>
      <c r="BG79" s="155"/>
      <c r="BH79" s="155"/>
      <c r="BI79" s="155"/>
      <c r="BJ79" s="155"/>
      <c r="BK79" s="155"/>
    </row>
    <row r="80" spans="1:63" s="19" customFormat="1" x14ac:dyDescent="0.2">
      <c r="A80" s="51">
        <f>COUNTIF(Survey!H:H,DOE!$A81)</f>
        <v>0</v>
      </c>
      <c r="B80" s="92">
        <v>78</v>
      </c>
      <c r="C80" s="93">
        <f>SUM(SurveyResultAggregation!$D80:$BK80)</f>
        <v>1</v>
      </c>
      <c r="D80" s="154"/>
      <c r="E80" s="154"/>
      <c r="F80" s="154"/>
      <c r="G80" s="154"/>
      <c r="H80" s="154"/>
      <c r="I80" s="154"/>
      <c r="J80" s="154"/>
      <c r="K80" s="181">
        <v>1</v>
      </c>
      <c r="L80" s="154">
        <v>0</v>
      </c>
      <c r="M80" s="154"/>
      <c r="N80" s="154"/>
      <c r="O80" s="154">
        <v>0</v>
      </c>
      <c r="P80" s="154"/>
      <c r="Q80" s="154">
        <v>0</v>
      </c>
      <c r="R80" s="154"/>
      <c r="S80" s="154"/>
      <c r="T80" s="154"/>
      <c r="U80" s="154"/>
      <c r="V80" s="154"/>
      <c r="W80" s="154"/>
      <c r="X80" s="154"/>
      <c r="Y80" s="154"/>
      <c r="Z80" s="154"/>
      <c r="AA80" s="154"/>
      <c r="AB80" s="154"/>
      <c r="AC80" s="154">
        <v>0</v>
      </c>
      <c r="AD80" s="154"/>
      <c r="AE80" s="154"/>
      <c r="AF80" s="154"/>
      <c r="AG80" s="154"/>
      <c r="AH80" s="154"/>
      <c r="AI80" s="154"/>
      <c r="AJ80" s="154"/>
      <c r="AK80" s="154"/>
      <c r="AL80" s="154"/>
      <c r="AM80" s="154"/>
      <c r="AN80" s="154"/>
      <c r="AO80" s="154"/>
      <c r="AP80" s="154"/>
      <c r="AQ80" s="154"/>
      <c r="AR80" s="154"/>
      <c r="AS80" s="154"/>
      <c r="AT80" s="154"/>
      <c r="AU80" s="154"/>
      <c r="AV80" s="154"/>
      <c r="AW80" s="154">
        <v>0</v>
      </c>
      <c r="AX80" s="154"/>
      <c r="AY80" s="154"/>
      <c r="AZ80" s="154"/>
      <c r="BA80" s="154"/>
      <c r="BB80" s="154"/>
      <c r="BC80" s="154"/>
      <c r="BD80" s="154"/>
      <c r="BE80" s="154"/>
      <c r="BF80" s="154"/>
      <c r="BG80" s="154"/>
      <c r="BH80" s="154"/>
      <c r="BI80" s="154"/>
      <c r="BJ80" s="154"/>
      <c r="BK80" s="154"/>
    </row>
    <row r="81" spans="1:63" s="19" customFormat="1" x14ac:dyDescent="0.2">
      <c r="A81" s="50">
        <f>COUNTIF(Survey!H:H,DOE!$A82)</f>
        <v>0</v>
      </c>
      <c r="B81" s="92">
        <v>79</v>
      </c>
      <c r="C81" s="91">
        <f>SUM(SurveyResultAggregation!$D81:$BK81)</f>
        <v>0</v>
      </c>
      <c r="D81" s="155"/>
      <c r="E81" s="155"/>
      <c r="F81" s="155"/>
      <c r="G81" s="155"/>
      <c r="H81" s="155"/>
      <c r="I81" s="155"/>
      <c r="J81" s="155"/>
      <c r="K81" s="182">
        <v>0</v>
      </c>
      <c r="L81" s="155">
        <v>0</v>
      </c>
      <c r="M81" s="155"/>
      <c r="N81" s="155"/>
      <c r="O81" s="155">
        <v>0</v>
      </c>
      <c r="P81" s="155"/>
      <c r="Q81" s="155">
        <v>0</v>
      </c>
      <c r="R81" s="155"/>
      <c r="S81" s="155"/>
      <c r="T81" s="155"/>
      <c r="U81" s="155"/>
      <c r="V81" s="155"/>
      <c r="W81" s="155"/>
      <c r="X81" s="155"/>
      <c r="Y81" s="155"/>
      <c r="Z81" s="155"/>
      <c r="AA81" s="155"/>
      <c r="AB81" s="155"/>
      <c r="AC81" s="155">
        <v>0</v>
      </c>
      <c r="AD81" s="155"/>
      <c r="AE81" s="155"/>
      <c r="AF81" s="155"/>
      <c r="AG81" s="155"/>
      <c r="AH81" s="155"/>
      <c r="AI81" s="155"/>
      <c r="AJ81" s="155"/>
      <c r="AK81" s="155"/>
      <c r="AL81" s="155"/>
      <c r="AM81" s="155"/>
      <c r="AN81" s="155"/>
      <c r="AO81" s="155"/>
      <c r="AP81" s="155"/>
      <c r="AQ81" s="155"/>
      <c r="AR81" s="155"/>
      <c r="AS81" s="155"/>
      <c r="AT81" s="155"/>
      <c r="AU81" s="155"/>
      <c r="AV81" s="155"/>
      <c r="AW81" s="155">
        <v>0</v>
      </c>
      <c r="AX81" s="155"/>
      <c r="AY81" s="155"/>
      <c r="AZ81" s="155"/>
      <c r="BA81" s="155"/>
      <c r="BB81" s="155"/>
      <c r="BC81" s="155"/>
      <c r="BD81" s="155"/>
      <c r="BE81" s="155"/>
      <c r="BF81" s="155"/>
      <c r="BG81" s="155"/>
      <c r="BH81" s="155"/>
      <c r="BI81" s="155"/>
      <c r="BJ81" s="155"/>
      <c r="BK81" s="155"/>
    </row>
    <row r="82" spans="1:63" s="19" customFormat="1" x14ac:dyDescent="0.2">
      <c r="A82" s="51">
        <f>COUNTIF(Survey!H:H,DOE!$A83)</f>
        <v>1</v>
      </c>
      <c r="B82" s="92">
        <v>80</v>
      </c>
      <c r="C82" s="93">
        <f>SUM(SurveyResultAggregation!$D82:$BK82)</f>
        <v>1</v>
      </c>
      <c r="D82" s="154"/>
      <c r="E82" s="154"/>
      <c r="F82" s="154"/>
      <c r="G82" s="154"/>
      <c r="H82" s="154"/>
      <c r="I82" s="154"/>
      <c r="J82" s="154"/>
      <c r="K82" s="181">
        <v>0</v>
      </c>
      <c r="L82" s="154">
        <v>1</v>
      </c>
      <c r="M82" s="154"/>
      <c r="N82" s="154"/>
      <c r="O82" s="154">
        <v>0</v>
      </c>
      <c r="P82" s="154"/>
      <c r="Q82" s="154">
        <v>0</v>
      </c>
      <c r="R82" s="154"/>
      <c r="S82" s="154"/>
      <c r="T82" s="154"/>
      <c r="U82" s="154"/>
      <c r="V82" s="154"/>
      <c r="W82" s="154"/>
      <c r="X82" s="154"/>
      <c r="Y82" s="154"/>
      <c r="Z82" s="154"/>
      <c r="AA82" s="154"/>
      <c r="AB82" s="154"/>
      <c r="AC82" s="154">
        <v>0</v>
      </c>
      <c r="AD82" s="154"/>
      <c r="AE82" s="154"/>
      <c r="AF82" s="154"/>
      <c r="AG82" s="154"/>
      <c r="AH82" s="154"/>
      <c r="AI82" s="154"/>
      <c r="AJ82" s="154"/>
      <c r="AK82" s="154"/>
      <c r="AL82" s="154"/>
      <c r="AM82" s="154"/>
      <c r="AN82" s="154"/>
      <c r="AO82" s="154"/>
      <c r="AP82" s="154"/>
      <c r="AQ82" s="154"/>
      <c r="AR82" s="154"/>
      <c r="AS82" s="154"/>
      <c r="AT82" s="154"/>
      <c r="AU82" s="154"/>
      <c r="AV82" s="154"/>
      <c r="AW82" s="154">
        <v>0</v>
      </c>
      <c r="AX82" s="154"/>
      <c r="AY82" s="154"/>
      <c r="AZ82" s="154"/>
      <c r="BA82" s="154"/>
      <c r="BB82" s="154"/>
      <c r="BC82" s="154"/>
      <c r="BD82" s="154"/>
      <c r="BE82" s="154"/>
      <c r="BF82" s="154"/>
      <c r="BG82" s="154"/>
      <c r="BH82" s="154"/>
      <c r="BI82" s="154"/>
      <c r="BJ82" s="154"/>
      <c r="BK82" s="154"/>
    </row>
    <row r="83" spans="1:63" s="19" customFormat="1" x14ac:dyDescent="0.2">
      <c r="A83" s="52">
        <f>COUNTIF(Survey!H:H,DOE!$A84)</f>
        <v>0</v>
      </c>
      <c r="B83" s="92">
        <v>81</v>
      </c>
      <c r="C83" s="91">
        <f>SUM(SurveyResultAggregation!$D83:$BK83)</f>
        <v>0</v>
      </c>
      <c r="D83" s="155"/>
      <c r="E83" s="155"/>
      <c r="F83" s="155"/>
      <c r="G83" s="155"/>
      <c r="H83" s="155"/>
      <c r="I83" s="155"/>
      <c r="J83" s="155"/>
      <c r="K83" s="183">
        <v>0</v>
      </c>
      <c r="L83" s="155">
        <v>0</v>
      </c>
      <c r="M83" s="155"/>
      <c r="N83" s="155"/>
      <c r="O83" s="155">
        <v>0</v>
      </c>
      <c r="P83" s="155"/>
      <c r="Q83" s="155">
        <v>0</v>
      </c>
      <c r="R83" s="155"/>
      <c r="S83" s="155"/>
      <c r="T83" s="155"/>
      <c r="U83" s="155"/>
      <c r="V83" s="155"/>
      <c r="W83" s="155"/>
      <c r="X83" s="155"/>
      <c r="Y83" s="155"/>
      <c r="Z83" s="155"/>
      <c r="AA83" s="155"/>
      <c r="AB83" s="155"/>
      <c r="AC83" s="155">
        <v>0</v>
      </c>
      <c r="AD83" s="155"/>
      <c r="AE83" s="155"/>
      <c r="AF83" s="155"/>
      <c r="AG83" s="155"/>
      <c r="AH83" s="155"/>
      <c r="AI83" s="155"/>
      <c r="AJ83" s="155"/>
      <c r="AK83" s="155"/>
      <c r="AL83" s="155"/>
      <c r="AM83" s="155"/>
      <c r="AN83" s="155"/>
      <c r="AO83" s="155"/>
      <c r="AP83" s="155"/>
      <c r="AQ83" s="155"/>
      <c r="AR83" s="155"/>
      <c r="AS83" s="155"/>
      <c r="AT83" s="155"/>
      <c r="AU83" s="155"/>
      <c r="AV83" s="155"/>
      <c r="AW83" s="155">
        <v>0</v>
      </c>
      <c r="AX83" s="155"/>
      <c r="AY83" s="155"/>
      <c r="AZ83" s="155"/>
      <c r="BA83" s="155"/>
      <c r="BB83" s="155"/>
      <c r="BC83" s="155"/>
      <c r="BD83" s="155"/>
      <c r="BE83" s="155"/>
      <c r="BF83" s="155"/>
      <c r="BG83" s="155"/>
      <c r="BH83" s="155"/>
      <c r="BI83" s="155"/>
      <c r="BJ83" s="155"/>
      <c r="BK83" s="155"/>
    </row>
  </sheetData>
  <sheetProtection sheet="1" objects="1" scenarios="1"/>
  <mergeCells count="1">
    <mergeCell ref="B1:E1"/>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00B0F0"/>
  </sheetPr>
  <dimension ref="A1:BN36"/>
  <sheetViews>
    <sheetView zoomScale="214" zoomScaleNormal="100" workbookViewId="0">
      <selection activeCell="C17" sqref="C17"/>
    </sheetView>
  </sheetViews>
  <sheetFormatPr defaultColWidth="8.85546875" defaultRowHeight="12.75" x14ac:dyDescent="0.2"/>
  <cols>
    <col min="1" max="1" width="22.140625" style="19" customWidth="1"/>
    <col min="2" max="2" width="12.42578125" style="18" customWidth="1"/>
    <col min="3" max="5" width="15.28515625" style="18" customWidth="1"/>
    <col min="6" max="6" width="15.28515625" style="1" customWidth="1"/>
    <col min="7" max="65" width="8.85546875" style="19"/>
    <col min="66" max="16384" width="8.85546875" style="18"/>
  </cols>
  <sheetData>
    <row r="1" spans="1:66" ht="26.25" customHeight="1" thickBot="1" x14ac:dyDescent="0.25">
      <c r="A1" s="195" t="s">
        <v>224</v>
      </c>
      <c r="B1" s="195"/>
      <c r="C1" s="195"/>
      <c r="D1" s="195"/>
      <c r="E1" s="196"/>
      <c r="F1" s="55"/>
    </row>
    <row r="2" spans="1:66" ht="15" customHeight="1" thickTop="1" thickBot="1" x14ac:dyDescent="0.25">
      <c r="A2" s="103" t="s">
        <v>7</v>
      </c>
      <c r="B2" s="103" t="s">
        <v>8</v>
      </c>
      <c r="C2" s="104" t="s">
        <v>9</v>
      </c>
      <c r="D2" s="104" t="s">
        <v>10</v>
      </c>
      <c r="E2" s="105" t="s">
        <v>11</v>
      </c>
      <c r="F2" s="55"/>
    </row>
    <row r="3" spans="1:66" ht="15" customHeight="1" thickTop="1" x14ac:dyDescent="0.2">
      <c r="A3" s="158" t="s">
        <v>225</v>
      </c>
      <c r="B3" s="158" t="s">
        <v>226</v>
      </c>
      <c r="C3" s="156">
        <v>50</v>
      </c>
      <c r="D3" s="156">
        <v>100</v>
      </c>
      <c r="E3" s="156">
        <v>200</v>
      </c>
      <c r="F3" s="55"/>
    </row>
    <row r="4" spans="1:66" ht="15" customHeight="1" x14ac:dyDescent="0.2">
      <c r="A4" s="158" t="s">
        <v>227</v>
      </c>
      <c r="B4" s="158" t="s">
        <v>228</v>
      </c>
      <c r="C4" s="157">
        <v>0.25</v>
      </c>
      <c r="D4" s="157">
        <v>1</v>
      </c>
      <c r="E4" s="157">
        <v>2</v>
      </c>
      <c r="F4" s="55"/>
    </row>
    <row r="5" spans="1:66" ht="15" customHeight="1" x14ac:dyDescent="0.2">
      <c r="A5" s="158" t="s">
        <v>229</v>
      </c>
      <c r="B5" s="158" t="s">
        <v>230</v>
      </c>
      <c r="C5" s="156">
        <v>120</v>
      </c>
      <c r="D5" s="156">
        <v>240</v>
      </c>
      <c r="E5" s="156">
        <v>600</v>
      </c>
      <c r="F5" s="55"/>
    </row>
    <row r="6" spans="1:66" ht="15" customHeight="1" x14ac:dyDescent="0.2">
      <c r="A6" s="159" t="s">
        <v>231</v>
      </c>
      <c r="B6" s="159" t="s">
        <v>232</v>
      </c>
      <c r="C6" s="157">
        <v>1</v>
      </c>
      <c r="D6" s="157">
        <v>5</v>
      </c>
      <c r="E6" s="157">
        <v>10</v>
      </c>
      <c r="F6" s="55"/>
    </row>
    <row r="7" spans="1:66" ht="27" customHeight="1" x14ac:dyDescent="0.2">
      <c r="A7" s="55"/>
      <c r="B7" s="60"/>
      <c r="C7" s="60"/>
      <c r="D7" s="60"/>
      <c r="E7" s="60"/>
      <c r="F7" s="55"/>
    </row>
    <row r="8" spans="1:66" ht="25.5" customHeight="1" x14ac:dyDescent="0.2"/>
    <row r="9" spans="1:66" ht="15" customHeight="1" x14ac:dyDescent="0.2">
      <c r="G9" s="1"/>
      <c r="BN9" s="19"/>
    </row>
    <row r="10" spans="1:66" ht="15" customHeight="1" x14ac:dyDescent="0.2">
      <c r="G10" s="1"/>
      <c r="BN10" s="19"/>
    </row>
    <row r="11" spans="1:66" ht="15" customHeight="1" x14ac:dyDescent="0.2">
      <c r="G11" s="1"/>
      <c r="BN11" s="19"/>
    </row>
    <row r="12" spans="1:66" ht="15" customHeight="1" x14ac:dyDescent="0.2">
      <c r="G12" s="1"/>
      <c r="BN12" s="19"/>
    </row>
    <row r="13" spans="1:66" ht="15" customHeight="1" x14ac:dyDescent="0.2">
      <c r="G13" s="1"/>
      <c r="BN13" s="19"/>
    </row>
    <row r="14" spans="1:66" ht="15" customHeight="1" x14ac:dyDescent="0.2">
      <c r="G14" s="1"/>
      <c r="BN14" s="19"/>
    </row>
    <row r="15" spans="1:66" x14ac:dyDescent="0.2">
      <c r="G15" s="18"/>
      <c r="H15" s="18"/>
      <c r="I15" s="18"/>
      <c r="J15" s="18"/>
      <c r="K15" s="18"/>
    </row>
    <row r="16" spans="1:66" x14ac:dyDescent="0.2">
      <c r="A16" s="18"/>
      <c r="F16" s="18"/>
      <c r="G16" s="18"/>
      <c r="H16" s="18"/>
      <c r="I16" s="18"/>
      <c r="J16" s="18"/>
      <c r="K16" s="18"/>
    </row>
    <row r="17" spans="1:11" x14ac:dyDescent="0.2">
      <c r="A17" s="18"/>
      <c r="F17" s="18"/>
      <c r="G17" s="18"/>
      <c r="H17" s="18"/>
      <c r="I17" s="18"/>
      <c r="J17" s="18"/>
      <c r="K17" s="18"/>
    </row>
    <row r="18" spans="1:11" ht="25.5" customHeight="1" x14ac:dyDescent="0.2">
      <c r="A18" s="18"/>
      <c r="F18" s="18"/>
      <c r="G18" s="18"/>
      <c r="H18" s="18"/>
      <c r="I18" s="18"/>
      <c r="J18" s="18"/>
      <c r="K18" s="18"/>
    </row>
    <row r="19" spans="1:11" x14ac:dyDescent="0.2">
      <c r="A19" s="18"/>
      <c r="F19" s="18"/>
      <c r="G19" s="18"/>
      <c r="H19" s="18"/>
      <c r="I19" s="18"/>
      <c r="J19" s="18"/>
      <c r="K19" s="18"/>
    </row>
    <row r="20" spans="1:11" x14ac:dyDescent="0.2">
      <c r="A20" s="18"/>
      <c r="F20" s="18"/>
      <c r="G20" s="18"/>
      <c r="H20" s="18"/>
      <c r="I20" s="18"/>
      <c r="J20" s="18"/>
      <c r="K20" s="18"/>
    </row>
    <row r="21" spans="1:11" x14ac:dyDescent="0.2">
      <c r="A21" s="18"/>
      <c r="F21" s="18"/>
      <c r="G21" s="18"/>
      <c r="H21" s="18"/>
      <c r="I21" s="18"/>
      <c r="J21" s="18"/>
      <c r="K21" s="18"/>
    </row>
    <row r="22" spans="1:11" x14ac:dyDescent="0.2">
      <c r="A22" s="18"/>
      <c r="F22" s="18"/>
      <c r="G22" s="18"/>
      <c r="H22" s="18"/>
      <c r="I22" s="18"/>
      <c r="J22" s="18"/>
      <c r="K22" s="18"/>
    </row>
    <row r="23" spans="1:11" x14ac:dyDescent="0.2">
      <c r="A23" s="18"/>
      <c r="F23" s="18"/>
      <c r="G23" s="18"/>
      <c r="H23" s="18"/>
      <c r="I23" s="18"/>
      <c r="J23" s="18"/>
      <c r="K23" s="18"/>
    </row>
    <row r="24" spans="1:11" x14ac:dyDescent="0.2">
      <c r="A24" s="18"/>
      <c r="F24" s="18"/>
      <c r="G24" s="18"/>
      <c r="H24" s="18"/>
      <c r="I24" s="18"/>
      <c r="J24" s="18"/>
      <c r="K24" s="18"/>
    </row>
    <row r="25" spans="1:11" ht="25.5" customHeight="1" x14ac:dyDescent="0.2">
      <c r="A25" s="18"/>
      <c r="F25" s="18"/>
      <c r="G25" s="18"/>
      <c r="H25" s="18"/>
      <c r="I25" s="18"/>
      <c r="J25" s="18"/>
      <c r="K25" s="18"/>
    </row>
    <row r="26" spans="1:11" x14ac:dyDescent="0.2">
      <c r="A26" s="18"/>
      <c r="F26" s="18"/>
      <c r="G26" s="18"/>
      <c r="H26" s="18"/>
      <c r="I26" s="18"/>
      <c r="J26" s="18"/>
      <c r="K26" s="18"/>
    </row>
    <row r="27" spans="1:11" x14ac:dyDescent="0.2">
      <c r="A27" s="18"/>
      <c r="F27" s="18"/>
      <c r="G27" s="18"/>
      <c r="H27" s="18"/>
      <c r="I27" s="18"/>
      <c r="J27" s="18"/>
      <c r="K27" s="18"/>
    </row>
    <row r="28" spans="1:11" x14ac:dyDescent="0.2">
      <c r="A28" s="18"/>
      <c r="F28" s="18"/>
      <c r="G28" s="18"/>
      <c r="H28" s="18"/>
      <c r="I28" s="18"/>
      <c r="J28" s="18"/>
      <c r="K28" s="18"/>
    </row>
    <row r="29" spans="1:11" x14ac:dyDescent="0.2">
      <c r="A29" s="18"/>
      <c r="F29" s="18"/>
      <c r="G29" s="18"/>
      <c r="H29" s="18"/>
      <c r="I29" s="18"/>
      <c r="J29" s="18"/>
      <c r="K29" s="18"/>
    </row>
    <row r="30" spans="1:11" x14ac:dyDescent="0.2">
      <c r="A30" s="18"/>
      <c r="F30" s="18"/>
      <c r="G30" s="18"/>
      <c r="H30" s="18"/>
      <c r="I30" s="18"/>
      <c r="J30" s="18"/>
      <c r="K30" s="18"/>
    </row>
    <row r="31" spans="1:11" x14ac:dyDescent="0.2">
      <c r="A31" s="18"/>
      <c r="F31" s="18"/>
      <c r="G31" s="18"/>
      <c r="H31" s="18"/>
      <c r="I31" s="18"/>
      <c r="J31" s="18"/>
      <c r="K31" s="18"/>
    </row>
    <row r="32" spans="1:11" x14ac:dyDescent="0.2">
      <c r="A32" s="18"/>
      <c r="F32" s="18"/>
      <c r="G32" s="18"/>
      <c r="H32" s="18"/>
      <c r="I32" s="18"/>
      <c r="J32" s="18"/>
      <c r="K32" s="18"/>
    </row>
    <row r="33" spans="1:11" x14ac:dyDescent="0.2">
      <c r="A33" s="18"/>
      <c r="F33" s="18"/>
      <c r="G33" s="18"/>
      <c r="H33" s="18"/>
      <c r="I33" s="18"/>
      <c r="J33" s="18"/>
      <c r="K33" s="18"/>
    </row>
    <row r="34" spans="1:11" x14ac:dyDescent="0.2">
      <c r="A34" s="18"/>
      <c r="F34" s="18"/>
      <c r="G34" s="18"/>
      <c r="H34" s="18"/>
      <c r="I34" s="18"/>
      <c r="J34" s="18"/>
      <c r="K34" s="18"/>
    </row>
    <row r="35" spans="1:11" x14ac:dyDescent="0.2">
      <c r="A35" s="18"/>
      <c r="F35" s="18"/>
      <c r="G35" s="18"/>
      <c r="H35" s="18"/>
      <c r="I35" s="18"/>
      <c r="J35" s="18"/>
      <c r="K35" s="18"/>
    </row>
    <row r="36" spans="1:11" x14ac:dyDescent="0.2">
      <c r="A36" s="18"/>
      <c r="F36" s="18"/>
      <c r="G36" s="18"/>
      <c r="H36" s="18"/>
      <c r="I36" s="18"/>
      <c r="J36" s="18"/>
      <c r="K36" s="18"/>
    </row>
  </sheetData>
  <sheetProtection sheet="1" objects="1" scenarios="1"/>
  <mergeCells count="1">
    <mergeCell ref="A1:E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rgb="FF00B0F0"/>
  </sheetPr>
  <dimension ref="A1:BN41"/>
  <sheetViews>
    <sheetView topLeftCell="A8" zoomScale="90" zoomScaleNormal="90" workbookViewId="0">
      <selection activeCell="N16" sqref="N16"/>
    </sheetView>
  </sheetViews>
  <sheetFormatPr defaultColWidth="8.85546875" defaultRowHeight="12.75" x14ac:dyDescent="0.2"/>
  <cols>
    <col min="1" max="1" width="22.140625" style="19" customWidth="1"/>
    <col min="2" max="5" width="15.28515625" style="18" customWidth="1"/>
    <col min="6" max="6" width="15.28515625" style="1" customWidth="1"/>
    <col min="7" max="9" width="15.28515625" style="19" customWidth="1"/>
    <col min="10" max="11" width="8.85546875" style="19"/>
    <col min="12" max="12" width="6.85546875" style="19" customWidth="1"/>
    <col min="13" max="65" width="8.85546875" style="19"/>
    <col min="66" max="16384" width="8.85546875" style="18"/>
  </cols>
  <sheetData>
    <row r="1" spans="1:66" ht="26.25" customHeight="1" thickBot="1" x14ac:dyDescent="0.25">
      <c r="A1" s="197" t="s">
        <v>233</v>
      </c>
      <c r="B1" s="197"/>
      <c r="C1" s="197"/>
      <c r="D1" s="197"/>
      <c r="E1" s="198"/>
      <c r="F1" s="55"/>
    </row>
    <row r="2" spans="1:66" ht="15" customHeight="1" thickTop="1" thickBot="1" x14ac:dyDescent="0.25">
      <c r="A2" s="56" t="s">
        <v>7</v>
      </c>
      <c r="B2" s="56" t="s">
        <v>8</v>
      </c>
      <c r="C2" s="97" t="s">
        <v>234</v>
      </c>
      <c r="D2" s="97" t="s">
        <v>235</v>
      </c>
      <c r="E2" s="97" t="s">
        <v>236</v>
      </c>
      <c r="F2" s="55"/>
    </row>
    <row r="3" spans="1:66" ht="15" customHeight="1" thickTop="1" x14ac:dyDescent="0.2">
      <c r="A3" s="106" t="str">
        <f>SurveySetup!A3</f>
        <v>price</v>
      </c>
      <c r="B3" s="106" t="str">
        <f>SurveySetup!B3</f>
        <v>$</v>
      </c>
      <c r="C3" s="57">
        <f>MaxLikelihoodSolver!K12</f>
        <v>-9.0891017589654483E-3</v>
      </c>
      <c r="D3" s="57">
        <f>MaxLikelihoodSolver!M12</f>
        <v>1.8304607789480928E-3</v>
      </c>
      <c r="E3" s="94">
        <f>D3/ABS(C3)</f>
        <v>0.20139072347193546</v>
      </c>
      <c r="F3" s="55"/>
    </row>
    <row r="4" spans="1:66" ht="15" customHeight="1" x14ac:dyDescent="0.2">
      <c r="A4" s="106" t="str">
        <f>SurveySetup!A4</f>
        <v>Fluid Capacity</v>
      </c>
      <c r="B4" s="106" t="str">
        <f>SurveySetup!B4</f>
        <v>liters</v>
      </c>
      <c r="C4" s="58">
        <f>MaxLikelihoodSolver!K13</f>
        <v>0.71797281577244232</v>
      </c>
      <c r="D4" s="58">
        <f>MaxLikelihoodSolver!M13</f>
        <v>0.13463082181407091</v>
      </c>
      <c r="E4" s="95">
        <f t="shared" ref="E4:E6" si="0">D4/ABS(C4)</f>
        <v>0.1875152078971489</v>
      </c>
      <c r="F4" s="55"/>
    </row>
    <row r="5" spans="1:66" ht="15" customHeight="1" x14ac:dyDescent="0.2">
      <c r="A5" s="106" t="str">
        <f>SurveySetup!A5</f>
        <v>Time to boil</v>
      </c>
      <c r="B5" s="106" t="str">
        <f>SurveySetup!B5</f>
        <v>sec</v>
      </c>
      <c r="C5" s="57">
        <f>MaxLikelihoodSolver!K14</f>
        <v>-1.4631189815812904E-3</v>
      </c>
      <c r="D5" s="57">
        <f>MaxLikelihoodSolver!M14</f>
        <v>5.0345616698789768E-4</v>
      </c>
      <c r="E5" s="94">
        <f t="shared" si="0"/>
        <v>0.34409789861640572</v>
      </c>
      <c r="F5" s="55"/>
    </row>
    <row r="6" spans="1:66" ht="15" customHeight="1" x14ac:dyDescent="0.2">
      <c r="A6" s="106" t="str">
        <f>SurveySetup!A6</f>
        <v>Boils per charge</v>
      </c>
      <c r="B6" s="106" t="str">
        <f>SurveySetup!B6</f>
        <v>#</v>
      </c>
      <c r="C6" s="59">
        <f>MaxLikelihoodSolver!K15</f>
        <v>8.0732285227185049E-2</v>
      </c>
      <c r="D6" s="59">
        <f>MaxLikelihoodSolver!M15</f>
        <v>2.5109421102646613E-2</v>
      </c>
      <c r="E6" s="96">
        <f t="shared" si="0"/>
        <v>0.31102081443609991</v>
      </c>
      <c r="F6" s="55"/>
    </row>
    <row r="7" spans="1:66" s="19" customFormat="1" x14ac:dyDescent="0.2">
      <c r="A7" s="18"/>
      <c r="B7" s="18"/>
      <c r="C7" s="18"/>
      <c r="D7" s="18"/>
      <c r="E7" s="18"/>
      <c r="F7" s="18"/>
      <c r="G7" s="18"/>
      <c r="H7" s="18"/>
      <c r="I7" s="18"/>
      <c r="J7" s="18"/>
      <c r="K7" s="18"/>
      <c r="BN7" s="18"/>
    </row>
    <row r="8" spans="1:66" s="19" customFormat="1" x14ac:dyDescent="0.2">
      <c r="A8" s="18"/>
      <c r="B8"/>
      <c r="C8"/>
      <c r="D8"/>
      <c r="E8"/>
      <c r="F8"/>
      <c r="G8" s="18"/>
      <c r="H8" s="18"/>
      <c r="I8" s="18"/>
      <c r="J8" s="18"/>
      <c r="K8" s="18"/>
      <c r="BN8" s="18"/>
    </row>
    <row r="9" spans="1:66" s="19" customFormat="1" ht="25.5" customHeight="1" x14ac:dyDescent="0.2">
      <c r="A9" s="200" t="s">
        <v>237</v>
      </c>
      <c r="B9" s="200"/>
      <c r="C9" s="200"/>
      <c r="D9" s="200"/>
      <c r="E9" s="200"/>
      <c r="F9" s="200"/>
      <c r="G9" s="200"/>
      <c r="H9" s="200"/>
      <c r="I9" s="200"/>
      <c r="J9" s="200"/>
      <c r="K9" s="200"/>
      <c r="L9" s="200"/>
      <c r="BN9" s="18"/>
    </row>
    <row r="10" spans="1:66" s="19" customFormat="1" x14ac:dyDescent="0.2">
      <c r="A10" s="18"/>
      <c r="B10" s="18"/>
      <c r="C10" s="18"/>
      <c r="D10" s="18"/>
      <c r="E10" s="18"/>
      <c r="F10" s="18"/>
      <c r="G10" s="18"/>
      <c r="H10" s="18"/>
      <c r="I10" s="18"/>
      <c r="J10" s="18"/>
      <c r="K10" s="18"/>
      <c r="BN10" s="18"/>
    </row>
    <row r="32" spans="1:66" s="19" customFormat="1" x14ac:dyDescent="0.2">
      <c r="A32" s="18"/>
      <c r="B32" s="18"/>
      <c r="C32" s="18"/>
      <c r="D32" s="18"/>
      <c r="E32" s="18"/>
      <c r="F32" s="18"/>
      <c r="G32" s="18"/>
      <c r="H32" s="18"/>
      <c r="I32" s="18"/>
      <c r="J32" s="18"/>
      <c r="K32" s="18"/>
      <c r="BN32" s="18"/>
    </row>
    <row r="33" spans="1:66" s="19" customFormat="1" x14ac:dyDescent="0.2">
      <c r="A33" s="18"/>
      <c r="B33" s="18"/>
      <c r="C33" s="18"/>
      <c r="D33" s="18"/>
      <c r="E33" s="18"/>
      <c r="F33" s="18"/>
      <c r="G33" s="18"/>
      <c r="H33" s="18"/>
      <c r="I33" s="18"/>
      <c r="J33" s="18"/>
      <c r="K33" s="18"/>
      <c r="BN33" s="18"/>
    </row>
    <row r="34" spans="1:66" s="19" customFormat="1" ht="29.25" customHeight="1" x14ac:dyDescent="0.2">
      <c r="A34" s="199" t="s">
        <v>238</v>
      </c>
      <c r="B34" s="199"/>
      <c r="C34" s="199"/>
      <c r="D34" s="199"/>
      <c r="E34" s="18"/>
      <c r="F34" s="18"/>
      <c r="G34" s="18"/>
      <c r="H34" s="18"/>
      <c r="I34" s="18"/>
      <c r="J34" s="18"/>
      <c r="K34" s="18"/>
      <c r="BN34" s="18"/>
    </row>
    <row r="35" spans="1:66" s="101" customFormat="1" ht="26.25" customHeight="1" thickBot="1" x14ac:dyDescent="0.25">
      <c r="A35" s="132" t="s">
        <v>239</v>
      </c>
      <c r="B35" s="133" t="s">
        <v>240</v>
      </c>
      <c r="C35" s="133" t="s">
        <v>241</v>
      </c>
      <c r="D35" s="133" t="s">
        <v>242</v>
      </c>
      <c r="E35" s="133" t="s">
        <v>243</v>
      </c>
      <c r="F35" s="133" t="s">
        <v>244</v>
      </c>
      <c r="G35" s="133" t="s">
        <v>245</v>
      </c>
      <c r="H35" s="133" t="s">
        <v>246</v>
      </c>
      <c r="I35" s="133" t="s">
        <v>247</v>
      </c>
    </row>
    <row r="36" spans="1:66" s="19" customFormat="1" ht="14.25" thickTop="1" x14ac:dyDescent="0.2">
      <c r="A36" s="134" t="s">
        <v>248</v>
      </c>
      <c r="B36" s="135">
        <f>MIN(SurveySetup!C3:E3)</f>
        <v>50</v>
      </c>
      <c r="C36" s="135">
        <f>MAX(SurveySetup!C3:E3)</f>
        <v>200</v>
      </c>
      <c r="D36" s="135">
        <v>0</v>
      </c>
      <c r="E36" s="135">
        <f>(C36-B36)*C3</f>
        <v>-1.3633652638448173</v>
      </c>
      <c r="F36" s="135">
        <v>0</v>
      </c>
      <c r="G36" s="135">
        <f>(C36-B36)*(C3-2*D3)</f>
        <v>-1.912503497529245</v>
      </c>
      <c r="H36" s="135">
        <v>0</v>
      </c>
      <c r="I36" s="135">
        <f>(C36-B36)*(C3+2*D3)</f>
        <v>-0.81422703016038944</v>
      </c>
      <c r="J36" s="18"/>
      <c r="K36" s="18"/>
      <c r="BN36" s="18"/>
    </row>
    <row r="37" spans="1:66" s="19" customFormat="1" ht="13.5" x14ac:dyDescent="0.2">
      <c r="A37" s="134" t="s">
        <v>249</v>
      </c>
      <c r="B37" s="100">
        <f>MIN(SurveySetup!C4:E4)</f>
        <v>0.25</v>
      </c>
      <c r="C37" s="100">
        <f>MAX(SurveySetup!C4:E4)</f>
        <v>2</v>
      </c>
      <c r="D37" s="100">
        <v>0</v>
      </c>
      <c r="E37" s="100">
        <f>(C37-B37)*C4</f>
        <v>1.2564524276017741</v>
      </c>
      <c r="F37" s="100">
        <v>0</v>
      </c>
      <c r="G37" s="100">
        <f>(C37-B37)*(C4-2*D4)</f>
        <v>0.7852445512525259</v>
      </c>
      <c r="H37" s="100">
        <v>0</v>
      </c>
      <c r="I37" s="100">
        <f>(C37-B37)*(C4+2*D4)</f>
        <v>1.7276603039510223</v>
      </c>
      <c r="J37" s="18"/>
      <c r="K37" s="18"/>
      <c r="BN37" s="18"/>
    </row>
    <row r="38" spans="1:66" s="19" customFormat="1" ht="13.5" x14ac:dyDescent="0.2">
      <c r="A38" s="134" t="s">
        <v>250</v>
      </c>
      <c r="B38" s="136">
        <f>MIN(SurveySetup!C5:E5)</f>
        <v>120</v>
      </c>
      <c r="C38" s="136">
        <f>MAX(SurveySetup!C5:E5)</f>
        <v>600</v>
      </c>
      <c r="D38" s="136">
        <v>0</v>
      </c>
      <c r="E38" s="136">
        <f>(C38-B38)*C5</f>
        <v>-0.70229711115901938</v>
      </c>
      <c r="F38" s="136">
        <v>0</v>
      </c>
      <c r="G38" s="136">
        <f>(C38-B38)*(C5-2*D5)</f>
        <v>-1.1856150314674012</v>
      </c>
      <c r="H38" s="136">
        <v>0</v>
      </c>
      <c r="I38" s="136">
        <f>(C38-B38)*(C5+2*D5)</f>
        <v>-0.21897919085063763</v>
      </c>
      <c r="J38" s="18"/>
      <c r="K38" s="18"/>
      <c r="BN38" s="18"/>
    </row>
    <row r="39" spans="1:66" s="19" customFormat="1" ht="13.5" x14ac:dyDescent="0.2">
      <c r="A39" s="134" t="s">
        <v>251</v>
      </c>
      <c r="B39" s="100">
        <f>MIN(SurveySetup!C6:E6)</f>
        <v>1</v>
      </c>
      <c r="C39" s="100">
        <f>MAX(SurveySetup!C6:E6)</f>
        <v>10</v>
      </c>
      <c r="D39" s="100">
        <v>0</v>
      </c>
      <c r="E39" s="100">
        <f>(C39-B39)*C6</f>
        <v>0.7265905670446654</v>
      </c>
      <c r="F39" s="100">
        <v>0</v>
      </c>
      <c r="G39" s="100">
        <f>(C39-B39)*(C6-2*D6)</f>
        <v>0.27462098719702643</v>
      </c>
      <c r="H39" s="100">
        <v>0</v>
      </c>
      <c r="I39" s="100">
        <f>(C39-B39)*(C6+2*D6)</f>
        <v>1.1785601468923046</v>
      </c>
      <c r="J39" s="18"/>
      <c r="K39" s="18"/>
      <c r="BN39" s="18"/>
    </row>
    <row r="40" spans="1:66" x14ac:dyDescent="0.2">
      <c r="A40" s="102" t="s">
        <v>252</v>
      </c>
      <c r="B40" s="98">
        <f>MIN(ResultsInterpretation!$G$36:$G$39,ResultsInterpretation!$I$36:$I$39)</f>
        <v>-1.912503497529245</v>
      </c>
    </row>
    <row r="41" spans="1:66" x14ac:dyDescent="0.2">
      <c r="A41" s="102" t="s">
        <v>253</v>
      </c>
      <c r="B41" s="99">
        <f>MAX(ResultsInterpretation!$G$36:$G$39,ResultsInterpretation!$I$36:$I$39)</f>
        <v>1.7276603039510223</v>
      </c>
    </row>
  </sheetData>
  <sheetProtection sheet="1" objects="1" scenarios="1"/>
  <mergeCells count="3">
    <mergeCell ref="A1:E1"/>
    <mergeCell ref="A34:D34"/>
    <mergeCell ref="A9:L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tabColor rgb="FF00B0F0"/>
  </sheetPr>
  <dimension ref="A1:BM53"/>
  <sheetViews>
    <sheetView tabSelected="1" zoomScale="125" zoomScaleNormal="100" workbookViewId="0">
      <selection activeCell="G13" sqref="G13"/>
    </sheetView>
  </sheetViews>
  <sheetFormatPr defaultColWidth="8.85546875" defaultRowHeight="12.75" x14ac:dyDescent="0.2"/>
  <cols>
    <col min="1" max="1" width="22.140625" style="19" customWidth="1"/>
    <col min="2" max="2" width="12.42578125" style="18" customWidth="1"/>
    <col min="3" max="5" width="15.28515625" style="18" customWidth="1"/>
    <col min="6" max="6" width="15.28515625" style="1" customWidth="1"/>
    <col min="7" max="65" width="8.85546875" style="19"/>
    <col min="66" max="16384" width="8.85546875" style="18"/>
  </cols>
  <sheetData>
    <row r="1" spans="1:7" ht="25.5" customHeight="1" x14ac:dyDescent="0.2">
      <c r="A1" s="203" t="s">
        <v>254</v>
      </c>
      <c r="B1" s="203"/>
      <c r="C1" s="203"/>
      <c r="D1" s="203"/>
      <c r="E1" s="203"/>
      <c r="F1" s="203"/>
      <c r="G1" s="203"/>
    </row>
    <row r="2" spans="1:7" ht="12.75" customHeight="1" x14ac:dyDescent="0.2">
      <c r="B2" s="19"/>
    </row>
    <row r="3" spans="1:7" ht="21" thickBot="1" x14ac:dyDescent="0.25">
      <c r="A3" s="197" t="s">
        <v>233</v>
      </c>
      <c r="B3" s="197"/>
      <c r="C3" s="197"/>
      <c r="D3" s="197"/>
      <c r="E3" s="198"/>
    </row>
    <row r="4" spans="1:7" ht="15.75" thickTop="1" thickBot="1" x14ac:dyDescent="0.25">
      <c r="A4" s="56" t="s">
        <v>7</v>
      </c>
      <c r="B4" s="56" t="s">
        <v>8</v>
      </c>
      <c r="C4" s="97" t="s">
        <v>234</v>
      </c>
      <c r="D4" s="97" t="s">
        <v>235</v>
      </c>
      <c r="E4" s="97" t="s">
        <v>236</v>
      </c>
    </row>
    <row r="5" spans="1:7" ht="13.5" thickTop="1" x14ac:dyDescent="0.2">
      <c r="A5" s="106" t="str">
        <f>SurveySetup!A3</f>
        <v>price</v>
      </c>
      <c r="B5" s="106" t="str">
        <f>SurveySetup!B3</f>
        <v>$</v>
      </c>
      <c r="C5" s="57">
        <f>MaxLikelihoodSolver!K12</f>
        <v>-9.0891017589654483E-3</v>
      </c>
      <c r="D5" s="57">
        <f>MaxLikelihoodSolver!M12</f>
        <v>1.8304607789480928E-3</v>
      </c>
      <c r="E5" s="94">
        <f>D5/ABS(C5)</f>
        <v>0.20139072347193546</v>
      </c>
    </row>
    <row r="6" spans="1:7" x14ac:dyDescent="0.2">
      <c r="A6" s="106" t="str">
        <f>SurveySetup!A4</f>
        <v>Fluid Capacity</v>
      </c>
      <c r="B6" s="106" t="str">
        <f>SurveySetup!B4</f>
        <v>liters</v>
      </c>
      <c r="C6" s="57">
        <f>MaxLikelihoodSolver!K13</f>
        <v>0.71797281577244232</v>
      </c>
      <c r="D6" s="57">
        <f>MaxLikelihoodSolver!M13</f>
        <v>0.13463082181407091</v>
      </c>
      <c r="E6" s="95">
        <f t="shared" ref="E6:E8" si="0">D6/ABS(C6)</f>
        <v>0.1875152078971489</v>
      </c>
    </row>
    <row r="7" spans="1:7" x14ac:dyDescent="0.2">
      <c r="A7" s="106" t="str">
        <f>SurveySetup!A5</f>
        <v>Time to boil</v>
      </c>
      <c r="B7" s="106" t="str">
        <f>SurveySetup!B5</f>
        <v>sec</v>
      </c>
      <c r="C7" s="57">
        <f>MaxLikelihoodSolver!K14</f>
        <v>-1.4631189815812904E-3</v>
      </c>
      <c r="D7" s="57">
        <f>MaxLikelihoodSolver!M14</f>
        <v>5.0345616698789768E-4</v>
      </c>
      <c r="E7" s="94">
        <f t="shared" si="0"/>
        <v>0.34409789861640572</v>
      </c>
      <c r="F7"/>
    </row>
    <row r="8" spans="1:7" x14ac:dyDescent="0.2">
      <c r="A8" s="106" t="str">
        <f>SurveySetup!A6</f>
        <v>Boils per charge</v>
      </c>
      <c r="B8" s="106" t="str">
        <f>SurveySetup!B6</f>
        <v>#</v>
      </c>
      <c r="C8" s="57">
        <f>MaxLikelihoodSolver!K15</f>
        <v>8.0732285227185049E-2</v>
      </c>
      <c r="D8" s="57">
        <f>MaxLikelihoodSolver!M15</f>
        <v>2.5109421102646613E-2</v>
      </c>
      <c r="E8" s="96">
        <f t="shared" si="0"/>
        <v>0.31102081443609991</v>
      </c>
      <c r="F8"/>
    </row>
    <row r="10" spans="1:7" ht="21" thickBot="1" x14ac:dyDescent="0.25">
      <c r="A10" s="195" t="s">
        <v>255</v>
      </c>
      <c r="B10" s="195"/>
      <c r="C10" s="195"/>
      <c r="D10" s="195"/>
      <c r="E10" s="195"/>
      <c r="F10" s="195"/>
    </row>
    <row r="11" spans="1:7" ht="14.25" thickTop="1" thickBot="1" x14ac:dyDescent="0.25">
      <c r="A11" s="103" t="s">
        <v>7</v>
      </c>
      <c r="B11" s="103" t="s">
        <v>8</v>
      </c>
      <c r="C11" s="104" t="s">
        <v>256</v>
      </c>
      <c r="D11" s="104" t="s">
        <v>257</v>
      </c>
      <c r="E11" s="104" t="s">
        <v>258</v>
      </c>
      <c r="F11" s="104" t="s">
        <v>259</v>
      </c>
    </row>
    <row r="12" spans="1:7" ht="13.5" thickTop="1" x14ac:dyDescent="0.2">
      <c r="A12" s="109" t="str">
        <f>SurveySetup!A3</f>
        <v>price</v>
      </c>
      <c r="B12" s="109" t="str">
        <f>SurveySetup!B3</f>
        <v>$</v>
      </c>
      <c r="C12" s="156">
        <v>95</v>
      </c>
      <c r="D12" s="156">
        <v>50</v>
      </c>
      <c r="E12" s="156">
        <v>135</v>
      </c>
      <c r="F12" s="156">
        <v>200</v>
      </c>
    </row>
    <row r="13" spans="1:7" x14ac:dyDescent="0.2">
      <c r="A13" s="109" t="str">
        <f>SurveySetup!A4</f>
        <v>Fluid Capacity</v>
      </c>
      <c r="B13" s="109" t="str">
        <f>SurveySetup!B4</f>
        <v>liters</v>
      </c>
      <c r="C13" s="157">
        <v>1</v>
      </c>
      <c r="D13" s="157">
        <v>0.25</v>
      </c>
      <c r="E13" s="157">
        <v>2</v>
      </c>
      <c r="F13" s="157">
        <v>1</v>
      </c>
    </row>
    <row r="14" spans="1:7" x14ac:dyDescent="0.2">
      <c r="A14" s="109" t="str">
        <f>SurveySetup!A5</f>
        <v>Time to boil</v>
      </c>
      <c r="B14" s="109" t="str">
        <f>SurveySetup!B5</f>
        <v>sec</v>
      </c>
      <c r="C14" s="156">
        <v>600</v>
      </c>
      <c r="D14" s="156">
        <v>600</v>
      </c>
      <c r="E14" s="156">
        <v>200</v>
      </c>
      <c r="F14" s="156">
        <v>125</v>
      </c>
    </row>
    <row r="15" spans="1:7" ht="13.5" thickBot="1" x14ac:dyDescent="0.25">
      <c r="A15" s="110" t="str">
        <f>SurveySetup!A6</f>
        <v>Boils per charge</v>
      </c>
      <c r="B15" s="110" t="str">
        <f>SurveySetup!B6</f>
        <v>#</v>
      </c>
      <c r="C15" s="157">
        <v>1</v>
      </c>
      <c r="D15" s="157">
        <v>2</v>
      </c>
      <c r="E15" s="157">
        <v>1</v>
      </c>
      <c r="F15" s="157">
        <v>10</v>
      </c>
    </row>
    <row r="16" spans="1:7" ht="13.5" thickTop="1" x14ac:dyDescent="0.2">
      <c r="D16" s="38"/>
      <c r="E16" s="38"/>
      <c r="F16" s="38"/>
    </row>
    <row r="17" spans="1:15" ht="13.5" thickBot="1" x14ac:dyDescent="0.25">
      <c r="A17" s="103" t="s">
        <v>260</v>
      </c>
      <c r="B17" s="103" t="s">
        <v>261</v>
      </c>
      <c r="C17" s="156">
        <v>20000</v>
      </c>
      <c r="F17" s="18"/>
    </row>
    <row r="18" spans="1:15" ht="13.5" thickTop="1" x14ac:dyDescent="0.2"/>
    <row r="19" spans="1:15" ht="21" thickBot="1" x14ac:dyDescent="0.25">
      <c r="A19" s="195" t="s">
        <v>262</v>
      </c>
      <c r="B19" s="195"/>
      <c r="C19" s="195"/>
      <c r="D19" s="195"/>
      <c r="E19" s="195"/>
      <c r="F19" s="195"/>
      <c r="G19" s="18"/>
      <c r="H19" s="18"/>
      <c r="I19" s="18"/>
      <c r="J19" s="18"/>
      <c r="K19" s="18"/>
      <c r="L19" s="18"/>
      <c r="M19" s="18"/>
      <c r="N19" s="18"/>
      <c r="O19" s="18"/>
    </row>
    <row r="20" spans="1:15" ht="14.25" thickTop="1" thickBot="1" x14ac:dyDescent="0.25">
      <c r="A20" s="103" t="s">
        <v>7</v>
      </c>
      <c r="B20" s="103" t="s">
        <v>8</v>
      </c>
      <c r="C20" s="204" t="s">
        <v>263</v>
      </c>
      <c r="D20" s="205"/>
      <c r="E20"/>
      <c r="F20"/>
      <c r="G20"/>
      <c r="H20" s="18"/>
      <c r="I20" s="18"/>
      <c r="J20" s="18"/>
      <c r="K20" s="18"/>
      <c r="L20" s="18"/>
      <c r="M20" s="18"/>
      <c r="N20" s="18"/>
      <c r="O20" s="18"/>
    </row>
    <row r="21" spans="1:15" ht="13.5" thickTop="1" x14ac:dyDescent="0.2">
      <c r="A21" s="109" t="s">
        <v>264</v>
      </c>
      <c r="B21" s="109" t="str">
        <f>SurveySetup!B3</f>
        <v>$</v>
      </c>
      <c r="C21" s="156">
        <v>150</v>
      </c>
      <c r="D21"/>
      <c r="E21"/>
      <c r="F21"/>
      <c r="G21"/>
      <c r="H21" s="18"/>
      <c r="I21" s="18"/>
      <c r="J21" s="18"/>
      <c r="K21" s="18"/>
      <c r="L21" s="18"/>
      <c r="M21" s="18"/>
      <c r="N21" s="18"/>
      <c r="O21" s="18"/>
    </row>
    <row r="22" spans="1:15" x14ac:dyDescent="0.2">
      <c r="A22" s="109" t="s">
        <v>265</v>
      </c>
      <c r="B22" s="108" t="str">
        <f>SurveySetup!B3</f>
        <v>$</v>
      </c>
      <c r="C22" s="157">
        <v>27</v>
      </c>
      <c r="D22"/>
      <c r="E22"/>
      <c r="F22"/>
      <c r="G22"/>
      <c r="H22" s="18"/>
      <c r="I22" s="18"/>
      <c r="J22" s="18"/>
      <c r="K22" s="18"/>
      <c r="L22" s="18"/>
      <c r="M22" s="18"/>
      <c r="N22" s="18"/>
      <c r="O22" s="18"/>
    </row>
    <row r="23" spans="1:15" x14ac:dyDescent="0.2">
      <c r="A23" s="109" t="s">
        <v>266</v>
      </c>
      <c r="B23" s="109" t="s">
        <v>267</v>
      </c>
      <c r="C23" s="156">
        <v>20000</v>
      </c>
      <c r="D23"/>
      <c r="E23"/>
      <c r="F23"/>
      <c r="G23"/>
      <c r="H23" s="18"/>
      <c r="I23" s="18"/>
      <c r="J23" s="18"/>
      <c r="K23" s="18"/>
      <c r="L23" s="18"/>
      <c r="M23" s="18"/>
      <c r="N23" s="18"/>
      <c r="O23" s="18"/>
    </row>
    <row r="24" spans="1:15" x14ac:dyDescent="0.2">
      <c r="A24" s="109" t="str">
        <f>SurveySetup!A4</f>
        <v>Fluid Capacity</v>
      </c>
      <c r="B24" s="109" t="str">
        <f>SurveySetup!B4</f>
        <v>liters</v>
      </c>
      <c r="C24" s="157">
        <v>0.23549999999999999</v>
      </c>
      <c r="D24"/>
      <c r="E24"/>
      <c r="F24"/>
      <c r="G24"/>
      <c r="H24" s="18"/>
      <c r="I24" s="18"/>
      <c r="J24" s="18"/>
      <c r="K24" s="18"/>
      <c r="L24" s="18"/>
      <c r="M24" s="18"/>
      <c r="N24" s="18"/>
      <c r="O24" s="18"/>
    </row>
    <row r="25" spans="1:15" x14ac:dyDescent="0.2">
      <c r="A25" s="109" t="str">
        <f>SurveySetup!A5</f>
        <v>Time to boil</v>
      </c>
      <c r="B25" s="109" t="str">
        <f>SurveySetup!B5</f>
        <v>sec</v>
      </c>
      <c r="C25" s="156">
        <v>42.669273817455</v>
      </c>
      <c r="F25" s="18"/>
      <c r="G25" s="18"/>
      <c r="H25" s="18"/>
      <c r="I25" s="18"/>
      <c r="J25" s="18"/>
      <c r="K25" s="18"/>
      <c r="L25" s="18"/>
      <c r="M25" s="18"/>
      <c r="N25" s="18"/>
      <c r="O25" s="18"/>
    </row>
    <row r="26" spans="1:15" x14ac:dyDescent="0.2">
      <c r="A26" s="109" t="str">
        <f>SurveySetup!A6</f>
        <v>Boils per charge</v>
      </c>
      <c r="B26" s="109" t="str">
        <f>SurveySetup!B6</f>
        <v>#</v>
      </c>
      <c r="C26" s="157">
        <v>9.3588135385215008</v>
      </c>
      <c r="F26" s="18"/>
      <c r="G26" s="18"/>
      <c r="H26" s="18"/>
      <c r="I26" s="18"/>
      <c r="J26" s="18"/>
      <c r="K26" s="18"/>
      <c r="L26" s="18"/>
      <c r="M26" s="18"/>
      <c r="N26" s="18"/>
      <c r="O26" s="18"/>
    </row>
    <row r="28" spans="1:15" ht="21" thickBot="1" x14ac:dyDescent="0.25">
      <c r="A28" s="197" t="s">
        <v>268</v>
      </c>
      <c r="B28" s="197"/>
      <c r="C28" s="197"/>
      <c r="D28" s="197"/>
      <c r="E28" s="198"/>
    </row>
    <row r="29" spans="1:15" ht="14.25" thickTop="1" thickBot="1" x14ac:dyDescent="0.25">
      <c r="A29" s="56" t="s">
        <v>7</v>
      </c>
      <c r="B29" s="56" t="s">
        <v>8</v>
      </c>
      <c r="C29" s="201" t="s">
        <v>269</v>
      </c>
      <c r="D29" s="202"/>
      <c r="E29"/>
    </row>
    <row r="30" spans="1:15" ht="12.75" customHeight="1" thickTop="1" x14ac:dyDescent="0.2">
      <c r="A30" s="107" t="s">
        <v>270</v>
      </c>
      <c r="B30" s="107" t="s">
        <v>267</v>
      </c>
      <c r="C30" s="173">
        <f>IF(PredictionSolver!$A$133&lt;=capacity,PredictionSolver!$A$133,capacity)</f>
        <v>3714.3327004544503</v>
      </c>
      <c r="D30"/>
      <c r="E30"/>
    </row>
    <row r="31" spans="1:15" ht="12.75" customHeight="1" x14ac:dyDescent="0.2">
      <c r="A31" s="107" t="s">
        <v>225</v>
      </c>
      <c r="B31" s="106" t="str">
        <f>SurveySetup!B3</f>
        <v>$</v>
      </c>
      <c r="C31" s="174">
        <f>IF(PredictionSolver!$A$133&lt;=capacity,PredictionSolver!$A$132,PredictionSolver!$A$137)</f>
        <v>162.11497077936258</v>
      </c>
      <c r="D31"/>
      <c r="E31"/>
      <c r="F31"/>
    </row>
    <row r="32" spans="1:15" ht="12.75" customHeight="1" x14ac:dyDescent="0.2">
      <c r="A32" s="107" t="s">
        <v>271</v>
      </c>
      <c r="B32" s="106" t="str">
        <f>SurveySetup!B3</f>
        <v>$</v>
      </c>
      <c r="C32" s="174">
        <f>price*demand</f>
        <v>602148.93719900411</v>
      </c>
      <c r="D32"/>
      <c r="E32"/>
      <c r="F32" s="18"/>
      <c r="G32" s="18"/>
      <c r="H32" s="18"/>
      <c r="I32" s="18"/>
    </row>
    <row r="33" spans="1:15" ht="12.75" customHeight="1" x14ac:dyDescent="0.2">
      <c r="A33" s="107" t="s">
        <v>272</v>
      </c>
      <c r="B33" s="106" t="str">
        <f>SurveySetup!B3</f>
        <v>$</v>
      </c>
      <c r="C33" s="174">
        <f>demand*(price-marginalCost)-fixedCost</f>
        <v>501711.95428673393</v>
      </c>
      <c r="D33"/>
      <c r="E33"/>
      <c r="F33" s="18"/>
      <c r="G33" s="18"/>
      <c r="H33" s="18"/>
      <c r="I33" s="18"/>
    </row>
    <row r="34" spans="1:15" x14ac:dyDescent="0.2">
      <c r="A34"/>
      <c r="B34"/>
      <c r="C34"/>
      <c r="D34"/>
      <c r="F34" s="18"/>
      <c r="G34" s="18"/>
      <c r="H34" s="18"/>
      <c r="I34" s="18"/>
    </row>
    <row r="35" spans="1:15" x14ac:dyDescent="0.2">
      <c r="A35"/>
      <c r="B35"/>
      <c r="C35"/>
      <c r="D35"/>
      <c r="F35" s="18"/>
      <c r="G35" s="18"/>
      <c r="H35" s="18"/>
      <c r="I35" s="18"/>
    </row>
    <row r="36" spans="1:15" x14ac:dyDescent="0.2">
      <c r="A36"/>
      <c r="B36"/>
      <c r="C36"/>
      <c r="D36"/>
      <c r="F36" s="18"/>
      <c r="G36" s="18"/>
      <c r="H36" s="18"/>
      <c r="I36" s="18"/>
    </row>
    <row r="37" spans="1:15" x14ac:dyDescent="0.2">
      <c r="A37"/>
      <c r="B37"/>
      <c r="C37"/>
      <c r="D37"/>
      <c r="G37"/>
      <c r="H37"/>
    </row>
    <row r="38" spans="1:15" x14ac:dyDescent="0.2">
      <c r="A38"/>
      <c r="B38"/>
      <c r="C38"/>
      <c r="D38"/>
      <c r="F38" s="2"/>
      <c r="G38" s="2"/>
      <c r="H38" s="2"/>
    </row>
    <row r="39" spans="1:15" x14ac:dyDescent="0.2">
      <c r="A39"/>
      <c r="B39"/>
      <c r="C39"/>
      <c r="D39"/>
      <c r="F39"/>
      <c r="G39"/>
      <c r="H39"/>
    </row>
    <row r="40" spans="1:15" x14ac:dyDescent="0.2">
      <c r="A40"/>
      <c r="B40"/>
      <c r="C40"/>
      <c r="D40"/>
      <c r="E40"/>
      <c r="F40"/>
      <c r="G40"/>
      <c r="H40"/>
    </row>
    <row r="41" spans="1:15" x14ac:dyDescent="0.2">
      <c r="A41"/>
      <c r="B41"/>
      <c r="C41"/>
      <c r="D41"/>
      <c r="E41"/>
      <c r="F41"/>
      <c r="G41"/>
      <c r="H41"/>
    </row>
    <row r="42" spans="1:15" x14ac:dyDescent="0.2">
      <c r="A42"/>
      <c r="B42"/>
      <c r="C42"/>
      <c r="D42"/>
      <c r="E42"/>
      <c r="F42"/>
      <c r="G42"/>
      <c r="H42"/>
    </row>
    <row r="43" spans="1:15" x14ac:dyDescent="0.2">
      <c r="A43"/>
      <c r="B43"/>
      <c r="C43"/>
      <c r="D43"/>
    </row>
    <row r="46" spans="1:15" x14ac:dyDescent="0.2">
      <c r="A46" s="18"/>
      <c r="F46" s="18"/>
      <c r="G46" s="18"/>
      <c r="H46" s="18"/>
      <c r="I46" s="18"/>
      <c r="J46" s="18"/>
      <c r="K46" s="18"/>
      <c r="L46" s="18"/>
      <c r="M46" s="18"/>
      <c r="N46" s="18"/>
      <c r="O46" s="18"/>
    </row>
    <row r="47" spans="1:15" x14ac:dyDescent="0.2">
      <c r="A47" s="18"/>
      <c r="F47" s="18"/>
      <c r="G47" s="18"/>
      <c r="H47" s="18"/>
      <c r="I47" s="18"/>
      <c r="J47" s="18"/>
      <c r="K47" s="18"/>
      <c r="L47" s="18"/>
      <c r="M47" s="18"/>
      <c r="N47" s="18"/>
      <c r="O47" s="18"/>
    </row>
    <row r="48" spans="1:15" x14ac:dyDescent="0.2">
      <c r="A48" s="18"/>
      <c r="F48" s="18"/>
      <c r="G48" s="18"/>
      <c r="H48" s="18"/>
      <c r="I48" s="18"/>
      <c r="J48" s="18"/>
      <c r="K48" s="18"/>
      <c r="L48" s="18"/>
      <c r="M48" s="18"/>
      <c r="N48" s="18"/>
      <c r="O48" s="18"/>
    </row>
    <row r="49" spans="1:15" x14ac:dyDescent="0.2">
      <c r="A49" s="18"/>
      <c r="F49" s="18"/>
      <c r="G49" s="18"/>
      <c r="H49" s="18"/>
      <c r="I49" s="18"/>
      <c r="J49" s="18"/>
      <c r="K49" s="18"/>
      <c r="L49" s="18"/>
      <c r="M49" s="18"/>
      <c r="N49" s="18"/>
      <c r="O49" s="18"/>
    </row>
    <row r="50" spans="1:15" x14ac:dyDescent="0.2">
      <c r="A50" s="18"/>
      <c r="F50" s="18"/>
      <c r="G50" s="18"/>
      <c r="H50" s="18"/>
      <c r="I50" s="18"/>
      <c r="J50" s="18"/>
      <c r="K50" s="18"/>
      <c r="L50" s="18"/>
      <c r="M50" s="18"/>
      <c r="N50" s="18"/>
      <c r="O50" s="18"/>
    </row>
    <row r="51" spans="1:15" x14ac:dyDescent="0.2">
      <c r="A51" s="18"/>
      <c r="F51" s="18"/>
      <c r="G51" s="18"/>
      <c r="H51" s="18"/>
      <c r="I51" s="18"/>
      <c r="J51" s="18"/>
      <c r="K51" s="18"/>
      <c r="L51" s="18"/>
      <c r="M51" s="18"/>
      <c r="N51" s="18"/>
      <c r="O51" s="18"/>
    </row>
    <row r="52" spans="1:15" x14ac:dyDescent="0.2">
      <c r="A52" s="18"/>
      <c r="F52" s="18"/>
      <c r="G52" s="18"/>
      <c r="H52" s="18"/>
      <c r="I52" s="18"/>
      <c r="J52" s="18"/>
      <c r="K52" s="18"/>
      <c r="L52" s="18"/>
      <c r="M52" s="18"/>
      <c r="N52" s="18"/>
      <c r="O52" s="18"/>
    </row>
    <row r="53" spans="1:15" x14ac:dyDescent="0.2">
      <c r="A53" s="18"/>
      <c r="F53" s="18"/>
      <c r="G53" s="18"/>
      <c r="H53" s="18"/>
      <c r="I53" s="18"/>
      <c r="J53" s="18"/>
      <c r="K53" s="18"/>
      <c r="L53" s="18"/>
      <c r="M53" s="18"/>
      <c r="N53" s="18"/>
      <c r="O53" s="18"/>
    </row>
  </sheetData>
  <sheetProtection sheet="1" objects="1" scenarios="1"/>
  <mergeCells count="7">
    <mergeCell ref="A28:E28"/>
    <mergeCell ref="C29:D29"/>
    <mergeCell ref="A1:G1"/>
    <mergeCell ref="A10:F10"/>
    <mergeCell ref="A3:E3"/>
    <mergeCell ref="A19:F19"/>
    <mergeCell ref="C20:D20"/>
  </mergeCells>
  <pageMargins left="0.7" right="0.7" top="0.75" bottom="0.75" header="0.3" footer="0.3"/>
  <pageSetup orientation="portrait" horizontalDpi="4294967293" verticalDpi="4294967293"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sheetPr>
  <dimension ref="A1:C4"/>
  <sheetViews>
    <sheetView workbookViewId="0">
      <selection activeCell="C3" sqref="C3"/>
    </sheetView>
  </sheetViews>
  <sheetFormatPr defaultColWidth="8.85546875" defaultRowHeight="12.75" x14ac:dyDescent="0.2"/>
  <cols>
    <col min="1" max="1" width="22.140625" customWidth="1"/>
    <col min="2" max="2" width="12.42578125" customWidth="1"/>
    <col min="3" max="3" width="15.28515625" customWidth="1"/>
  </cols>
  <sheetData>
    <row r="1" spans="1:3" x14ac:dyDescent="0.2">
      <c r="A1" s="175" t="s">
        <v>273</v>
      </c>
      <c r="B1" s="177" t="str">
        <f>SurveySetup!B3</f>
        <v>$</v>
      </c>
      <c r="C1" s="176">
        <v>1E+100</v>
      </c>
    </row>
    <row r="3" spans="1:3" x14ac:dyDescent="0.2">
      <c r="A3" s="178" t="s">
        <v>274</v>
      </c>
      <c r="B3" s="106" t="s">
        <v>275</v>
      </c>
      <c r="C3" s="57">
        <f>IF(riskTolerance&gt;profit*100000, profit - profit*profit/riskTolerance/2 + profit*profit*profit/riskTolerance/riskTolerance/6, riskTolerance*(1-EXP(-profit/riskTolerance)))</f>
        <v>501711.95428673393</v>
      </c>
    </row>
    <row r="4" spans="1:3" x14ac:dyDescent="0.2">
      <c r="C4" s="2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9999"/>
  </sheetPr>
  <dimension ref="A1:CC90"/>
  <sheetViews>
    <sheetView workbookViewId="0">
      <selection activeCell="E5" sqref="E5"/>
    </sheetView>
  </sheetViews>
  <sheetFormatPr defaultColWidth="8.85546875" defaultRowHeight="12.75" x14ac:dyDescent="0.2"/>
  <cols>
    <col min="2" max="5" width="19.42578125" style="43" customWidth="1"/>
  </cols>
  <sheetData>
    <row r="1" spans="1:64" s="18" customFormat="1" ht="33.75" customHeight="1" x14ac:dyDescent="0.2">
      <c r="A1" s="206" t="s">
        <v>276</v>
      </c>
      <c r="B1" s="206"/>
      <c r="C1" s="206"/>
      <c r="D1" s="206"/>
      <c r="E1" s="206"/>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row>
    <row r="2" spans="1:64" s="60" customFormat="1" ht="25.5" x14ac:dyDescent="0.2">
      <c r="A2" s="62"/>
      <c r="B2" s="63" t="str">
        <f>CONCATENATE(SurveySetup!A3, "
(",  SurveySetup!B3,  ")")</f>
        <v>price
($)</v>
      </c>
      <c r="C2" s="63" t="str">
        <f>CONCATENATE(SurveySetup!A4, "
(",  SurveySetup!B4, ")")</f>
        <v>Fluid Capacity
(liters)</v>
      </c>
      <c r="D2" s="63" t="str">
        <f>CONCATENATE(SurveySetup!A5, "
(",  SurveySetup!B5,  ")")</f>
        <v>Time to boil
(sec)</v>
      </c>
      <c r="E2" s="63" t="str">
        <f>CONCATENATE(SurveySetup!A6, "
(",  SurveySetup!B6,  ")")</f>
        <v>Boils per charge
(#)</v>
      </c>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c r="BL2" s="55"/>
    </row>
    <row r="3" spans="1:64" s="18" customFormat="1" ht="13.5" thickBot="1" x14ac:dyDescent="0.25">
      <c r="A3" s="124" t="s">
        <v>156</v>
      </c>
      <c r="B3" s="125" t="s">
        <v>277</v>
      </c>
      <c r="C3" s="126" t="s">
        <v>278</v>
      </c>
      <c r="D3" s="126" t="s">
        <v>279</v>
      </c>
      <c r="E3" s="126" t="s">
        <v>280</v>
      </c>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row>
    <row r="4" spans="1:64" s="18" customFormat="1" ht="13.5" thickTop="1" x14ac:dyDescent="0.2">
      <c r="A4" s="127">
        <v>1</v>
      </c>
      <c r="B4" s="128">
        <f>SurveySetup!$C$3</f>
        <v>50</v>
      </c>
      <c r="C4" s="128">
        <f>SurveySetup!$C$4</f>
        <v>0.25</v>
      </c>
      <c r="D4" s="128">
        <f>SurveySetup!$C$5</f>
        <v>120</v>
      </c>
      <c r="E4" s="128">
        <f>SurveySetup!$C$6</f>
        <v>1</v>
      </c>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row>
    <row r="5" spans="1:64" s="18" customFormat="1" x14ac:dyDescent="0.2">
      <c r="A5" s="129">
        <v>2</v>
      </c>
      <c r="B5" s="130">
        <f>SurveySetup!$C$3</f>
        <v>50</v>
      </c>
      <c r="C5" s="130">
        <f>SurveySetup!$C$4</f>
        <v>0.25</v>
      </c>
      <c r="D5" s="130">
        <f>SurveySetup!$C$5</f>
        <v>120</v>
      </c>
      <c r="E5" s="130">
        <f>SurveySetup!$D$6</f>
        <v>5</v>
      </c>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19"/>
    </row>
    <row r="6" spans="1:64" s="18" customFormat="1" x14ac:dyDescent="0.2">
      <c r="A6" s="131">
        <v>3</v>
      </c>
      <c r="B6" s="86">
        <f>SurveySetup!$C$3</f>
        <v>50</v>
      </c>
      <c r="C6" s="86">
        <f>SurveySetup!$C$4</f>
        <v>0.25</v>
      </c>
      <c r="D6" s="86">
        <f>SurveySetup!$C$5</f>
        <v>120</v>
      </c>
      <c r="E6" s="86">
        <f>SurveySetup!$E$6</f>
        <v>10</v>
      </c>
      <c r="F6" s="19"/>
      <c r="G6" s="19"/>
      <c r="H6" s="19"/>
      <c r="I6" s="19"/>
      <c r="J6" s="19"/>
      <c r="K6" s="19"/>
      <c r="L6" s="19"/>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19"/>
      <c r="BI6" s="19"/>
      <c r="BJ6" s="19"/>
      <c r="BK6" s="19"/>
      <c r="BL6" s="19"/>
    </row>
    <row r="7" spans="1:64" s="18" customFormat="1" x14ac:dyDescent="0.2">
      <c r="A7" s="129">
        <v>4</v>
      </c>
      <c r="B7" s="130">
        <f>SurveySetup!$C$3</f>
        <v>50</v>
      </c>
      <c r="C7" s="130">
        <f>SurveySetup!$C$4</f>
        <v>0.25</v>
      </c>
      <c r="D7" s="130">
        <f>SurveySetup!$D$5</f>
        <v>240</v>
      </c>
      <c r="E7" s="130">
        <f>SurveySetup!$C$6</f>
        <v>1</v>
      </c>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c r="BK7" s="19"/>
      <c r="BL7" s="19"/>
    </row>
    <row r="8" spans="1:64" s="18" customFormat="1" x14ac:dyDescent="0.2">
      <c r="A8" s="131">
        <v>5</v>
      </c>
      <c r="B8" s="86">
        <f>SurveySetup!$C$3</f>
        <v>50</v>
      </c>
      <c r="C8" s="86">
        <f>SurveySetup!$C$4</f>
        <v>0.25</v>
      </c>
      <c r="D8" s="86">
        <f>SurveySetup!$D$5</f>
        <v>240</v>
      </c>
      <c r="E8" s="86">
        <f>SurveySetup!$D$6</f>
        <v>5</v>
      </c>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19"/>
      <c r="BJ8" s="19"/>
      <c r="BK8" s="19"/>
      <c r="BL8" s="19"/>
    </row>
    <row r="9" spans="1:64" s="18" customFormat="1" x14ac:dyDescent="0.2">
      <c r="A9" s="129">
        <v>6</v>
      </c>
      <c r="B9" s="130">
        <f>SurveySetup!$C$3</f>
        <v>50</v>
      </c>
      <c r="C9" s="130">
        <f>SurveySetup!$C$4</f>
        <v>0.25</v>
      </c>
      <c r="D9" s="130">
        <f>SurveySetup!$D$5</f>
        <v>240</v>
      </c>
      <c r="E9" s="130">
        <f>SurveySetup!$E$6</f>
        <v>10</v>
      </c>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row>
    <row r="10" spans="1:64" s="18" customFormat="1" x14ac:dyDescent="0.2">
      <c r="A10" s="131">
        <v>7</v>
      </c>
      <c r="B10" s="86">
        <f>SurveySetup!$C$3</f>
        <v>50</v>
      </c>
      <c r="C10" s="86">
        <f>SurveySetup!$C$4</f>
        <v>0.25</v>
      </c>
      <c r="D10" s="86">
        <f>SurveySetup!$E$5</f>
        <v>600</v>
      </c>
      <c r="E10" s="86">
        <f>SurveySetup!$C$6</f>
        <v>1</v>
      </c>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19"/>
      <c r="BJ10" s="19"/>
      <c r="BK10" s="19"/>
      <c r="BL10" s="19"/>
    </row>
    <row r="11" spans="1:64" s="18" customFormat="1" x14ac:dyDescent="0.2">
      <c r="A11" s="129">
        <v>8</v>
      </c>
      <c r="B11" s="130">
        <f>SurveySetup!$C$3</f>
        <v>50</v>
      </c>
      <c r="C11" s="130">
        <f>SurveySetup!$C$4</f>
        <v>0.25</v>
      </c>
      <c r="D11" s="130">
        <f>SurveySetup!$E$5</f>
        <v>600</v>
      </c>
      <c r="E11" s="130">
        <f>SurveySetup!$D$6</f>
        <v>5</v>
      </c>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19"/>
      <c r="BI11" s="19"/>
      <c r="BJ11" s="19"/>
      <c r="BK11" s="19"/>
      <c r="BL11" s="19"/>
    </row>
    <row r="12" spans="1:64" s="18" customFormat="1" x14ac:dyDescent="0.2">
      <c r="A12" s="131">
        <v>9</v>
      </c>
      <c r="B12" s="86">
        <f>SurveySetup!$C$3</f>
        <v>50</v>
      </c>
      <c r="C12" s="86">
        <f>SurveySetup!$C$4</f>
        <v>0.25</v>
      </c>
      <c r="D12" s="86">
        <f>SurveySetup!$E$5</f>
        <v>600</v>
      </c>
      <c r="E12" s="86">
        <f>SurveySetup!$E$6</f>
        <v>10</v>
      </c>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row>
    <row r="13" spans="1:64" s="18" customFormat="1" x14ac:dyDescent="0.2">
      <c r="A13" s="129">
        <v>10</v>
      </c>
      <c r="B13" s="130">
        <f>SurveySetup!$C$3</f>
        <v>50</v>
      </c>
      <c r="C13" s="130">
        <f>SurveySetup!$D$4</f>
        <v>1</v>
      </c>
      <c r="D13" s="130">
        <f>SurveySetup!$C$5</f>
        <v>120</v>
      </c>
      <c r="E13" s="130">
        <f>SurveySetup!$C$6</f>
        <v>1</v>
      </c>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9"/>
      <c r="BI13" s="19"/>
      <c r="BJ13" s="19"/>
      <c r="BK13" s="19"/>
      <c r="BL13" s="19"/>
    </row>
    <row r="14" spans="1:64" s="18" customFormat="1" x14ac:dyDescent="0.2">
      <c r="A14" s="131">
        <v>11</v>
      </c>
      <c r="B14" s="86">
        <f>SurveySetup!$C$3</f>
        <v>50</v>
      </c>
      <c r="C14" s="86">
        <f>SurveySetup!$D$4</f>
        <v>1</v>
      </c>
      <c r="D14" s="86">
        <f>SurveySetup!$C$5</f>
        <v>120</v>
      </c>
      <c r="E14" s="86">
        <f>SurveySetup!$D$6</f>
        <v>5</v>
      </c>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row>
    <row r="15" spans="1:64" s="18" customFormat="1" x14ac:dyDescent="0.2">
      <c r="A15" s="129">
        <v>12</v>
      </c>
      <c r="B15" s="130">
        <f>SurveySetup!$C$3</f>
        <v>50</v>
      </c>
      <c r="C15" s="130">
        <f>SurveySetup!$D$4</f>
        <v>1</v>
      </c>
      <c r="D15" s="130">
        <f>SurveySetup!$C$5</f>
        <v>120</v>
      </c>
      <c r="E15" s="130">
        <f>SurveySetup!$E$6</f>
        <v>10</v>
      </c>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row>
    <row r="16" spans="1:64" s="18" customFormat="1" x14ac:dyDescent="0.2">
      <c r="A16" s="131">
        <v>13</v>
      </c>
      <c r="B16" s="86">
        <f>SurveySetup!$C$3</f>
        <v>50</v>
      </c>
      <c r="C16" s="86">
        <f>SurveySetup!$D$4</f>
        <v>1</v>
      </c>
      <c r="D16" s="86">
        <f>SurveySetup!$D$5</f>
        <v>240</v>
      </c>
      <c r="E16" s="86">
        <f>SurveySetup!$C$6</f>
        <v>1</v>
      </c>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row>
    <row r="17" spans="1:64" s="18" customFormat="1" x14ac:dyDescent="0.2">
      <c r="A17" s="129">
        <v>14</v>
      </c>
      <c r="B17" s="130">
        <f>SurveySetup!$C$3</f>
        <v>50</v>
      </c>
      <c r="C17" s="130">
        <f>SurveySetup!$D$4</f>
        <v>1</v>
      </c>
      <c r="D17" s="130">
        <f>SurveySetup!$D$5</f>
        <v>240</v>
      </c>
      <c r="E17" s="130">
        <f>SurveySetup!$D$6</f>
        <v>5</v>
      </c>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c r="BJ17" s="19"/>
      <c r="BK17" s="19"/>
      <c r="BL17" s="19"/>
    </row>
    <row r="18" spans="1:64" s="18" customFormat="1" x14ac:dyDescent="0.2">
      <c r="A18" s="131">
        <v>15</v>
      </c>
      <c r="B18" s="86">
        <f>SurveySetup!$C$3</f>
        <v>50</v>
      </c>
      <c r="C18" s="86">
        <f>SurveySetup!$D$4</f>
        <v>1</v>
      </c>
      <c r="D18" s="86">
        <f>SurveySetup!$D$5</f>
        <v>240</v>
      </c>
      <c r="E18" s="86">
        <f>SurveySetup!$E$6</f>
        <v>10</v>
      </c>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row>
    <row r="19" spans="1:64" s="18" customFormat="1" x14ac:dyDescent="0.2">
      <c r="A19" s="129">
        <v>16</v>
      </c>
      <c r="B19" s="130">
        <f>SurveySetup!$C$3</f>
        <v>50</v>
      </c>
      <c r="C19" s="130">
        <f>SurveySetup!$D$4</f>
        <v>1</v>
      </c>
      <c r="D19" s="130">
        <f>SurveySetup!$E$5</f>
        <v>600</v>
      </c>
      <c r="E19" s="130">
        <f>SurveySetup!$C$6</f>
        <v>1</v>
      </c>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row>
    <row r="20" spans="1:64" s="18" customFormat="1" x14ac:dyDescent="0.2">
      <c r="A20" s="131">
        <v>17</v>
      </c>
      <c r="B20" s="86">
        <f>SurveySetup!$C$3</f>
        <v>50</v>
      </c>
      <c r="C20" s="86">
        <f>SurveySetup!$D$4</f>
        <v>1</v>
      </c>
      <c r="D20" s="86">
        <f>SurveySetup!$E$5</f>
        <v>600</v>
      </c>
      <c r="E20" s="86">
        <f>SurveySetup!$D$6</f>
        <v>5</v>
      </c>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row>
    <row r="21" spans="1:64" s="18" customFormat="1" x14ac:dyDescent="0.2">
      <c r="A21" s="129">
        <v>18</v>
      </c>
      <c r="B21" s="130">
        <f>SurveySetup!$C$3</f>
        <v>50</v>
      </c>
      <c r="C21" s="130">
        <f>SurveySetup!$D$4</f>
        <v>1</v>
      </c>
      <c r="D21" s="130">
        <f>SurveySetup!$E$5</f>
        <v>600</v>
      </c>
      <c r="E21" s="130">
        <f>SurveySetup!$E$6</f>
        <v>10</v>
      </c>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row>
    <row r="22" spans="1:64" s="18" customFormat="1" x14ac:dyDescent="0.2">
      <c r="A22" s="131">
        <v>19</v>
      </c>
      <c r="B22" s="86">
        <f>SurveySetup!$C$3</f>
        <v>50</v>
      </c>
      <c r="C22" s="86">
        <f>SurveySetup!$E$4</f>
        <v>2</v>
      </c>
      <c r="D22" s="86">
        <f>SurveySetup!$C$5</f>
        <v>120</v>
      </c>
      <c r="E22" s="86">
        <f>SurveySetup!$C$6</f>
        <v>1</v>
      </c>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row>
    <row r="23" spans="1:64" s="18" customFormat="1" x14ac:dyDescent="0.2">
      <c r="A23" s="129">
        <v>20</v>
      </c>
      <c r="B23" s="130">
        <f>SurveySetup!$C$3</f>
        <v>50</v>
      </c>
      <c r="C23" s="130">
        <f>SurveySetup!$E$4</f>
        <v>2</v>
      </c>
      <c r="D23" s="130">
        <f>SurveySetup!$C$5</f>
        <v>120</v>
      </c>
      <c r="E23" s="130">
        <f>SurveySetup!$D$6</f>
        <v>5</v>
      </c>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row>
    <row r="24" spans="1:64" s="18" customFormat="1" x14ac:dyDescent="0.2">
      <c r="A24" s="131">
        <v>21</v>
      </c>
      <c r="B24" s="86">
        <f>SurveySetup!$C$3</f>
        <v>50</v>
      </c>
      <c r="C24" s="86">
        <f>SurveySetup!$E$4</f>
        <v>2</v>
      </c>
      <c r="D24" s="86">
        <f>SurveySetup!$C$5</f>
        <v>120</v>
      </c>
      <c r="E24" s="86">
        <f>SurveySetup!$E$6</f>
        <v>10</v>
      </c>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row>
    <row r="25" spans="1:64" s="18" customFormat="1" x14ac:dyDescent="0.2">
      <c r="A25" s="129">
        <v>22</v>
      </c>
      <c r="B25" s="130">
        <f>SurveySetup!$C$3</f>
        <v>50</v>
      </c>
      <c r="C25" s="130">
        <f>SurveySetup!$E$4</f>
        <v>2</v>
      </c>
      <c r="D25" s="130">
        <f>SurveySetup!$D$5</f>
        <v>240</v>
      </c>
      <c r="E25" s="130">
        <f>SurveySetup!$C$6</f>
        <v>1</v>
      </c>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row>
    <row r="26" spans="1:64" s="18" customFormat="1" x14ac:dyDescent="0.2">
      <c r="A26" s="131">
        <v>23</v>
      </c>
      <c r="B26" s="86">
        <f>SurveySetup!$C$3</f>
        <v>50</v>
      </c>
      <c r="C26" s="86">
        <f>SurveySetup!$E$4</f>
        <v>2</v>
      </c>
      <c r="D26" s="86">
        <f>SurveySetup!$D$5</f>
        <v>240</v>
      </c>
      <c r="E26" s="86">
        <f>SurveySetup!$D$6</f>
        <v>5</v>
      </c>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row>
    <row r="27" spans="1:64" s="18" customFormat="1" x14ac:dyDescent="0.2">
      <c r="A27" s="129">
        <v>24</v>
      </c>
      <c r="B27" s="130">
        <f>SurveySetup!$C$3</f>
        <v>50</v>
      </c>
      <c r="C27" s="130">
        <f>SurveySetup!$E$4</f>
        <v>2</v>
      </c>
      <c r="D27" s="130">
        <f>SurveySetup!$D$5</f>
        <v>240</v>
      </c>
      <c r="E27" s="130">
        <f>SurveySetup!$E$6</f>
        <v>10</v>
      </c>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row>
    <row r="28" spans="1:64" s="18" customFormat="1" x14ac:dyDescent="0.2">
      <c r="A28" s="131">
        <v>25</v>
      </c>
      <c r="B28" s="86">
        <f>SurveySetup!$C$3</f>
        <v>50</v>
      </c>
      <c r="C28" s="86">
        <f>SurveySetup!$E$4</f>
        <v>2</v>
      </c>
      <c r="D28" s="86">
        <f>SurveySetup!$E$5</f>
        <v>600</v>
      </c>
      <c r="E28" s="86">
        <f>SurveySetup!$C$6</f>
        <v>1</v>
      </c>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row>
    <row r="29" spans="1:64" s="18" customFormat="1" x14ac:dyDescent="0.2">
      <c r="A29" s="129">
        <v>26</v>
      </c>
      <c r="B29" s="130">
        <f>SurveySetup!$C$3</f>
        <v>50</v>
      </c>
      <c r="C29" s="130">
        <f>SurveySetup!$E$4</f>
        <v>2</v>
      </c>
      <c r="D29" s="130">
        <f>SurveySetup!$E$5</f>
        <v>600</v>
      </c>
      <c r="E29" s="130">
        <f>SurveySetup!$D$6</f>
        <v>5</v>
      </c>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row>
    <row r="30" spans="1:64" s="18" customFormat="1" x14ac:dyDescent="0.2">
      <c r="A30" s="131">
        <v>27</v>
      </c>
      <c r="B30" s="86">
        <f>SurveySetup!$C$3</f>
        <v>50</v>
      </c>
      <c r="C30" s="86">
        <f>SurveySetup!$E$4</f>
        <v>2</v>
      </c>
      <c r="D30" s="86">
        <f>SurveySetup!$E$5</f>
        <v>600</v>
      </c>
      <c r="E30" s="86">
        <f>SurveySetup!$E$6</f>
        <v>10</v>
      </c>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row>
    <row r="31" spans="1:64" s="18" customFormat="1" x14ac:dyDescent="0.2">
      <c r="A31" s="129">
        <v>28</v>
      </c>
      <c r="B31" s="130">
        <f>SurveySetup!$D$3</f>
        <v>100</v>
      </c>
      <c r="C31" s="130">
        <f>SurveySetup!$C$4</f>
        <v>0.25</v>
      </c>
      <c r="D31" s="130">
        <f>SurveySetup!$C$5</f>
        <v>120</v>
      </c>
      <c r="E31" s="130">
        <f>SurveySetup!$C$6</f>
        <v>1</v>
      </c>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row>
    <row r="32" spans="1:64" s="18" customFormat="1" x14ac:dyDescent="0.2">
      <c r="A32" s="131">
        <v>29</v>
      </c>
      <c r="B32" s="86">
        <f>SurveySetup!$D$3</f>
        <v>100</v>
      </c>
      <c r="C32" s="86">
        <f>SurveySetup!$C$4</f>
        <v>0.25</v>
      </c>
      <c r="D32" s="86">
        <f>SurveySetup!$C$5</f>
        <v>120</v>
      </c>
      <c r="E32" s="86">
        <f>SurveySetup!$D$6</f>
        <v>5</v>
      </c>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row>
    <row r="33" spans="1:64" s="18" customFormat="1" x14ac:dyDescent="0.2">
      <c r="A33" s="129">
        <v>30</v>
      </c>
      <c r="B33" s="130">
        <f>SurveySetup!$D$3</f>
        <v>100</v>
      </c>
      <c r="C33" s="130">
        <f>SurveySetup!$C$4</f>
        <v>0.25</v>
      </c>
      <c r="D33" s="130">
        <f>SurveySetup!$C$5</f>
        <v>120</v>
      </c>
      <c r="E33" s="130">
        <f>SurveySetup!$E$6</f>
        <v>10</v>
      </c>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row>
    <row r="34" spans="1:64" s="18" customFormat="1" x14ac:dyDescent="0.2">
      <c r="A34" s="131">
        <v>31</v>
      </c>
      <c r="B34" s="86">
        <f>SurveySetup!$D$3</f>
        <v>100</v>
      </c>
      <c r="C34" s="86">
        <f>SurveySetup!$C$4</f>
        <v>0.25</v>
      </c>
      <c r="D34" s="86">
        <f>SurveySetup!$D$5</f>
        <v>240</v>
      </c>
      <c r="E34" s="86">
        <f>SurveySetup!$C$6</f>
        <v>1</v>
      </c>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row>
    <row r="35" spans="1:64" s="18" customFormat="1" x14ac:dyDescent="0.2">
      <c r="A35" s="129">
        <v>32</v>
      </c>
      <c r="B35" s="130">
        <f>SurveySetup!$D$3</f>
        <v>100</v>
      </c>
      <c r="C35" s="130">
        <f>SurveySetup!$C$4</f>
        <v>0.25</v>
      </c>
      <c r="D35" s="130">
        <f>SurveySetup!$D$5</f>
        <v>240</v>
      </c>
      <c r="E35" s="130">
        <f>SurveySetup!$D$6</f>
        <v>5</v>
      </c>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row>
    <row r="36" spans="1:64" s="18" customFormat="1" x14ac:dyDescent="0.2">
      <c r="A36" s="131">
        <v>33</v>
      </c>
      <c r="B36" s="86">
        <f>SurveySetup!$D$3</f>
        <v>100</v>
      </c>
      <c r="C36" s="86">
        <f>SurveySetup!$C$4</f>
        <v>0.25</v>
      </c>
      <c r="D36" s="86">
        <f>SurveySetup!$D$5</f>
        <v>240</v>
      </c>
      <c r="E36" s="86">
        <f>SurveySetup!$E$6</f>
        <v>10</v>
      </c>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row>
    <row r="37" spans="1:64" s="18" customFormat="1" x14ac:dyDescent="0.2">
      <c r="A37" s="129">
        <v>34</v>
      </c>
      <c r="B37" s="130">
        <f>SurveySetup!$D$3</f>
        <v>100</v>
      </c>
      <c r="C37" s="130">
        <f>SurveySetup!$C$4</f>
        <v>0.25</v>
      </c>
      <c r="D37" s="130">
        <f>SurveySetup!$E$5</f>
        <v>600</v>
      </c>
      <c r="E37" s="130">
        <f>SurveySetup!$C$6</f>
        <v>1</v>
      </c>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row>
    <row r="38" spans="1:64" s="18" customFormat="1" x14ac:dyDescent="0.2">
      <c r="A38" s="131">
        <v>35</v>
      </c>
      <c r="B38" s="86">
        <f>SurveySetup!$D$3</f>
        <v>100</v>
      </c>
      <c r="C38" s="86">
        <f>SurveySetup!$C$4</f>
        <v>0.25</v>
      </c>
      <c r="D38" s="86">
        <f>SurveySetup!$E$5</f>
        <v>600</v>
      </c>
      <c r="E38" s="86">
        <f>SurveySetup!$D$6</f>
        <v>5</v>
      </c>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row>
    <row r="39" spans="1:64" s="18" customFormat="1" x14ac:dyDescent="0.2">
      <c r="A39" s="129">
        <v>36</v>
      </c>
      <c r="B39" s="130">
        <f>SurveySetup!$D$3</f>
        <v>100</v>
      </c>
      <c r="C39" s="130">
        <f>SurveySetup!$C$4</f>
        <v>0.25</v>
      </c>
      <c r="D39" s="130">
        <f>SurveySetup!$E$5</f>
        <v>600</v>
      </c>
      <c r="E39" s="130">
        <f>SurveySetup!$E$6</f>
        <v>10</v>
      </c>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row>
    <row r="40" spans="1:64" s="18" customFormat="1" x14ac:dyDescent="0.2">
      <c r="A40" s="131">
        <v>37</v>
      </c>
      <c r="B40" s="86">
        <f>SurveySetup!$D$3</f>
        <v>100</v>
      </c>
      <c r="C40" s="86">
        <f>SurveySetup!$D$4</f>
        <v>1</v>
      </c>
      <c r="D40" s="86">
        <f>SurveySetup!$C$5</f>
        <v>120</v>
      </c>
      <c r="E40" s="86">
        <f>SurveySetup!$C$6</f>
        <v>1</v>
      </c>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row>
    <row r="41" spans="1:64" s="18" customFormat="1" x14ac:dyDescent="0.2">
      <c r="A41" s="129">
        <v>38</v>
      </c>
      <c r="B41" s="130">
        <f>SurveySetup!$D$3</f>
        <v>100</v>
      </c>
      <c r="C41" s="130">
        <f>SurveySetup!$D$4</f>
        <v>1</v>
      </c>
      <c r="D41" s="130">
        <f>SurveySetup!$C$5</f>
        <v>120</v>
      </c>
      <c r="E41" s="130">
        <f>SurveySetup!$D$6</f>
        <v>5</v>
      </c>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row>
    <row r="42" spans="1:64" s="18" customFormat="1" x14ac:dyDescent="0.2">
      <c r="A42" s="131">
        <v>39</v>
      </c>
      <c r="B42" s="86">
        <f>SurveySetup!$D$3</f>
        <v>100</v>
      </c>
      <c r="C42" s="86">
        <f>SurveySetup!$D$4</f>
        <v>1</v>
      </c>
      <c r="D42" s="86">
        <f>SurveySetup!$C$5</f>
        <v>120</v>
      </c>
      <c r="E42" s="86">
        <f>SurveySetup!$E$6</f>
        <v>10</v>
      </c>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row>
    <row r="43" spans="1:64" s="18" customFormat="1" x14ac:dyDescent="0.2">
      <c r="A43" s="129">
        <v>40</v>
      </c>
      <c r="B43" s="130">
        <f>SurveySetup!$D$3</f>
        <v>100</v>
      </c>
      <c r="C43" s="130">
        <f>SurveySetup!$D$4</f>
        <v>1</v>
      </c>
      <c r="D43" s="130">
        <f>SurveySetup!$D$5</f>
        <v>240</v>
      </c>
      <c r="E43" s="130">
        <f>SurveySetup!$C$6</f>
        <v>1</v>
      </c>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row>
    <row r="44" spans="1:64" s="18" customFormat="1" x14ac:dyDescent="0.2">
      <c r="A44" s="131">
        <v>41</v>
      </c>
      <c r="B44" s="86">
        <f>SurveySetup!$D$3</f>
        <v>100</v>
      </c>
      <c r="C44" s="86">
        <f>SurveySetup!$D$4</f>
        <v>1</v>
      </c>
      <c r="D44" s="86">
        <f>SurveySetup!$D$5</f>
        <v>240</v>
      </c>
      <c r="E44" s="86">
        <f>SurveySetup!$D$6</f>
        <v>5</v>
      </c>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row>
    <row r="45" spans="1:64" s="18" customFormat="1" x14ac:dyDescent="0.2">
      <c r="A45" s="129">
        <v>42</v>
      </c>
      <c r="B45" s="130">
        <f>SurveySetup!$D$3</f>
        <v>100</v>
      </c>
      <c r="C45" s="130">
        <f>SurveySetup!$D$4</f>
        <v>1</v>
      </c>
      <c r="D45" s="130">
        <f>SurveySetup!$D$5</f>
        <v>240</v>
      </c>
      <c r="E45" s="130">
        <f>SurveySetup!$E$6</f>
        <v>10</v>
      </c>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row>
    <row r="46" spans="1:64" s="18" customFormat="1" x14ac:dyDescent="0.2">
      <c r="A46" s="131">
        <v>43</v>
      </c>
      <c r="B46" s="86">
        <f>SurveySetup!$D$3</f>
        <v>100</v>
      </c>
      <c r="C46" s="86">
        <f>SurveySetup!$D$4</f>
        <v>1</v>
      </c>
      <c r="D46" s="86">
        <f>SurveySetup!$E$5</f>
        <v>600</v>
      </c>
      <c r="E46" s="86">
        <f>SurveySetup!$C$6</f>
        <v>1</v>
      </c>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row>
    <row r="47" spans="1:64" s="18" customFormat="1" x14ac:dyDescent="0.2">
      <c r="A47" s="129">
        <v>44</v>
      </c>
      <c r="B47" s="130">
        <f>SurveySetup!$D$3</f>
        <v>100</v>
      </c>
      <c r="C47" s="130">
        <f>SurveySetup!$D$4</f>
        <v>1</v>
      </c>
      <c r="D47" s="130">
        <f>SurveySetup!$E$5</f>
        <v>600</v>
      </c>
      <c r="E47" s="130">
        <f>SurveySetup!$D$6</f>
        <v>5</v>
      </c>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row>
    <row r="48" spans="1:64" s="18" customFormat="1" x14ac:dyDescent="0.2">
      <c r="A48" s="131">
        <v>45</v>
      </c>
      <c r="B48" s="86">
        <f>SurveySetup!$D$3</f>
        <v>100</v>
      </c>
      <c r="C48" s="86">
        <f>SurveySetup!$D$4</f>
        <v>1</v>
      </c>
      <c r="D48" s="86">
        <f>SurveySetup!$E$5</f>
        <v>600</v>
      </c>
      <c r="E48" s="86">
        <f>SurveySetup!$E$6</f>
        <v>10</v>
      </c>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row>
    <row r="49" spans="1:64" s="18" customFormat="1" x14ac:dyDescent="0.2">
      <c r="A49" s="129">
        <v>46</v>
      </c>
      <c r="B49" s="130">
        <f>SurveySetup!$D$3</f>
        <v>100</v>
      </c>
      <c r="C49" s="130">
        <f>SurveySetup!$E$4</f>
        <v>2</v>
      </c>
      <c r="D49" s="130">
        <f>SurveySetup!$C$5</f>
        <v>120</v>
      </c>
      <c r="E49" s="130">
        <f>SurveySetup!$C$6</f>
        <v>1</v>
      </c>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row>
    <row r="50" spans="1:64" s="18" customFormat="1" x14ac:dyDescent="0.2">
      <c r="A50" s="131">
        <v>47</v>
      </c>
      <c r="B50" s="86">
        <f>SurveySetup!$D$3</f>
        <v>100</v>
      </c>
      <c r="C50" s="86">
        <f>SurveySetup!$E$4</f>
        <v>2</v>
      </c>
      <c r="D50" s="86">
        <f>SurveySetup!$C$5</f>
        <v>120</v>
      </c>
      <c r="E50" s="86">
        <f>SurveySetup!$D$6</f>
        <v>5</v>
      </c>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row>
    <row r="51" spans="1:64" s="18" customFormat="1" x14ac:dyDescent="0.2">
      <c r="A51" s="129">
        <v>48</v>
      </c>
      <c r="B51" s="130">
        <f>SurveySetup!$D$3</f>
        <v>100</v>
      </c>
      <c r="C51" s="130">
        <f>SurveySetup!$E$4</f>
        <v>2</v>
      </c>
      <c r="D51" s="130">
        <f>SurveySetup!$C$5</f>
        <v>120</v>
      </c>
      <c r="E51" s="130">
        <f>SurveySetup!$E$6</f>
        <v>10</v>
      </c>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row>
    <row r="52" spans="1:64" s="18" customFormat="1" x14ac:dyDescent="0.2">
      <c r="A52" s="131">
        <v>49</v>
      </c>
      <c r="B52" s="86">
        <f>SurveySetup!$D$3</f>
        <v>100</v>
      </c>
      <c r="C52" s="86">
        <f>SurveySetup!$E$4</f>
        <v>2</v>
      </c>
      <c r="D52" s="86">
        <f>SurveySetup!$D$5</f>
        <v>240</v>
      </c>
      <c r="E52" s="86">
        <f>SurveySetup!$C$6</f>
        <v>1</v>
      </c>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row>
    <row r="53" spans="1:64" s="18" customFormat="1" x14ac:dyDescent="0.2">
      <c r="A53" s="129">
        <v>50</v>
      </c>
      <c r="B53" s="130">
        <f>SurveySetup!$D$3</f>
        <v>100</v>
      </c>
      <c r="C53" s="130">
        <f>SurveySetup!$E$4</f>
        <v>2</v>
      </c>
      <c r="D53" s="130">
        <f>SurveySetup!$D$5</f>
        <v>240</v>
      </c>
      <c r="E53" s="130">
        <f>SurveySetup!$D$6</f>
        <v>5</v>
      </c>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row>
    <row r="54" spans="1:64" s="18" customFormat="1" x14ac:dyDescent="0.2">
      <c r="A54" s="131">
        <v>51</v>
      </c>
      <c r="B54" s="86">
        <f>SurveySetup!$D$3</f>
        <v>100</v>
      </c>
      <c r="C54" s="86">
        <f>SurveySetup!$E$4</f>
        <v>2</v>
      </c>
      <c r="D54" s="86">
        <f>SurveySetup!$D$5</f>
        <v>240</v>
      </c>
      <c r="E54" s="86">
        <f>SurveySetup!$E$6</f>
        <v>10</v>
      </c>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row>
    <row r="55" spans="1:64" s="18" customFormat="1" x14ac:dyDescent="0.2">
      <c r="A55" s="129">
        <v>52</v>
      </c>
      <c r="B55" s="130">
        <f>SurveySetup!$D$3</f>
        <v>100</v>
      </c>
      <c r="C55" s="130">
        <f>SurveySetup!$E$4</f>
        <v>2</v>
      </c>
      <c r="D55" s="130">
        <f>SurveySetup!$E$5</f>
        <v>600</v>
      </c>
      <c r="E55" s="130">
        <f>SurveySetup!$C$6</f>
        <v>1</v>
      </c>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row>
    <row r="56" spans="1:64" s="18" customFormat="1" x14ac:dyDescent="0.2">
      <c r="A56" s="131">
        <v>53</v>
      </c>
      <c r="B56" s="86">
        <f>SurveySetup!$D$3</f>
        <v>100</v>
      </c>
      <c r="C56" s="86">
        <f>SurveySetup!$E$4</f>
        <v>2</v>
      </c>
      <c r="D56" s="86">
        <f>SurveySetup!$E$5</f>
        <v>600</v>
      </c>
      <c r="E56" s="86">
        <f>SurveySetup!$D$6</f>
        <v>5</v>
      </c>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row>
    <row r="57" spans="1:64" s="18" customFormat="1" x14ac:dyDescent="0.2">
      <c r="A57" s="129">
        <v>54</v>
      </c>
      <c r="B57" s="130">
        <f>SurveySetup!$D$3</f>
        <v>100</v>
      </c>
      <c r="C57" s="130">
        <f>SurveySetup!$E$4</f>
        <v>2</v>
      </c>
      <c r="D57" s="130">
        <f>SurveySetup!$E$5</f>
        <v>600</v>
      </c>
      <c r="E57" s="130">
        <f>SurveySetup!$E$6</f>
        <v>10</v>
      </c>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row>
    <row r="58" spans="1:64" s="18" customFormat="1" x14ac:dyDescent="0.2">
      <c r="A58" s="131">
        <v>55</v>
      </c>
      <c r="B58" s="86">
        <f>SurveySetup!$E$3</f>
        <v>200</v>
      </c>
      <c r="C58" s="86">
        <f>SurveySetup!$C$4</f>
        <v>0.25</v>
      </c>
      <c r="D58" s="86">
        <f>SurveySetup!$C$5</f>
        <v>120</v>
      </c>
      <c r="E58" s="86">
        <f>SurveySetup!$C$6</f>
        <v>1</v>
      </c>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row>
    <row r="59" spans="1:64" s="18" customFormat="1" x14ac:dyDescent="0.2">
      <c r="A59" s="129">
        <v>56</v>
      </c>
      <c r="B59" s="130">
        <f>SurveySetup!$E$3</f>
        <v>200</v>
      </c>
      <c r="C59" s="130">
        <f>SurveySetup!$C$4</f>
        <v>0.25</v>
      </c>
      <c r="D59" s="130">
        <f>SurveySetup!$C$5</f>
        <v>120</v>
      </c>
      <c r="E59" s="130">
        <f>SurveySetup!$D$6</f>
        <v>5</v>
      </c>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row>
    <row r="60" spans="1:64" s="18" customFormat="1" x14ac:dyDescent="0.2">
      <c r="A60" s="131">
        <v>57</v>
      </c>
      <c r="B60" s="86">
        <f>SurveySetup!$E$3</f>
        <v>200</v>
      </c>
      <c r="C60" s="86">
        <f>SurveySetup!$C$4</f>
        <v>0.25</v>
      </c>
      <c r="D60" s="86">
        <f>SurveySetup!$C$5</f>
        <v>120</v>
      </c>
      <c r="E60" s="86">
        <f>SurveySetup!$E$6</f>
        <v>10</v>
      </c>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row>
    <row r="61" spans="1:64" s="18" customFormat="1" x14ac:dyDescent="0.2">
      <c r="A61" s="129">
        <v>58</v>
      </c>
      <c r="B61" s="130">
        <f>SurveySetup!$E$3</f>
        <v>200</v>
      </c>
      <c r="C61" s="130">
        <f>SurveySetup!$C$4</f>
        <v>0.25</v>
      </c>
      <c r="D61" s="130">
        <f>SurveySetup!$D$5</f>
        <v>240</v>
      </c>
      <c r="E61" s="130">
        <f>SurveySetup!$C$6</f>
        <v>1</v>
      </c>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row>
    <row r="62" spans="1:64" s="18" customFormat="1" x14ac:dyDescent="0.2">
      <c r="A62" s="131">
        <v>59</v>
      </c>
      <c r="B62" s="86">
        <f>SurveySetup!$E$3</f>
        <v>200</v>
      </c>
      <c r="C62" s="86">
        <f>SurveySetup!$C$4</f>
        <v>0.25</v>
      </c>
      <c r="D62" s="86">
        <f>SurveySetup!$D$5</f>
        <v>240</v>
      </c>
      <c r="E62" s="86">
        <f>SurveySetup!$D$6</f>
        <v>5</v>
      </c>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row>
    <row r="63" spans="1:64" s="18" customFormat="1" x14ac:dyDescent="0.2">
      <c r="A63" s="129">
        <v>60</v>
      </c>
      <c r="B63" s="130">
        <f>SurveySetup!$E$3</f>
        <v>200</v>
      </c>
      <c r="C63" s="130">
        <f>SurveySetup!$C$4</f>
        <v>0.25</v>
      </c>
      <c r="D63" s="130">
        <f>SurveySetup!$D$5</f>
        <v>240</v>
      </c>
      <c r="E63" s="130">
        <f>SurveySetup!$E$6</f>
        <v>10</v>
      </c>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row>
    <row r="64" spans="1:64" s="18" customFormat="1" x14ac:dyDescent="0.2">
      <c r="A64" s="131">
        <v>61</v>
      </c>
      <c r="B64" s="86">
        <f>SurveySetup!$E$3</f>
        <v>200</v>
      </c>
      <c r="C64" s="86">
        <f>SurveySetup!$C$4</f>
        <v>0.25</v>
      </c>
      <c r="D64" s="86">
        <f>SurveySetup!$E$5</f>
        <v>600</v>
      </c>
      <c r="E64" s="86">
        <f>SurveySetup!$C$6</f>
        <v>1</v>
      </c>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row>
    <row r="65" spans="1:64" s="18" customFormat="1" x14ac:dyDescent="0.2">
      <c r="A65" s="129">
        <v>62</v>
      </c>
      <c r="B65" s="130">
        <f>SurveySetup!$E$3</f>
        <v>200</v>
      </c>
      <c r="C65" s="130">
        <f>SurveySetup!$C$4</f>
        <v>0.25</v>
      </c>
      <c r="D65" s="130">
        <f>SurveySetup!$E$5</f>
        <v>600</v>
      </c>
      <c r="E65" s="130">
        <f>SurveySetup!$D$6</f>
        <v>5</v>
      </c>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row>
    <row r="66" spans="1:64" s="18" customFormat="1" x14ac:dyDescent="0.2">
      <c r="A66" s="131">
        <v>63</v>
      </c>
      <c r="B66" s="86">
        <f>SurveySetup!$E$3</f>
        <v>200</v>
      </c>
      <c r="C66" s="86">
        <f>SurveySetup!$C$4</f>
        <v>0.25</v>
      </c>
      <c r="D66" s="86">
        <f>SurveySetup!$E$5</f>
        <v>600</v>
      </c>
      <c r="E66" s="86">
        <f>SurveySetup!$E$6</f>
        <v>10</v>
      </c>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row>
    <row r="67" spans="1:64" s="18" customFormat="1" x14ac:dyDescent="0.2">
      <c r="A67" s="129">
        <v>64</v>
      </c>
      <c r="B67" s="130">
        <f>SurveySetup!$E$3</f>
        <v>200</v>
      </c>
      <c r="C67" s="130">
        <f>SurveySetup!$D$4</f>
        <v>1</v>
      </c>
      <c r="D67" s="130">
        <f>SurveySetup!$C$5</f>
        <v>120</v>
      </c>
      <c r="E67" s="130">
        <f>SurveySetup!$C$6</f>
        <v>1</v>
      </c>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row>
    <row r="68" spans="1:64" s="18" customFormat="1" x14ac:dyDescent="0.2">
      <c r="A68" s="131">
        <v>65</v>
      </c>
      <c r="B68" s="86">
        <f>SurveySetup!$E$3</f>
        <v>200</v>
      </c>
      <c r="C68" s="86">
        <f>SurveySetup!$D$4</f>
        <v>1</v>
      </c>
      <c r="D68" s="86">
        <f>SurveySetup!$C$5</f>
        <v>120</v>
      </c>
      <c r="E68" s="86">
        <f>SurveySetup!$D$6</f>
        <v>5</v>
      </c>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row>
    <row r="69" spans="1:64" s="18" customFormat="1" x14ac:dyDescent="0.2">
      <c r="A69" s="129">
        <v>66</v>
      </c>
      <c r="B69" s="130">
        <f>SurveySetup!$E$3</f>
        <v>200</v>
      </c>
      <c r="C69" s="130">
        <f>SurveySetup!$D$4</f>
        <v>1</v>
      </c>
      <c r="D69" s="130">
        <f>SurveySetup!$C$5</f>
        <v>120</v>
      </c>
      <c r="E69" s="130">
        <f>SurveySetup!$E$6</f>
        <v>10</v>
      </c>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row>
    <row r="70" spans="1:64" s="18" customFormat="1" x14ac:dyDescent="0.2">
      <c r="A70" s="131">
        <v>67</v>
      </c>
      <c r="B70" s="86">
        <f>SurveySetup!$E$3</f>
        <v>200</v>
      </c>
      <c r="C70" s="86">
        <f>SurveySetup!$D$4</f>
        <v>1</v>
      </c>
      <c r="D70" s="86">
        <f>SurveySetup!$D$5</f>
        <v>240</v>
      </c>
      <c r="E70" s="86">
        <f>SurveySetup!$C$6</f>
        <v>1</v>
      </c>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row>
    <row r="71" spans="1:64" s="18" customFormat="1" x14ac:dyDescent="0.2">
      <c r="A71" s="129">
        <v>68</v>
      </c>
      <c r="B71" s="130">
        <f>SurveySetup!$E$3</f>
        <v>200</v>
      </c>
      <c r="C71" s="130">
        <f>SurveySetup!$D$4</f>
        <v>1</v>
      </c>
      <c r="D71" s="130">
        <f>SurveySetup!$D$5</f>
        <v>240</v>
      </c>
      <c r="E71" s="130">
        <f>SurveySetup!$D$6</f>
        <v>5</v>
      </c>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row>
    <row r="72" spans="1:64" s="18" customFormat="1" x14ac:dyDescent="0.2">
      <c r="A72" s="131">
        <v>69</v>
      </c>
      <c r="B72" s="86">
        <f>SurveySetup!$E$3</f>
        <v>200</v>
      </c>
      <c r="C72" s="86">
        <f>SurveySetup!$D$4</f>
        <v>1</v>
      </c>
      <c r="D72" s="86">
        <f>SurveySetup!$D$5</f>
        <v>240</v>
      </c>
      <c r="E72" s="86">
        <f>SurveySetup!$E$6</f>
        <v>10</v>
      </c>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row>
    <row r="73" spans="1:64" s="18" customFormat="1" x14ac:dyDescent="0.2">
      <c r="A73" s="129">
        <v>70</v>
      </c>
      <c r="B73" s="130">
        <f>SurveySetup!$E$3</f>
        <v>200</v>
      </c>
      <c r="C73" s="130">
        <f>SurveySetup!$D$4</f>
        <v>1</v>
      </c>
      <c r="D73" s="130">
        <f>SurveySetup!$E$5</f>
        <v>600</v>
      </c>
      <c r="E73" s="130">
        <f>SurveySetup!$C$6</f>
        <v>1</v>
      </c>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row>
    <row r="74" spans="1:64" s="18" customFormat="1" x14ac:dyDescent="0.2">
      <c r="A74" s="131">
        <v>71</v>
      </c>
      <c r="B74" s="86">
        <f>SurveySetup!$E$3</f>
        <v>200</v>
      </c>
      <c r="C74" s="86">
        <f>SurveySetup!$D$4</f>
        <v>1</v>
      </c>
      <c r="D74" s="86">
        <f>SurveySetup!$E$5</f>
        <v>600</v>
      </c>
      <c r="E74" s="86">
        <f>SurveySetup!$D$6</f>
        <v>5</v>
      </c>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row>
    <row r="75" spans="1:64" s="18" customFormat="1" x14ac:dyDescent="0.2">
      <c r="A75" s="129">
        <v>72</v>
      </c>
      <c r="B75" s="130">
        <f>SurveySetup!$E$3</f>
        <v>200</v>
      </c>
      <c r="C75" s="130">
        <f>SurveySetup!$D$4</f>
        <v>1</v>
      </c>
      <c r="D75" s="130">
        <f>SurveySetup!$E$5</f>
        <v>600</v>
      </c>
      <c r="E75" s="130">
        <f>SurveySetup!$E$6</f>
        <v>10</v>
      </c>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row>
    <row r="76" spans="1:64" s="18" customFormat="1" x14ac:dyDescent="0.2">
      <c r="A76" s="131">
        <v>73</v>
      </c>
      <c r="B76" s="86">
        <f>SurveySetup!$E$3</f>
        <v>200</v>
      </c>
      <c r="C76" s="86">
        <f>SurveySetup!$E$4</f>
        <v>2</v>
      </c>
      <c r="D76" s="86">
        <f>SurveySetup!$C$5</f>
        <v>120</v>
      </c>
      <c r="E76" s="86">
        <f>SurveySetup!$C$6</f>
        <v>1</v>
      </c>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row>
    <row r="77" spans="1:64" s="18" customFormat="1" x14ac:dyDescent="0.2">
      <c r="A77" s="129">
        <v>74</v>
      </c>
      <c r="B77" s="130">
        <f>SurveySetup!$E$3</f>
        <v>200</v>
      </c>
      <c r="C77" s="130">
        <f>SurveySetup!$E$4</f>
        <v>2</v>
      </c>
      <c r="D77" s="130">
        <f>SurveySetup!$C$5</f>
        <v>120</v>
      </c>
      <c r="E77" s="130">
        <f>SurveySetup!$D$6</f>
        <v>5</v>
      </c>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row>
    <row r="78" spans="1:64" s="18" customFormat="1" x14ac:dyDescent="0.2">
      <c r="A78" s="131">
        <v>75</v>
      </c>
      <c r="B78" s="86">
        <f>SurveySetup!$E$3</f>
        <v>200</v>
      </c>
      <c r="C78" s="86">
        <f>SurveySetup!$E$4</f>
        <v>2</v>
      </c>
      <c r="D78" s="86">
        <f>SurveySetup!$C$5</f>
        <v>120</v>
      </c>
      <c r="E78" s="86">
        <f>SurveySetup!$E$6</f>
        <v>10</v>
      </c>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row>
    <row r="79" spans="1:64" s="18" customFormat="1" x14ac:dyDescent="0.2">
      <c r="A79" s="129">
        <v>76</v>
      </c>
      <c r="B79" s="130">
        <f>SurveySetup!$E$3</f>
        <v>200</v>
      </c>
      <c r="C79" s="130">
        <f>SurveySetup!$E$4</f>
        <v>2</v>
      </c>
      <c r="D79" s="130">
        <f>SurveySetup!$D$5</f>
        <v>240</v>
      </c>
      <c r="E79" s="130">
        <f>SurveySetup!$C$6</f>
        <v>1</v>
      </c>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row>
    <row r="80" spans="1:64" s="18" customFormat="1" x14ac:dyDescent="0.2">
      <c r="A80" s="131">
        <v>77</v>
      </c>
      <c r="B80" s="86">
        <f>SurveySetup!$E$3</f>
        <v>200</v>
      </c>
      <c r="C80" s="86">
        <f>SurveySetup!$E$4</f>
        <v>2</v>
      </c>
      <c r="D80" s="86">
        <f>SurveySetup!$D$5</f>
        <v>240</v>
      </c>
      <c r="E80" s="86">
        <f>SurveySetup!$D$6</f>
        <v>5</v>
      </c>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row>
    <row r="81" spans="1:81" s="18" customFormat="1" x14ac:dyDescent="0.2">
      <c r="A81" s="129">
        <v>78</v>
      </c>
      <c r="B81" s="130">
        <f>SurveySetup!$E$3</f>
        <v>200</v>
      </c>
      <c r="C81" s="130">
        <f>SurveySetup!$E$4</f>
        <v>2</v>
      </c>
      <c r="D81" s="130">
        <f>SurveySetup!$D$5</f>
        <v>240</v>
      </c>
      <c r="E81" s="130">
        <f>SurveySetup!$E$6</f>
        <v>10</v>
      </c>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row>
    <row r="82" spans="1:81" s="18" customFormat="1" x14ac:dyDescent="0.2">
      <c r="A82" s="131">
        <v>79</v>
      </c>
      <c r="B82" s="86">
        <f>SurveySetup!$E$3</f>
        <v>200</v>
      </c>
      <c r="C82" s="86">
        <f>SurveySetup!$E$4</f>
        <v>2</v>
      </c>
      <c r="D82" s="86">
        <f>SurveySetup!$E$5</f>
        <v>600</v>
      </c>
      <c r="E82" s="86">
        <f>SurveySetup!$C$6</f>
        <v>1</v>
      </c>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row>
    <row r="83" spans="1:81" s="18" customFormat="1" x14ac:dyDescent="0.2">
      <c r="A83" s="129">
        <v>80</v>
      </c>
      <c r="B83" s="130">
        <f>SurveySetup!$E$3</f>
        <v>200</v>
      </c>
      <c r="C83" s="130">
        <f>SurveySetup!$E$4</f>
        <v>2</v>
      </c>
      <c r="D83" s="130">
        <f>SurveySetup!$E$5</f>
        <v>600</v>
      </c>
      <c r="E83" s="130">
        <f>SurveySetup!$D$6</f>
        <v>5</v>
      </c>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row>
    <row r="84" spans="1:81" s="18" customFormat="1" x14ac:dyDescent="0.2">
      <c r="A84" s="131">
        <v>81</v>
      </c>
      <c r="B84" s="86">
        <f>SurveySetup!$E$3</f>
        <v>200</v>
      </c>
      <c r="C84" s="86">
        <f>SurveySetup!$E$4</f>
        <v>2</v>
      </c>
      <c r="D84" s="86">
        <f>SurveySetup!$E$5</f>
        <v>600</v>
      </c>
      <c r="E84" s="86">
        <f>SurveySetup!$E$6</f>
        <v>10</v>
      </c>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row>
    <row r="85" spans="1:81" s="18" customFormat="1" x14ac:dyDescent="0.2">
      <c r="A85" s="19"/>
      <c r="B85" s="1"/>
      <c r="C85" s="1"/>
      <c r="D85" s="1"/>
      <c r="E85" s="1"/>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row>
    <row r="86" spans="1:81" x14ac:dyDescent="0.2">
      <c r="A86" s="3" t="s">
        <v>281</v>
      </c>
    </row>
    <row r="87" spans="1:81" x14ac:dyDescent="0.2">
      <c r="A87" s="50">
        <f>SurveySetup!$C$3</f>
        <v>50</v>
      </c>
      <c r="B87" s="50">
        <f>SurveySetup!$C$3</f>
        <v>50</v>
      </c>
      <c r="C87" s="50">
        <f>SurveySetup!$C$3</f>
        <v>50</v>
      </c>
      <c r="D87" s="50">
        <f>SurveySetup!$C$3</f>
        <v>50</v>
      </c>
      <c r="E87" s="50">
        <f>SurveySetup!$C$3</f>
        <v>50</v>
      </c>
      <c r="F87" s="50">
        <f>SurveySetup!$C$3</f>
        <v>50</v>
      </c>
      <c r="G87" s="50">
        <f>SurveySetup!$C$3</f>
        <v>50</v>
      </c>
      <c r="H87" s="50">
        <f>SurveySetup!$C$3</f>
        <v>50</v>
      </c>
      <c r="I87" s="50">
        <f>SurveySetup!$C$3</f>
        <v>50</v>
      </c>
      <c r="J87" s="50">
        <f>SurveySetup!$C$3</f>
        <v>50</v>
      </c>
      <c r="K87" s="50">
        <f>SurveySetup!$C$3</f>
        <v>50</v>
      </c>
      <c r="L87" s="50">
        <f>SurveySetup!$C$3</f>
        <v>50</v>
      </c>
      <c r="M87" s="50">
        <f>SurveySetup!$C$3</f>
        <v>50</v>
      </c>
      <c r="N87" s="50">
        <f>SurveySetup!$C$3</f>
        <v>50</v>
      </c>
      <c r="O87" s="50">
        <f>SurveySetup!$C$3</f>
        <v>50</v>
      </c>
      <c r="P87" s="50">
        <f>SurveySetup!$C$3</f>
        <v>50</v>
      </c>
      <c r="Q87" s="50">
        <f>SurveySetup!$C$3</f>
        <v>50</v>
      </c>
      <c r="R87" s="50">
        <f>SurveySetup!$C$3</f>
        <v>50</v>
      </c>
      <c r="S87" s="50">
        <f>SurveySetup!$C$3</f>
        <v>50</v>
      </c>
      <c r="T87" s="50">
        <f>SurveySetup!$C$3</f>
        <v>50</v>
      </c>
      <c r="U87" s="50">
        <f>SurveySetup!$C$3</f>
        <v>50</v>
      </c>
      <c r="V87" s="50">
        <f>SurveySetup!$C$3</f>
        <v>50</v>
      </c>
      <c r="W87" s="50">
        <f>SurveySetup!$C$3</f>
        <v>50</v>
      </c>
      <c r="X87" s="50">
        <f>SurveySetup!$C$3</f>
        <v>50</v>
      </c>
      <c r="Y87" s="50">
        <f>SurveySetup!$C$3</f>
        <v>50</v>
      </c>
      <c r="Z87" s="50">
        <f>SurveySetup!$C$3</f>
        <v>50</v>
      </c>
      <c r="AA87" s="50">
        <f>SurveySetup!$C$3</f>
        <v>50</v>
      </c>
      <c r="AB87" s="50">
        <f>SurveySetup!$D$3</f>
        <v>100</v>
      </c>
      <c r="AC87" s="50">
        <f>SurveySetup!$D$3</f>
        <v>100</v>
      </c>
      <c r="AD87" s="50">
        <f>SurveySetup!$D$3</f>
        <v>100</v>
      </c>
      <c r="AE87" s="50">
        <f>SurveySetup!$D$3</f>
        <v>100</v>
      </c>
      <c r="AF87" s="50">
        <f>SurveySetup!$D$3</f>
        <v>100</v>
      </c>
      <c r="AG87" s="50">
        <f>SurveySetup!$D$3</f>
        <v>100</v>
      </c>
      <c r="AH87" s="50">
        <f>SurveySetup!$D$3</f>
        <v>100</v>
      </c>
      <c r="AI87" s="50">
        <f>SurveySetup!$D$3</f>
        <v>100</v>
      </c>
      <c r="AJ87" s="50">
        <f>SurveySetup!$D$3</f>
        <v>100</v>
      </c>
      <c r="AK87" s="50">
        <f>SurveySetup!$D$3</f>
        <v>100</v>
      </c>
      <c r="AL87" s="50">
        <f>SurveySetup!$D$3</f>
        <v>100</v>
      </c>
      <c r="AM87" s="50">
        <f>SurveySetup!$D$3</f>
        <v>100</v>
      </c>
      <c r="AN87" s="50">
        <f>SurveySetup!$D$3</f>
        <v>100</v>
      </c>
      <c r="AO87" s="50">
        <f>SurveySetup!$D$3</f>
        <v>100</v>
      </c>
      <c r="AP87" s="50">
        <f>SurveySetup!$D$3</f>
        <v>100</v>
      </c>
      <c r="AQ87" s="50">
        <f>SurveySetup!$D$3</f>
        <v>100</v>
      </c>
      <c r="AR87" s="50">
        <f>SurveySetup!$D$3</f>
        <v>100</v>
      </c>
      <c r="AS87" s="50">
        <f>SurveySetup!$D$3</f>
        <v>100</v>
      </c>
      <c r="AT87" s="50">
        <f>SurveySetup!$D$3</f>
        <v>100</v>
      </c>
      <c r="AU87" s="50">
        <f>SurveySetup!$D$3</f>
        <v>100</v>
      </c>
      <c r="AV87" s="50">
        <f>SurveySetup!$D$3</f>
        <v>100</v>
      </c>
      <c r="AW87" s="50">
        <f>SurveySetup!$D$3</f>
        <v>100</v>
      </c>
      <c r="AX87" s="50">
        <f>SurveySetup!$D$3</f>
        <v>100</v>
      </c>
      <c r="AY87" s="50">
        <f>SurveySetup!$D$3</f>
        <v>100</v>
      </c>
      <c r="AZ87" s="50">
        <f>SurveySetup!$D$3</f>
        <v>100</v>
      </c>
      <c r="BA87" s="50">
        <f>SurveySetup!$D$3</f>
        <v>100</v>
      </c>
      <c r="BB87" s="50">
        <f>SurveySetup!$D$3</f>
        <v>100</v>
      </c>
      <c r="BC87" s="50">
        <f>SurveySetup!$E$3</f>
        <v>200</v>
      </c>
      <c r="BD87" s="50">
        <f>SurveySetup!$E$3</f>
        <v>200</v>
      </c>
      <c r="BE87" s="50">
        <f>SurveySetup!$E$3</f>
        <v>200</v>
      </c>
      <c r="BF87" s="50">
        <f>SurveySetup!$E$3</f>
        <v>200</v>
      </c>
      <c r="BG87" s="50">
        <f>SurveySetup!$E$3</f>
        <v>200</v>
      </c>
      <c r="BH87" s="50">
        <f>SurveySetup!$E$3</f>
        <v>200</v>
      </c>
      <c r="BI87" s="50">
        <f>SurveySetup!$E$3</f>
        <v>200</v>
      </c>
      <c r="BJ87" s="50">
        <f>SurveySetup!$E$3</f>
        <v>200</v>
      </c>
      <c r="BK87" s="50">
        <f>SurveySetup!$E$3</f>
        <v>200</v>
      </c>
      <c r="BL87" s="50">
        <f>SurveySetup!$E$3</f>
        <v>200</v>
      </c>
      <c r="BM87" s="50">
        <f>SurveySetup!$E$3</f>
        <v>200</v>
      </c>
      <c r="BN87" s="50">
        <f>SurveySetup!$E$3</f>
        <v>200</v>
      </c>
      <c r="BO87" s="50">
        <f>SurveySetup!$E$3</f>
        <v>200</v>
      </c>
      <c r="BP87" s="50">
        <f>SurveySetup!$E$3</f>
        <v>200</v>
      </c>
      <c r="BQ87" s="50">
        <f>SurveySetup!$E$3</f>
        <v>200</v>
      </c>
      <c r="BR87" s="50">
        <f>SurveySetup!$E$3</f>
        <v>200</v>
      </c>
      <c r="BS87" s="50">
        <f>SurveySetup!$E$3</f>
        <v>200</v>
      </c>
      <c r="BT87" s="50">
        <f>SurveySetup!$E$3</f>
        <v>200</v>
      </c>
      <c r="BU87" s="50">
        <f>SurveySetup!$E$3</f>
        <v>200</v>
      </c>
      <c r="BV87" s="50">
        <f>SurveySetup!$E$3</f>
        <v>200</v>
      </c>
      <c r="BW87" s="50">
        <f>SurveySetup!$E$3</f>
        <v>200</v>
      </c>
      <c r="BX87" s="50">
        <f>SurveySetup!$E$3</f>
        <v>200</v>
      </c>
      <c r="BY87" s="50">
        <f>SurveySetup!$E$3</f>
        <v>200</v>
      </c>
      <c r="BZ87" s="50">
        <f>SurveySetup!$E$3</f>
        <v>200</v>
      </c>
      <c r="CA87" s="50">
        <f>SurveySetup!$E$3</f>
        <v>200</v>
      </c>
      <c r="CB87" s="50">
        <f>SurveySetup!$E$3</f>
        <v>200</v>
      </c>
      <c r="CC87" s="50">
        <f>SurveySetup!$E$3</f>
        <v>200</v>
      </c>
    </row>
    <row r="88" spans="1:81" x14ac:dyDescent="0.2">
      <c r="A88" s="51">
        <f>SurveySetup!$C$4</f>
        <v>0.25</v>
      </c>
      <c r="B88" s="51">
        <f>SurveySetup!$C$4</f>
        <v>0.25</v>
      </c>
      <c r="C88" s="51">
        <f>SurveySetup!$C$4</f>
        <v>0.25</v>
      </c>
      <c r="D88" s="51">
        <f>SurveySetup!$C$4</f>
        <v>0.25</v>
      </c>
      <c r="E88" s="51">
        <f>SurveySetup!$C$4</f>
        <v>0.25</v>
      </c>
      <c r="F88" s="51">
        <f>SurveySetup!$C$4</f>
        <v>0.25</v>
      </c>
      <c r="G88" s="51">
        <f>SurveySetup!$C$4</f>
        <v>0.25</v>
      </c>
      <c r="H88" s="51">
        <f>SurveySetup!$C$4</f>
        <v>0.25</v>
      </c>
      <c r="I88" s="51">
        <f>SurveySetup!$C$4</f>
        <v>0.25</v>
      </c>
      <c r="J88" s="51">
        <f>SurveySetup!$D$4</f>
        <v>1</v>
      </c>
      <c r="K88" s="51">
        <f>SurveySetup!$D$4</f>
        <v>1</v>
      </c>
      <c r="L88" s="51">
        <f>SurveySetup!$D$4</f>
        <v>1</v>
      </c>
      <c r="M88" s="51">
        <f>SurveySetup!$D$4</f>
        <v>1</v>
      </c>
      <c r="N88" s="51">
        <f>SurveySetup!$D$4</f>
        <v>1</v>
      </c>
      <c r="O88" s="51">
        <f>SurveySetup!$D$4</f>
        <v>1</v>
      </c>
      <c r="P88" s="51">
        <f>SurveySetup!$D$4</f>
        <v>1</v>
      </c>
      <c r="Q88" s="51">
        <f>SurveySetup!$D$4</f>
        <v>1</v>
      </c>
      <c r="R88" s="51">
        <f>SurveySetup!$D$4</f>
        <v>1</v>
      </c>
      <c r="S88" s="51">
        <f>SurveySetup!$E$4</f>
        <v>2</v>
      </c>
      <c r="T88" s="51">
        <f>SurveySetup!$E$4</f>
        <v>2</v>
      </c>
      <c r="U88" s="51">
        <f>SurveySetup!$E$4</f>
        <v>2</v>
      </c>
      <c r="V88" s="51">
        <f>SurveySetup!$E$4</f>
        <v>2</v>
      </c>
      <c r="W88" s="51">
        <f>SurveySetup!$E$4</f>
        <v>2</v>
      </c>
      <c r="X88" s="51">
        <f>SurveySetup!$E$4</f>
        <v>2</v>
      </c>
      <c r="Y88" s="51">
        <f>SurveySetup!$E$4</f>
        <v>2</v>
      </c>
      <c r="Z88" s="51">
        <f>SurveySetup!$E$4</f>
        <v>2</v>
      </c>
      <c r="AA88" s="51">
        <f>SurveySetup!$E$4</f>
        <v>2</v>
      </c>
      <c r="AB88" s="51">
        <f>SurveySetup!$C$4</f>
        <v>0.25</v>
      </c>
      <c r="AC88" s="51">
        <f>SurveySetup!$C$4</f>
        <v>0.25</v>
      </c>
      <c r="AD88" s="51">
        <f>SurveySetup!$C$4</f>
        <v>0.25</v>
      </c>
      <c r="AE88" s="51">
        <f>SurveySetup!$C$4</f>
        <v>0.25</v>
      </c>
      <c r="AF88" s="51">
        <f>SurveySetup!$C$4</f>
        <v>0.25</v>
      </c>
      <c r="AG88" s="51">
        <f>SurveySetup!$C$4</f>
        <v>0.25</v>
      </c>
      <c r="AH88" s="51">
        <f>SurveySetup!$C$4</f>
        <v>0.25</v>
      </c>
      <c r="AI88" s="51">
        <f>SurveySetup!$C$4</f>
        <v>0.25</v>
      </c>
      <c r="AJ88" s="51">
        <f>SurveySetup!$C$4</f>
        <v>0.25</v>
      </c>
      <c r="AK88" s="51">
        <f>SurveySetup!$D$4</f>
        <v>1</v>
      </c>
      <c r="AL88" s="51">
        <f>SurveySetup!$D$4</f>
        <v>1</v>
      </c>
      <c r="AM88" s="51">
        <f>SurveySetup!$D$4</f>
        <v>1</v>
      </c>
      <c r="AN88" s="51">
        <f>SurveySetup!$D$4</f>
        <v>1</v>
      </c>
      <c r="AO88" s="51">
        <f>SurveySetup!$D$4</f>
        <v>1</v>
      </c>
      <c r="AP88" s="51">
        <f>SurveySetup!$D$4</f>
        <v>1</v>
      </c>
      <c r="AQ88" s="51">
        <f>SurveySetup!$D$4</f>
        <v>1</v>
      </c>
      <c r="AR88" s="51">
        <f>SurveySetup!$D$4</f>
        <v>1</v>
      </c>
      <c r="AS88" s="51">
        <f>SurveySetup!$D$4</f>
        <v>1</v>
      </c>
      <c r="AT88" s="51">
        <f>SurveySetup!$E$4</f>
        <v>2</v>
      </c>
      <c r="AU88" s="51">
        <f>SurveySetup!$E$4</f>
        <v>2</v>
      </c>
      <c r="AV88" s="51">
        <f>SurveySetup!$E$4</f>
        <v>2</v>
      </c>
      <c r="AW88" s="51">
        <f>SurveySetup!$E$4</f>
        <v>2</v>
      </c>
      <c r="AX88" s="51">
        <f>SurveySetup!$E$4</f>
        <v>2</v>
      </c>
      <c r="AY88" s="51">
        <f>SurveySetup!$E$4</f>
        <v>2</v>
      </c>
      <c r="AZ88" s="51">
        <f>SurveySetup!$E$4</f>
        <v>2</v>
      </c>
      <c r="BA88" s="51">
        <f>SurveySetup!$E$4</f>
        <v>2</v>
      </c>
      <c r="BB88" s="51">
        <f>SurveySetup!$E$4</f>
        <v>2</v>
      </c>
      <c r="BC88" s="51">
        <f>SurveySetup!$C$4</f>
        <v>0.25</v>
      </c>
      <c r="BD88" s="51">
        <f>SurveySetup!$C$4</f>
        <v>0.25</v>
      </c>
      <c r="BE88" s="51">
        <f>SurveySetup!$C$4</f>
        <v>0.25</v>
      </c>
      <c r="BF88" s="51">
        <f>SurveySetup!$C$4</f>
        <v>0.25</v>
      </c>
      <c r="BG88" s="51">
        <f>SurveySetup!$C$4</f>
        <v>0.25</v>
      </c>
      <c r="BH88" s="51">
        <f>SurveySetup!$C$4</f>
        <v>0.25</v>
      </c>
      <c r="BI88" s="51">
        <f>SurveySetup!$C$4</f>
        <v>0.25</v>
      </c>
      <c r="BJ88" s="51">
        <f>SurveySetup!$C$4</f>
        <v>0.25</v>
      </c>
      <c r="BK88" s="51">
        <f>SurveySetup!$C$4</f>
        <v>0.25</v>
      </c>
      <c r="BL88" s="51">
        <f>SurveySetup!$D$4</f>
        <v>1</v>
      </c>
      <c r="BM88" s="51">
        <f>SurveySetup!$D$4</f>
        <v>1</v>
      </c>
      <c r="BN88" s="51">
        <f>SurveySetup!$D$4</f>
        <v>1</v>
      </c>
      <c r="BO88" s="51">
        <f>SurveySetup!$D$4</f>
        <v>1</v>
      </c>
      <c r="BP88" s="51">
        <f>SurveySetup!$D$4</f>
        <v>1</v>
      </c>
      <c r="BQ88" s="51">
        <f>SurveySetup!$D$4</f>
        <v>1</v>
      </c>
      <c r="BR88" s="51">
        <f>SurveySetup!$D$4</f>
        <v>1</v>
      </c>
      <c r="BS88" s="51">
        <f>SurveySetup!$D$4</f>
        <v>1</v>
      </c>
      <c r="BT88" s="51">
        <f>SurveySetup!$D$4</f>
        <v>1</v>
      </c>
      <c r="BU88" s="51">
        <f>SurveySetup!$E$4</f>
        <v>2</v>
      </c>
      <c r="BV88" s="51">
        <f>SurveySetup!$E$4</f>
        <v>2</v>
      </c>
      <c r="BW88" s="51">
        <f>SurveySetup!$E$4</f>
        <v>2</v>
      </c>
      <c r="BX88" s="51">
        <f>SurveySetup!$E$4</f>
        <v>2</v>
      </c>
      <c r="BY88" s="51">
        <f>SurveySetup!$E$4</f>
        <v>2</v>
      </c>
      <c r="BZ88" s="51">
        <f>SurveySetup!$E$4</f>
        <v>2</v>
      </c>
      <c r="CA88" s="51">
        <f>SurveySetup!$E$4</f>
        <v>2</v>
      </c>
      <c r="CB88" s="51">
        <f>SurveySetup!$E$4</f>
        <v>2</v>
      </c>
      <c r="CC88" s="51">
        <f>SurveySetup!$E$4</f>
        <v>2</v>
      </c>
    </row>
    <row r="89" spans="1:81" x14ac:dyDescent="0.2">
      <c r="A89" s="50">
        <f>SurveySetup!$C$5</f>
        <v>120</v>
      </c>
      <c r="B89" s="50">
        <f>SurveySetup!$C$5</f>
        <v>120</v>
      </c>
      <c r="C89" s="50">
        <f>SurveySetup!$C$5</f>
        <v>120</v>
      </c>
      <c r="D89" s="50">
        <f>SurveySetup!$D$5</f>
        <v>240</v>
      </c>
      <c r="E89" s="50">
        <f>SurveySetup!$D$5</f>
        <v>240</v>
      </c>
      <c r="F89" s="50">
        <f>SurveySetup!$D$5</f>
        <v>240</v>
      </c>
      <c r="G89" s="50">
        <f>SurveySetup!$E$5</f>
        <v>600</v>
      </c>
      <c r="H89" s="50">
        <f>SurveySetup!$E$5</f>
        <v>600</v>
      </c>
      <c r="I89" s="50">
        <f>SurveySetup!$E$5</f>
        <v>600</v>
      </c>
      <c r="J89" s="50">
        <f>SurveySetup!$C$5</f>
        <v>120</v>
      </c>
      <c r="K89" s="50">
        <f>SurveySetup!$C$5</f>
        <v>120</v>
      </c>
      <c r="L89" s="50">
        <f>SurveySetup!$C$5</f>
        <v>120</v>
      </c>
      <c r="M89" s="50">
        <f>SurveySetup!$D$5</f>
        <v>240</v>
      </c>
      <c r="N89" s="50">
        <f>SurveySetup!$D$5</f>
        <v>240</v>
      </c>
      <c r="O89" s="50">
        <f>SurveySetup!$D$5</f>
        <v>240</v>
      </c>
      <c r="P89" s="50">
        <f>SurveySetup!$E$5</f>
        <v>600</v>
      </c>
      <c r="Q89" s="50">
        <f>SurveySetup!$E$5</f>
        <v>600</v>
      </c>
      <c r="R89" s="50">
        <f>SurveySetup!$E$5</f>
        <v>600</v>
      </c>
      <c r="S89" s="50">
        <f>SurveySetup!$C$5</f>
        <v>120</v>
      </c>
      <c r="T89" s="50">
        <f>SurveySetup!$C$5</f>
        <v>120</v>
      </c>
      <c r="U89" s="50">
        <f>SurveySetup!$C$5</f>
        <v>120</v>
      </c>
      <c r="V89" s="50">
        <f>SurveySetup!$D$5</f>
        <v>240</v>
      </c>
      <c r="W89" s="50">
        <f>SurveySetup!$D$5</f>
        <v>240</v>
      </c>
      <c r="X89" s="50">
        <f>SurveySetup!$D$5</f>
        <v>240</v>
      </c>
      <c r="Y89" s="50">
        <f>SurveySetup!$E$5</f>
        <v>600</v>
      </c>
      <c r="Z89" s="50">
        <f>SurveySetup!$E$5</f>
        <v>600</v>
      </c>
      <c r="AA89" s="50">
        <f>SurveySetup!$E$5</f>
        <v>600</v>
      </c>
      <c r="AB89" s="50">
        <f>SurveySetup!$C$5</f>
        <v>120</v>
      </c>
      <c r="AC89" s="50">
        <f>SurveySetup!$C$5</f>
        <v>120</v>
      </c>
      <c r="AD89" s="50">
        <f>SurveySetup!$C$5</f>
        <v>120</v>
      </c>
      <c r="AE89" s="50">
        <f>SurveySetup!$D$5</f>
        <v>240</v>
      </c>
      <c r="AF89" s="50">
        <f>SurveySetup!$D$5</f>
        <v>240</v>
      </c>
      <c r="AG89" s="50">
        <f>SurveySetup!$D$5</f>
        <v>240</v>
      </c>
      <c r="AH89" s="50">
        <f>SurveySetup!$E$5</f>
        <v>600</v>
      </c>
      <c r="AI89" s="50">
        <f>SurveySetup!$E$5</f>
        <v>600</v>
      </c>
      <c r="AJ89" s="50">
        <f>SurveySetup!$E$5</f>
        <v>600</v>
      </c>
      <c r="AK89" s="50">
        <f>SurveySetup!$C$5</f>
        <v>120</v>
      </c>
      <c r="AL89" s="50">
        <f>SurveySetup!$C$5</f>
        <v>120</v>
      </c>
      <c r="AM89" s="50">
        <f>SurveySetup!$C$5</f>
        <v>120</v>
      </c>
      <c r="AN89" s="50">
        <f>SurveySetup!$D$5</f>
        <v>240</v>
      </c>
      <c r="AO89" s="50">
        <f>SurveySetup!$D$5</f>
        <v>240</v>
      </c>
      <c r="AP89" s="50">
        <f>SurveySetup!$D$5</f>
        <v>240</v>
      </c>
      <c r="AQ89" s="50">
        <f>SurveySetup!$E$5</f>
        <v>600</v>
      </c>
      <c r="AR89" s="50">
        <f>SurveySetup!$E$5</f>
        <v>600</v>
      </c>
      <c r="AS89" s="50">
        <f>SurveySetup!$E$5</f>
        <v>600</v>
      </c>
      <c r="AT89" s="50">
        <f>SurveySetup!$C$5</f>
        <v>120</v>
      </c>
      <c r="AU89" s="50">
        <f>SurveySetup!$C$5</f>
        <v>120</v>
      </c>
      <c r="AV89" s="50">
        <f>SurveySetup!$C$5</f>
        <v>120</v>
      </c>
      <c r="AW89" s="50">
        <f>SurveySetup!$D$5</f>
        <v>240</v>
      </c>
      <c r="AX89" s="50">
        <f>SurveySetup!$D$5</f>
        <v>240</v>
      </c>
      <c r="AY89" s="50">
        <f>SurveySetup!$D$5</f>
        <v>240</v>
      </c>
      <c r="AZ89" s="50">
        <f>SurveySetup!$E$5</f>
        <v>600</v>
      </c>
      <c r="BA89" s="50">
        <f>SurveySetup!$E$5</f>
        <v>600</v>
      </c>
      <c r="BB89" s="50">
        <f>SurveySetup!$E$5</f>
        <v>600</v>
      </c>
      <c r="BC89" s="50">
        <f>SurveySetup!$C$5</f>
        <v>120</v>
      </c>
      <c r="BD89" s="50">
        <f>SurveySetup!$C$5</f>
        <v>120</v>
      </c>
      <c r="BE89" s="50">
        <f>SurveySetup!$C$5</f>
        <v>120</v>
      </c>
      <c r="BF89" s="50">
        <f>SurveySetup!$D$5</f>
        <v>240</v>
      </c>
      <c r="BG89" s="50">
        <f>SurveySetup!$D$5</f>
        <v>240</v>
      </c>
      <c r="BH89" s="50">
        <f>SurveySetup!$D$5</f>
        <v>240</v>
      </c>
      <c r="BI89" s="50">
        <f>SurveySetup!$E$5</f>
        <v>600</v>
      </c>
      <c r="BJ89" s="50">
        <f>SurveySetup!$E$5</f>
        <v>600</v>
      </c>
      <c r="BK89" s="50">
        <f>SurveySetup!$E$5</f>
        <v>600</v>
      </c>
      <c r="BL89" s="50">
        <f>SurveySetup!$C$5</f>
        <v>120</v>
      </c>
      <c r="BM89" s="50">
        <f>SurveySetup!$C$5</f>
        <v>120</v>
      </c>
      <c r="BN89" s="50">
        <f>SurveySetup!$C$5</f>
        <v>120</v>
      </c>
      <c r="BO89" s="50">
        <f>SurveySetup!$D$5</f>
        <v>240</v>
      </c>
      <c r="BP89" s="50">
        <f>SurveySetup!$D$5</f>
        <v>240</v>
      </c>
      <c r="BQ89" s="50">
        <f>SurveySetup!$D$5</f>
        <v>240</v>
      </c>
      <c r="BR89" s="50">
        <f>SurveySetup!$E$5</f>
        <v>600</v>
      </c>
      <c r="BS89" s="50">
        <f>SurveySetup!$E$5</f>
        <v>600</v>
      </c>
      <c r="BT89" s="50">
        <f>SurveySetup!$E$5</f>
        <v>600</v>
      </c>
      <c r="BU89" s="50">
        <f>SurveySetup!$C$5</f>
        <v>120</v>
      </c>
      <c r="BV89" s="50">
        <f>SurveySetup!$C$5</f>
        <v>120</v>
      </c>
      <c r="BW89" s="50">
        <f>SurveySetup!$C$5</f>
        <v>120</v>
      </c>
      <c r="BX89" s="50">
        <f>SurveySetup!$D$5</f>
        <v>240</v>
      </c>
      <c r="BY89" s="50">
        <f>SurveySetup!$D$5</f>
        <v>240</v>
      </c>
      <c r="BZ89" s="50">
        <f>SurveySetup!$D$5</f>
        <v>240</v>
      </c>
      <c r="CA89" s="50">
        <f>SurveySetup!$E$5</f>
        <v>600</v>
      </c>
      <c r="CB89" s="50">
        <f>SurveySetup!$E$5</f>
        <v>600</v>
      </c>
      <c r="CC89" s="50">
        <f>SurveySetup!$E$5</f>
        <v>600</v>
      </c>
    </row>
    <row r="90" spans="1:81" x14ac:dyDescent="0.2">
      <c r="A90" s="51">
        <f>SurveySetup!$C$6</f>
        <v>1</v>
      </c>
      <c r="B90" s="51">
        <f>SurveySetup!$D$6</f>
        <v>5</v>
      </c>
      <c r="C90" s="51">
        <f>SurveySetup!$E$6</f>
        <v>10</v>
      </c>
      <c r="D90" s="51">
        <f>SurveySetup!$C$6</f>
        <v>1</v>
      </c>
      <c r="E90" s="51">
        <f>SurveySetup!$D$6</f>
        <v>5</v>
      </c>
      <c r="F90" s="51">
        <f>SurveySetup!$E$6</f>
        <v>10</v>
      </c>
      <c r="G90" s="51">
        <f>SurveySetup!$C$6</f>
        <v>1</v>
      </c>
      <c r="H90" s="51">
        <f>SurveySetup!$D$6</f>
        <v>5</v>
      </c>
      <c r="I90" s="51">
        <f>SurveySetup!$E$6</f>
        <v>10</v>
      </c>
      <c r="J90" s="51">
        <f>SurveySetup!$C$6</f>
        <v>1</v>
      </c>
      <c r="K90" s="51">
        <f>SurveySetup!$D$6</f>
        <v>5</v>
      </c>
      <c r="L90" s="51">
        <f>SurveySetup!$E$6</f>
        <v>10</v>
      </c>
      <c r="M90" s="51">
        <f>SurveySetup!$C$6</f>
        <v>1</v>
      </c>
      <c r="N90" s="51">
        <f>SurveySetup!$D$6</f>
        <v>5</v>
      </c>
      <c r="O90" s="51">
        <f>SurveySetup!$E$6</f>
        <v>10</v>
      </c>
      <c r="P90" s="51">
        <f>SurveySetup!$C$6</f>
        <v>1</v>
      </c>
      <c r="Q90" s="51">
        <f>SurveySetup!$D$6</f>
        <v>5</v>
      </c>
      <c r="R90" s="51">
        <f>SurveySetup!$E$6</f>
        <v>10</v>
      </c>
      <c r="S90" s="51">
        <f>SurveySetup!$C$6</f>
        <v>1</v>
      </c>
      <c r="T90" s="51">
        <f>SurveySetup!$D$6</f>
        <v>5</v>
      </c>
      <c r="U90" s="51">
        <f>SurveySetup!$E$6</f>
        <v>10</v>
      </c>
      <c r="V90" s="51">
        <f>SurveySetup!$C$6</f>
        <v>1</v>
      </c>
      <c r="W90" s="51">
        <f>SurveySetup!$D$6</f>
        <v>5</v>
      </c>
      <c r="X90" s="51">
        <f>SurveySetup!$E$6</f>
        <v>10</v>
      </c>
      <c r="Y90" s="51">
        <f>SurveySetup!$C$6</f>
        <v>1</v>
      </c>
      <c r="Z90" s="51">
        <f>SurveySetup!$D$6</f>
        <v>5</v>
      </c>
      <c r="AA90" s="51">
        <f>SurveySetup!$E$6</f>
        <v>10</v>
      </c>
      <c r="AB90" s="51">
        <f>SurveySetup!$C$6</f>
        <v>1</v>
      </c>
      <c r="AC90" s="51">
        <f>SurveySetup!$D$6</f>
        <v>5</v>
      </c>
      <c r="AD90" s="51">
        <f>SurveySetup!$E$6</f>
        <v>10</v>
      </c>
      <c r="AE90" s="51">
        <f>SurveySetup!$C$6</f>
        <v>1</v>
      </c>
      <c r="AF90" s="51">
        <f>SurveySetup!$D$6</f>
        <v>5</v>
      </c>
      <c r="AG90" s="51">
        <f>SurveySetup!$E$6</f>
        <v>10</v>
      </c>
      <c r="AH90" s="51">
        <f>SurveySetup!$C$6</f>
        <v>1</v>
      </c>
      <c r="AI90" s="51">
        <f>SurveySetup!$D$6</f>
        <v>5</v>
      </c>
      <c r="AJ90" s="51">
        <f>SurveySetup!$E$6</f>
        <v>10</v>
      </c>
      <c r="AK90" s="51">
        <f>SurveySetup!$C$6</f>
        <v>1</v>
      </c>
      <c r="AL90" s="51">
        <f>SurveySetup!$D$6</f>
        <v>5</v>
      </c>
      <c r="AM90" s="51">
        <f>SurveySetup!$E$6</f>
        <v>10</v>
      </c>
      <c r="AN90" s="51">
        <f>SurveySetup!$C$6</f>
        <v>1</v>
      </c>
      <c r="AO90" s="51">
        <f>SurveySetup!$D$6</f>
        <v>5</v>
      </c>
      <c r="AP90" s="51">
        <f>SurveySetup!$E$6</f>
        <v>10</v>
      </c>
      <c r="AQ90" s="51">
        <f>SurveySetup!$C$6</f>
        <v>1</v>
      </c>
      <c r="AR90" s="51">
        <f>SurveySetup!$D$6</f>
        <v>5</v>
      </c>
      <c r="AS90" s="51">
        <f>SurveySetup!$E$6</f>
        <v>10</v>
      </c>
      <c r="AT90" s="51">
        <f>SurveySetup!$C$6</f>
        <v>1</v>
      </c>
      <c r="AU90" s="51">
        <f>SurveySetup!$D$6</f>
        <v>5</v>
      </c>
      <c r="AV90" s="51">
        <f>SurveySetup!$E$6</f>
        <v>10</v>
      </c>
      <c r="AW90" s="51">
        <f>SurveySetup!$C$6</f>
        <v>1</v>
      </c>
      <c r="AX90" s="51">
        <f>SurveySetup!$D$6</f>
        <v>5</v>
      </c>
      <c r="AY90" s="51">
        <f>SurveySetup!$E$6</f>
        <v>10</v>
      </c>
      <c r="AZ90" s="51">
        <f>SurveySetup!$C$6</f>
        <v>1</v>
      </c>
      <c r="BA90" s="51">
        <f>SurveySetup!$D$6</f>
        <v>5</v>
      </c>
      <c r="BB90" s="51">
        <f>SurveySetup!$E$6</f>
        <v>10</v>
      </c>
      <c r="BC90" s="51">
        <f>SurveySetup!$C$6</f>
        <v>1</v>
      </c>
      <c r="BD90" s="51">
        <f>SurveySetup!$D$6</f>
        <v>5</v>
      </c>
      <c r="BE90" s="51">
        <f>SurveySetup!$E$6</f>
        <v>10</v>
      </c>
      <c r="BF90" s="51">
        <f>SurveySetup!$C$6</f>
        <v>1</v>
      </c>
      <c r="BG90" s="51">
        <f>SurveySetup!$D$6</f>
        <v>5</v>
      </c>
      <c r="BH90" s="51">
        <f>SurveySetup!$E$6</f>
        <v>10</v>
      </c>
      <c r="BI90" s="51">
        <f>SurveySetup!$C$6</f>
        <v>1</v>
      </c>
      <c r="BJ90" s="51">
        <f>SurveySetup!$D$6</f>
        <v>5</v>
      </c>
      <c r="BK90" s="51">
        <f>SurveySetup!$E$6</f>
        <v>10</v>
      </c>
      <c r="BL90" s="51">
        <f>SurveySetup!$C$6</f>
        <v>1</v>
      </c>
      <c r="BM90" s="51">
        <f>SurveySetup!$D$6</f>
        <v>5</v>
      </c>
      <c r="BN90" s="51">
        <f>SurveySetup!$E$6</f>
        <v>10</v>
      </c>
      <c r="BO90" s="51">
        <f>SurveySetup!$C$6</f>
        <v>1</v>
      </c>
      <c r="BP90" s="51">
        <f>SurveySetup!$D$6</f>
        <v>5</v>
      </c>
      <c r="BQ90" s="51">
        <f>SurveySetup!$E$6</f>
        <v>10</v>
      </c>
      <c r="BR90" s="51">
        <f>SurveySetup!$C$6</f>
        <v>1</v>
      </c>
      <c r="BS90" s="51">
        <f>SurveySetup!$D$6</f>
        <v>5</v>
      </c>
      <c r="BT90" s="51">
        <f>SurveySetup!$E$6</f>
        <v>10</v>
      </c>
      <c r="BU90" s="51">
        <f>SurveySetup!$C$6</f>
        <v>1</v>
      </c>
      <c r="BV90" s="51">
        <f>SurveySetup!$D$6</f>
        <v>5</v>
      </c>
      <c r="BW90" s="51">
        <f>SurveySetup!$E$6</f>
        <v>10</v>
      </c>
      <c r="BX90" s="51">
        <f>SurveySetup!$C$6</f>
        <v>1</v>
      </c>
      <c r="BY90" s="51">
        <f>SurveySetup!$D$6</f>
        <v>5</v>
      </c>
      <c r="BZ90" s="51">
        <f>SurveySetup!$E$6</f>
        <v>10</v>
      </c>
      <c r="CA90" s="51">
        <f>SurveySetup!$C$6</f>
        <v>1</v>
      </c>
      <c r="CB90" s="51">
        <f>SurveySetup!$D$6</f>
        <v>5</v>
      </c>
      <c r="CC90" s="51">
        <f>SurveySetup!$E$6</f>
        <v>10</v>
      </c>
    </row>
  </sheetData>
  <sheetProtection sheet="1" objects="1" scenarios="1"/>
  <mergeCells count="1">
    <mergeCell ref="A1:E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9999"/>
  </sheetPr>
  <dimension ref="A1:DG918"/>
  <sheetViews>
    <sheetView topLeftCell="A22" zoomScale="70" zoomScaleNormal="70" workbookViewId="0">
      <selection sqref="A1:D1"/>
    </sheetView>
  </sheetViews>
  <sheetFormatPr defaultColWidth="8.85546875" defaultRowHeight="12.75" x14ac:dyDescent="0.2"/>
  <cols>
    <col min="1" max="1" width="12.42578125" bestFit="1" customWidth="1"/>
    <col min="2" max="2" width="10.42578125" customWidth="1"/>
    <col min="3" max="3" width="12.42578125" bestFit="1" customWidth="1"/>
    <col min="4" max="4" width="11.7109375" customWidth="1"/>
    <col min="5" max="5" width="11.42578125" bestFit="1" customWidth="1"/>
    <col min="6" max="6" width="10.42578125" customWidth="1"/>
    <col min="7" max="8" width="12.42578125" bestFit="1" customWidth="1"/>
    <col min="9" max="9" width="9.42578125" bestFit="1" customWidth="1"/>
    <col min="11" max="13" width="15.42578125" customWidth="1"/>
    <col min="14" max="14" width="12.140625" customWidth="1"/>
    <col min="15" max="15" width="12.42578125" bestFit="1" customWidth="1"/>
    <col min="16" max="16" width="12.140625" customWidth="1"/>
    <col min="17" max="17" width="11.42578125" bestFit="1" customWidth="1"/>
    <col min="18" max="18" width="11.85546875" customWidth="1"/>
    <col min="19" max="19" width="12.42578125" bestFit="1" customWidth="1"/>
    <col min="20" max="22" width="11.140625" bestFit="1" customWidth="1"/>
    <col min="23" max="23" width="10.42578125" customWidth="1"/>
    <col min="24" max="25" width="11" customWidth="1"/>
    <col min="29" max="29" width="12" customWidth="1"/>
    <col min="30" max="30" width="12.42578125" bestFit="1" customWidth="1"/>
    <col min="31" max="31" width="11.42578125" bestFit="1" customWidth="1"/>
    <col min="83" max="83" width="10.42578125" customWidth="1"/>
  </cols>
  <sheetData>
    <row r="1" spans="1:89" ht="20.25" customHeight="1" x14ac:dyDescent="0.2">
      <c r="A1" s="207" t="s">
        <v>282</v>
      </c>
      <c r="B1" s="207"/>
      <c r="C1" s="207"/>
      <c r="D1" s="207"/>
    </row>
    <row r="2" spans="1:89" ht="13.5" thickBot="1" x14ac:dyDescent="0.25">
      <c r="A2" s="66" t="s">
        <v>283</v>
      </c>
      <c r="B2" s="67" t="s">
        <v>154</v>
      </c>
      <c r="C2" s="67" t="s">
        <v>284</v>
      </c>
      <c r="D2" s="67" t="s">
        <v>285</v>
      </c>
      <c r="E2" s="67" t="s">
        <v>286</v>
      </c>
      <c r="F2" s="67" t="s">
        <v>287</v>
      </c>
      <c r="G2" s="67" t="s">
        <v>288</v>
      </c>
      <c r="H2" s="67" t="s">
        <v>289</v>
      </c>
      <c r="I2" s="67" t="s">
        <v>290</v>
      </c>
      <c r="J2" s="67" t="s">
        <v>291</v>
      </c>
      <c r="K2" s="67" t="s">
        <v>292</v>
      </c>
      <c r="L2" s="67" t="s">
        <v>293</v>
      </c>
      <c r="M2" s="67" t="s">
        <v>294</v>
      </c>
      <c r="N2" s="67" t="s">
        <v>295</v>
      </c>
      <c r="O2" s="67" t="s">
        <v>296</v>
      </c>
      <c r="P2" s="67" t="s">
        <v>297</v>
      </c>
      <c r="Q2" s="67" t="s">
        <v>298</v>
      </c>
      <c r="R2" s="67" t="s">
        <v>299</v>
      </c>
      <c r="S2" s="67" t="s">
        <v>300</v>
      </c>
      <c r="T2" s="67" t="s">
        <v>301</v>
      </c>
      <c r="U2" s="67" t="s">
        <v>302</v>
      </c>
      <c r="V2" s="67" t="s">
        <v>303</v>
      </c>
      <c r="W2" s="67" t="s">
        <v>304</v>
      </c>
      <c r="X2" s="67" t="s">
        <v>305</v>
      </c>
      <c r="Y2" s="67" t="s">
        <v>306</v>
      </c>
      <c r="Z2" s="67" t="s">
        <v>307</v>
      </c>
      <c r="AA2" s="67" t="s">
        <v>308</v>
      </c>
      <c r="AB2" s="67" t="s">
        <v>309</v>
      </c>
      <c r="AC2" s="67" t="s">
        <v>310</v>
      </c>
      <c r="AD2" s="67" t="s">
        <v>311</v>
      </c>
      <c r="AE2" s="67" t="s">
        <v>312</v>
      </c>
      <c r="AF2" s="67" t="s">
        <v>313</v>
      </c>
      <c r="AG2" s="67" t="s">
        <v>314</v>
      </c>
      <c r="AH2" s="67" t="s">
        <v>315</v>
      </c>
      <c r="AI2" s="67" t="s">
        <v>316</v>
      </c>
      <c r="AJ2" s="67" t="s">
        <v>317</v>
      </c>
      <c r="AK2" s="67" t="s">
        <v>318</v>
      </c>
      <c r="AL2" s="67" t="s">
        <v>319</v>
      </c>
      <c r="AM2" s="67" t="s">
        <v>320</v>
      </c>
      <c r="AN2" s="67" t="s">
        <v>321</v>
      </c>
      <c r="AO2" s="67" t="s">
        <v>322</v>
      </c>
      <c r="AP2" s="67" t="s">
        <v>323</v>
      </c>
      <c r="AQ2" s="67" t="s">
        <v>324</v>
      </c>
      <c r="AR2" s="67" t="s">
        <v>325</v>
      </c>
      <c r="AS2" s="67" t="s">
        <v>326</v>
      </c>
      <c r="AT2" s="67" t="s">
        <v>327</v>
      </c>
      <c r="AU2" s="67" t="s">
        <v>328</v>
      </c>
      <c r="AV2" s="67" t="s">
        <v>329</v>
      </c>
      <c r="AW2" s="67" t="s">
        <v>330</v>
      </c>
      <c r="AX2" s="67" t="s">
        <v>331</v>
      </c>
      <c r="AY2" s="67" t="s">
        <v>332</v>
      </c>
      <c r="AZ2" s="67" t="s">
        <v>333</v>
      </c>
      <c r="BA2" s="67" t="s">
        <v>334</v>
      </c>
      <c r="BB2" s="67" t="s">
        <v>335</v>
      </c>
      <c r="BC2" s="67" t="s">
        <v>336</v>
      </c>
      <c r="BD2" s="67" t="s">
        <v>337</v>
      </c>
      <c r="BE2" s="67" t="s">
        <v>338</v>
      </c>
      <c r="BF2" s="67" t="s">
        <v>339</v>
      </c>
      <c r="BG2" s="67" t="s">
        <v>340</v>
      </c>
      <c r="BH2" s="67" t="s">
        <v>341</v>
      </c>
      <c r="BI2" s="67" t="s">
        <v>342</v>
      </c>
      <c r="BJ2" s="67" t="s">
        <v>343</v>
      </c>
      <c r="BK2" s="67" t="s">
        <v>344</v>
      </c>
      <c r="BL2" s="67" t="s">
        <v>345</v>
      </c>
      <c r="BM2" s="67" t="s">
        <v>346</v>
      </c>
      <c r="BN2" s="67" t="s">
        <v>347</v>
      </c>
      <c r="BO2" s="67" t="s">
        <v>348</v>
      </c>
      <c r="BP2" s="67" t="s">
        <v>349</v>
      </c>
      <c r="BQ2" s="67" t="s">
        <v>350</v>
      </c>
      <c r="BR2" s="67" t="s">
        <v>351</v>
      </c>
      <c r="BS2" s="67" t="s">
        <v>352</v>
      </c>
      <c r="BT2" s="67" t="s">
        <v>353</v>
      </c>
      <c r="BU2" s="67" t="s">
        <v>354</v>
      </c>
      <c r="BV2" s="67" t="s">
        <v>355</v>
      </c>
      <c r="BW2" s="67" t="s">
        <v>356</v>
      </c>
      <c r="BX2" s="67" t="s">
        <v>357</v>
      </c>
      <c r="BY2" s="67" t="s">
        <v>358</v>
      </c>
      <c r="BZ2" s="67" t="s">
        <v>359</v>
      </c>
      <c r="CA2" s="67" t="s">
        <v>360</v>
      </c>
      <c r="CB2" s="67" t="s">
        <v>361</v>
      </c>
      <c r="CC2" s="67" t="s">
        <v>362</v>
      </c>
      <c r="CD2" s="67" t="s">
        <v>363</v>
      </c>
      <c r="CE2" s="67" t="s">
        <v>364</v>
      </c>
      <c r="CH2" s="3" t="s">
        <v>365</v>
      </c>
      <c r="CI2" s="3" t="s">
        <v>366</v>
      </c>
      <c r="CJ2" s="3" t="s">
        <v>367</v>
      </c>
      <c r="CK2" s="3" t="s">
        <v>368</v>
      </c>
    </row>
    <row r="3" spans="1:89" ht="14.25" thickTop="1" x14ac:dyDescent="0.25">
      <c r="A3" s="68" t="s">
        <v>369</v>
      </c>
      <c r="B3" s="69">
        <f>(DOE!A87-$CK3)/$CJ3</f>
        <v>-1</v>
      </c>
      <c r="C3" s="69">
        <f>(DOE!B87-$CK3)/$CJ3</f>
        <v>-1</v>
      </c>
      <c r="D3" s="69">
        <f>(DOE!C87-$CK3)/$CJ3</f>
        <v>-1</v>
      </c>
      <c r="E3" s="69">
        <f>(DOE!D87-$CK3)/$CJ3</f>
        <v>-1</v>
      </c>
      <c r="F3" s="69">
        <f>(DOE!E87-$CK3)/$CJ3</f>
        <v>-1</v>
      </c>
      <c r="G3" s="69">
        <f>(DOE!F87-$CK3)/$CJ3</f>
        <v>-1</v>
      </c>
      <c r="H3" s="69">
        <f>(DOE!G87-$CK3)/$CJ3</f>
        <v>-1</v>
      </c>
      <c r="I3" s="69">
        <f>(DOE!H87-$CK3)/$CJ3</f>
        <v>-1</v>
      </c>
      <c r="J3" s="69">
        <f>(DOE!I87-$CK3)/$CJ3</f>
        <v>-1</v>
      </c>
      <c r="K3" s="69">
        <f>(DOE!J87-$CK3)/$CJ3</f>
        <v>-1</v>
      </c>
      <c r="L3" s="69">
        <f>(DOE!K87-$CK3)/$CJ3</f>
        <v>-1</v>
      </c>
      <c r="M3" s="69">
        <f>(DOE!L87-$CK3)/$CJ3</f>
        <v>-1</v>
      </c>
      <c r="N3" s="69">
        <f>(DOE!M87-$CK3)/$CJ3</f>
        <v>-1</v>
      </c>
      <c r="O3" s="69">
        <f>(DOE!N87-$CK3)/$CJ3</f>
        <v>-1</v>
      </c>
      <c r="P3" s="69">
        <f>(DOE!O87-$CK3)/$CJ3</f>
        <v>-1</v>
      </c>
      <c r="Q3" s="69">
        <f>(DOE!P87-$CK3)/$CJ3</f>
        <v>-1</v>
      </c>
      <c r="R3" s="69">
        <f>(DOE!Q87-$CK3)/$CJ3</f>
        <v>-1</v>
      </c>
      <c r="S3" s="69">
        <f>(DOE!R87-$CK3)/$CJ3</f>
        <v>-1</v>
      </c>
      <c r="T3" s="69">
        <f>(DOE!S87-$CK3)/$CJ3</f>
        <v>-1</v>
      </c>
      <c r="U3" s="69">
        <f>(DOE!T87-$CK3)/$CJ3</f>
        <v>-1</v>
      </c>
      <c r="V3" s="69">
        <f>(DOE!U87-$CK3)/$CJ3</f>
        <v>-1</v>
      </c>
      <c r="W3" s="69">
        <f>(DOE!V87-$CK3)/$CJ3</f>
        <v>-1</v>
      </c>
      <c r="X3" s="69">
        <f>(DOE!W87-$CK3)/$CJ3</f>
        <v>-1</v>
      </c>
      <c r="Y3" s="69">
        <f>(DOE!X87-$CK3)/$CJ3</f>
        <v>-1</v>
      </c>
      <c r="Z3" s="69">
        <f>(DOE!Y87-$CK3)/$CJ3</f>
        <v>-1</v>
      </c>
      <c r="AA3" s="69">
        <f>(DOE!Z87-$CK3)/$CJ3</f>
        <v>-1</v>
      </c>
      <c r="AB3" s="69">
        <f>(DOE!AA87-$CK3)/$CJ3</f>
        <v>-1</v>
      </c>
      <c r="AC3" s="69">
        <f>(DOE!AB87-$CK3)/$CJ3</f>
        <v>-0.33333333333333331</v>
      </c>
      <c r="AD3" s="69">
        <f>(DOE!AC87-$CK3)/$CJ3</f>
        <v>-0.33333333333333331</v>
      </c>
      <c r="AE3" s="69">
        <f>(DOE!AD87-$CK3)/$CJ3</f>
        <v>-0.33333333333333331</v>
      </c>
      <c r="AF3" s="69">
        <f>(DOE!AE87-$CK3)/$CJ3</f>
        <v>-0.33333333333333331</v>
      </c>
      <c r="AG3" s="69">
        <f>(DOE!AF87-$CK3)/$CJ3</f>
        <v>-0.33333333333333331</v>
      </c>
      <c r="AH3" s="69">
        <f>(DOE!AG87-$CK3)/$CJ3</f>
        <v>-0.33333333333333331</v>
      </c>
      <c r="AI3" s="69">
        <f>(DOE!AH87-$CK3)/$CJ3</f>
        <v>-0.33333333333333331</v>
      </c>
      <c r="AJ3" s="69">
        <f>(DOE!AI87-$CK3)/$CJ3</f>
        <v>-0.33333333333333331</v>
      </c>
      <c r="AK3" s="69">
        <f>(DOE!AJ87-$CK3)/$CJ3</f>
        <v>-0.33333333333333331</v>
      </c>
      <c r="AL3" s="69">
        <f>(DOE!AK87-$CK3)/$CJ3</f>
        <v>-0.33333333333333331</v>
      </c>
      <c r="AM3" s="69">
        <f>(DOE!AL87-$CK3)/$CJ3</f>
        <v>-0.33333333333333331</v>
      </c>
      <c r="AN3" s="69">
        <f>(DOE!AM87-$CK3)/$CJ3</f>
        <v>-0.33333333333333331</v>
      </c>
      <c r="AO3" s="69">
        <f>(DOE!AN87-$CK3)/$CJ3</f>
        <v>-0.33333333333333331</v>
      </c>
      <c r="AP3" s="69">
        <f>(DOE!AO87-$CK3)/$CJ3</f>
        <v>-0.33333333333333331</v>
      </c>
      <c r="AQ3" s="69">
        <f>(DOE!AP87-$CK3)/$CJ3</f>
        <v>-0.33333333333333331</v>
      </c>
      <c r="AR3" s="69">
        <f>(DOE!AQ87-$CK3)/$CJ3</f>
        <v>-0.33333333333333331</v>
      </c>
      <c r="AS3" s="69">
        <f>(DOE!AR87-$CK3)/$CJ3</f>
        <v>-0.33333333333333331</v>
      </c>
      <c r="AT3" s="69">
        <f>(DOE!AS87-$CK3)/$CJ3</f>
        <v>-0.33333333333333331</v>
      </c>
      <c r="AU3" s="69">
        <f>(DOE!AT87-$CK3)/$CJ3</f>
        <v>-0.33333333333333331</v>
      </c>
      <c r="AV3" s="69">
        <f>(DOE!AU87-$CK3)/$CJ3</f>
        <v>-0.33333333333333331</v>
      </c>
      <c r="AW3" s="69">
        <f>(DOE!AV87-$CK3)/$CJ3</f>
        <v>-0.33333333333333331</v>
      </c>
      <c r="AX3" s="69">
        <f>(DOE!AW87-$CK3)/$CJ3</f>
        <v>-0.33333333333333331</v>
      </c>
      <c r="AY3" s="69">
        <f>(DOE!AX87-$CK3)/$CJ3</f>
        <v>-0.33333333333333331</v>
      </c>
      <c r="AZ3" s="69">
        <f>(DOE!AY87-$CK3)/$CJ3</f>
        <v>-0.33333333333333331</v>
      </c>
      <c r="BA3" s="69">
        <f>(DOE!AZ87-$CK3)/$CJ3</f>
        <v>-0.33333333333333331</v>
      </c>
      <c r="BB3" s="69">
        <f>(DOE!BA87-$CK3)/$CJ3</f>
        <v>-0.33333333333333331</v>
      </c>
      <c r="BC3" s="69">
        <f>(DOE!BB87-$CK3)/$CJ3</f>
        <v>-0.33333333333333331</v>
      </c>
      <c r="BD3" s="69">
        <f>(DOE!BC87-$CK3)/$CJ3</f>
        <v>1</v>
      </c>
      <c r="BE3" s="69">
        <f>(DOE!BD87-$CK3)/$CJ3</f>
        <v>1</v>
      </c>
      <c r="BF3" s="69">
        <f>(DOE!BE87-$CK3)/$CJ3</f>
        <v>1</v>
      </c>
      <c r="BG3" s="69">
        <f>(DOE!BF87-$CK3)/$CJ3</f>
        <v>1</v>
      </c>
      <c r="BH3" s="69">
        <f>(DOE!BG87-$CK3)/$CJ3</f>
        <v>1</v>
      </c>
      <c r="BI3" s="69">
        <f>(DOE!BH87-$CK3)/$CJ3</f>
        <v>1</v>
      </c>
      <c r="BJ3" s="69">
        <f>(DOE!BI87-$CK3)/$CJ3</f>
        <v>1</v>
      </c>
      <c r="BK3" s="69">
        <f>(DOE!BJ87-$CK3)/$CJ3</f>
        <v>1</v>
      </c>
      <c r="BL3" s="69">
        <f>(DOE!BK87-$CK3)/$CJ3</f>
        <v>1</v>
      </c>
      <c r="BM3" s="69">
        <f>(DOE!BL87-$CK3)/$CJ3</f>
        <v>1</v>
      </c>
      <c r="BN3" s="69">
        <f>(DOE!BM87-$CK3)/$CJ3</f>
        <v>1</v>
      </c>
      <c r="BO3" s="69">
        <f>(DOE!BN87-$CK3)/$CJ3</f>
        <v>1</v>
      </c>
      <c r="BP3" s="69">
        <f>(DOE!BO87-$CK3)/$CJ3</f>
        <v>1</v>
      </c>
      <c r="BQ3" s="69">
        <f>(DOE!BP87-$CK3)/$CJ3</f>
        <v>1</v>
      </c>
      <c r="BR3" s="69">
        <f>(DOE!BQ87-$CK3)/$CJ3</f>
        <v>1</v>
      </c>
      <c r="BS3" s="69">
        <f>(DOE!BR87-$CK3)/$CJ3</f>
        <v>1</v>
      </c>
      <c r="BT3" s="69">
        <f>(DOE!BS87-$CK3)/$CJ3</f>
        <v>1</v>
      </c>
      <c r="BU3" s="69">
        <f>(DOE!BT87-$CK3)/$CJ3</f>
        <v>1</v>
      </c>
      <c r="BV3" s="69">
        <f>(DOE!BU87-$CK3)/$CJ3</f>
        <v>1</v>
      </c>
      <c r="BW3" s="69">
        <f>(DOE!BV87-$CK3)/$CJ3</f>
        <v>1</v>
      </c>
      <c r="BX3" s="69">
        <f>(DOE!BW87-$CK3)/$CJ3</f>
        <v>1</v>
      </c>
      <c r="BY3" s="69">
        <f>(DOE!BX87-$CK3)/$CJ3</f>
        <v>1</v>
      </c>
      <c r="BZ3" s="69">
        <f>(DOE!BY87-$CK3)/$CJ3</f>
        <v>1</v>
      </c>
      <c r="CA3" s="69">
        <f>(DOE!BZ87-$CK3)/$CJ3</f>
        <v>1</v>
      </c>
      <c r="CB3" s="69">
        <f>(DOE!CA87-$CK3)/$CJ3</f>
        <v>1</v>
      </c>
      <c r="CC3" s="69">
        <f>(DOE!CB87-$CK3)/$CJ3</f>
        <v>1</v>
      </c>
      <c r="CD3" s="69">
        <f>(DOE!CC87-$CK3)/$CJ3</f>
        <v>1</v>
      </c>
      <c r="CE3" s="70">
        <f>SUMPRODUCT(MaxLikelihoodSolver!$B3:$CD3,$B$7:$CD$7)</f>
        <v>-60.666666666666671</v>
      </c>
      <c r="CF3" t="s">
        <v>370</v>
      </c>
      <c r="CH3">
        <f>MAX(SurveySetup!C3:E3)</f>
        <v>200</v>
      </c>
      <c r="CI3">
        <f>MIN(SurveySetup!C3:E3)</f>
        <v>50</v>
      </c>
      <c r="CJ3">
        <f>(CH3-CI3)/2</f>
        <v>75</v>
      </c>
      <c r="CK3">
        <f>CJ3+CI3</f>
        <v>125</v>
      </c>
    </row>
    <row r="4" spans="1:89" ht="14.25" x14ac:dyDescent="0.25">
      <c r="A4" s="71" t="s">
        <v>371</v>
      </c>
      <c r="B4" s="72">
        <f>(DOE!A88-$CK4)/$CJ4</f>
        <v>-1</v>
      </c>
      <c r="C4" s="72">
        <f>(DOE!B88-$CK4)/$CJ4</f>
        <v>-1</v>
      </c>
      <c r="D4" s="72">
        <f>(DOE!C88-$CK4)/$CJ4</f>
        <v>-1</v>
      </c>
      <c r="E4" s="72">
        <f>(DOE!D88-$CK4)/$CJ4</f>
        <v>-1</v>
      </c>
      <c r="F4" s="72">
        <f>(DOE!E88-$CK4)/$CJ4</f>
        <v>-1</v>
      </c>
      <c r="G4" s="72">
        <f>(DOE!F88-$CK4)/$CJ4</f>
        <v>-1</v>
      </c>
      <c r="H4" s="72">
        <f>(DOE!G88-$CK4)/$CJ4</f>
        <v>-1</v>
      </c>
      <c r="I4" s="72">
        <f>(DOE!H88-$CK4)/$CJ4</f>
        <v>-1</v>
      </c>
      <c r="J4" s="72">
        <f>(DOE!I88-$CK4)/$CJ4</f>
        <v>-1</v>
      </c>
      <c r="K4" s="72">
        <f>(DOE!J88-$CK4)/$CJ4</f>
        <v>-0.14285714285714285</v>
      </c>
      <c r="L4" s="72">
        <f>(DOE!K88-$CK4)/$CJ4</f>
        <v>-0.14285714285714285</v>
      </c>
      <c r="M4" s="72">
        <f>(DOE!L88-$CK4)/$CJ4</f>
        <v>-0.14285714285714285</v>
      </c>
      <c r="N4" s="72">
        <f>(DOE!M88-$CK4)/$CJ4</f>
        <v>-0.14285714285714285</v>
      </c>
      <c r="O4" s="72">
        <f>(DOE!N88-$CK4)/$CJ4</f>
        <v>-0.14285714285714285</v>
      </c>
      <c r="P4" s="72">
        <f>(DOE!O88-$CK4)/$CJ4</f>
        <v>-0.14285714285714285</v>
      </c>
      <c r="Q4" s="72">
        <f>(DOE!P88-$CK4)/$CJ4</f>
        <v>-0.14285714285714285</v>
      </c>
      <c r="R4" s="72">
        <f>(DOE!Q88-$CK4)/$CJ4</f>
        <v>-0.14285714285714285</v>
      </c>
      <c r="S4" s="72">
        <f>(DOE!R88-$CK4)/$CJ4</f>
        <v>-0.14285714285714285</v>
      </c>
      <c r="T4" s="72">
        <f>(DOE!S88-$CK4)/$CJ4</f>
        <v>1</v>
      </c>
      <c r="U4" s="72">
        <f>(DOE!T88-$CK4)/$CJ4</f>
        <v>1</v>
      </c>
      <c r="V4" s="72">
        <f>(DOE!U88-$CK4)/$CJ4</f>
        <v>1</v>
      </c>
      <c r="W4" s="72">
        <f>(DOE!V88-$CK4)/$CJ4</f>
        <v>1</v>
      </c>
      <c r="X4" s="72">
        <f>(DOE!W88-$CK4)/$CJ4</f>
        <v>1</v>
      </c>
      <c r="Y4" s="72">
        <f>(DOE!X88-$CK4)/$CJ4</f>
        <v>1</v>
      </c>
      <c r="Z4" s="72">
        <f>(DOE!Y88-$CK4)/$CJ4</f>
        <v>1</v>
      </c>
      <c r="AA4" s="72">
        <f>(DOE!Z88-$CK4)/$CJ4</f>
        <v>1</v>
      </c>
      <c r="AB4" s="72">
        <f>(DOE!AA88-$CK4)/$CJ4</f>
        <v>1</v>
      </c>
      <c r="AC4" s="72">
        <f>(DOE!AB88-$CK4)/$CJ4</f>
        <v>-1</v>
      </c>
      <c r="AD4" s="72">
        <f>(DOE!AC88-$CK4)/$CJ4</f>
        <v>-1</v>
      </c>
      <c r="AE4" s="72">
        <f>(DOE!AD88-$CK4)/$CJ4</f>
        <v>-1</v>
      </c>
      <c r="AF4" s="72">
        <f>(DOE!AE88-$CK4)/$CJ4</f>
        <v>-1</v>
      </c>
      <c r="AG4" s="72">
        <f>(DOE!AF88-$CK4)/$CJ4</f>
        <v>-1</v>
      </c>
      <c r="AH4" s="72">
        <f>(DOE!AG88-$CK4)/$CJ4</f>
        <v>-1</v>
      </c>
      <c r="AI4" s="72">
        <f>(DOE!AH88-$CK4)/$CJ4</f>
        <v>-1</v>
      </c>
      <c r="AJ4" s="72">
        <f>(DOE!AI88-$CK4)/$CJ4</f>
        <v>-1</v>
      </c>
      <c r="AK4" s="72">
        <f>(DOE!AJ88-$CK4)/$CJ4</f>
        <v>-1</v>
      </c>
      <c r="AL4" s="72">
        <f>(DOE!AK88-$CK4)/$CJ4</f>
        <v>-0.14285714285714285</v>
      </c>
      <c r="AM4" s="72">
        <f>(DOE!AL88-$CK4)/$CJ4</f>
        <v>-0.14285714285714285</v>
      </c>
      <c r="AN4" s="72">
        <f>(DOE!AM88-$CK4)/$CJ4</f>
        <v>-0.14285714285714285</v>
      </c>
      <c r="AO4" s="72">
        <f>(DOE!AN88-$CK4)/$CJ4</f>
        <v>-0.14285714285714285</v>
      </c>
      <c r="AP4" s="72">
        <f>(DOE!AO88-$CK4)/$CJ4</f>
        <v>-0.14285714285714285</v>
      </c>
      <c r="AQ4" s="72">
        <f>(DOE!AP88-$CK4)/$CJ4</f>
        <v>-0.14285714285714285</v>
      </c>
      <c r="AR4" s="72">
        <f>(DOE!AQ88-$CK4)/$CJ4</f>
        <v>-0.14285714285714285</v>
      </c>
      <c r="AS4" s="72">
        <f>(DOE!AR88-$CK4)/$CJ4</f>
        <v>-0.14285714285714285</v>
      </c>
      <c r="AT4" s="72">
        <f>(DOE!AS88-$CK4)/$CJ4</f>
        <v>-0.14285714285714285</v>
      </c>
      <c r="AU4" s="72">
        <f>(DOE!AT88-$CK4)/$CJ4</f>
        <v>1</v>
      </c>
      <c r="AV4" s="72">
        <f>(DOE!AU88-$CK4)/$CJ4</f>
        <v>1</v>
      </c>
      <c r="AW4" s="72">
        <f>(DOE!AV88-$CK4)/$CJ4</f>
        <v>1</v>
      </c>
      <c r="AX4" s="72">
        <f>(DOE!AW88-$CK4)/$CJ4</f>
        <v>1</v>
      </c>
      <c r="AY4" s="72">
        <f>(DOE!AX88-$CK4)/$CJ4</f>
        <v>1</v>
      </c>
      <c r="AZ4" s="72">
        <f>(DOE!AY88-$CK4)/$CJ4</f>
        <v>1</v>
      </c>
      <c r="BA4" s="72">
        <f>(DOE!AZ88-$CK4)/$CJ4</f>
        <v>1</v>
      </c>
      <c r="BB4" s="72">
        <f>(DOE!BA88-$CK4)/$CJ4</f>
        <v>1</v>
      </c>
      <c r="BC4" s="72">
        <f>(DOE!BB88-$CK4)/$CJ4</f>
        <v>1</v>
      </c>
      <c r="BD4" s="72">
        <f>(DOE!BC88-$CK4)/$CJ4</f>
        <v>-1</v>
      </c>
      <c r="BE4" s="72">
        <f>(DOE!BD88-$CK4)/$CJ4</f>
        <v>-1</v>
      </c>
      <c r="BF4" s="72">
        <f>(DOE!BE88-$CK4)/$CJ4</f>
        <v>-1</v>
      </c>
      <c r="BG4" s="72">
        <f>(DOE!BF88-$CK4)/$CJ4</f>
        <v>-1</v>
      </c>
      <c r="BH4" s="72">
        <f>(DOE!BG88-$CK4)/$CJ4</f>
        <v>-1</v>
      </c>
      <c r="BI4" s="72">
        <f>(DOE!BH88-$CK4)/$CJ4</f>
        <v>-1</v>
      </c>
      <c r="BJ4" s="72">
        <f>(DOE!BI88-$CK4)/$CJ4</f>
        <v>-1</v>
      </c>
      <c r="BK4" s="72">
        <f>(DOE!BJ88-$CK4)/$CJ4</f>
        <v>-1</v>
      </c>
      <c r="BL4" s="72">
        <f>(DOE!BK88-$CK4)/$CJ4</f>
        <v>-1</v>
      </c>
      <c r="BM4" s="72">
        <f>(DOE!BL88-$CK4)/$CJ4</f>
        <v>-0.14285714285714285</v>
      </c>
      <c r="BN4" s="72">
        <f>(DOE!BM88-$CK4)/$CJ4</f>
        <v>-0.14285714285714285</v>
      </c>
      <c r="BO4" s="72">
        <f>(DOE!BN88-$CK4)/$CJ4</f>
        <v>-0.14285714285714285</v>
      </c>
      <c r="BP4" s="72">
        <f>(DOE!BO88-$CK4)/$CJ4</f>
        <v>-0.14285714285714285</v>
      </c>
      <c r="BQ4" s="72">
        <f>(DOE!BP88-$CK4)/$CJ4</f>
        <v>-0.14285714285714285</v>
      </c>
      <c r="BR4" s="72">
        <f>(DOE!BQ88-$CK4)/$CJ4</f>
        <v>-0.14285714285714285</v>
      </c>
      <c r="BS4" s="72">
        <f>(DOE!BR88-$CK4)/$CJ4</f>
        <v>-0.14285714285714285</v>
      </c>
      <c r="BT4" s="72">
        <f>(DOE!BS88-$CK4)/$CJ4</f>
        <v>-0.14285714285714285</v>
      </c>
      <c r="BU4" s="72">
        <f>(DOE!BT88-$CK4)/$CJ4</f>
        <v>-0.14285714285714285</v>
      </c>
      <c r="BV4" s="72">
        <f>(DOE!BU88-$CK4)/$CJ4</f>
        <v>1</v>
      </c>
      <c r="BW4" s="72">
        <f>(DOE!BV88-$CK4)/$CJ4</f>
        <v>1</v>
      </c>
      <c r="BX4" s="72">
        <f>(DOE!BW88-$CK4)/$CJ4</f>
        <v>1</v>
      </c>
      <c r="BY4" s="72">
        <f>(DOE!BX88-$CK4)/$CJ4</f>
        <v>1</v>
      </c>
      <c r="BZ4" s="72">
        <f>(DOE!BY88-$CK4)/$CJ4</f>
        <v>1</v>
      </c>
      <c r="CA4" s="72">
        <f>(DOE!BZ88-$CK4)/$CJ4</f>
        <v>1</v>
      </c>
      <c r="CB4" s="72">
        <f>(DOE!CA88-$CK4)/$CJ4</f>
        <v>1</v>
      </c>
      <c r="CC4" s="72">
        <f>(DOE!CB88-$CK4)/$CJ4</f>
        <v>1</v>
      </c>
      <c r="CD4" s="72">
        <f>(DOE!CC88-$CK4)/$CJ4</f>
        <v>1</v>
      </c>
      <c r="CE4" s="73">
        <f>SUMPRODUCT(MaxLikelihoodSolver!$B4:$CD4,$B$7:$CD$7)</f>
        <v>43.714285714285708</v>
      </c>
      <c r="CF4" t="s">
        <v>370</v>
      </c>
      <c r="CH4">
        <f>MAX(SurveySetup!C4:E4)</f>
        <v>2</v>
      </c>
      <c r="CI4">
        <f>MIN(SurveySetup!C4:E4)</f>
        <v>0.25</v>
      </c>
      <c r="CJ4">
        <f t="shared" ref="CJ4:CJ6" si="0">(CH4-CI4)/2</f>
        <v>0.875</v>
      </c>
      <c r="CK4">
        <f t="shared" ref="CK4:CK6" si="1">CJ4+CI4</f>
        <v>1.125</v>
      </c>
    </row>
    <row r="5" spans="1:89" ht="14.25" x14ac:dyDescent="0.25">
      <c r="A5" s="71" t="s">
        <v>372</v>
      </c>
      <c r="B5" s="74">
        <f>(DOE!A89-$CK5)/$CJ5</f>
        <v>-1</v>
      </c>
      <c r="C5" s="74">
        <f>(DOE!B89-$CK5)/$CJ5</f>
        <v>-1</v>
      </c>
      <c r="D5" s="74">
        <f>(DOE!C89-$CK5)/$CJ5</f>
        <v>-1</v>
      </c>
      <c r="E5" s="74">
        <f>(DOE!D89-$CK5)/$CJ5</f>
        <v>-0.5</v>
      </c>
      <c r="F5" s="74">
        <f>(DOE!E89-$CK5)/$CJ5</f>
        <v>-0.5</v>
      </c>
      <c r="G5" s="74">
        <f>(DOE!F89-$CK5)/$CJ5</f>
        <v>-0.5</v>
      </c>
      <c r="H5" s="74">
        <f>(DOE!G89-$CK5)/$CJ5</f>
        <v>1</v>
      </c>
      <c r="I5" s="74">
        <f>(DOE!H89-$CK5)/$CJ5</f>
        <v>1</v>
      </c>
      <c r="J5" s="74">
        <f>(DOE!I89-$CK5)/$CJ5</f>
        <v>1</v>
      </c>
      <c r="K5" s="74">
        <f>(DOE!J89-$CK5)/$CJ5</f>
        <v>-1</v>
      </c>
      <c r="L5" s="74">
        <f>(DOE!K89-$CK5)/$CJ5</f>
        <v>-1</v>
      </c>
      <c r="M5" s="74">
        <f>(DOE!L89-$CK5)/$CJ5</f>
        <v>-1</v>
      </c>
      <c r="N5" s="74">
        <f>(DOE!M89-$CK5)/$CJ5</f>
        <v>-0.5</v>
      </c>
      <c r="O5" s="74">
        <f>(DOE!N89-$CK5)/$CJ5</f>
        <v>-0.5</v>
      </c>
      <c r="P5" s="74">
        <f>(DOE!O89-$CK5)/$CJ5</f>
        <v>-0.5</v>
      </c>
      <c r="Q5" s="74">
        <f>(DOE!P89-$CK5)/$CJ5</f>
        <v>1</v>
      </c>
      <c r="R5" s="74">
        <f>(DOE!Q89-$CK5)/$CJ5</f>
        <v>1</v>
      </c>
      <c r="S5" s="74">
        <f>(DOE!R89-$CK5)/$CJ5</f>
        <v>1</v>
      </c>
      <c r="T5" s="74">
        <f>(DOE!S89-$CK5)/$CJ5</f>
        <v>-1</v>
      </c>
      <c r="U5" s="74">
        <f>(DOE!T89-$CK5)/$CJ5</f>
        <v>-1</v>
      </c>
      <c r="V5" s="74">
        <f>(DOE!U89-$CK5)/$CJ5</f>
        <v>-1</v>
      </c>
      <c r="W5" s="74">
        <f>(DOE!V89-$CK5)/$CJ5</f>
        <v>-0.5</v>
      </c>
      <c r="X5" s="74">
        <f>(DOE!W89-$CK5)/$CJ5</f>
        <v>-0.5</v>
      </c>
      <c r="Y5" s="74">
        <f>(DOE!X89-$CK5)/$CJ5</f>
        <v>-0.5</v>
      </c>
      <c r="Z5" s="74">
        <f>(DOE!Y89-$CK5)/$CJ5</f>
        <v>1</v>
      </c>
      <c r="AA5" s="74">
        <f>(DOE!Z89-$CK5)/$CJ5</f>
        <v>1</v>
      </c>
      <c r="AB5" s="74">
        <f>(DOE!AA89-$CK5)/$CJ5</f>
        <v>1</v>
      </c>
      <c r="AC5" s="74">
        <f>(DOE!AB89-$CK5)/$CJ5</f>
        <v>-1</v>
      </c>
      <c r="AD5" s="74">
        <f>(DOE!AC89-$CK5)/$CJ5</f>
        <v>-1</v>
      </c>
      <c r="AE5" s="74">
        <f>(DOE!AD89-$CK5)/$CJ5</f>
        <v>-1</v>
      </c>
      <c r="AF5" s="74">
        <f>(DOE!AE89-$CK5)/$CJ5</f>
        <v>-0.5</v>
      </c>
      <c r="AG5" s="74">
        <f>(DOE!AF89-$CK5)/$CJ5</f>
        <v>-0.5</v>
      </c>
      <c r="AH5" s="74">
        <f>(DOE!AG89-$CK5)/$CJ5</f>
        <v>-0.5</v>
      </c>
      <c r="AI5" s="74">
        <f>(DOE!AH89-$CK5)/$CJ5</f>
        <v>1</v>
      </c>
      <c r="AJ5" s="74">
        <f>(DOE!AI89-$CK5)/$CJ5</f>
        <v>1</v>
      </c>
      <c r="AK5" s="74">
        <f>(DOE!AJ89-$CK5)/$CJ5</f>
        <v>1</v>
      </c>
      <c r="AL5" s="74">
        <f>(DOE!AK89-$CK5)/$CJ5</f>
        <v>-1</v>
      </c>
      <c r="AM5" s="74">
        <f>(DOE!AL89-$CK5)/$CJ5</f>
        <v>-1</v>
      </c>
      <c r="AN5" s="74">
        <f>(DOE!AM89-$CK5)/$CJ5</f>
        <v>-1</v>
      </c>
      <c r="AO5" s="74">
        <f>(DOE!AN89-$CK5)/$CJ5</f>
        <v>-0.5</v>
      </c>
      <c r="AP5" s="74">
        <f>(DOE!AO89-$CK5)/$CJ5</f>
        <v>-0.5</v>
      </c>
      <c r="AQ5" s="74">
        <f>(DOE!AP89-$CK5)/$CJ5</f>
        <v>-0.5</v>
      </c>
      <c r="AR5" s="74">
        <f>(DOE!AQ89-$CK5)/$CJ5</f>
        <v>1</v>
      </c>
      <c r="AS5" s="74">
        <f>(DOE!AR89-$CK5)/$CJ5</f>
        <v>1</v>
      </c>
      <c r="AT5" s="74">
        <f>(DOE!AS89-$CK5)/$CJ5</f>
        <v>1</v>
      </c>
      <c r="AU5" s="74">
        <f>(DOE!AT89-$CK5)/$CJ5</f>
        <v>-1</v>
      </c>
      <c r="AV5" s="74">
        <f>(DOE!AU89-$CK5)/$CJ5</f>
        <v>-1</v>
      </c>
      <c r="AW5" s="74">
        <f>(DOE!AV89-$CK5)/$CJ5</f>
        <v>-1</v>
      </c>
      <c r="AX5" s="74">
        <f>(DOE!AW89-$CK5)/$CJ5</f>
        <v>-0.5</v>
      </c>
      <c r="AY5" s="74">
        <f>(DOE!AX89-$CK5)/$CJ5</f>
        <v>-0.5</v>
      </c>
      <c r="AZ5" s="74">
        <f>(DOE!AY89-$CK5)/$CJ5</f>
        <v>-0.5</v>
      </c>
      <c r="BA5" s="74">
        <f>(DOE!AZ89-$CK5)/$CJ5</f>
        <v>1</v>
      </c>
      <c r="BB5" s="74">
        <f>(DOE!BA89-$CK5)/$CJ5</f>
        <v>1</v>
      </c>
      <c r="BC5" s="74">
        <f>(DOE!BB89-$CK5)/$CJ5</f>
        <v>1</v>
      </c>
      <c r="BD5" s="74">
        <f>(DOE!BC89-$CK5)/$CJ5</f>
        <v>-1</v>
      </c>
      <c r="BE5" s="74">
        <f>(DOE!BD89-$CK5)/$CJ5</f>
        <v>-1</v>
      </c>
      <c r="BF5" s="74">
        <f>(DOE!BE89-$CK5)/$CJ5</f>
        <v>-1</v>
      </c>
      <c r="BG5" s="74">
        <f>(DOE!BF89-$CK5)/$CJ5</f>
        <v>-0.5</v>
      </c>
      <c r="BH5" s="74">
        <f>(DOE!BG89-$CK5)/$CJ5</f>
        <v>-0.5</v>
      </c>
      <c r="BI5" s="74">
        <f>(DOE!BH89-$CK5)/$CJ5</f>
        <v>-0.5</v>
      </c>
      <c r="BJ5" s="74">
        <f>(DOE!BI89-$CK5)/$CJ5</f>
        <v>1</v>
      </c>
      <c r="BK5" s="74">
        <f>(DOE!BJ89-$CK5)/$CJ5</f>
        <v>1</v>
      </c>
      <c r="BL5" s="74">
        <f>(DOE!BK89-$CK5)/$CJ5</f>
        <v>1</v>
      </c>
      <c r="BM5" s="74">
        <f>(DOE!BL89-$CK5)/$CJ5</f>
        <v>-1</v>
      </c>
      <c r="BN5" s="74">
        <f>(DOE!BM89-$CK5)/$CJ5</f>
        <v>-1</v>
      </c>
      <c r="BO5" s="74">
        <f>(DOE!BN89-$CK5)/$CJ5</f>
        <v>-1</v>
      </c>
      <c r="BP5" s="74">
        <f>(DOE!BO89-$CK5)/$CJ5</f>
        <v>-0.5</v>
      </c>
      <c r="BQ5" s="74">
        <f>(DOE!BP89-$CK5)/$CJ5</f>
        <v>-0.5</v>
      </c>
      <c r="BR5" s="74">
        <f>(DOE!BQ89-$CK5)/$CJ5</f>
        <v>-0.5</v>
      </c>
      <c r="BS5" s="74">
        <f>(DOE!BR89-$CK5)/$CJ5</f>
        <v>1</v>
      </c>
      <c r="BT5" s="74">
        <f>(DOE!BS89-$CK5)/$CJ5</f>
        <v>1</v>
      </c>
      <c r="BU5" s="74">
        <f>(DOE!BT89-$CK5)/$CJ5</f>
        <v>1</v>
      </c>
      <c r="BV5" s="74">
        <f>(DOE!BU89-$CK5)/$CJ5</f>
        <v>-1</v>
      </c>
      <c r="BW5" s="74">
        <f>(DOE!BV89-$CK5)/$CJ5</f>
        <v>-1</v>
      </c>
      <c r="BX5" s="74">
        <f>(DOE!BW89-$CK5)/$CJ5</f>
        <v>-1</v>
      </c>
      <c r="BY5" s="74">
        <f>(DOE!BX89-$CK5)/$CJ5</f>
        <v>-0.5</v>
      </c>
      <c r="BZ5" s="74">
        <f>(DOE!BY89-$CK5)/$CJ5</f>
        <v>-0.5</v>
      </c>
      <c r="CA5" s="74">
        <f>(DOE!BZ89-$CK5)/$CJ5</f>
        <v>-0.5</v>
      </c>
      <c r="CB5" s="74">
        <f>(DOE!CA89-$CK5)/$CJ5</f>
        <v>1</v>
      </c>
      <c r="CC5" s="74">
        <f>(DOE!CB89-$CK5)/$CJ5</f>
        <v>1</v>
      </c>
      <c r="CD5" s="74">
        <f>(DOE!CC89-$CK5)/$CJ5</f>
        <v>1</v>
      </c>
      <c r="CE5" s="73">
        <f>SUMPRODUCT(MaxLikelihoodSolver!$B5:$CD5,$B$7:$CD$7)</f>
        <v>-47.5</v>
      </c>
      <c r="CF5" t="s">
        <v>370</v>
      </c>
      <c r="CH5">
        <f>MAX(SurveySetup!C5:E5)</f>
        <v>600</v>
      </c>
      <c r="CI5">
        <f>MIN(SurveySetup!C5:E5)</f>
        <v>120</v>
      </c>
      <c r="CJ5">
        <f t="shared" si="0"/>
        <v>240</v>
      </c>
      <c r="CK5">
        <f t="shared" si="1"/>
        <v>360</v>
      </c>
    </row>
    <row r="6" spans="1:89" ht="14.25" x14ac:dyDescent="0.25">
      <c r="A6" s="71" t="s">
        <v>373</v>
      </c>
      <c r="B6" s="72">
        <f>(DOE!A90-$CK6)/$CJ6</f>
        <v>-1</v>
      </c>
      <c r="C6" s="72">
        <f>(DOE!B90-$CK6)/$CJ6</f>
        <v>-0.1111111111111111</v>
      </c>
      <c r="D6" s="72">
        <f>(DOE!C90-$CK6)/$CJ6</f>
        <v>1</v>
      </c>
      <c r="E6" s="72">
        <f>(DOE!D90-$CK6)/$CJ6</f>
        <v>-1</v>
      </c>
      <c r="F6" s="72">
        <f>(DOE!E90-$CK6)/$CJ6</f>
        <v>-0.1111111111111111</v>
      </c>
      <c r="G6" s="72">
        <f>(DOE!F90-$CK6)/$CJ6</f>
        <v>1</v>
      </c>
      <c r="H6" s="72">
        <f>(DOE!G90-$CK6)/$CJ6</f>
        <v>-1</v>
      </c>
      <c r="I6" s="72">
        <f>(DOE!H90-$CK6)/$CJ6</f>
        <v>-0.1111111111111111</v>
      </c>
      <c r="J6" s="72">
        <f>(DOE!I90-$CK6)/$CJ6</f>
        <v>1</v>
      </c>
      <c r="K6" s="72">
        <f>(DOE!J90-$CK6)/$CJ6</f>
        <v>-1</v>
      </c>
      <c r="L6" s="72">
        <f>(DOE!K90-$CK6)/$CJ6</f>
        <v>-0.1111111111111111</v>
      </c>
      <c r="M6" s="72">
        <f>(DOE!L90-$CK6)/$CJ6</f>
        <v>1</v>
      </c>
      <c r="N6" s="72">
        <f>(DOE!M90-$CK6)/$CJ6</f>
        <v>-1</v>
      </c>
      <c r="O6" s="72">
        <f>(DOE!N90-$CK6)/$CJ6</f>
        <v>-0.1111111111111111</v>
      </c>
      <c r="P6" s="72">
        <f>(DOE!O90-$CK6)/$CJ6</f>
        <v>1</v>
      </c>
      <c r="Q6" s="72">
        <f>(DOE!P90-$CK6)/$CJ6</f>
        <v>-1</v>
      </c>
      <c r="R6" s="72">
        <f>(DOE!Q90-$CK6)/$CJ6</f>
        <v>-0.1111111111111111</v>
      </c>
      <c r="S6" s="72">
        <f>(DOE!R90-$CK6)/$CJ6</f>
        <v>1</v>
      </c>
      <c r="T6" s="72">
        <f>(DOE!S90-$CK6)/$CJ6</f>
        <v>-1</v>
      </c>
      <c r="U6" s="72">
        <f>(DOE!T90-$CK6)/$CJ6</f>
        <v>-0.1111111111111111</v>
      </c>
      <c r="V6" s="72">
        <f>(DOE!U90-$CK6)/$CJ6</f>
        <v>1</v>
      </c>
      <c r="W6" s="72">
        <f>(DOE!V90-$CK6)/$CJ6</f>
        <v>-1</v>
      </c>
      <c r="X6" s="72">
        <f>(DOE!W90-$CK6)/$CJ6</f>
        <v>-0.1111111111111111</v>
      </c>
      <c r="Y6" s="72">
        <f>(DOE!X90-$CK6)/$CJ6</f>
        <v>1</v>
      </c>
      <c r="Z6" s="72">
        <f>(DOE!Y90-$CK6)/$CJ6</f>
        <v>-1</v>
      </c>
      <c r="AA6" s="72">
        <f>(DOE!Z90-$CK6)/$CJ6</f>
        <v>-0.1111111111111111</v>
      </c>
      <c r="AB6" s="72">
        <f>(DOE!AA90-$CK6)/$CJ6</f>
        <v>1</v>
      </c>
      <c r="AC6" s="72">
        <f>(DOE!AB90-$CK6)/$CJ6</f>
        <v>-1</v>
      </c>
      <c r="AD6" s="72">
        <f>(DOE!AC90-$CK6)/$CJ6</f>
        <v>-0.1111111111111111</v>
      </c>
      <c r="AE6" s="72">
        <f>(DOE!AD90-$CK6)/$CJ6</f>
        <v>1</v>
      </c>
      <c r="AF6" s="72">
        <f>(DOE!AE90-$CK6)/$CJ6</f>
        <v>-1</v>
      </c>
      <c r="AG6" s="72">
        <f>(DOE!AF90-$CK6)/$CJ6</f>
        <v>-0.1111111111111111</v>
      </c>
      <c r="AH6" s="72">
        <f>(DOE!AG90-$CK6)/$CJ6</f>
        <v>1</v>
      </c>
      <c r="AI6" s="72">
        <f>(DOE!AH90-$CK6)/$CJ6</f>
        <v>-1</v>
      </c>
      <c r="AJ6" s="72">
        <f>(DOE!AI90-$CK6)/$CJ6</f>
        <v>-0.1111111111111111</v>
      </c>
      <c r="AK6" s="72">
        <f>(DOE!AJ90-$CK6)/$CJ6</f>
        <v>1</v>
      </c>
      <c r="AL6" s="72">
        <f>(DOE!AK90-$CK6)/$CJ6</f>
        <v>-1</v>
      </c>
      <c r="AM6" s="72">
        <f>(DOE!AL90-$CK6)/$CJ6</f>
        <v>-0.1111111111111111</v>
      </c>
      <c r="AN6" s="72">
        <f>(DOE!AM90-$CK6)/$CJ6</f>
        <v>1</v>
      </c>
      <c r="AO6" s="72">
        <f>(DOE!AN90-$CK6)/$CJ6</f>
        <v>-1</v>
      </c>
      <c r="AP6" s="72">
        <f>(DOE!AO90-$CK6)/$CJ6</f>
        <v>-0.1111111111111111</v>
      </c>
      <c r="AQ6" s="72">
        <f>(DOE!AP90-$CK6)/$CJ6</f>
        <v>1</v>
      </c>
      <c r="AR6" s="72">
        <f>(DOE!AQ90-$CK6)/$CJ6</f>
        <v>-1</v>
      </c>
      <c r="AS6" s="72">
        <f>(DOE!AR90-$CK6)/$CJ6</f>
        <v>-0.1111111111111111</v>
      </c>
      <c r="AT6" s="72">
        <f>(DOE!AS90-$CK6)/$CJ6</f>
        <v>1</v>
      </c>
      <c r="AU6" s="72">
        <f>(DOE!AT90-$CK6)/$CJ6</f>
        <v>-1</v>
      </c>
      <c r="AV6" s="72">
        <f>(DOE!AU90-$CK6)/$CJ6</f>
        <v>-0.1111111111111111</v>
      </c>
      <c r="AW6" s="72">
        <f>(DOE!AV90-$CK6)/$CJ6</f>
        <v>1</v>
      </c>
      <c r="AX6" s="72">
        <f>(DOE!AW90-$CK6)/$CJ6</f>
        <v>-1</v>
      </c>
      <c r="AY6" s="72">
        <f>(DOE!AX90-$CK6)/$CJ6</f>
        <v>-0.1111111111111111</v>
      </c>
      <c r="AZ6" s="72">
        <f>(DOE!AY90-$CK6)/$CJ6</f>
        <v>1</v>
      </c>
      <c r="BA6" s="72">
        <f>(DOE!AZ90-$CK6)/$CJ6</f>
        <v>-1</v>
      </c>
      <c r="BB6" s="72">
        <f>(DOE!BA90-$CK6)/$CJ6</f>
        <v>-0.1111111111111111</v>
      </c>
      <c r="BC6" s="72">
        <f>(DOE!BB90-$CK6)/$CJ6</f>
        <v>1</v>
      </c>
      <c r="BD6" s="72">
        <f>(DOE!BC90-$CK6)/$CJ6</f>
        <v>-1</v>
      </c>
      <c r="BE6" s="72">
        <f>(DOE!BD90-$CK6)/$CJ6</f>
        <v>-0.1111111111111111</v>
      </c>
      <c r="BF6" s="72">
        <f>(DOE!BE90-$CK6)/$CJ6</f>
        <v>1</v>
      </c>
      <c r="BG6" s="72">
        <f>(DOE!BF90-$CK6)/$CJ6</f>
        <v>-1</v>
      </c>
      <c r="BH6" s="72">
        <f>(DOE!BG90-$CK6)/$CJ6</f>
        <v>-0.1111111111111111</v>
      </c>
      <c r="BI6" s="72">
        <f>(DOE!BH90-$CK6)/$CJ6</f>
        <v>1</v>
      </c>
      <c r="BJ6" s="72">
        <f>(DOE!BI90-$CK6)/$CJ6</f>
        <v>-1</v>
      </c>
      <c r="BK6" s="72">
        <f>(DOE!BJ90-$CK6)/$CJ6</f>
        <v>-0.1111111111111111</v>
      </c>
      <c r="BL6" s="72">
        <f>(DOE!BK90-$CK6)/$CJ6</f>
        <v>1</v>
      </c>
      <c r="BM6" s="72">
        <f>(DOE!BL90-$CK6)/$CJ6</f>
        <v>-1</v>
      </c>
      <c r="BN6" s="72">
        <f>(DOE!BM90-$CK6)/$CJ6</f>
        <v>-0.1111111111111111</v>
      </c>
      <c r="BO6" s="72">
        <f>(DOE!BN90-$CK6)/$CJ6</f>
        <v>1</v>
      </c>
      <c r="BP6" s="72">
        <f>(DOE!BO90-$CK6)/$CJ6</f>
        <v>-1</v>
      </c>
      <c r="BQ6" s="72">
        <f>(DOE!BP90-$CK6)/$CJ6</f>
        <v>-0.1111111111111111</v>
      </c>
      <c r="BR6" s="72">
        <f>(DOE!BQ90-$CK6)/$CJ6</f>
        <v>1</v>
      </c>
      <c r="BS6" s="72">
        <f>(DOE!BR90-$CK6)/$CJ6</f>
        <v>-1</v>
      </c>
      <c r="BT6" s="72">
        <f>(DOE!BS90-$CK6)/$CJ6</f>
        <v>-0.1111111111111111</v>
      </c>
      <c r="BU6" s="72">
        <f>(DOE!BT90-$CK6)/$CJ6</f>
        <v>1</v>
      </c>
      <c r="BV6" s="72">
        <f>(DOE!BU90-$CK6)/$CJ6</f>
        <v>-1</v>
      </c>
      <c r="BW6" s="72">
        <f>(DOE!BV90-$CK6)/$CJ6</f>
        <v>-0.1111111111111111</v>
      </c>
      <c r="BX6" s="72">
        <f>(DOE!BW90-$CK6)/$CJ6</f>
        <v>1</v>
      </c>
      <c r="BY6" s="72">
        <f>(DOE!BX90-$CK6)/$CJ6</f>
        <v>-1</v>
      </c>
      <c r="BZ6" s="72">
        <f>(DOE!BY90-$CK6)/$CJ6</f>
        <v>-0.1111111111111111</v>
      </c>
      <c r="CA6" s="72">
        <f>(DOE!BZ90-$CK6)/$CJ6</f>
        <v>1</v>
      </c>
      <c r="CB6" s="72">
        <f>(DOE!CA90-$CK6)/$CJ6</f>
        <v>-1</v>
      </c>
      <c r="CC6" s="72">
        <f>(DOE!CB90-$CK6)/$CJ6</f>
        <v>-0.1111111111111111</v>
      </c>
      <c r="CD6" s="72">
        <f>(DOE!CC90-$CK6)/$CJ6</f>
        <v>1</v>
      </c>
      <c r="CE6" s="73">
        <f>SUMPRODUCT(MaxLikelihoodSolver!$B6:$CD6,$B$7:$CD$7)</f>
        <v>24.666666666666671</v>
      </c>
      <c r="CF6" t="s">
        <v>370</v>
      </c>
      <c r="CH6">
        <f>MAX(SurveySetup!C6:E6)</f>
        <v>10</v>
      </c>
      <c r="CI6">
        <f>MIN(SurveySetup!C6:E6)</f>
        <v>1</v>
      </c>
      <c r="CJ6">
        <f t="shared" si="0"/>
        <v>4.5</v>
      </c>
      <c r="CK6">
        <f t="shared" si="1"/>
        <v>5.5</v>
      </c>
    </row>
    <row r="7" spans="1:89" ht="13.5" x14ac:dyDescent="0.25">
      <c r="A7" s="71" t="s">
        <v>374</v>
      </c>
      <c r="B7" s="74">
        <f t="array" ref="B7:CD7">TRANSPOSE(SurveyResultAggregation!$C$3:$C$83)</f>
        <v>1</v>
      </c>
      <c r="C7" s="74">
        <v>1</v>
      </c>
      <c r="D7" s="74">
        <v>0</v>
      </c>
      <c r="E7" s="74">
        <v>2</v>
      </c>
      <c r="F7" s="74">
        <v>1</v>
      </c>
      <c r="G7" s="74">
        <v>2</v>
      </c>
      <c r="H7" s="74">
        <v>0</v>
      </c>
      <c r="I7" s="74">
        <v>0</v>
      </c>
      <c r="J7" s="74">
        <v>0</v>
      </c>
      <c r="K7" s="74">
        <v>4</v>
      </c>
      <c r="L7" s="74">
        <v>5</v>
      </c>
      <c r="M7" s="74">
        <v>2</v>
      </c>
      <c r="N7" s="74">
        <v>0</v>
      </c>
      <c r="O7" s="74">
        <v>5</v>
      </c>
      <c r="P7" s="74">
        <v>4</v>
      </c>
      <c r="Q7" s="74">
        <v>1</v>
      </c>
      <c r="R7" s="74">
        <v>3</v>
      </c>
      <c r="S7" s="74">
        <v>3</v>
      </c>
      <c r="T7" s="74">
        <v>4</v>
      </c>
      <c r="U7" s="74">
        <v>3</v>
      </c>
      <c r="V7" s="74">
        <v>6</v>
      </c>
      <c r="W7" s="74">
        <v>2</v>
      </c>
      <c r="X7" s="74">
        <v>4</v>
      </c>
      <c r="Y7" s="74">
        <v>4</v>
      </c>
      <c r="Z7" s="74">
        <v>0</v>
      </c>
      <c r="AA7" s="74">
        <v>4</v>
      </c>
      <c r="AB7" s="74">
        <v>2</v>
      </c>
      <c r="AC7" s="74">
        <v>0</v>
      </c>
      <c r="AD7" s="74">
        <v>0</v>
      </c>
      <c r="AE7" s="74">
        <v>0</v>
      </c>
      <c r="AF7" s="74">
        <v>0</v>
      </c>
      <c r="AG7" s="74">
        <v>0</v>
      </c>
      <c r="AH7" s="74">
        <v>2</v>
      </c>
      <c r="AI7" s="74">
        <v>0</v>
      </c>
      <c r="AJ7" s="74">
        <v>0</v>
      </c>
      <c r="AK7" s="74">
        <v>0</v>
      </c>
      <c r="AL7" s="74">
        <v>1</v>
      </c>
      <c r="AM7" s="74">
        <v>3</v>
      </c>
      <c r="AN7" s="74">
        <v>1</v>
      </c>
      <c r="AO7" s="74">
        <v>3</v>
      </c>
      <c r="AP7" s="74">
        <v>1</v>
      </c>
      <c r="AQ7" s="74">
        <v>3</v>
      </c>
      <c r="AR7" s="74">
        <v>0</v>
      </c>
      <c r="AS7" s="74">
        <v>1</v>
      </c>
      <c r="AT7" s="74">
        <v>2</v>
      </c>
      <c r="AU7" s="74">
        <v>0</v>
      </c>
      <c r="AV7" s="74">
        <v>3</v>
      </c>
      <c r="AW7" s="74">
        <v>6</v>
      </c>
      <c r="AX7" s="74">
        <v>2</v>
      </c>
      <c r="AY7" s="74">
        <v>5</v>
      </c>
      <c r="AZ7" s="74">
        <v>2</v>
      </c>
      <c r="BA7" s="74">
        <v>1</v>
      </c>
      <c r="BB7" s="74">
        <v>2</v>
      </c>
      <c r="BC7" s="74">
        <v>3</v>
      </c>
      <c r="BD7" s="74">
        <v>0</v>
      </c>
      <c r="BE7" s="74">
        <v>0</v>
      </c>
      <c r="BF7" s="74">
        <v>0</v>
      </c>
      <c r="BG7" s="74">
        <v>0</v>
      </c>
      <c r="BH7" s="74">
        <v>0</v>
      </c>
      <c r="BI7" s="74">
        <v>0</v>
      </c>
      <c r="BJ7" s="74">
        <v>0</v>
      </c>
      <c r="BK7" s="74">
        <v>0</v>
      </c>
      <c r="BL7" s="74">
        <v>0</v>
      </c>
      <c r="BM7" s="74">
        <v>0</v>
      </c>
      <c r="BN7" s="74">
        <v>1</v>
      </c>
      <c r="BO7" s="74">
        <v>3</v>
      </c>
      <c r="BP7" s="74">
        <v>0</v>
      </c>
      <c r="BQ7" s="74">
        <v>2</v>
      </c>
      <c r="BR7" s="74">
        <v>2</v>
      </c>
      <c r="BS7" s="74">
        <v>0</v>
      </c>
      <c r="BT7" s="74">
        <v>1</v>
      </c>
      <c r="BU7" s="74">
        <v>0</v>
      </c>
      <c r="BV7" s="74">
        <v>0</v>
      </c>
      <c r="BW7" s="74">
        <v>0</v>
      </c>
      <c r="BX7" s="74">
        <v>3</v>
      </c>
      <c r="BY7" s="74">
        <v>0</v>
      </c>
      <c r="BZ7" s="74">
        <v>2</v>
      </c>
      <c r="CA7" s="74">
        <v>1</v>
      </c>
      <c r="CB7" s="74">
        <v>0</v>
      </c>
      <c r="CC7" s="74">
        <v>1</v>
      </c>
      <c r="CD7" s="74">
        <v>0</v>
      </c>
      <c r="CE7" s="73">
        <f>SUM(MaxLikelihoodSolver!$B7:$CD7)</f>
        <v>120</v>
      </c>
      <c r="CF7" t="s">
        <v>375</v>
      </c>
    </row>
    <row r="8" spans="1:89" ht="14.25" x14ac:dyDescent="0.25">
      <c r="A8" s="71" t="s">
        <v>376</v>
      </c>
      <c r="B8" s="75">
        <f>B7/$CE$7</f>
        <v>8.3333333333333332E-3</v>
      </c>
      <c r="C8" s="75">
        <f t="shared" ref="C8:BN8" si="2">C7/$CE$7</f>
        <v>8.3333333333333332E-3</v>
      </c>
      <c r="D8" s="75">
        <f t="shared" si="2"/>
        <v>0</v>
      </c>
      <c r="E8" s="75">
        <f t="shared" si="2"/>
        <v>1.6666666666666666E-2</v>
      </c>
      <c r="F8" s="75">
        <f t="shared" si="2"/>
        <v>8.3333333333333332E-3</v>
      </c>
      <c r="G8" s="75">
        <f t="shared" si="2"/>
        <v>1.6666666666666666E-2</v>
      </c>
      <c r="H8" s="75">
        <f t="shared" si="2"/>
        <v>0</v>
      </c>
      <c r="I8" s="75">
        <f t="shared" si="2"/>
        <v>0</v>
      </c>
      <c r="J8" s="75">
        <f t="shared" si="2"/>
        <v>0</v>
      </c>
      <c r="K8" s="75">
        <f t="shared" si="2"/>
        <v>3.3333333333333333E-2</v>
      </c>
      <c r="L8" s="75">
        <f t="shared" si="2"/>
        <v>4.1666666666666664E-2</v>
      </c>
      <c r="M8" s="75">
        <f t="shared" si="2"/>
        <v>1.6666666666666666E-2</v>
      </c>
      <c r="N8" s="75">
        <f t="shared" si="2"/>
        <v>0</v>
      </c>
      <c r="O8" s="75">
        <f t="shared" si="2"/>
        <v>4.1666666666666664E-2</v>
      </c>
      <c r="P8" s="75">
        <f t="shared" si="2"/>
        <v>3.3333333333333333E-2</v>
      </c>
      <c r="Q8" s="75">
        <f t="shared" si="2"/>
        <v>8.3333333333333332E-3</v>
      </c>
      <c r="R8" s="75">
        <f t="shared" si="2"/>
        <v>2.5000000000000001E-2</v>
      </c>
      <c r="S8" s="75">
        <f t="shared" si="2"/>
        <v>2.5000000000000001E-2</v>
      </c>
      <c r="T8" s="75">
        <f t="shared" si="2"/>
        <v>3.3333333333333333E-2</v>
      </c>
      <c r="U8" s="75">
        <f t="shared" si="2"/>
        <v>2.5000000000000001E-2</v>
      </c>
      <c r="V8" s="75">
        <f t="shared" si="2"/>
        <v>0.05</v>
      </c>
      <c r="W8" s="75">
        <f t="shared" si="2"/>
        <v>1.6666666666666666E-2</v>
      </c>
      <c r="X8" s="75">
        <f t="shared" si="2"/>
        <v>3.3333333333333333E-2</v>
      </c>
      <c r="Y8" s="75">
        <f t="shared" si="2"/>
        <v>3.3333333333333333E-2</v>
      </c>
      <c r="Z8" s="75">
        <f t="shared" si="2"/>
        <v>0</v>
      </c>
      <c r="AA8" s="75">
        <f t="shared" si="2"/>
        <v>3.3333333333333333E-2</v>
      </c>
      <c r="AB8" s="75">
        <f t="shared" si="2"/>
        <v>1.6666666666666666E-2</v>
      </c>
      <c r="AC8" s="75">
        <f t="shared" si="2"/>
        <v>0</v>
      </c>
      <c r="AD8" s="75">
        <f t="shared" si="2"/>
        <v>0</v>
      </c>
      <c r="AE8" s="75">
        <f t="shared" si="2"/>
        <v>0</v>
      </c>
      <c r="AF8" s="75">
        <f t="shared" si="2"/>
        <v>0</v>
      </c>
      <c r="AG8" s="75">
        <f t="shared" si="2"/>
        <v>0</v>
      </c>
      <c r="AH8" s="75">
        <f t="shared" si="2"/>
        <v>1.6666666666666666E-2</v>
      </c>
      <c r="AI8" s="75">
        <f t="shared" si="2"/>
        <v>0</v>
      </c>
      <c r="AJ8" s="75">
        <f t="shared" si="2"/>
        <v>0</v>
      </c>
      <c r="AK8" s="75">
        <f t="shared" si="2"/>
        <v>0</v>
      </c>
      <c r="AL8" s="75">
        <f t="shared" si="2"/>
        <v>8.3333333333333332E-3</v>
      </c>
      <c r="AM8" s="75">
        <f t="shared" si="2"/>
        <v>2.5000000000000001E-2</v>
      </c>
      <c r="AN8" s="75">
        <f t="shared" si="2"/>
        <v>8.3333333333333332E-3</v>
      </c>
      <c r="AO8" s="75">
        <f t="shared" si="2"/>
        <v>2.5000000000000001E-2</v>
      </c>
      <c r="AP8" s="75">
        <f t="shared" si="2"/>
        <v>8.3333333333333332E-3</v>
      </c>
      <c r="AQ8" s="75">
        <f t="shared" si="2"/>
        <v>2.5000000000000001E-2</v>
      </c>
      <c r="AR8" s="75">
        <f t="shared" si="2"/>
        <v>0</v>
      </c>
      <c r="AS8" s="75">
        <f t="shared" si="2"/>
        <v>8.3333333333333332E-3</v>
      </c>
      <c r="AT8" s="75">
        <f t="shared" si="2"/>
        <v>1.6666666666666666E-2</v>
      </c>
      <c r="AU8" s="75">
        <f t="shared" si="2"/>
        <v>0</v>
      </c>
      <c r="AV8" s="75">
        <f t="shared" si="2"/>
        <v>2.5000000000000001E-2</v>
      </c>
      <c r="AW8" s="75">
        <f t="shared" si="2"/>
        <v>0.05</v>
      </c>
      <c r="AX8" s="75">
        <f t="shared" si="2"/>
        <v>1.6666666666666666E-2</v>
      </c>
      <c r="AY8" s="75">
        <f t="shared" si="2"/>
        <v>4.1666666666666664E-2</v>
      </c>
      <c r="AZ8" s="75">
        <f t="shared" si="2"/>
        <v>1.6666666666666666E-2</v>
      </c>
      <c r="BA8" s="75">
        <f t="shared" si="2"/>
        <v>8.3333333333333332E-3</v>
      </c>
      <c r="BB8" s="75">
        <f t="shared" si="2"/>
        <v>1.6666666666666666E-2</v>
      </c>
      <c r="BC8" s="75">
        <f t="shared" si="2"/>
        <v>2.5000000000000001E-2</v>
      </c>
      <c r="BD8" s="75">
        <f t="shared" si="2"/>
        <v>0</v>
      </c>
      <c r="BE8" s="75">
        <f t="shared" si="2"/>
        <v>0</v>
      </c>
      <c r="BF8" s="75">
        <f t="shared" si="2"/>
        <v>0</v>
      </c>
      <c r="BG8" s="75">
        <f t="shared" si="2"/>
        <v>0</v>
      </c>
      <c r="BH8" s="75">
        <f t="shared" si="2"/>
        <v>0</v>
      </c>
      <c r="BI8" s="75">
        <f t="shared" si="2"/>
        <v>0</v>
      </c>
      <c r="BJ8" s="75">
        <f t="shared" si="2"/>
        <v>0</v>
      </c>
      <c r="BK8" s="75">
        <f t="shared" si="2"/>
        <v>0</v>
      </c>
      <c r="BL8" s="75">
        <f t="shared" si="2"/>
        <v>0</v>
      </c>
      <c r="BM8" s="75">
        <f t="shared" si="2"/>
        <v>0</v>
      </c>
      <c r="BN8" s="75">
        <f t="shared" si="2"/>
        <v>8.3333333333333332E-3</v>
      </c>
      <c r="BO8" s="75">
        <f t="shared" ref="BO8:CD8" si="3">BO7/$CE$7</f>
        <v>2.5000000000000001E-2</v>
      </c>
      <c r="BP8" s="75">
        <f t="shared" si="3"/>
        <v>0</v>
      </c>
      <c r="BQ8" s="75">
        <f t="shared" si="3"/>
        <v>1.6666666666666666E-2</v>
      </c>
      <c r="BR8" s="75">
        <f t="shared" si="3"/>
        <v>1.6666666666666666E-2</v>
      </c>
      <c r="BS8" s="75">
        <f t="shared" si="3"/>
        <v>0</v>
      </c>
      <c r="BT8" s="75">
        <f t="shared" si="3"/>
        <v>8.3333333333333332E-3</v>
      </c>
      <c r="BU8" s="75">
        <f t="shared" si="3"/>
        <v>0</v>
      </c>
      <c r="BV8" s="75">
        <f t="shared" si="3"/>
        <v>0</v>
      </c>
      <c r="BW8" s="75">
        <f t="shared" si="3"/>
        <v>0</v>
      </c>
      <c r="BX8" s="75">
        <f t="shared" si="3"/>
        <v>2.5000000000000001E-2</v>
      </c>
      <c r="BY8" s="75">
        <f t="shared" si="3"/>
        <v>0</v>
      </c>
      <c r="BZ8" s="75">
        <f t="shared" si="3"/>
        <v>1.6666666666666666E-2</v>
      </c>
      <c r="CA8" s="75">
        <f t="shared" si="3"/>
        <v>8.3333333333333332E-3</v>
      </c>
      <c r="CB8" s="75">
        <f t="shared" si="3"/>
        <v>0</v>
      </c>
      <c r="CC8" s="75">
        <f t="shared" si="3"/>
        <v>8.3333333333333332E-3</v>
      </c>
      <c r="CD8" s="75">
        <f t="shared" si="3"/>
        <v>0</v>
      </c>
      <c r="CE8" s="64">
        <f>SUM(MaxLikelihoodSolver!$B8:$CD8)</f>
        <v>1.0000000000000004</v>
      </c>
      <c r="CF8" t="s">
        <v>375</v>
      </c>
    </row>
    <row r="10" spans="1:89" ht="16.5" thickBot="1" x14ac:dyDescent="0.25">
      <c r="A10" s="208" t="s">
        <v>377</v>
      </c>
      <c r="B10" s="208"/>
      <c r="C10" s="208"/>
      <c r="D10" s="208"/>
      <c r="K10" s="209" t="s">
        <v>378</v>
      </c>
      <c r="L10" s="209"/>
      <c r="M10" s="209"/>
      <c r="O10" s="76" t="s">
        <v>379</v>
      </c>
      <c r="P10" s="76"/>
      <c r="Q10" s="76"/>
      <c r="R10" s="76"/>
    </row>
    <row r="11" spans="1:89" ht="14.25" thickTop="1" thickBot="1" x14ac:dyDescent="0.25">
      <c r="A11" s="137" t="s">
        <v>380</v>
      </c>
      <c r="B11" s="138" t="s">
        <v>381</v>
      </c>
      <c r="C11" s="138" t="s">
        <v>382</v>
      </c>
      <c r="D11" s="138" t="s">
        <v>383</v>
      </c>
      <c r="E11" s="138" t="s">
        <v>384</v>
      </c>
      <c r="F11" s="138" t="s">
        <v>385</v>
      </c>
      <c r="G11" s="138" t="s">
        <v>386</v>
      </c>
      <c r="H11" s="138" t="s">
        <v>387</v>
      </c>
      <c r="K11" s="76" t="s">
        <v>388</v>
      </c>
      <c r="L11" s="77" t="s">
        <v>389</v>
      </c>
      <c r="M11" s="77" t="s">
        <v>390</v>
      </c>
      <c r="O11" s="78">
        <f t="shared" ref="O11:R14" si="4">B915</f>
        <v>-53.057893613793055</v>
      </c>
      <c r="P11" s="78">
        <f t="shared" si="4"/>
        <v>0.45685547435418716</v>
      </c>
      <c r="Q11" s="78">
        <f t="shared" si="4"/>
        <v>0.45685547435417756</v>
      </c>
      <c r="R11" s="78">
        <f t="shared" si="4"/>
        <v>0.45685547435417506</v>
      </c>
    </row>
    <row r="12" spans="1:89" ht="13.5" thickTop="1" x14ac:dyDescent="0.2">
      <c r="A12" s="139">
        <v>1</v>
      </c>
      <c r="B12" s="140">
        <f>INDEX(B:B,ROW($B$34)+(MaxLikelihoodSolver!$A12-1)*(94-36))</f>
        <v>0</v>
      </c>
      <c r="C12" s="140">
        <f>INDEX(B:B,ROW($B$35)+(MaxLikelihoodSolver!$A12-1)*(94-36))</f>
        <v>0</v>
      </c>
      <c r="D12" s="140">
        <f>INDEX(B:B,ROW($B$36)+(MaxLikelihoodSolver!$A12-1)*(94-36))</f>
        <v>0</v>
      </c>
      <c r="E12" s="140">
        <f>INDEX(B:B,ROW($B$37)+(MaxLikelihoodSolver!$A12-1)*(94-36))</f>
        <v>0</v>
      </c>
      <c r="F12" s="140">
        <f>INDEX(F:F,ROW($F$36)+(MaxLikelihoodSolver!$A12-1)*(94-36))</f>
        <v>-527.33389856069221</v>
      </c>
      <c r="G12" s="140">
        <f>INDEX(H:H,ROW($H$85)+(MaxLikelihoodSolver!$A12-1)*(94-36))</f>
        <v>0.65234375</v>
      </c>
      <c r="H12" s="141">
        <f>INDEX(F:F,ROW($F$34)+(MaxLikelihoodSolver!$A12-1)*(94-36))</f>
        <v>6287.3349080372946</v>
      </c>
      <c r="K12" s="78">
        <f>K897/$CJ3</f>
        <v>-9.0891017589654483E-3</v>
      </c>
      <c r="L12" s="79">
        <f>L897*$CJ3</f>
        <v>4.2632564145606011E-12</v>
      </c>
      <c r="M12" s="80">
        <f>SQRT(O17)/$CJ3</f>
        <v>1.8304607789480928E-3</v>
      </c>
      <c r="O12" s="81">
        <f t="shared" si="4"/>
        <v>-0.32919413301189993</v>
      </c>
      <c r="P12" s="81">
        <f t="shared" si="4"/>
        <v>-72.056325700634076</v>
      </c>
      <c r="Q12" s="81">
        <f t="shared" si="4"/>
        <v>-0.32919413301188077</v>
      </c>
      <c r="R12" s="81">
        <f t="shared" si="4"/>
        <v>-0.32919413301188055</v>
      </c>
    </row>
    <row r="13" spans="1:89" x14ac:dyDescent="0.2">
      <c r="A13" s="142">
        <v>2</v>
      </c>
      <c r="B13" s="143">
        <f>INDEX(B:B,ROW($B$34)+(MaxLikelihoodSolver!$A13-1)*(94-36))</f>
        <v>-0.62469141377649418</v>
      </c>
      <c r="C13" s="143">
        <f>INDEX(B:B,ROW($B$35)+(MaxLikelihoodSolver!$A13-1)*(94-36))</f>
        <v>0.65234375</v>
      </c>
      <c r="D13" s="143">
        <f>INDEX(B:B,ROW($B$36)+(MaxLikelihoodSolver!$A13-1)*(94-36))</f>
        <v>-0.36293691293352603</v>
      </c>
      <c r="E13" s="143">
        <f>INDEX(B:B,ROW($B$37)+(MaxLikelihoodSolver!$A13-1)*(94-36))</f>
        <v>0.38419988359023766</v>
      </c>
      <c r="F13" s="143">
        <f>INDEX(F:F,ROW($F$36)+(MaxLikelihoodSolver!$A13-1)*(94-36))</f>
        <v>-487.36901295449439</v>
      </c>
      <c r="G13" s="143">
        <f>INDEX(H:H,ROW($H$85)+(MaxLikelihoodSolver!$A13-1)*(94-36))</f>
        <v>5.35125732421875E-2</v>
      </c>
      <c r="H13" s="144">
        <f>INDEX(F:F,ROW($F$34)+(MaxLikelihoodSolver!$A13-1)*(94-36))</f>
        <v>16.047019946680585</v>
      </c>
      <c r="K13" s="81">
        <f>K898/$CJ4</f>
        <v>0.71797281577244232</v>
      </c>
      <c r="L13" s="82">
        <f>L898*$CJ4</f>
        <v>0</v>
      </c>
      <c r="M13" s="42">
        <f>SQRT(P18)/$CJ4</f>
        <v>0.13463082181407091</v>
      </c>
      <c r="O13" s="83">
        <f t="shared" si="4"/>
        <v>0.35770277524985622</v>
      </c>
      <c r="P13" s="83">
        <f t="shared" si="4"/>
        <v>0.35770277524984895</v>
      </c>
      <c r="Q13" s="83">
        <f t="shared" si="4"/>
        <v>-68.494823891705451</v>
      </c>
      <c r="R13" s="83">
        <f t="shared" si="4"/>
        <v>0.35770277524983624</v>
      </c>
    </row>
    <row r="14" spans="1:89" x14ac:dyDescent="0.2">
      <c r="A14" s="145">
        <v>3</v>
      </c>
      <c r="B14" s="41">
        <f>INDEX(B:B,ROW($B$34)+(MaxLikelihoodSolver!$A14-1)*(94-36))</f>
        <v>-0.67820398701868168</v>
      </c>
      <c r="C14" s="41">
        <f>INDEX(B:B,ROW($B$35)+(MaxLikelihoodSolver!$A14-1)*(94-36))</f>
        <v>0.6273415767816678</v>
      </c>
      <c r="D14" s="41">
        <f>INDEX(B:B,ROW($B$36)+(MaxLikelihoodSolver!$A14-1)*(94-36))</f>
        <v>-0.35144284367834971</v>
      </c>
      <c r="E14" s="41">
        <f>INDEX(B:B,ROW($B$37)+(MaxLikelihoodSolver!$A14-1)*(94-36))</f>
        <v>0.35947798450499285</v>
      </c>
      <c r="F14" s="41">
        <f>INDEX(F:F,ROW($F$36)+(MaxLikelihoodSolver!$A14-1)*(94-36))</f>
        <v>-487.23895881479132</v>
      </c>
      <c r="G14" s="41">
        <f>INDEX(H:H,ROW($H$85)+(MaxLikelihoodSolver!$A14-1)*(94-36))</f>
        <v>2.717435359954834E-3</v>
      </c>
      <c r="H14" s="65">
        <f>INDEX(F:F,ROW($F$34)+(MaxLikelihoodSolver!$A14-1)*(94-36))</f>
        <v>0.12825833817758281</v>
      </c>
      <c r="K14" s="83">
        <f>K899/$CJ5</f>
        <v>-1.4631189815812904E-3</v>
      </c>
      <c r="L14" s="84">
        <f>L899*$CJ5</f>
        <v>0</v>
      </c>
      <c r="M14" s="85">
        <f>SQRT(Q19)/$CJ5</f>
        <v>5.0345616698789768E-4</v>
      </c>
      <c r="O14" s="81">
        <f t="shared" si="4"/>
        <v>-0.18575442363852043</v>
      </c>
      <c r="P14" s="81">
        <f t="shared" si="4"/>
        <v>-0.18575442363851621</v>
      </c>
      <c r="Q14" s="81">
        <f t="shared" si="4"/>
        <v>-0.18575442363851086</v>
      </c>
      <c r="R14" s="81">
        <f t="shared" si="4"/>
        <v>-78.323496786076205</v>
      </c>
    </row>
    <row r="15" spans="1:89" x14ac:dyDescent="0.2">
      <c r="A15" s="142">
        <v>4</v>
      </c>
      <c r="B15" s="143">
        <f>INDEX(B:B,ROW($B$34)+(MaxLikelihoodSolver!$A15-1)*(94-36))</f>
        <v>-0.67875782640500171</v>
      </c>
      <c r="C15" s="143">
        <f>INDEX(B:B,ROW($B$35)+(MaxLikelihoodSolver!$A15-1)*(94-36))</f>
        <v>0.62598952990263435</v>
      </c>
      <c r="D15" s="143">
        <f>INDEX(B:B,ROW($B$36)+(MaxLikelihoodSolver!$A15-1)*(94-36))</f>
        <v>-0.34994318356012089</v>
      </c>
      <c r="E15" s="143">
        <f>INDEX(B:B,ROW($B$37)+(MaxLikelihoodSolver!$A15-1)*(94-36))</f>
        <v>0.36219541986494769</v>
      </c>
      <c r="F15" s="143">
        <f>INDEX(F:F,ROW($F$36)+(MaxLikelihoodSolver!$A15-1)*(94-36))</f>
        <v>-487.23854002546511</v>
      </c>
      <c r="G15" s="143">
        <f>INDEX(H:H,ROW($H$85)+(MaxLikelihoodSolver!$A15-1)*(94-36))</f>
        <v>1.433022553101182E-3</v>
      </c>
      <c r="H15" s="144">
        <f>INDEX(F:F,ROW($F$34)+(MaxLikelihoodSolver!$A15-1)*(94-36))</f>
        <v>6.4612432156433142E-2</v>
      </c>
      <c r="K15" s="81">
        <f>K900/$CJ6</f>
        <v>8.0732285227185049E-2</v>
      </c>
      <c r="L15" s="82">
        <f>L900*$CJ6</f>
        <v>0</v>
      </c>
      <c r="M15" s="42">
        <f>SQRT(R20)/$CJ6</f>
        <v>2.5109421102646613E-2</v>
      </c>
    </row>
    <row r="16" spans="1:89" ht="13.5" thickBot="1" x14ac:dyDescent="0.25">
      <c r="A16" s="145">
        <v>5</v>
      </c>
      <c r="B16" s="41">
        <f>INDEX(B:B,ROW($B$34)+(MaxLikelihoodSolver!$A16-1)*(94-36))</f>
        <v>-0.67929939397561268</v>
      </c>
      <c r="C16" s="41">
        <f>INDEX(B:B,ROW($B$35)+(MaxLikelihoodSolver!$A16-1)*(94-36))</f>
        <v>0.62562363601700277</v>
      </c>
      <c r="D16" s="41">
        <f>INDEX(B:B,ROW($B$36)+(MaxLikelihoodSolver!$A16-1)*(94-36))</f>
        <v>-0.35137620611322207</v>
      </c>
      <c r="E16" s="41">
        <f>INDEX(B:B,ROW($B$37)+(MaxLikelihoodSolver!$A16-1)*(94-36))</f>
        <v>0.36262691771971362</v>
      </c>
      <c r="F16" s="41">
        <f>INDEX(F:F,ROW($F$36)+(MaxLikelihoodSolver!$A16-1)*(94-36))</f>
        <v>-487.23844849158837</v>
      </c>
      <c r="G16" s="41">
        <f>INDEX(H:H,ROW($H$85)+(MaxLikelihoodSolver!$A16-1)*(94-36))</f>
        <v>2.6085488661919953E-3</v>
      </c>
      <c r="H16" s="65">
        <f>INDEX(F:F,ROW($F$34)+(MaxLikelihoodSolver!$A16-1)*(94-36))</f>
        <v>5.4167331754333699E-2</v>
      </c>
      <c r="O16" s="76" t="s">
        <v>391</v>
      </c>
      <c r="P16" s="76"/>
      <c r="Q16" s="76"/>
      <c r="R16" s="76"/>
    </row>
    <row r="17" spans="1:18" ht="13.5" thickTop="1" x14ac:dyDescent="0.2">
      <c r="A17" s="142">
        <v>6</v>
      </c>
      <c r="B17" s="143">
        <f>INDEX(B:B,ROW($B$34)+(MaxLikelihoodSolver!$A17-1)*(94-36))</f>
        <v>-0.68166306362376605</v>
      </c>
      <c r="C17" s="143">
        <f>INDEX(B:B,ROW($B$35)+(MaxLikelihoodSolver!$A17-1)*(94-36))</f>
        <v>0.62823218488319477</v>
      </c>
      <c r="D17" s="143">
        <f>INDEX(B:B,ROW($B$36)+(MaxLikelihoodSolver!$A17-1)*(94-36))</f>
        <v>-0.35115026052199094</v>
      </c>
      <c r="E17" s="143">
        <f>INDEX(B:B,ROW($B$37)+(MaxLikelihoodSolver!$A17-1)*(94-36))</f>
        <v>0.36328263432687569</v>
      </c>
      <c r="F17" s="143">
        <f>INDEX(F:F,ROW($F$36)+(MaxLikelihoodSolver!$A17-1)*(94-36))</f>
        <v>-487.23803416260574</v>
      </c>
      <c r="G17" s="143">
        <f>INDEX(H:H,ROW($H$85)+(MaxLikelihoodSolver!$A17-1)*(94-36))</f>
        <v>1.0189644008562482E-5</v>
      </c>
      <c r="H17" s="144">
        <f>INDEX(F:F,ROW($F$34)+(MaxLikelihoodSolver!$A17-1)*(94-36))</f>
        <v>2.2707398525750204E-6</v>
      </c>
      <c r="O17" s="78">
        <f t="array" ref="O17:R20">-MINVERSE(O11:R14)</f>
        <v>1.8847049980878328E-2</v>
      </c>
      <c r="P17" s="78">
        <v>1.1983123527490709E-4</v>
      </c>
      <c r="Q17" s="78">
        <v>1.2483421007988772E-4</v>
      </c>
      <c r="R17" s="78">
        <v>1.0999998871999116E-4</v>
      </c>
    </row>
    <row r="18" spans="1:18" x14ac:dyDescent="0.2">
      <c r="A18" s="145">
        <v>7</v>
      </c>
      <c r="B18" s="41">
        <f>INDEX(B:B,ROW($B$34)+(MaxLikelihoodSolver!$A18-1)*(94-36))</f>
        <v>-0.68167325326777461</v>
      </c>
      <c r="C18" s="41">
        <f>INDEX(B:B,ROW($B$35)+(MaxLikelihoodSolver!$A18-1)*(94-36))</f>
        <v>0.62822908967096613</v>
      </c>
      <c r="D18" s="41">
        <f>INDEX(B:B,ROW($B$36)+(MaxLikelihoodSolver!$A18-1)*(94-36))</f>
        <v>-0.35114938028044101</v>
      </c>
      <c r="E18" s="41">
        <f>INDEX(B:B,ROW($B$37)+(MaxLikelihoodSolver!$A18-1)*(94-36))</f>
        <v>0.363289285167813</v>
      </c>
      <c r="F18" s="41">
        <f>INDEX(F:F,ROW($F$36)+(MaxLikelihoodSolver!$A18-1)*(94-36))</f>
        <v>-487.23803414880922</v>
      </c>
      <c r="G18" s="41">
        <f>INDEX(H:H,ROW($H$85)+(MaxLikelihoodSolver!$A18-1)*(94-36))</f>
        <v>9.3537747734850907E-6</v>
      </c>
      <c r="H18" s="65">
        <f>INDEX(F:F,ROW($F$34)+(MaxLikelihoodSolver!$A18-1)*(94-36))</f>
        <v>5.1735490336411544E-7</v>
      </c>
      <c r="O18" s="81">
        <v>-8.6346211917087194E-5</v>
      </c>
      <c r="P18" s="81">
        <v>1.3877303920848023E-2</v>
      </c>
      <c r="Q18" s="81">
        <v>-6.7111493058283385E-5</v>
      </c>
      <c r="R18" s="81">
        <v>-5.9136541775437126E-5</v>
      </c>
    </row>
    <row r="19" spans="1:18" x14ac:dyDescent="0.2">
      <c r="A19" s="142">
        <v>8</v>
      </c>
      <c r="B19" s="143">
        <f>INDEX(B:B,ROW($B$34)+(MaxLikelihoodSolver!$A19-1)*(94-36))</f>
        <v>-0.68168260704254813</v>
      </c>
      <c r="C19" s="143">
        <f>INDEX(B:B,ROW($B$35)+(MaxLikelihoodSolver!$A19-1)*(94-36))</f>
        <v>0.62822622167365261</v>
      </c>
      <c r="D19" s="143">
        <f>INDEX(B:B,ROW($B$36)+(MaxLikelihoodSolver!$A19-1)*(94-36))</f>
        <v>-0.35114855791978972</v>
      </c>
      <c r="E19" s="143">
        <f>INDEX(B:B,ROW($B$37)+(MaxLikelihoodSolver!$A19-1)*(94-36))</f>
        <v>0.36329526894516173</v>
      </c>
      <c r="F19" s="143">
        <f>INDEX(F:F,ROW($F$36)+(MaxLikelihoodSolver!$A19-1)*(94-36))</f>
        <v>-487.23803414473002</v>
      </c>
      <c r="G19" s="143">
        <f>INDEX(H:H,ROW($H$85)+(MaxLikelihoodSolver!$A19-1)*(94-36))</f>
        <v>3.6538182708926135E-8</v>
      </c>
      <c r="H19" s="144">
        <f>INDEX(F:F,ROW($F$34)+(MaxLikelihoodSolver!$A19-1)*(94-36))</f>
        <v>3.4149542106120783E-12</v>
      </c>
      <c r="O19" s="83">
        <v>9.7741071079038256E-5</v>
      </c>
      <c r="P19" s="83">
        <v>7.2923436084574924E-5</v>
      </c>
      <c r="Q19" s="83">
        <v>1.4599763255701205E-2</v>
      </c>
      <c r="R19" s="83">
        <v>6.6940619683371477E-5</v>
      </c>
    </row>
    <row r="20" spans="1:18" x14ac:dyDescent="0.2">
      <c r="A20" s="145">
        <v>9</v>
      </c>
      <c r="B20" s="41">
        <f>INDEX(B:B,ROW($B$34)+(MaxLikelihoodSolver!$A20-1)*(94-36))</f>
        <v>-0.68168264358073083</v>
      </c>
      <c r="C20" s="41">
        <f>INDEX(B:B,ROW($B$35)+(MaxLikelihoodSolver!$A20-1)*(94-36))</f>
        <v>0.62822621011594604</v>
      </c>
      <c r="D20" s="41">
        <f>INDEX(B:B,ROW($B$36)+(MaxLikelihoodSolver!$A20-1)*(94-36))</f>
        <v>-0.35114855448534721</v>
      </c>
      <c r="E20" s="41">
        <f>INDEX(B:B,ROW($B$37)+(MaxLikelihoodSolver!$A20-1)*(94-36))</f>
        <v>0.36329529037304648</v>
      </c>
      <c r="F20" s="41">
        <f>INDEX(F:F,ROW($F$36)+(MaxLikelihoodSolver!$A20-1)*(94-36))</f>
        <v>-487.23803414472997</v>
      </c>
      <c r="G20" s="41">
        <f>INDEX(H:H,ROW($H$85)+(MaxLikelihoodSolver!$A20-1)*(94-36))</f>
        <v>1.156090937274616E-8</v>
      </c>
      <c r="H20" s="65">
        <f>INDEX(F:F,ROW($F$34)+(MaxLikelihoodSolver!$A20-1)*(94-36))</f>
        <v>7.5132214246742152E-13</v>
      </c>
      <c r="O20" s="81">
        <v>-4.4725270138899832E-5</v>
      </c>
      <c r="P20" s="81">
        <v>-3.3368985446271354E-5</v>
      </c>
      <c r="Q20" s="81">
        <v>-3.4762146361891049E-5</v>
      </c>
      <c r="R20" s="81">
        <v>1.2767281319228208E-2</v>
      </c>
    </row>
    <row r="21" spans="1:18" x14ac:dyDescent="0.2">
      <c r="A21" s="142">
        <v>10</v>
      </c>
      <c r="B21" s="143">
        <f>INDEX(B:B,ROW($B$34)+(MaxLikelihoodSolver!$A21-1)*(94-36))</f>
        <v>-0.68168263201982149</v>
      </c>
      <c r="C21" s="143">
        <f>INDEX(B:B,ROW($B$35)+(MaxLikelihoodSolver!$A21-1)*(94-36))</f>
        <v>0.62822621377012666</v>
      </c>
      <c r="D21" s="143">
        <f>INDEX(B:B,ROW($B$36)+(MaxLikelihoodSolver!$A21-1)*(94-36))</f>
        <v>-0.35114855557038532</v>
      </c>
      <c r="E21" s="143">
        <f>INDEX(B:B,ROW($B$37)+(MaxLikelihoodSolver!$A21-1)*(94-36))</f>
        <v>0.36329528357971702</v>
      </c>
      <c r="F21" s="143">
        <f>INDEX(F:F,ROW($F$36)+(MaxLikelihoodSolver!$A21-1)*(94-36))</f>
        <v>-487.23803414472991</v>
      </c>
      <c r="G21" s="143">
        <f>INDEX(H:H,ROW($H$85)+(MaxLikelihoodSolver!$A21-1)*(94-36))</f>
        <v>1.3547940671186906E-10</v>
      </c>
      <c r="H21" s="144">
        <f>INDEX(F:F,ROW($F$34)+(MaxLikelihoodSolver!$A21-1)*(94-36))</f>
        <v>5.2544168798203445E-17</v>
      </c>
    </row>
    <row r="22" spans="1:18" x14ac:dyDescent="0.2">
      <c r="A22" s="145">
        <v>11</v>
      </c>
      <c r="B22" s="41">
        <f>INDEX(B:B,ROW($B$34)+(MaxLikelihoodSolver!$A22-1)*(94-36))</f>
        <v>-0.68168263188434208</v>
      </c>
      <c r="C22" s="41">
        <f>INDEX(B:B,ROW($B$35)+(MaxLikelihoodSolver!$A22-1)*(94-36))</f>
        <v>0.62822621381290644</v>
      </c>
      <c r="D22" s="41">
        <f>INDEX(B:B,ROW($B$36)+(MaxLikelihoodSolver!$A22-1)*(94-36))</f>
        <v>-0.35114855558307545</v>
      </c>
      <c r="E22" s="41">
        <f>INDEX(B:B,ROW($B$37)+(MaxLikelihoodSolver!$A22-1)*(94-36))</f>
        <v>0.36329528349991103</v>
      </c>
      <c r="F22" s="41">
        <f>INDEX(F:F,ROW($F$36)+(MaxLikelihoodSolver!$A22-1)*(94-36))</f>
        <v>-487.23803414473002</v>
      </c>
      <c r="G22" s="41">
        <f>INDEX(H:H,ROW($H$85)+(MaxLikelihoodSolver!$A22-1)*(94-36))</f>
        <v>3.7574366705244935E-11</v>
      </c>
      <c r="H22" s="65">
        <f>INDEX(F:F,ROW($F$34)+(MaxLikelihoodSolver!$A22-1)*(94-36))</f>
        <v>8.0227550916829696E-18</v>
      </c>
    </row>
    <row r="23" spans="1:18" x14ac:dyDescent="0.2">
      <c r="A23" s="142">
        <v>12</v>
      </c>
      <c r="B23" s="143">
        <f>INDEX(B:B,ROW($B$34)+(MaxLikelihoodSolver!$A23-1)*(94-36))</f>
        <v>-0.68168263192191647</v>
      </c>
      <c r="C23" s="143">
        <f>INDEX(B:B,ROW($B$35)+(MaxLikelihoodSolver!$A23-1)*(94-36))</f>
        <v>0.6282262138010416</v>
      </c>
      <c r="D23" s="143">
        <f>INDEX(B:B,ROW($B$36)+(MaxLikelihoodSolver!$A23-1)*(94-36))</f>
        <v>-0.35114855557955582</v>
      </c>
      <c r="E23" s="143">
        <f>INDEX(B:B,ROW($B$37)+(MaxLikelihoodSolver!$A23-1)*(94-36))</f>
        <v>0.36329528352204277</v>
      </c>
      <c r="F23" s="143">
        <f>INDEX(F:F,ROW($F$36)+(MaxLikelihoodSolver!$A23-1)*(94-36))</f>
        <v>-487.23803414472997</v>
      </c>
      <c r="G23" s="143">
        <f>INDEX(H:H,ROW($H$85)+(MaxLikelihoodSolver!$A23-1)*(94-36))</f>
        <v>4.4032460982708906E-13</v>
      </c>
      <c r="H23" s="144">
        <f>INDEX(F:F,ROW($F$34)+(MaxLikelihoodSolver!$A23-1)*(94-36))</f>
        <v>1.3412023910168135E-21</v>
      </c>
    </row>
    <row r="24" spans="1:18" x14ac:dyDescent="0.2">
      <c r="A24" s="145">
        <v>13</v>
      </c>
      <c r="B24" s="41">
        <f>INDEX(B:B,ROW($B$34)+(MaxLikelihoodSolver!$A24-1)*(94-36))</f>
        <v>-0.68168263192235679</v>
      </c>
      <c r="C24" s="41">
        <f>INDEX(B:B,ROW($B$35)+(MaxLikelihoodSolver!$A24-1)*(94-36))</f>
        <v>0.62822621380090315</v>
      </c>
      <c r="D24" s="41">
        <f>INDEX(B:B,ROW($B$36)+(MaxLikelihoodSolver!$A24-1)*(94-36))</f>
        <v>-0.3511485555795148</v>
      </c>
      <c r="E24" s="41">
        <f>INDEX(B:B,ROW($B$37)+(MaxLikelihoodSolver!$A24-1)*(94-36))</f>
        <v>0.36329528352230184</v>
      </c>
      <c r="F24" s="41">
        <f>INDEX(F:F,ROW($F$36)+(MaxLikelihoodSolver!$A24-1)*(94-36))</f>
        <v>-487.23803414472991</v>
      </c>
      <c r="G24" s="41">
        <f>INDEX(H:H,ROW($H$85)+(MaxLikelihoodSolver!$A24-1)*(94-36))</f>
        <v>5.3320558221249067E-14</v>
      </c>
      <c r="H24" s="65">
        <f>INDEX(F:F,ROW($F$34)+(MaxLikelihoodSolver!$A24-1)*(94-36))</f>
        <v>1.5061929522663757E-23</v>
      </c>
    </row>
    <row r="25" spans="1:18" x14ac:dyDescent="0.2">
      <c r="A25" s="142">
        <v>14</v>
      </c>
      <c r="B25" s="143">
        <f>INDEX(B:B,ROW($B$34)+(MaxLikelihoodSolver!$A25-1)*(94-36))</f>
        <v>-0.68168263192241008</v>
      </c>
      <c r="C25" s="143">
        <f>INDEX(B:B,ROW($B$35)+(MaxLikelihoodSolver!$A25-1)*(94-36))</f>
        <v>0.62822621380088572</v>
      </c>
      <c r="D25" s="143">
        <f>INDEX(B:B,ROW($B$36)+(MaxLikelihoodSolver!$A25-1)*(94-36))</f>
        <v>-0.35114855557950969</v>
      </c>
      <c r="E25" s="143">
        <f>INDEX(B:B,ROW($B$37)+(MaxLikelihoodSolver!$A25-1)*(94-36))</f>
        <v>0.36329528352233337</v>
      </c>
      <c r="F25" s="143">
        <f>INDEX(F:F,ROW($F$36)+(MaxLikelihoodSolver!$A25-1)*(94-36))</f>
        <v>-487.23803414472997</v>
      </c>
      <c r="G25" s="143">
        <f>INDEX(H:H,ROW($H$85)+(MaxLikelihoodSolver!$A25-1)*(94-36))</f>
        <v>3.5408183193798206E-15</v>
      </c>
      <c r="H25" s="144">
        <f>INDEX(F:F,ROW($F$34)+(MaxLikelihoodSolver!$A25-1)*(94-36))</f>
        <v>3.397781690967942E-26</v>
      </c>
    </row>
    <row r="26" spans="1:18" x14ac:dyDescent="0.2">
      <c r="A26" s="145">
        <v>15</v>
      </c>
      <c r="B26" s="41">
        <f>INDEX(B:B,ROW($B$34)+(MaxLikelihoodSolver!$A26-1)*(94-36))</f>
        <v>-0.68168263192240652</v>
      </c>
      <c r="C26" s="41">
        <f>INDEX(B:B,ROW($B$35)+(MaxLikelihoodSolver!$A26-1)*(94-36))</f>
        <v>0.62822621380088572</v>
      </c>
      <c r="D26" s="41">
        <f>INDEX(B:B,ROW($B$36)+(MaxLikelihoodSolver!$A26-1)*(94-36))</f>
        <v>-0.35114855557950969</v>
      </c>
      <c r="E26" s="41">
        <f>INDEX(B:B,ROW($B$37)+(MaxLikelihoodSolver!$A26-1)*(94-36))</f>
        <v>0.36329528352233209</v>
      </c>
      <c r="F26" s="41">
        <f>INDEX(F:F,ROW($F$36)+(MaxLikelihoodSolver!$A26-1)*(94-36))</f>
        <v>-487.23803414472997</v>
      </c>
      <c r="G26" s="41">
        <f>INDEX(H:H,ROW($H$85)+(MaxLikelihoodSolver!$A26-1)*(94-36))</f>
        <v>2.0608669124515364E-15</v>
      </c>
      <c r="H26" s="65">
        <f>INDEX(F:F,ROW($F$34)+(MaxLikelihoodSolver!$A26-1)*(94-36))</f>
        <v>1.0160528459246632E-26</v>
      </c>
    </row>
    <row r="27" spans="1:18" x14ac:dyDescent="0.2">
      <c r="B27" s="3"/>
      <c r="C27" s="3"/>
      <c r="D27" s="3"/>
      <c r="E27" s="3"/>
      <c r="F27" s="3"/>
      <c r="H27" s="29"/>
    </row>
    <row r="30" spans="1:18" ht="45.75" customHeight="1" x14ac:dyDescent="0.2">
      <c r="A30" s="208" t="s">
        <v>392</v>
      </c>
      <c r="B30" s="208"/>
      <c r="C30" s="208"/>
      <c r="D30" s="208"/>
      <c r="E30" s="208"/>
      <c r="F30" s="208"/>
      <c r="G30" s="208"/>
      <c r="H30" s="208"/>
      <c r="I30" s="208"/>
      <c r="J30" s="208"/>
    </row>
    <row r="32" spans="1:18" ht="27.75" customHeight="1" x14ac:dyDescent="0.2">
      <c r="A32" s="40" t="s">
        <v>393</v>
      </c>
      <c r="B32" s="40"/>
      <c r="C32" s="40">
        <v>1</v>
      </c>
      <c r="D32" s="40"/>
    </row>
    <row r="33" spans="2:111" x14ac:dyDescent="0.2">
      <c r="B33" s="37" t="s">
        <v>388</v>
      </c>
      <c r="D33" s="37" t="s">
        <v>389</v>
      </c>
      <c r="F33" s="37" t="s">
        <v>387</v>
      </c>
      <c r="H33" s="37" t="s">
        <v>394</v>
      </c>
      <c r="I33" s="37"/>
      <c r="J33" s="37"/>
      <c r="K33" s="37"/>
      <c r="M33" s="37" t="s">
        <v>395</v>
      </c>
      <c r="N33" s="37" t="s">
        <v>396</v>
      </c>
      <c r="P33" s="37" t="s">
        <v>397</v>
      </c>
      <c r="R33" s="37" t="s">
        <v>398</v>
      </c>
      <c r="T33" s="37" t="s">
        <v>399</v>
      </c>
      <c r="V33" s="37" t="s">
        <v>400</v>
      </c>
      <c r="X33" s="37" t="s">
        <v>401</v>
      </c>
      <c r="Y33" s="37"/>
      <c r="Z33" s="37"/>
      <c r="AA33" s="37"/>
      <c r="AC33" s="37" t="s">
        <v>375</v>
      </c>
    </row>
    <row r="34" spans="2:111" x14ac:dyDescent="0.2">
      <c r="B34" s="36">
        <v>0</v>
      </c>
      <c r="D34" s="36">
        <f>$CE$3-$CE$7*SUMPRODUCT($B$3:$CD$3,AE36:DG36)</f>
        <v>-47.3333333333334</v>
      </c>
      <c r="F34" s="36">
        <f>SUMPRODUCT(D34:D37,D34:D37)</f>
        <v>6287.3349080372946</v>
      </c>
      <c r="H34" s="36">
        <v>1</v>
      </c>
      <c r="I34" s="36">
        <v>0</v>
      </c>
      <c r="J34" s="36">
        <v>0</v>
      </c>
      <c r="K34" s="36">
        <v>0</v>
      </c>
      <c r="M34" s="36">
        <f t="array" ref="M34:M37">MMULT(H34:K37,D34:D37)</f>
        <v>-47.3333333333334</v>
      </c>
      <c r="N34" s="36">
        <f>IFERROR(M34/(MAX(ABS(M34),ABS(M35),ABS(M36),ABS(M37))),0)</f>
        <v>-0.95761078998073357</v>
      </c>
      <c r="P34" s="36">
        <f>L85</f>
        <v>-3.128169273067293</v>
      </c>
      <c r="R34" s="36">
        <f>H85*J85</f>
        <v>-0.62469141377649418</v>
      </c>
      <c r="T34" s="36">
        <f>P34-D34</f>
        <v>44.205164060266107</v>
      </c>
      <c r="V34" s="36">
        <f t="array" ref="V34:V37">MMULT(H34:K37,T34:T37)</f>
        <v>44.205164060266107</v>
      </c>
      <c r="X34" s="36">
        <f t="array" ref="X34:AA37">H34:K37+MMULT(R34:R37,TRANSPOSE(R34:R37))*((SUMPRODUCT(R34:R37,T34:T37)+SUMPRODUCT(V34:V37,T34:T37))/SUMPRODUCT(R34:R37,T34:T37)^2)-(MMULT(V34:V37,TRANSPOSE(R34:R37))+MMULT(R34:R37,TRANSPOSE(V34:V37)))/SUMPRODUCT(R34:R37,T34:T37)</f>
        <v>0.68765891787782352</v>
      </c>
      <c r="Y34" s="36">
        <v>0.36366428780979249</v>
      </c>
      <c r="Z34" s="36">
        <v>-0.20120758148243725</v>
      </c>
      <c r="AA34" s="36">
        <v>0.21881568379545205</v>
      </c>
      <c r="AC34" s="43">
        <f>SUM(AE34:DG34)</f>
        <v>0</v>
      </c>
      <c r="AD34" s="37" t="s">
        <v>402</v>
      </c>
      <c r="AE34" s="36">
        <f t="shared" ref="AE34:BJ34" si="5">SUMPRODUCT(B$3:B$6,$B34:$B37)</f>
        <v>0</v>
      </c>
      <c r="AF34" s="36">
        <f t="shared" si="5"/>
        <v>0</v>
      </c>
      <c r="AG34" s="36">
        <f t="shared" si="5"/>
        <v>0</v>
      </c>
      <c r="AH34" s="36">
        <f t="shared" si="5"/>
        <v>0</v>
      </c>
      <c r="AI34" s="36">
        <f t="shared" si="5"/>
        <v>0</v>
      </c>
      <c r="AJ34" s="36">
        <f t="shared" si="5"/>
        <v>0</v>
      </c>
      <c r="AK34" s="36">
        <f t="shared" si="5"/>
        <v>0</v>
      </c>
      <c r="AL34" s="36">
        <f t="shared" si="5"/>
        <v>0</v>
      </c>
      <c r="AM34" s="36">
        <f t="shared" si="5"/>
        <v>0</v>
      </c>
      <c r="AN34" s="36">
        <f t="shared" si="5"/>
        <v>0</v>
      </c>
      <c r="AO34" s="36">
        <f t="shared" si="5"/>
        <v>0</v>
      </c>
      <c r="AP34" s="36">
        <f t="shared" si="5"/>
        <v>0</v>
      </c>
      <c r="AQ34" s="36">
        <f t="shared" si="5"/>
        <v>0</v>
      </c>
      <c r="AR34" s="36">
        <f t="shared" si="5"/>
        <v>0</v>
      </c>
      <c r="AS34" s="36">
        <f t="shared" si="5"/>
        <v>0</v>
      </c>
      <c r="AT34" s="36">
        <f t="shared" si="5"/>
        <v>0</v>
      </c>
      <c r="AU34" s="36">
        <f t="shared" si="5"/>
        <v>0</v>
      </c>
      <c r="AV34" s="36">
        <f t="shared" si="5"/>
        <v>0</v>
      </c>
      <c r="AW34" s="36">
        <f t="shared" si="5"/>
        <v>0</v>
      </c>
      <c r="AX34" s="36">
        <f t="shared" si="5"/>
        <v>0</v>
      </c>
      <c r="AY34" s="36">
        <f t="shared" si="5"/>
        <v>0</v>
      </c>
      <c r="AZ34" s="36">
        <f t="shared" si="5"/>
        <v>0</v>
      </c>
      <c r="BA34" s="36">
        <f t="shared" si="5"/>
        <v>0</v>
      </c>
      <c r="BB34" s="36">
        <f t="shared" si="5"/>
        <v>0</v>
      </c>
      <c r="BC34" s="36">
        <f t="shared" si="5"/>
        <v>0</v>
      </c>
      <c r="BD34" s="36">
        <f t="shared" si="5"/>
        <v>0</v>
      </c>
      <c r="BE34" s="36">
        <f t="shared" si="5"/>
        <v>0</v>
      </c>
      <c r="BF34" s="36">
        <f t="shared" si="5"/>
        <v>0</v>
      </c>
      <c r="BG34" s="36">
        <f t="shared" si="5"/>
        <v>0</v>
      </c>
      <c r="BH34" s="36">
        <f t="shared" si="5"/>
        <v>0</v>
      </c>
      <c r="BI34" s="36">
        <f t="shared" si="5"/>
        <v>0</v>
      </c>
      <c r="BJ34" s="36">
        <f t="shared" si="5"/>
        <v>0</v>
      </c>
      <c r="BK34" s="36">
        <f t="shared" ref="BK34:CP34" si="6">SUMPRODUCT(AH$3:AH$6,$B34:$B37)</f>
        <v>0</v>
      </c>
      <c r="BL34" s="36">
        <f t="shared" si="6"/>
        <v>0</v>
      </c>
      <c r="BM34" s="36">
        <f t="shared" si="6"/>
        <v>0</v>
      </c>
      <c r="BN34" s="36">
        <f t="shared" si="6"/>
        <v>0</v>
      </c>
      <c r="BO34" s="36">
        <f t="shared" si="6"/>
        <v>0</v>
      </c>
      <c r="BP34" s="36">
        <f t="shared" si="6"/>
        <v>0</v>
      </c>
      <c r="BQ34" s="36">
        <f t="shared" si="6"/>
        <v>0</v>
      </c>
      <c r="BR34" s="36">
        <f t="shared" si="6"/>
        <v>0</v>
      </c>
      <c r="BS34" s="36">
        <f t="shared" si="6"/>
        <v>0</v>
      </c>
      <c r="BT34" s="36">
        <f t="shared" si="6"/>
        <v>0</v>
      </c>
      <c r="BU34" s="36">
        <f t="shared" si="6"/>
        <v>0</v>
      </c>
      <c r="BV34" s="36">
        <f t="shared" si="6"/>
        <v>0</v>
      </c>
      <c r="BW34" s="36">
        <f t="shared" si="6"/>
        <v>0</v>
      </c>
      <c r="BX34" s="36">
        <f t="shared" si="6"/>
        <v>0</v>
      </c>
      <c r="BY34" s="36">
        <f t="shared" si="6"/>
        <v>0</v>
      </c>
      <c r="BZ34" s="36">
        <f t="shared" si="6"/>
        <v>0</v>
      </c>
      <c r="CA34" s="36">
        <f t="shared" si="6"/>
        <v>0</v>
      </c>
      <c r="CB34" s="36">
        <f t="shared" si="6"/>
        <v>0</v>
      </c>
      <c r="CC34" s="36">
        <f t="shared" si="6"/>
        <v>0</v>
      </c>
      <c r="CD34" s="36">
        <f t="shared" si="6"/>
        <v>0</v>
      </c>
      <c r="CE34" s="36">
        <f t="shared" si="6"/>
        <v>0</v>
      </c>
      <c r="CF34" s="36">
        <f t="shared" si="6"/>
        <v>0</v>
      </c>
      <c r="CG34" s="36">
        <f t="shared" si="6"/>
        <v>0</v>
      </c>
      <c r="CH34" s="36">
        <f t="shared" si="6"/>
        <v>0</v>
      </c>
      <c r="CI34" s="36">
        <f t="shared" si="6"/>
        <v>0</v>
      </c>
      <c r="CJ34" s="36">
        <f t="shared" si="6"/>
        <v>0</v>
      </c>
      <c r="CK34" s="36">
        <f t="shared" si="6"/>
        <v>0</v>
      </c>
      <c r="CL34" s="36">
        <f t="shared" si="6"/>
        <v>0</v>
      </c>
      <c r="CM34" s="36">
        <f t="shared" si="6"/>
        <v>0</v>
      </c>
      <c r="CN34" s="36">
        <f t="shared" si="6"/>
        <v>0</v>
      </c>
      <c r="CO34" s="36">
        <f t="shared" si="6"/>
        <v>0</v>
      </c>
      <c r="CP34" s="36">
        <f t="shared" si="6"/>
        <v>0</v>
      </c>
      <c r="CQ34" s="36">
        <f t="shared" ref="CQ34:DG34" si="7">SUMPRODUCT(BN$3:BN$6,$B34:$B37)</f>
        <v>0</v>
      </c>
      <c r="CR34" s="36">
        <f t="shared" si="7"/>
        <v>0</v>
      </c>
      <c r="CS34" s="36">
        <f t="shared" si="7"/>
        <v>0</v>
      </c>
      <c r="CT34" s="36">
        <f t="shared" si="7"/>
        <v>0</v>
      </c>
      <c r="CU34" s="36">
        <f t="shared" si="7"/>
        <v>0</v>
      </c>
      <c r="CV34" s="36">
        <f t="shared" si="7"/>
        <v>0</v>
      </c>
      <c r="CW34" s="36">
        <f t="shared" si="7"/>
        <v>0</v>
      </c>
      <c r="CX34" s="36">
        <f t="shared" si="7"/>
        <v>0</v>
      </c>
      <c r="CY34" s="36">
        <f t="shared" si="7"/>
        <v>0</v>
      </c>
      <c r="CZ34" s="36">
        <f t="shared" si="7"/>
        <v>0</v>
      </c>
      <c r="DA34" s="36">
        <f t="shared" si="7"/>
        <v>0</v>
      </c>
      <c r="DB34" s="36">
        <f t="shared" si="7"/>
        <v>0</v>
      </c>
      <c r="DC34" s="36">
        <f t="shared" si="7"/>
        <v>0</v>
      </c>
      <c r="DD34" s="36">
        <f t="shared" si="7"/>
        <v>0</v>
      </c>
      <c r="DE34" s="36">
        <f t="shared" si="7"/>
        <v>0</v>
      </c>
      <c r="DF34" s="36">
        <f t="shared" si="7"/>
        <v>0</v>
      </c>
      <c r="DG34" s="36">
        <f t="shared" si="7"/>
        <v>0</v>
      </c>
    </row>
    <row r="35" spans="2:111" x14ac:dyDescent="0.2">
      <c r="B35" s="35">
        <v>0</v>
      </c>
      <c r="D35" s="35">
        <f>$CE$4-$CE$7*SUMPRODUCT($B$4:$CD$4,AE36:DG36)</f>
        <v>49.428571428571423</v>
      </c>
      <c r="F35" s="37" t="s">
        <v>403</v>
      </c>
      <c r="H35" s="35">
        <v>0</v>
      </c>
      <c r="I35" s="35">
        <v>1</v>
      </c>
      <c r="J35" s="35">
        <v>0</v>
      </c>
      <c r="K35" s="35">
        <v>0</v>
      </c>
      <c r="M35" s="35">
        <v>49.428571428571423</v>
      </c>
      <c r="N35" s="35">
        <f>IFERROR(M35/(MAX(ABS(M34),ABS(M35),ABS(M36),ABS(M37))),0)</f>
        <v>1</v>
      </c>
      <c r="P35" s="35">
        <f>L86</f>
        <v>-1.7193427938576207</v>
      </c>
      <c r="R35" s="35">
        <f>H86*J86</f>
        <v>0.65234375</v>
      </c>
      <c r="T35" s="35">
        <f>P35-D35</f>
        <v>-51.147914222429044</v>
      </c>
      <c r="V35" s="35">
        <v>-51.147914222429044</v>
      </c>
      <c r="X35" s="35">
        <v>0.36366428780979249</v>
      </c>
      <c r="Y35" s="35">
        <v>0.58108081665230404</v>
      </c>
      <c r="Z35" s="35">
        <v>0.23189952414837459</v>
      </c>
      <c r="AA35" s="35">
        <v>-0.25156337414688434</v>
      </c>
      <c r="AC35" s="43">
        <f t="shared" ref="AC35:AC36" si="8">SUM(AE35:DG35)</f>
        <v>81</v>
      </c>
      <c r="AD35" s="37" t="s">
        <v>404</v>
      </c>
      <c r="AE35" s="35">
        <f>EXP(AE34)</f>
        <v>1</v>
      </c>
      <c r="AF35" s="35">
        <f t="shared" ref="AF35:CQ35" si="9">EXP(AF34)</f>
        <v>1</v>
      </c>
      <c r="AG35" s="35">
        <f t="shared" si="9"/>
        <v>1</v>
      </c>
      <c r="AH35" s="35">
        <f t="shared" si="9"/>
        <v>1</v>
      </c>
      <c r="AI35" s="35">
        <f t="shared" si="9"/>
        <v>1</v>
      </c>
      <c r="AJ35" s="35">
        <f t="shared" si="9"/>
        <v>1</v>
      </c>
      <c r="AK35" s="35">
        <f t="shared" si="9"/>
        <v>1</v>
      </c>
      <c r="AL35" s="35">
        <f t="shared" si="9"/>
        <v>1</v>
      </c>
      <c r="AM35" s="35">
        <f t="shared" si="9"/>
        <v>1</v>
      </c>
      <c r="AN35" s="35">
        <f t="shared" si="9"/>
        <v>1</v>
      </c>
      <c r="AO35" s="35">
        <f t="shared" si="9"/>
        <v>1</v>
      </c>
      <c r="AP35" s="35">
        <f t="shared" si="9"/>
        <v>1</v>
      </c>
      <c r="AQ35" s="35">
        <f t="shared" si="9"/>
        <v>1</v>
      </c>
      <c r="AR35" s="35">
        <f t="shared" si="9"/>
        <v>1</v>
      </c>
      <c r="AS35" s="35">
        <f t="shared" si="9"/>
        <v>1</v>
      </c>
      <c r="AT35" s="35">
        <f t="shared" si="9"/>
        <v>1</v>
      </c>
      <c r="AU35" s="35">
        <f t="shared" si="9"/>
        <v>1</v>
      </c>
      <c r="AV35" s="35">
        <f t="shared" si="9"/>
        <v>1</v>
      </c>
      <c r="AW35" s="35">
        <f t="shared" si="9"/>
        <v>1</v>
      </c>
      <c r="AX35" s="35">
        <f t="shared" si="9"/>
        <v>1</v>
      </c>
      <c r="AY35" s="35">
        <f t="shared" si="9"/>
        <v>1</v>
      </c>
      <c r="AZ35" s="35">
        <f t="shared" si="9"/>
        <v>1</v>
      </c>
      <c r="BA35" s="35">
        <f t="shared" si="9"/>
        <v>1</v>
      </c>
      <c r="BB35" s="35">
        <f t="shared" si="9"/>
        <v>1</v>
      </c>
      <c r="BC35" s="35">
        <f t="shared" si="9"/>
        <v>1</v>
      </c>
      <c r="BD35" s="35">
        <f t="shared" si="9"/>
        <v>1</v>
      </c>
      <c r="BE35" s="35">
        <f t="shared" si="9"/>
        <v>1</v>
      </c>
      <c r="BF35" s="35">
        <f t="shared" si="9"/>
        <v>1</v>
      </c>
      <c r="BG35" s="35">
        <f t="shared" si="9"/>
        <v>1</v>
      </c>
      <c r="BH35" s="35">
        <f t="shared" si="9"/>
        <v>1</v>
      </c>
      <c r="BI35" s="35">
        <f t="shared" si="9"/>
        <v>1</v>
      </c>
      <c r="BJ35" s="35">
        <f t="shared" si="9"/>
        <v>1</v>
      </c>
      <c r="BK35" s="35">
        <f t="shared" si="9"/>
        <v>1</v>
      </c>
      <c r="BL35" s="35">
        <f t="shared" si="9"/>
        <v>1</v>
      </c>
      <c r="BM35" s="35">
        <f t="shared" si="9"/>
        <v>1</v>
      </c>
      <c r="BN35" s="35">
        <f t="shared" si="9"/>
        <v>1</v>
      </c>
      <c r="BO35" s="35">
        <f t="shared" si="9"/>
        <v>1</v>
      </c>
      <c r="BP35" s="35">
        <f t="shared" si="9"/>
        <v>1</v>
      </c>
      <c r="BQ35" s="35">
        <f t="shared" si="9"/>
        <v>1</v>
      </c>
      <c r="BR35" s="35">
        <f t="shared" si="9"/>
        <v>1</v>
      </c>
      <c r="BS35" s="35">
        <f t="shared" si="9"/>
        <v>1</v>
      </c>
      <c r="BT35" s="35">
        <f t="shared" si="9"/>
        <v>1</v>
      </c>
      <c r="BU35" s="35">
        <f t="shared" si="9"/>
        <v>1</v>
      </c>
      <c r="BV35" s="35">
        <f t="shared" si="9"/>
        <v>1</v>
      </c>
      <c r="BW35" s="35">
        <f t="shared" si="9"/>
        <v>1</v>
      </c>
      <c r="BX35" s="35">
        <f t="shared" si="9"/>
        <v>1</v>
      </c>
      <c r="BY35" s="35">
        <f t="shared" si="9"/>
        <v>1</v>
      </c>
      <c r="BZ35" s="35">
        <f t="shared" si="9"/>
        <v>1</v>
      </c>
      <c r="CA35" s="35">
        <f t="shared" si="9"/>
        <v>1</v>
      </c>
      <c r="CB35" s="35">
        <f t="shared" si="9"/>
        <v>1</v>
      </c>
      <c r="CC35" s="35">
        <f t="shared" si="9"/>
        <v>1</v>
      </c>
      <c r="CD35" s="35">
        <f t="shared" si="9"/>
        <v>1</v>
      </c>
      <c r="CE35" s="35">
        <f t="shared" si="9"/>
        <v>1</v>
      </c>
      <c r="CF35" s="35">
        <f t="shared" si="9"/>
        <v>1</v>
      </c>
      <c r="CG35" s="35">
        <f t="shared" si="9"/>
        <v>1</v>
      </c>
      <c r="CH35" s="35">
        <f t="shared" si="9"/>
        <v>1</v>
      </c>
      <c r="CI35" s="35">
        <f t="shared" si="9"/>
        <v>1</v>
      </c>
      <c r="CJ35" s="35">
        <f t="shared" si="9"/>
        <v>1</v>
      </c>
      <c r="CK35" s="35">
        <f t="shared" si="9"/>
        <v>1</v>
      </c>
      <c r="CL35" s="35">
        <f t="shared" si="9"/>
        <v>1</v>
      </c>
      <c r="CM35" s="35">
        <f t="shared" si="9"/>
        <v>1</v>
      </c>
      <c r="CN35" s="35">
        <f t="shared" si="9"/>
        <v>1</v>
      </c>
      <c r="CO35" s="35">
        <f t="shared" si="9"/>
        <v>1</v>
      </c>
      <c r="CP35" s="35">
        <f t="shared" si="9"/>
        <v>1</v>
      </c>
      <c r="CQ35" s="35">
        <f t="shared" si="9"/>
        <v>1</v>
      </c>
      <c r="CR35" s="35">
        <f t="shared" ref="CR35:DG35" si="10">EXP(CR34)</f>
        <v>1</v>
      </c>
      <c r="CS35" s="35">
        <f t="shared" si="10"/>
        <v>1</v>
      </c>
      <c r="CT35" s="35">
        <f t="shared" si="10"/>
        <v>1</v>
      </c>
      <c r="CU35" s="35">
        <f t="shared" si="10"/>
        <v>1</v>
      </c>
      <c r="CV35" s="35">
        <f t="shared" si="10"/>
        <v>1</v>
      </c>
      <c r="CW35" s="35">
        <f t="shared" si="10"/>
        <v>1</v>
      </c>
      <c r="CX35" s="35">
        <f t="shared" si="10"/>
        <v>1</v>
      </c>
      <c r="CY35" s="35">
        <f t="shared" si="10"/>
        <v>1</v>
      </c>
      <c r="CZ35" s="35">
        <f t="shared" si="10"/>
        <v>1</v>
      </c>
      <c r="DA35" s="35">
        <f t="shared" si="10"/>
        <v>1</v>
      </c>
      <c r="DB35" s="35">
        <f t="shared" si="10"/>
        <v>1</v>
      </c>
      <c r="DC35" s="35">
        <f t="shared" si="10"/>
        <v>1</v>
      </c>
      <c r="DD35" s="35">
        <f t="shared" si="10"/>
        <v>1</v>
      </c>
      <c r="DE35" s="35">
        <f t="shared" si="10"/>
        <v>1</v>
      </c>
      <c r="DF35" s="35">
        <f t="shared" si="10"/>
        <v>1</v>
      </c>
      <c r="DG35" s="35">
        <f t="shared" si="10"/>
        <v>1</v>
      </c>
    </row>
    <row r="36" spans="2:111" x14ac:dyDescent="0.2">
      <c r="B36" s="36">
        <v>0</v>
      </c>
      <c r="D36" s="36">
        <f>$CE$5-$CE$7*SUMPRODUCT($B$5:$CD$5,AE36:DG36)</f>
        <v>-27.5</v>
      </c>
      <c r="F36" s="36">
        <f>SUMPRODUCT($B$7:$CD$7, LN(AE36:DG36))</f>
        <v>-527.33389856069221</v>
      </c>
      <c r="H36" s="36">
        <v>0</v>
      </c>
      <c r="I36" s="36">
        <v>0</v>
      </c>
      <c r="J36" s="36">
        <v>1</v>
      </c>
      <c r="K36" s="36">
        <v>0</v>
      </c>
      <c r="M36" s="36">
        <v>-27.5</v>
      </c>
      <c r="N36" s="36">
        <f>IFERROR(M36/(MAX(ABS(M34),ABS(M35),ABS(M36),ABS(M37))),0)</f>
        <v>-0.55635838150289019</v>
      </c>
      <c r="P36" s="36">
        <f>L87</f>
        <v>0.80763277115048737</v>
      </c>
      <c r="R36" s="36">
        <f>H87*J87</f>
        <v>-0.36293691293352603</v>
      </c>
      <c r="T36" s="36">
        <f>P36-D36</f>
        <v>28.307632771150487</v>
      </c>
      <c r="V36" s="36">
        <v>28.307632771150487</v>
      </c>
      <c r="X36" s="36">
        <v>-0.20120758148243725</v>
      </c>
      <c r="Y36" s="36">
        <v>0.23189952414837459</v>
      </c>
      <c r="Z36" s="36">
        <v>0.87163151438507036</v>
      </c>
      <c r="AA36" s="36">
        <v>0.1392705081398021</v>
      </c>
      <c r="AC36" s="44">
        <f t="shared" si="8"/>
        <v>1.0000000000000022</v>
      </c>
      <c r="AD36" s="37" t="s">
        <v>405</v>
      </c>
      <c r="AE36" s="36">
        <f t="shared" ref="AE36:BJ36" si="11">AE35/$AC35</f>
        <v>1.2345679012345678E-2</v>
      </c>
      <c r="AF36" s="36">
        <f t="shared" si="11"/>
        <v>1.2345679012345678E-2</v>
      </c>
      <c r="AG36" s="36">
        <f t="shared" si="11"/>
        <v>1.2345679012345678E-2</v>
      </c>
      <c r="AH36" s="36">
        <f t="shared" si="11"/>
        <v>1.2345679012345678E-2</v>
      </c>
      <c r="AI36" s="36">
        <f t="shared" si="11"/>
        <v>1.2345679012345678E-2</v>
      </c>
      <c r="AJ36" s="36">
        <f t="shared" si="11"/>
        <v>1.2345679012345678E-2</v>
      </c>
      <c r="AK36" s="36">
        <f t="shared" si="11"/>
        <v>1.2345679012345678E-2</v>
      </c>
      <c r="AL36" s="36">
        <f t="shared" si="11"/>
        <v>1.2345679012345678E-2</v>
      </c>
      <c r="AM36" s="36">
        <f t="shared" si="11"/>
        <v>1.2345679012345678E-2</v>
      </c>
      <c r="AN36" s="36">
        <f t="shared" si="11"/>
        <v>1.2345679012345678E-2</v>
      </c>
      <c r="AO36" s="36">
        <f t="shared" si="11"/>
        <v>1.2345679012345678E-2</v>
      </c>
      <c r="AP36" s="36">
        <f t="shared" si="11"/>
        <v>1.2345679012345678E-2</v>
      </c>
      <c r="AQ36" s="36">
        <f t="shared" si="11"/>
        <v>1.2345679012345678E-2</v>
      </c>
      <c r="AR36" s="36">
        <f t="shared" si="11"/>
        <v>1.2345679012345678E-2</v>
      </c>
      <c r="AS36" s="36">
        <f t="shared" si="11"/>
        <v>1.2345679012345678E-2</v>
      </c>
      <c r="AT36" s="36">
        <f t="shared" si="11"/>
        <v>1.2345679012345678E-2</v>
      </c>
      <c r="AU36" s="36">
        <f t="shared" si="11"/>
        <v>1.2345679012345678E-2</v>
      </c>
      <c r="AV36" s="36">
        <f t="shared" si="11"/>
        <v>1.2345679012345678E-2</v>
      </c>
      <c r="AW36" s="36">
        <f t="shared" si="11"/>
        <v>1.2345679012345678E-2</v>
      </c>
      <c r="AX36" s="36">
        <f t="shared" si="11"/>
        <v>1.2345679012345678E-2</v>
      </c>
      <c r="AY36" s="36">
        <f t="shared" si="11"/>
        <v>1.2345679012345678E-2</v>
      </c>
      <c r="AZ36" s="36">
        <f t="shared" si="11"/>
        <v>1.2345679012345678E-2</v>
      </c>
      <c r="BA36" s="36">
        <f t="shared" si="11"/>
        <v>1.2345679012345678E-2</v>
      </c>
      <c r="BB36" s="36">
        <f t="shared" si="11"/>
        <v>1.2345679012345678E-2</v>
      </c>
      <c r="BC36" s="36">
        <f t="shared" si="11"/>
        <v>1.2345679012345678E-2</v>
      </c>
      <c r="BD36" s="36">
        <f t="shared" si="11"/>
        <v>1.2345679012345678E-2</v>
      </c>
      <c r="BE36" s="36">
        <f t="shared" si="11"/>
        <v>1.2345679012345678E-2</v>
      </c>
      <c r="BF36" s="36">
        <f t="shared" si="11"/>
        <v>1.2345679012345678E-2</v>
      </c>
      <c r="BG36" s="36">
        <f t="shared" si="11"/>
        <v>1.2345679012345678E-2</v>
      </c>
      <c r="BH36" s="36">
        <f t="shared" si="11"/>
        <v>1.2345679012345678E-2</v>
      </c>
      <c r="BI36" s="36">
        <f t="shared" si="11"/>
        <v>1.2345679012345678E-2</v>
      </c>
      <c r="BJ36" s="36">
        <f t="shared" si="11"/>
        <v>1.2345679012345678E-2</v>
      </c>
      <c r="BK36" s="36">
        <f t="shared" ref="BK36:CP36" si="12">BK35/$AC35</f>
        <v>1.2345679012345678E-2</v>
      </c>
      <c r="BL36" s="36">
        <f t="shared" si="12"/>
        <v>1.2345679012345678E-2</v>
      </c>
      <c r="BM36" s="36">
        <f t="shared" si="12"/>
        <v>1.2345679012345678E-2</v>
      </c>
      <c r="BN36" s="36">
        <f t="shared" si="12"/>
        <v>1.2345679012345678E-2</v>
      </c>
      <c r="BO36" s="36">
        <f t="shared" si="12"/>
        <v>1.2345679012345678E-2</v>
      </c>
      <c r="BP36" s="36">
        <f t="shared" si="12"/>
        <v>1.2345679012345678E-2</v>
      </c>
      <c r="BQ36" s="36">
        <f t="shared" si="12"/>
        <v>1.2345679012345678E-2</v>
      </c>
      <c r="BR36" s="36">
        <f t="shared" si="12"/>
        <v>1.2345679012345678E-2</v>
      </c>
      <c r="BS36" s="36">
        <f t="shared" si="12"/>
        <v>1.2345679012345678E-2</v>
      </c>
      <c r="BT36" s="36">
        <f t="shared" si="12"/>
        <v>1.2345679012345678E-2</v>
      </c>
      <c r="BU36" s="36">
        <f t="shared" si="12"/>
        <v>1.2345679012345678E-2</v>
      </c>
      <c r="BV36" s="36">
        <f t="shared" si="12"/>
        <v>1.2345679012345678E-2</v>
      </c>
      <c r="BW36" s="36">
        <f t="shared" si="12"/>
        <v>1.2345679012345678E-2</v>
      </c>
      <c r="BX36" s="36">
        <f t="shared" si="12"/>
        <v>1.2345679012345678E-2</v>
      </c>
      <c r="BY36" s="36">
        <f t="shared" si="12"/>
        <v>1.2345679012345678E-2</v>
      </c>
      <c r="BZ36" s="36">
        <f t="shared" si="12"/>
        <v>1.2345679012345678E-2</v>
      </c>
      <c r="CA36" s="36">
        <f t="shared" si="12"/>
        <v>1.2345679012345678E-2</v>
      </c>
      <c r="CB36" s="36">
        <f t="shared" si="12"/>
        <v>1.2345679012345678E-2</v>
      </c>
      <c r="CC36" s="36">
        <f t="shared" si="12"/>
        <v>1.2345679012345678E-2</v>
      </c>
      <c r="CD36" s="36">
        <f t="shared" si="12"/>
        <v>1.2345679012345678E-2</v>
      </c>
      <c r="CE36" s="36">
        <f t="shared" si="12"/>
        <v>1.2345679012345678E-2</v>
      </c>
      <c r="CF36" s="36">
        <f t="shared" si="12"/>
        <v>1.2345679012345678E-2</v>
      </c>
      <c r="CG36" s="36">
        <f t="shared" si="12"/>
        <v>1.2345679012345678E-2</v>
      </c>
      <c r="CH36" s="36">
        <f t="shared" si="12"/>
        <v>1.2345679012345678E-2</v>
      </c>
      <c r="CI36" s="36">
        <f t="shared" si="12"/>
        <v>1.2345679012345678E-2</v>
      </c>
      <c r="CJ36" s="36">
        <f t="shared" si="12"/>
        <v>1.2345679012345678E-2</v>
      </c>
      <c r="CK36" s="36">
        <f t="shared" si="12"/>
        <v>1.2345679012345678E-2</v>
      </c>
      <c r="CL36" s="36">
        <f t="shared" si="12"/>
        <v>1.2345679012345678E-2</v>
      </c>
      <c r="CM36" s="36">
        <f t="shared" si="12"/>
        <v>1.2345679012345678E-2</v>
      </c>
      <c r="CN36" s="36">
        <f t="shared" si="12"/>
        <v>1.2345679012345678E-2</v>
      </c>
      <c r="CO36" s="36">
        <f t="shared" si="12"/>
        <v>1.2345679012345678E-2</v>
      </c>
      <c r="CP36" s="36">
        <f t="shared" si="12"/>
        <v>1.2345679012345678E-2</v>
      </c>
      <c r="CQ36" s="36">
        <f t="shared" ref="CQ36:DG36" si="13">CQ35/$AC35</f>
        <v>1.2345679012345678E-2</v>
      </c>
      <c r="CR36" s="36">
        <f t="shared" si="13"/>
        <v>1.2345679012345678E-2</v>
      </c>
      <c r="CS36" s="36">
        <f t="shared" si="13"/>
        <v>1.2345679012345678E-2</v>
      </c>
      <c r="CT36" s="36">
        <f t="shared" si="13"/>
        <v>1.2345679012345678E-2</v>
      </c>
      <c r="CU36" s="36">
        <f t="shared" si="13"/>
        <v>1.2345679012345678E-2</v>
      </c>
      <c r="CV36" s="36">
        <f t="shared" si="13"/>
        <v>1.2345679012345678E-2</v>
      </c>
      <c r="CW36" s="36">
        <f t="shared" si="13"/>
        <v>1.2345679012345678E-2</v>
      </c>
      <c r="CX36" s="36">
        <f t="shared" si="13"/>
        <v>1.2345679012345678E-2</v>
      </c>
      <c r="CY36" s="36">
        <f t="shared" si="13"/>
        <v>1.2345679012345678E-2</v>
      </c>
      <c r="CZ36" s="36">
        <f t="shared" si="13"/>
        <v>1.2345679012345678E-2</v>
      </c>
      <c r="DA36" s="36">
        <f t="shared" si="13"/>
        <v>1.2345679012345678E-2</v>
      </c>
      <c r="DB36" s="36">
        <f t="shared" si="13"/>
        <v>1.2345679012345678E-2</v>
      </c>
      <c r="DC36" s="36">
        <f t="shared" si="13"/>
        <v>1.2345679012345678E-2</v>
      </c>
      <c r="DD36" s="36">
        <f t="shared" si="13"/>
        <v>1.2345679012345678E-2</v>
      </c>
      <c r="DE36" s="36">
        <f t="shared" si="13"/>
        <v>1.2345679012345678E-2</v>
      </c>
      <c r="DF36" s="36">
        <f t="shared" si="13"/>
        <v>1.2345679012345678E-2</v>
      </c>
      <c r="DG36" s="36">
        <f t="shared" si="13"/>
        <v>1.2345679012345678E-2</v>
      </c>
    </row>
    <row r="37" spans="2:111" x14ac:dyDescent="0.2">
      <c r="B37" s="35">
        <v>0</v>
      </c>
      <c r="D37" s="35">
        <f>$CE$6-$CE$7*SUMPRODUCT($B$6:$CD$6,AE36:DG36)</f>
        <v>29.111111111111111</v>
      </c>
      <c r="H37" s="35">
        <v>0</v>
      </c>
      <c r="I37" s="35">
        <v>0</v>
      </c>
      <c r="J37" s="35">
        <v>0</v>
      </c>
      <c r="K37" s="35">
        <v>1</v>
      </c>
      <c r="M37" s="35">
        <v>29.111111111111111</v>
      </c>
      <c r="N37" s="35">
        <f>IFERROR(M37/(MAX(ABS(M34),ABS(M35),ABS(M36),ABS(M37))),0)</f>
        <v>0.58895311496467573</v>
      </c>
      <c r="P37" s="35">
        <f>L88</f>
        <v>-1.6288543857238693</v>
      </c>
      <c r="R37" s="35">
        <f>H88*J88</f>
        <v>0.38419988359023766</v>
      </c>
      <c r="T37" s="35">
        <f>P37-D37</f>
        <v>-30.73996549683498</v>
      </c>
      <c r="V37" s="35">
        <v>-30.73996549683498</v>
      </c>
      <c r="X37" s="35">
        <v>0.21881568379545205</v>
      </c>
      <c r="Y37" s="35">
        <v>-0.25156337414688434</v>
      </c>
      <c r="Z37" s="35">
        <v>0.1392705081398021</v>
      </c>
      <c r="AA37" s="35">
        <v>0.84899066015141789</v>
      </c>
    </row>
    <row r="38" spans="2:111" x14ac:dyDescent="0.2">
      <c r="B38" s="3"/>
    </row>
    <row r="39" spans="2:111" ht="13.5" thickBot="1" x14ac:dyDescent="0.25">
      <c r="B39" s="39" t="s">
        <v>406</v>
      </c>
      <c r="D39" s="39" t="s">
        <v>407</v>
      </c>
      <c r="E39" s="39" t="s">
        <v>408</v>
      </c>
      <c r="F39" s="39" t="s">
        <v>409</v>
      </c>
      <c r="H39" s="39" t="s">
        <v>386</v>
      </c>
      <c r="I39" s="39" t="s">
        <v>410</v>
      </c>
      <c r="J39" s="39" t="s">
        <v>411</v>
      </c>
      <c r="K39" s="39" t="s">
        <v>388</v>
      </c>
      <c r="L39" s="39" t="s">
        <v>412</v>
      </c>
      <c r="M39" s="39" t="s">
        <v>413</v>
      </c>
    </row>
    <row r="40" spans="2:111" ht="13.5" thickTop="1" x14ac:dyDescent="0.2">
      <c r="B40" s="32">
        <v>1</v>
      </c>
      <c r="D40" s="32">
        <v>0</v>
      </c>
      <c r="E40" s="32"/>
      <c r="F40" s="32" t="b">
        <v>0</v>
      </c>
      <c r="H40" s="32">
        <v>0</v>
      </c>
      <c r="I40" s="32">
        <f>B34</f>
        <v>0</v>
      </c>
      <c r="J40" s="32">
        <f>IF(SUMPRODUCT(L40:L43,N34:N37)&gt;0,N34,-N34)</f>
        <v>-0.95761078998073357</v>
      </c>
      <c r="K40" s="32">
        <f>I40+J40*H40</f>
        <v>0</v>
      </c>
      <c r="L40" s="32">
        <f>D34</f>
        <v>-47.3333333333334</v>
      </c>
      <c r="M40" s="32">
        <f>SUMPRODUCT(L40:L43,J40:J43)</f>
        <v>127.20041721462736</v>
      </c>
    </row>
    <row r="41" spans="2:111" ht="13.5" thickBot="1" x14ac:dyDescent="0.25">
      <c r="H41" s="33">
        <f>H40</f>
        <v>0</v>
      </c>
      <c r="I41" s="33">
        <f>B35</f>
        <v>0</v>
      </c>
      <c r="J41" s="32">
        <f>IF(SUMPRODUCT(L40:L43,N34:N37)&gt;0,N35,-N35)</f>
        <v>1</v>
      </c>
      <c r="K41" s="33">
        <f t="shared" ref="K41:K43" si="14">I41+J41*H41</f>
        <v>0</v>
      </c>
      <c r="L41" s="32">
        <f>D35</f>
        <v>49.428571428571423</v>
      </c>
      <c r="M41" s="39" t="s">
        <v>414</v>
      </c>
    </row>
    <row r="42" spans="2:111" ht="13.5" thickTop="1" x14ac:dyDescent="0.2">
      <c r="H42" s="33">
        <f t="shared" ref="H42:H43" si="15">H41</f>
        <v>0</v>
      </c>
      <c r="I42" s="32">
        <f>B36</f>
        <v>0</v>
      </c>
      <c r="J42" s="32">
        <f>IF(SUMPRODUCT(L40:L43,N34:N37)&gt;0,N36,-N36)</f>
        <v>-0.55635838150289019</v>
      </c>
      <c r="K42" s="32">
        <f t="shared" si="14"/>
        <v>0</v>
      </c>
      <c r="L42" s="32">
        <f>D36</f>
        <v>-27.5</v>
      </c>
      <c r="M42" s="32">
        <f>F36</f>
        <v>-527.33389856069221</v>
      </c>
    </row>
    <row r="43" spans="2:111" x14ac:dyDescent="0.2">
      <c r="H43" s="33">
        <f t="shared" si="15"/>
        <v>0</v>
      </c>
      <c r="I43" s="34">
        <f>B37</f>
        <v>0</v>
      </c>
      <c r="J43" s="32">
        <f>IF(SUMPRODUCT(L40:L43,N34:N37)&gt;0,N37,-N37)</f>
        <v>0.58895311496467573</v>
      </c>
      <c r="K43" s="34">
        <f t="shared" si="14"/>
        <v>0</v>
      </c>
      <c r="L43" s="32">
        <f>D37</f>
        <v>29.111111111111111</v>
      </c>
    </row>
    <row r="44" spans="2:111" ht="13.5" thickBot="1" x14ac:dyDescent="0.25">
      <c r="B44" s="39" t="s">
        <v>406</v>
      </c>
      <c r="D44" s="39" t="s">
        <v>407</v>
      </c>
      <c r="E44" s="39" t="s">
        <v>408</v>
      </c>
      <c r="F44" s="39" t="s">
        <v>409</v>
      </c>
      <c r="H44" s="39" t="s">
        <v>386</v>
      </c>
      <c r="I44" s="39" t="s">
        <v>410</v>
      </c>
      <c r="J44" s="39" t="s">
        <v>411</v>
      </c>
      <c r="K44" s="39" t="s">
        <v>388</v>
      </c>
      <c r="L44" s="39" t="s">
        <v>412</v>
      </c>
      <c r="M44" s="39" t="s">
        <v>413</v>
      </c>
      <c r="O44" s="45" t="s">
        <v>375</v>
      </c>
    </row>
    <row r="45" spans="2:111" ht="14.25" thickTop="1" thickBot="1" x14ac:dyDescent="0.25">
      <c r="B45" s="32">
        <f>1+B40</f>
        <v>2</v>
      </c>
      <c r="D45" s="32">
        <v>0</v>
      </c>
      <c r="E45" s="32">
        <f>H45</f>
        <v>1</v>
      </c>
      <c r="F45" s="32" t="b">
        <f>OR(F40,M45*M40&lt;=0)</f>
        <v>1</v>
      </c>
      <c r="H45" s="32">
        <v>1</v>
      </c>
      <c r="I45" s="32">
        <f>I40</f>
        <v>0</v>
      </c>
      <c r="J45" s="32">
        <f>J40</f>
        <v>-0.95761078998073357</v>
      </c>
      <c r="K45" s="32">
        <f>I45+J45*H45</f>
        <v>-0.95761078998073357</v>
      </c>
      <c r="L45" s="32">
        <f>$CE$3-$CE$7*SUMPRODUCT($B$3:$CD$3,Q47:CS47)</f>
        <v>13.014311021714875</v>
      </c>
      <c r="M45" s="32">
        <f>SUMPRODUCT(L45:L48,J45:J48)</f>
        <v>-53.51857169224904</v>
      </c>
      <c r="O45" s="46">
        <f>SUM(Q45:CS45)</f>
        <v>10.505333058078755</v>
      </c>
      <c r="P45" s="39" t="s">
        <v>402</v>
      </c>
      <c r="Q45" s="32">
        <f t="shared" ref="Q45:AV45" si="16">SUMPRODUCT(B$3:B$6,$K45:$K48)</f>
        <v>-7.4983943481051973E-2</v>
      </c>
      <c r="R45" s="32">
        <f t="shared" si="16"/>
        <v>0.44852993648754869</v>
      </c>
      <c r="S45" s="32">
        <f t="shared" si="16"/>
        <v>1.1029222864482995</v>
      </c>
      <c r="T45" s="32">
        <f t="shared" si="16"/>
        <v>-0.35316313423249707</v>
      </c>
      <c r="U45" s="32">
        <f t="shared" si="16"/>
        <v>0.17035074573610359</v>
      </c>
      <c r="V45" s="32">
        <f t="shared" si="16"/>
        <v>0.82474309569685444</v>
      </c>
      <c r="W45" s="32">
        <f t="shared" si="16"/>
        <v>-1.1877007064868323</v>
      </c>
      <c r="X45" s="32">
        <f t="shared" si="16"/>
        <v>-0.66418682651823169</v>
      </c>
      <c r="Y45" s="32">
        <f t="shared" si="16"/>
        <v>-9.7944765574808912E-3</v>
      </c>
      <c r="Z45" s="32">
        <f t="shared" si="16"/>
        <v>0.78215891366180512</v>
      </c>
      <c r="AA45" s="32">
        <f t="shared" si="16"/>
        <v>1.3056727936304058</v>
      </c>
      <c r="AB45" s="32">
        <f t="shared" si="16"/>
        <v>1.9600651435911565</v>
      </c>
      <c r="AC45" s="32">
        <f t="shared" si="16"/>
        <v>0.50397972291036008</v>
      </c>
      <c r="AD45" s="32">
        <f t="shared" si="16"/>
        <v>1.0274936028789607</v>
      </c>
      <c r="AE45" s="32">
        <f t="shared" si="16"/>
        <v>1.6818859528397114</v>
      </c>
      <c r="AF45" s="32">
        <f t="shared" si="16"/>
        <v>-0.33055784934397514</v>
      </c>
      <c r="AG45" s="32">
        <f t="shared" si="16"/>
        <v>0.19295603062462552</v>
      </c>
      <c r="AH45" s="32">
        <f t="shared" si="16"/>
        <v>0.84734838058537632</v>
      </c>
      <c r="AI45" s="32">
        <f t="shared" si="16"/>
        <v>1.925016056518948</v>
      </c>
      <c r="AJ45" s="32">
        <f t="shared" si="16"/>
        <v>2.4485299364875486</v>
      </c>
      <c r="AK45" s="32">
        <f t="shared" si="16"/>
        <v>3.1029222864482993</v>
      </c>
      <c r="AL45" s="32">
        <f t="shared" si="16"/>
        <v>1.646836865767503</v>
      </c>
      <c r="AM45" s="32">
        <f t="shared" si="16"/>
        <v>2.1703507457361035</v>
      </c>
      <c r="AN45" s="32">
        <f t="shared" si="16"/>
        <v>2.8247430956968542</v>
      </c>
      <c r="AO45" s="32">
        <f t="shared" si="16"/>
        <v>0.81229929351316776</v>
      </c>
      <c r="AP45" s="32">
        <f t="shared" si="16"/>
        <v>1.3358131734817684</v>
      </c>
      <c r="AQ45" s="32">
        <f t="shared" si="16"/>
        <v>1.9902055234425191</v>
      </c>
      <c r="AR45" s="32">
        <f t="shared" si="16"/>
        <v>-0.71339113680154109</v>
      </c>
      <c r="AS45" s="32">
        <f t="shared" si="16"/>
        <v>-0.18987725683294043</v>
      </c>
      <c r="AT45" s="32">
        <f t="shared" si="16"/>
        <v>0.46451509312781036</v>
      </c>
      <c r="AU45" s="32">
        <f t="shared" si="16"/>
        <v>-0.99157032755298613</v>
      </c>
      <c r="AV45" s="32">
        <f t="shared" si="16"/>
        <v>-0.46805644758438553</v>
      </c>
      <c r="AW45" s="32">
        <f t="shared" ref="AW45:CB45" si="17">SUMPRODUCT(AH$3:AH$6,$K45:$K48)</f>
        <v>0.18633590237636527</v>
      </c>
      <c r="AX45" s="32">
        <f t="shared" si="17"/>
        <v>-1.8261078998073215</v>
      </c>
      <c r="AY45" s="32">
        <f t="shared" si="17"/>
        <v>-1.3025940198387209</v>
      </c>
      <c r="AZ45" s="32">
        <f t="shared" si="17"/>
        <v>-0.64820166987797012</v>
      </c>
      <c r="BA45" s="32">
        <f t="shared" si="17"/>
        <v>0.14375172034131611</v>
      </c>
      <c r="BB45" s="32">
        <f t="shared" si="17"/>
        <v>0.66726560030991677</v>
      </c>
      <c r="BC45" s="32">
        <f t="shared" si="17"/>
        <v>1.3216579502706676</v>
      </c>
      <c r="BD45" s="32">
        <f t="shared" si="17"/>
        <v>-0.13442747041012898</v>
      </c>
      <c r="BE45" s="32">
        <f t="shared" si="17"/>
        <v>0.38908640955847168</v>
      </c>
      <c r="BF45" s="32">
        <f t="shared" si="17"/>
        <v>1.0434787595192225</v>
      </c>
      <c r="BG45" s="32">
        <f t="shared" si="17"/>
        <v>-0.96896504266446426</v>
      </c>
      <c r="BH45" s="32">
        <f t="shared" si="17"/>
        <v>-0.4454511626958636</v>
      </c>
      <c r="BI45" s="32">
        <f t="shared" si="17"/>
        <v>0.2089411872648872</v>
      </c>
      <c r="BJ45" s="32">
        <f t="shared" si="17"/>
        <v>1.2866088631984591</v>
      </c>
      <c r="BK45" s="32">
        <f t="shared" si="17"/>
        <v>1.8101227431670597</v>
      </c>
      <c r="BL45" s="32">
        <f t="shared" si="17"/>
        <v>2.4645150931278104</v>
      </c>
      <c r="BM45" s="32">
        <f t="shared" si="17"/>
        <v>1.0084296724470136</v>
      </c>
      <c r="BN45" s="32">
        <f t="shared" si="17"/>
        <v>1.5319435524156144</v>
      </c>
      <c r="BO45" s="32">
        <f t="shared" si="17"/>
        <v>2.1863359023763653</v>
      </c>
      <c r="BP45" s="32">
        <f t="shared" si="17"/>
        <v>0.17389210019267853</v>
      </c>
      <c r="BQ45" s="32">
        <f t="shared" si="17"/>
        <v>0.69740598016127919</v>
      </c>
      <c r="BR45" s="32">
        <f t="shared" si="17"/>
        <v>1.35179833012203</v>
      </c>
      <c r="BS45" s="32">
        <f t="shared" si="17"/>
        <v>-1.9902055234425191</v>
      </c>
      <c r="BT45" s="32">
        <f t="shared" si="17"/>
        <v>-1.4666916434739186</v>
      </c>
      <c r="BU45" s="32">
        <f t="shared" si="17"/>
        <v>-0.81229929351316776</v>
      </c>
      <c r="BV45" s="32">
        <f t="shared" si="17"/>
        <v>-2.2683847141939641</v>
      </c>
      <c r="BW45" s="32">
        <f t="shared" si="17"/>
        <v>-1.7448708342253636</v>
      </c>
      <c r="BX45" s="32">
        <f t="shared" si="17"/>
        <v>-1.0904784842646129</v>
      </c>
      <c r="BY45" s="32">
        <f t="shared" si="17"/>
        <v>-3.1029222864482993</v>
      </c>
      <c r="BZ45" s="32">
        <f t="shared" si="17"/>
        <v>-2.5794084064796987</v>
      </c>
      <c r="CA45" s="32">
        <f t="shared" si="17"/>
        <v>-1.925016056518948</v>
      </c>
      <c r="CB45" s="32">
        <f t="shared" si="17"/>
        <v>-1.1330626662996619</v>
      </c>
      <c r="CC45" s="32">
        <f t="shared" ref="CC45:CS45" si="18">SUMPRODUCT(BN$3:BN$6,$K45:$K48)</f>
        <v>-0.60954878633106124</v>
      </c>
      <c r="CD45" s="32">
        <f t="shared" si="18"/>
        <v>4.4843563629689553E-2</v>
      </c>
      <c r="CE45" s="32">
        <f t="shared" si="18"/>
        <v>-1.4112418570511069</v>
      </c>
      <c r="CF45" s="32">
        <f t="shared" si="18"/>
        <v>-0.88772797708250639</v>
      </c>
      <c r="CG45" s="32">
        <f t="shared" si="18"/>
        <v>-0.2333356271217556</v>
      </c>
      <c r="CH45" s="32">
        <f t="shared" si="18"/>
        <v>-2.2457794293054421</v>
      </c>
      <c r="CI45" s="32">
        <f t="shared" si="18"/>
        <v>-1.7222655493368415</v>
      </c>
      <c r="CJ45" s="32">
        <f t="shared" si="18"/>
        <v>-1.0678731993760908</v>
      </c>
      <c r="CK45" s="32">
        <f t="shared" si="18"/>
        <v>9.7944765574808912E-3</v>
      </c>
      <c r="CL45" s="32">
        <f t="shared" si="18"/>
        <v>0.53330835652608155</v>
      </c>
      <c r="CM45" s="32">
        <f t="shared" si="18"/>
        <v>1.1877007064868323</v>
      </c>
      <c r="CN45" s="32">
        <f t="shared" si="18"/>
        <v>-0.2683847141939642</v>
      </c>
      <c r="CO45" s="32">
        <f t="shared" si="18"/>
        <v>0.25512916577463646</v>
      </c>
      <c r="CP45" s="32">
        <f t="shared" si="18"/>
        <v>0.90952151573538731</v>
      </c>
      <c r="CQ45" s="32">
        <f t="shared" si="18"/>
        <v>-1.1029222864482995</v>
      </c>
      <c r="CR45" s="32">
        <f t="shared" si="18"/>
        <v>-0.57940840647969882</v>
      </c>
      <c r="CS45" s="32">
        <f t="shared" si="18"/>
        <v>7.4983943481051973E-2</v>
      </c>
    </row>
    <row r="46" spans="2:111" ht="14.25" thickTop="1" thickBot="1" x14ac:dyDescent="0.25">
      <c r="H46" s="33">
        <f>H45</f>
        <v>1</v>
      </c>
      <c r="I46" s="33">
        <f t="shared" ref="I46:J46" si="19">I41</f>
        <v>0</v>
      </c>
      <c r="J46" s="33">
        <f t="shared" si="19"/>
        <v>1</v>
      </c>
      <c r="K46" s="33">
        <f t="shared" ref="K46:K48" si="20">I46+J46*H46</f>
        <v>1</v>
      </c>
      <c r="L46" s="33">
        <f>$CE$4-$CE$7*SUMPRODUCT($B$4:$CD$4,Q47:CS47)</f>
        <v>-23.876120307584188</v>
      </c>
      <c r="M46" s="39" t="s">
        <v>414</v>
      </c>
      <c r="O46" s="47">
        <f t="shared" ref="O46:O47" si="21">SUM(Q46:CS46)</f>
        <v>206.78854161613296</v>
      </c>
      <c r="P46" s="39" t="s">
        <v>404</v>
      </c>
      <c r="Q46" s="33">
        <f>EXP(Q45)</f>
        <v>0.92775838277901224</v>
      </c>
      <c r="R46" s="33">
        <f>EXP(R45)</f>
        <v>1.5660083607693747</v>
      </c>
      <c r="S46" s="33">
        <f t="shared" ref="S46:CD46" si="22">EXP(S45)</f>
        <v>3.0129578975364719</v>
      </c>
      <c r="T46" s="33">
        <f t="shared" si="22"/>
        <v>0.70246258833428699</v>
      </c>
      <c r="U46" s="33">
        <f t="shared" si="22"/>
        <v>1.1857206648610994</v>
      </c>
      <c r="V46" s="33">
        <f t="shared" si="22"/>
        <v>2.2812946156368383</v>
      </c>
      <c r="W46" s="33">
        <f t="shared" si="22"/>
        <v>0.3049215628334207</v>
      </c>
      <c r="X46" s="33">
        <f t="shared" si="22"/>
        <v>0.5146918913798072</v>
      </c>
      <c r="Y46" s="33">
        <f t="shared" si="22"/>
        <v>0.99025333311049402</v>
      </c>
      <c r="Z46" s="33">
        <f t="shared" si="22"/>
        <v>2.1861869632565041</v>
      </c>
      <c r="AA46" s="33">
        <f t="shared" si="22"/>
        <v>3.6901709822439592</v>
      </c>
      <c r="AB46" s="33">
        <f t="shared" si="22"/>
        <v>7.0997895558804407</v>
      </c>
      <c r="AC46" s="33">
        <f t="shared" si="22"/>
        <v>1.6552957982354752</v>
      </c>
      <c r="AD46" s="33">
        <f t="shared" si="22"/>
        <v>2.7940540421941105</v>
      </c>
      <c r="AE46" s="33">
        <f t="shared" si="22"/>
        <v>5.3756847047971901</v>
      </c>
      <c r="AF46" s="33">
        <f t="shared" si="22"/>
        <v>0.71852279414112075</v>
      </c>
      <c r="AG46" s="33">
        <f t="shared" si="22"/>
        <v>1.2128294649927056</v>
      </c>
      <c r="AH46" s="33">
        <f t="shared" si="22"/>
        <v>2.3334512167734585</v>
      </c>
      <c r="AI46" s="33">
        <f t="shared" si="22"/>
        <v>6.8552587366072979</v>
      </c>
      <c r="AJ46" s="33">
        <f t="shared" si="22"/>
        <v>11.571323629119336</v>
      </c>
      <c r="AK46" s="33">
        <f t="shared" si="22"/>
        <v>22.262914928613132</v>
      </c>
      <c r="AL46" s="33">
        <f t="shared" si="22"/>
        <v>5.1905354726020745</v>
      </c>
      <c r="AM46" s="33">
        <f t="shared" si="22"/>
        <v>8.7613565103200113</v>
      </c>
      <c r="AN46" s="33">
        <f t="shared" si="22"/>
        <v>16.85661389312903</v>
      </c>
      <c r="AO46" s="33">
        <f t="shared" si="22"/>
        <v>2.2530825335497529</v>
      </c>
      <c r="AP46" s="33">
        <f t="shared" si="22"/>
        <v>3.8030872590701166</v>
      </c>
      <c r="AQ46" s="33">
        <f t="shared" si="22"/>
        <v>7.3170374305065007</v>
      </c>
      <c r="AR46" s="33">
        <f t="shared" si="22"/>
        <v>0.48997978844405793</v>
      </c>
      <c r="AS46" s="33">
        <f t="shared" si="22"/>
        <v>0.82706064375618182</v>
      </c>
      <c r="AT46" s="33">
        <f t="shared" si="22"/>
        <v>1.5912423974049061</v>
      </c>
      <c r="AU46" s="33">
        <f t="shared" si="22"/>
        <v>0.37099365180716926</v>
      </c>
      <c r="AV46" s="33">
        <f t="shared" si="22"/>
        <v>0.62621817415663894</v>
      </c>
      <c r="AW46" s="33">
        <f t="shared" si="22"/>
        <v>1.204826896632373</v>
      </c>
      <c r="AX46" s="33">
        <f t="shared" si="22"/>
        <v>0.16103913003903159</v>
      </c>
      <c r="AY46" s="33">
        <f t="shared" si="22"/>
        <v>0.27182575628876865</v>
      </c>
      <c r="AZ46" s="33">
        <f t="shared" si="22"/>
        <v>0.5229854320584203</v>
      </c>
      <c r="BA46" s="33">
        <f t="shared" si="22"/>
        <v>1.1545974098848226</v>
      </c>
      <c r="BB46" s="33">
        <f t="shared" si="22"/>
        <v>1.9489009539167699</v>
      </c>
      <c r="BC46" s="33">
        <f t="shared" si="22"/>
        <v>3.749632931547711</v>
      </c>
      <c r="BD46" s="33">
        <f t="shared" si="22"/>
        <v>0.8742162831256759</v>
      </c>
      <c r="BE46" s="33">
        <f t="shared" si="22"/>
        <v>1.4756320545385271</v>
      </c>
      <c r="BF46" s="33">
        <f t="shared" si="22"/>
        <v>2.8390763191043962</v>
      </c>
      <c r="BG46" s="33">
        <f t="shared" si="22"/>
        <v>0.37947557596939457</v>
      </c>
      <c r="BH46" s="33">
        <f t="shared" si="22"/>
        <v>0.64053522523374096</v>
      </c>
      <c r="BI46" s="33">
        <f t="shared" si="22"/>
        <v>1.2323725172004487</v>
      </c>
      <c r="BJ46" s="33">
        <f t="shared" si="22"/>
        <v>3.6204881441553169</v>
      </c>
      <c r="BK46" s="33">
        <f t="shared" si="22"/>
        <v>6.1111974939321261</v>
      </c>
      <c r="BL46" s="33">
        <f t="shared" si="22"/>
        <v>11.757779341421751</v>
      </c>
      <c r="BM46" s="33">
        <f t="shared" si="22"/>
        <v>2.7412929055503175</v>
      </c>
      <c r="BN46" s="33">
        <f t="shared" si="22"/>
        <v>4.6271612190133284</v>
      </c>
      <c r="BO46" s="33">
        <f t="shared" si="22"/>
        <v>8.9025335287171234</v>
      </c>
      <c r="BP46" s="33">
        <f t="shared" si="22"/>
        <v>1.1899271659813924</v>
      </c>
      <c r="BQ46" s="33">
        <f t="shared" si="22"/>
        <v>2.0085357623519631</v>
      </c>
      <c r="BR46" s="33">
        <f t="shared" si="22"/>
        <v>3.8643686964031523</v>
      </c>
      <c r="BS46" s="33">
        <f t="shared" si="22"/>
        <v>0.13666733421791147</v>
      </c>
      <c r="BT46" s="33">
        <f t="shared" si="22"/>
        <v>0.23068742034777265</v>
      </c>
      <c r="BU46" s="33">
        <f t="shared" si="22"/>
        <v>0.44383638198308273</v>
      </c>
      <c r="BV46" s="33">
        <f t="shared" si="22"/>
        <v>0.10347919363217307</v>
      </c>
      <c r="BW46" s="33">
        <f t="shared" si="22"/>
        <v>0.17466754857903066</v>
      </c>
      <c r="BX46" s="33">
        <f t="shared" si="22"/>
        <v>0.33605565788676445</v>
      </c>
      <c r="BY46" s="33">
        <f t="shared" si="22"/>
        <v>4.4917747887306639E-2</v>
      </c>
      <c r="BZ46" s="33">
        <f t="shared" si="22"/>
        <v>7.5818844695050458E-2</v>
      </c>
      <c r="CA46" s="33">
        <f t="shared" si="22"/>
        <v>0.14587341461817752</v>
      </c>
      <c r="CB46" s="33">
        <f t="shared" si="22"/>
        <v>0.32204542682249809</v>
      </c>
      <c r="CC46" s="33">
        <f t="shared" si="22"/>
        <v>0.54359609173340329</v>
      </c>
      <c r="CD46" s="33">
        <f t="shared" si="22"/>
        <v>1.0458642359057755</v>
      </c>
      <c r="CE46" s="33">
        <f t="shared" ref="CE46:CS46" si="23">EXP(CE45)</f>
        <v>0.24384028027784252</v>
      </c>
      <c r="CF46" s="33">
        <f t="shared" si="23"/>
        <v>0.41158983275757183</v>
      </c>
      <c r="CG46" s="33">
        <f t="shared" si="23"/>
        <v>0.79188774991174593</v>
      </c>
      <c r="CH46" s="33">
        <f t="shared" si="23"/>
        <v>0.10584500951198908</v>
      </c>
      <c r="CI46" s="33">
        <f t="shared" si="23"/>
        <v>0.17866092391963947</v>
      </c>
      <c r="CJ46" s="33">
        <f t="shared" si="23"/>
        <v>0.34373880445975175</v>
      </c>
      <c r="CK46" s="33">
        <f t="shared" si="23"/>
        <v>1.0098425994274522</v>
      </c>
      <c r="CL46" s="33">
        <f t="shared" si="23"/>
        <v>1.7045622902672881</v>
      </c>
      <c r="CM46" s="33">
        <f t="shared" si="23"/>
        <v>3.2795319252194117</v>
      </c>
      <c r="CN46" s="33">
        <f t="shared" si="23"/>
        <v>0.76461356682023418</v>
      </c>
      <c r="CO46" s="33">
        <f t="shared" si="23"/>
        <v>1.2906283151131521</v>
      </c>
      <c r="CP46" s="33">
        <f t="shared" si="23"/>
        <v>2.4831341084883496</v>
      </c>
      <c r="CQ46" s="33">
        <f t="shared" si="23"/>
        <v>0.33189975897693241</v>
      </c>
      <c r="CR46" s="33">
        <f t="shared" si="23"/>
        <v>0.5602296968078383</v>
      </c>
      <c r="CS46" s="33">
        <f t="shared" si="23"/>
        <v>1.077866843956284</v>
      </c>
    </row>
    <row r="47" spans="2:111" ht="14.25" thickTop="1" thickBot="1" x14ac:dyDescent="0.25">
      <c r="H47" s="32">
        <f t="shared" ref="H47:H48" si="24">H46</f>
        <v>1</v>
      </c>
      <c r="I47" s="32">
        <f t="shared" ref="I47:J47" si="25">I42</f>
        <v>0</v>
      </c>
      <c r="J47" s="32">
        <f t="shared" si="25"/>
        <v>-0.55635838150289019</v>
      </c>
      <c r="K47" s="32">
        <f t="shared" si="20"/>
        <v>-0.55635838150289019</v>
      </c>
      <c r="L47" s="32">
        <f>$CE$5-$CE$7*SUMPRODUCT($B$5:$CD$5,Q47:CS47)</f>
        <v>12.902875572754311</v>
      </c>
      <c r="M47" s="32">
        <f>SUMPRODUCT($B$7:$CD$7, LN(Q47:CS47))</f>
        <v>-497.03973436944347</v>
      </c>
      <c r="O47" s="48">
        <f t="shared" si="21"/>
        <v>0.99999999999999989</v>
      </c>
      <c r="P47" s="39" t="s">
        <v>405</v>
      </c>
      <c r="Q47" s="32">
        <f t="shared" ref="Q47:AV47" si="26">Q46/$O46</f>
        <v>4.4865076929708932E-3</v>
      </c>
      <c r="R47" s="32">
        <f t="shared" si="26"/>
        <v>7.5729938831736497E-3</v>
      </c>
      <c r="S47" s="32">
        <f t="shared" si="26"/>
        <v>1.457023621323035E-2</v>
      </c>
      <c r="T47" s="32">
        <f t="shared" si="26"/>
        <v>3.3970092484054888E-3</v>
      </c>
      <c r="U47" s="32">
        <f t="shared" si="26"/>
        <v>5.7339766294313543E-3</v>
      </c>
      <c r="V47" s="32">
        <f t="shared" si="26"/>
        <v>1.1032016560529092E-2</v>
      </c>
      <c r="W47" s="32">
        <f t="shared" si="26"/>
        <v>1.4745573446688098E-3</v>
      </c>
      <c r="X47" s="32">
        <f t="shared" si="26"/>
        <v>2.4889768425140468E-3</v>
      </c>
      <c r="Y47" s="32">
        <f t="shared" si="26"/>
        <v>4.7887243914545687E-3</v>
      </c>
      <c r="Z47" s="32">
        <f t="shared" si="26"/>
        <v>1.0572089469612782E-2</v>
      </c>
      <c r="AA47" s="32">
        <f t="shared" si="26"/>
        <v>1.7845142450369042E-2</v>
      </c>
      <c r="AB47" s="32">
        <f t="shared" si="26"/>
        <v>3.4333573322742263E-2</v>
      </c>
      <c r="AC47" s="32">
        <f t="shared" si="26"/>
        <v>8.0047752418905514E-3</v>
      </c>
      <c r="AD47" s="32">
        <f t="shared" si="26"/>
        <v>1.3511648277788946E-2</v>
      </c>
      <c r="AE47" s="32">
        <f t="shared" si="26"/>
        <v>2.5996047279912712E-2</v>
      </c>
      <c r="AF47" s="32">
        <f t="shared" si="26"/>
        <v>3.4746741213298638E-3</v>
      </c>
      <c r="AG47" s="32">
        <f t="shared" si="26"/>
        <v>5.8650709343659527E-3</v>
      </c>
      <c r="AH47" s="32">
        <f t="shared" si="26"/>
        <v>1.1284238471516017E-2</v>
      </c>
      <c r="AI47" s="32">
        <f t="shared" si="26"/>
        <v>3.3151057031645864E-2</v>
      </c>
      <c r="AJ47" s="32">
        <f t="shared" si="26"/>
        <v>5.5957276639628753E-2</v>
      </c>
      <c r="AK47" s="32">
        <f t="shared" si="26"/>
        <v>0.10766029275422992</v>
      </c>
      <c r="AL47" s="32">
        <f t="shared" si="26"/>
        <v>2.5100691905054404E-2</v>
      </c>
      <c r="AM47" s="32">
        <f t="shared" si="26"/>
        <v>4.2368674984825556E-2</v>
      </c>
      <c r="AN47" s="32">
        <f t="shared" si="26"/>
        <v>8.1516189250081403E-2</v>
      </c>
      <c r="AO47" s="32">
        <f t="shared" si="26"/>
        <v>1.0895586940848054E-2</v>
      </c>
      <c r="AP47" s="32">
        <f t="shared" si="26"/>
        <v>1.8391189518275574E-2</v>
      </c>
      <c r="AQ47" s="32">
        <f t="shared" si="26"/>
        <v>3.5384153170775347E-2</v>
      </c>
      <c r="AR47" s="32">
        <f t="shared" si="26"/>
        <v>2.3694726246177621E-3</v>
      </c>
      <c r="AS47" s="32">
        <f t="shared" si="26"/>
        <v>3.9995477374731737E-3</v>
      </c>
      <c r="AT47" s="32">
        <f t="shared" si="26"/>
        <v>7.6950220982687301E-3</v>
      </c>
      <c r="AU47" s="32">
        <f t="shared" si="26"/>
        <v>1.7940725772700433E-3</v>
      </c>
      <c r="AV47" s="32">
        <f t="shared" si="26"/>
        <v>3.0283020967336975E-3</v>
      </c>
      <c r="AW47" s="32">
        <f t="shared" ref="AW47:CB47" si="27">AW46/$O46</f>
        <v>5.8263716510411154E-3</v>
      </c>
      <c r="AX47" s="32">
        <f t="shared" si="27"/>
        <v>7.7876234718059374E-4</v>
      </c>
      <c r="AY47" s="32">
        <f t="shared" si="27"/>
        <v>1.3145107275497208E-3</v>
      </c>
      <c r="AZ47" s="32">
        <f t="shared" si="27"/>
        <v>2.5290832266192582E-3</v>
      </c>
      <c r="BA47" s="32">
        <f t="shared" si="27"/>
        <v>5.5834689913725121E-3</v>
      </c>
      <c r="BB47" s="32">
        <f t="shared" si="27"/>
        <v>9.4246080497756308E-3</v>
      </c>
      <c r="BC47" s="32">
        <f t="shared" si="27"/>
        <v>1.8132691986910251E-2</v>
      </c>
      <c r="BD47" s="32">
        <f t="shared" si="27"/>
        <v>4.2275857080539148E-3</v>
      </c>
      <c r="BE47" s="32">
        <f t="shared" si="27"/>
        <v>7.1359469098523937E-3</v>
      </c>
      <c r="BF47" s="32">
        <f t="shared" si="27"/>
        <v>1.3729369610694623E-2</v>
      </c>
      <c r="BG47" s="32">
        <f t="shared" si="27"/>
        <v>1.8350899571303381E-3</v>
      </c>
      <c r="BH47" s="32">
        <f t="shared" si="27"/>
        <v>3.0975373211093267E-3</v>
      </c>
      <c r="BI47" s="32">
        <f t="shared" si="27"/>
        <v>5.9595783575287957E-3</v>
      </c>
      <c r="BJ47" s="32">
        <f t="shared" si="27"/>
        <v>1.7508166148181098E-2</v>
      </c>
      <c r="BK47" s="32">
        <f t="shared" si="27"/>
        <v>2.9552882602540444E-2</v>
      </c>
      <c r="BL47" s="32">
        <f t="shared" si="27"/>
        <v>5.6858949966618687E-2</v>
      </c>
      <c r="BM47" s="32">
        <f t="shared" si="27"/>
        <v>1.3256502919001441E-2</v>
      </c>
      <c r="BN47" s="32">
        <f t="shared" si="27"/>
        <v>2.2376294077274601E-2</v>
      </c>
      <c r="BO47" s="32">
        <f t="shared" si="27"/>
        <v>4.3051386982761994E-2</v>
      </c>
      <c r="BP47" s="32">
        <f t="shared" si="27"/>
        <v>5.754318671052314E-3</v>
      </c>
      <c r="BQ47" s="32">
        <f t="shared" si="27"/>
        <v>9.7129935085110333E-3</v>
      </c>
      <c r="BR47" s="32">
        <f t="shared" si="27"/>
        <v>1.8687537840354242E-2</v>
      </c>
      <c r="BS47" s="32">
        <f t="shared" si="27"/>
        <v>6.6090380612872954E-4</v>
      </c>
      <c r="BT47" s="32">
        <f t="shared" si="27"/>
        <v>1.1155715812146102E-3</v>
      </c>
      <c r="BU47" s="32">
        <f t="shared" si="27"/>
        <v>2.1463296685315762E-3</v>
      </c>
      <c r="BV47" s="32">
        <f t="shared" si="27"/>
        <v>5.0041067470877687E-4</v>
      </c>
      <c r="BW47" s="32">
        <f t="shared" si="27"/>
        <v>8.4466744247014734E-4</v>
      </c>
      <c r="BX47" s="32">
        <f t="shared" si="27"/>
        <v>1.6251174037998366E-3</v>
      </c>
      <c r="BY47" s="32">
        <f t="shared" si="27"/>
        <v>2.1721584540544147E-4</v>
      </c>
      <c r="BZ47" s="32">
        <f t="shared" si="27"/>
        <v>3.666491581327315E-4</v>
      </c>
      <c r="CA47" s="32">
        <f t="shared" si="27"/>
        <v>7.0542310264446947E-4</v>
      </c>
      <c r="CB47" s="32">
        <f t="shared" si="27"/>
        <v>1.5573659174032937E-3</v>
      </c>
      <c r="CC47" s="32">
        <f t="shared" ref="CC47:CS47" si="28">CC46/$O46</f>
        <v>2.6287534477732093E-3</v>
      </c>
      <c r="CD47" s="32">
        <f t="shared" si="28"/>
        <v>5.0576508143630166E-3</v>
      </c>
      <c r="CE47" s="32">
        <f t="shared" si="28"/>
        <v>1.1791769426494128E-3</v>
      </c>
      <c r="CF47" s="32">
        <f t="shared" si="28"/>
        <v>1.990389939117695E-3</v>
      </c>
      <c r="CG47" s="32">
        <f t="shared" si="28"/>
        <v>3.8294566213525898E-3</v>
      </c>
      <c r="CH47" s="32">
        <f t="shared" si="28"/>
        <v>5.1185142409134051E-4</v>
      </c>
      <c r="CI47" s="32">
        <f t="shared" si="28"/>
        <v>8.6397883810841161E-4</v>
      </c>
      <c r="CJ47" s="32">
        <f t="shared" si="28"/>
        <v>1.66227200875493E-3</v>
      </c>
      <c r="CK47" s="32">
        <f t="shared" si="28"/>
        <v>4.8834552994819688E-3</v>
      </c>
      <c r="CL47" s="32">
        <f t="shared" si="28"/>
        <v>8.2430209959675239E-3</v>
      </c>
      <c r="CM47" s="32">
        <f t="shared" si="28"/>
        <v>1.5859350327579048E-2</v>
      </c>
      <c r="CN47" s="32">
        <f t="shared" si="28"/>
        <v>3.6975625479268893E-3</v>
      </c>
      <c r="CO47" s="32">
        <f t="shared" si="28"/>
        <v>6.2412951173521965E-3</v>
      </c>
      <c r="CP47" s="32">
        <f t="shared" si="28"/>
        <v>1.200808366402553E-2</v>
      </c>
      <c r="CQ47" s="32">
        <f t="shared" si="28"/>
        <v>1.6050200672774544E-3</v>
      </c>
      <c r="CR47" s="32">
        <f t="shared" si="28"/>
        <v>2.7091911980684476E-3</v>
      </c>
      <c r="CS47" s="32">
        <f t="shared" si="28"/>
        <v>5.2124108789216991E-3</v>
      </c>
    </row>
    <row r="48" spans="2:111" ht="13.5" thickTop="1" x14ac:dyDescent="0.2">
      <c r="H48" s="34">
        <f t="shared" si="24"/>
        <v>1</v>
      </c>
      <c r="I48" s="34">
        <f t="shared" ref="I48:J48" si="29">I43</f>
        <v>0</v>
      </c>
      <c r="J48" s="34">
        <f t="shared" si="29"/>
        <v>0.58895311496467573</v>
      </c>
      <c r="K48" s="34">
        <f t="shared" si="20"/>
        <v>0.58895311496467573</v>
      </c>
      <c r="L48" s="34">
        <f>$CE$6-$CE$7*SUMPRODUCT($B$6:$CD$6,Q47:CS47)</f>
        <v>-16.98129019372719</v>
      </c>
    </row>
    <row r="49" spans="2:97" ht="13.5" thickBot="1" x14ac:dyDescent="0.25">
      <c r="B49" s="39" t="s">
        <v>406</v>
      </c>
      <c r="D49" s="39" t="s">
        <v>407</v>
      </c>
      <c r="E49" s="39" t="s">
        <v>408</v>
      </c>
      <c r="F49" s="39" t="s">
        <v>409</v>
      </c>
      <c r="H49" s="39" t="s">
        <v>386</v>
      </c>
      <c r="I49" s="39" t="s">
        <v>410</v>
      </c>
      <c r="J49" s="39" t="s">
        <v>411</v>
      </c>
      <c r="K49" s="39" t="s">
        <v>388</v>
      </c>
      <c r="L49" s="39" t="s">
        <v>412</v>
      </c>
      <c r="M49" s="39" t="s">
        <v>413</v>
      </c>
      <c r="O49" s="45" t="s">
        <v>375</v>
      </c>
    </row>
    <row r="50" spans="2:97" ht="14.25" thickTop="1" thickBot="1" x14ac:dyDescent="0.25">
      <c r="B50" s="32">
        <f>1+B45</f>
        <v>3</v>
      </c>
      <c r="D50" s="32">
        <f>IF(F45,IF(M50&lt;0,D45,H50),E45)</f>
        <v>0.5</v>
      </c>
      <c r="E50" s="32">
        <f>IF(F45,IF(M50&lt;0,H50,E45),H50)</f>
        <v>1</v>
      </c>
      <c r="F50" s="32" t="b">
        <f>OR(F45,M50*M45&lt;=0)</f>
        <v>1</v>
      </c>
      <c r="H50" s="32">
        <f>IF(F45,(D45+E45)/2,2*H45)</f>
        <v>0.5</v>
      </c>
      <c r="I50" s="32">
        <f>I45</f>
        <v>0</v>
      </c>
      <c r="J50" s="32">
        <f>J45</f>
        <v>-0.95761078998073357</v>
      </c>
      <c r="K50" s="32">
        <f>I50+J50*H50</f>
        <v>-0.47880539499036678</v>
      </c>
      <c r="L50" s="32">
        <f>$CE$3-$CE$7*SUMPRODUCT($B$3:$CD$3,Q52:CS52)</f>
        <v>-11.858198020669896</v>
      </c>
      <c r="M50" s="32">
        <f>SUMPRODUCT(L50:L53,J50:J53)</f>
        <v>26.902514782958598</v>
      </c>
      <c r="O50" s="46">
        <f>SUM(Q50:CS50)</f>
        <v>5.2526665290393773</v>
      </c>
      <c r="P50" s="39" t="s">
        <v>402</v>
      </c>
      <c r="Q50" s="32">
        <f t="shared" ref="Q50:AV50" si="30">SUMPRODUCT(B$3:B$6,$K50:$K53)</f>
        <v>-3.7491971740525987E-2</v>
      </c>
      <c r="R50" s="32">
        <f t="shared" si="30"/>
        <v>0.22426496824377434</v>
      </c>
      <c r="S50" s="32">
        <f t="shared" si="30"/>
        <v>0.55146114322414974</v>
      </c>
      <c r="T50" s="32">
        <f t="shared" si="30"/>
        <v>-0.17658156711624853</v>
      </c>
      <c r="U50" s="32">
        <f t="shared" si="30"/>
        <v>8.5175372868051796E-2</v>
      </c>
      <c r="V50" s="32">
        <f t="shared" si="30"/>
        <v>0.41237154784842722</v>
      </c>
      <c r="W50" s="32">
        <f t="shared" si="30"/>
        <v>-0.59385035324341617</v>
      </c>
      <c r="X50" s="32">
        <f t="shared" si="30"/>
        <v>-0.33209341325911584</v>
      </c>
      <c r="Y50" s="32">
        <f t="shared" si="30"/>
        <v>-4.8972382787404456E-3</v>
      </c>
      <c r="Z50" s="32">
        <f t="shared" si="30"/>
        <v>0.39107945683090256</v>
      </c>
      <c r="AA50" s="32">
        <f t="shared" si="30"/>
        <v>0.65283639681520289</v>
      </c>
      <c r="AB50" s="32">
        <f t="shared" si="30"/>
        <v>0.98003257179557823</v>
      </c>
      <c r="AC50" s="32">
        <f t="shared" si="30"/>
        <v>0.25198986145518004</v>
      </c>
      <c r="AD50" s="32">
        <f t="shared" si="30"/>
        <v>0.51374680143948037</v>
      </c>
      <c r="AE50" s="32">
        <f t="shared" si="30"/>
        <v>0.84094297641985571</v>
      </c>
      <c r="AF50" s="32">
        <f t="shared" si="30"/>
        <v>-0.16527892467198757</v>
      </c>
      <c r="AG50" s="32">
        <f t="shared" si="30"/>
        <v>9.6478015312312759E-2</v>
      </c>
      <c r="AH50" s="32">
        <f t="shared" si="30"/>
        <v>0.42367419029268816</v>
      </c>
      <c r="AI50" s="32">
        <f t="shared" si="30"/>
        <v>0.96250802825947401</v>
      </c>
      <c r="AJ50" s="32">
        <f t="shared" si="30"/>
        <v>1.2242649682437743</v>
      </c>
      <c r="AK50" s="32">
        <f t="shared" si="30"/>
        <v>1.5514611432241496</v>
      </c>
      <c r="AL50" s="32">
        <f t="shared" si="30"/>
        <v>0.82341843288375149</v>
      </c>
      <c r="AM50" s="32">
        <f t="shared" si="30"/>
        <v>1.0851753728680518</v>
      </c>
      <c r="AN50" s="32">
        <f t="shared" si="30"/>
        <v>1.4123715478484271</v>
      </c>
      <c r="AO50" s="32">
        <f t="shared" si="30"/>
        <v>0.40614964675658388</v>
      </c>
      <c r="AP50" s="32">
        <f t="shared" si="30"/>
        <v>0.66790658674088421</v>
      </c>
      <c r="AQ50" s="32">
        <f t="shared" si="30"/>
        <v>0.99510276172125955</v>
      </c>
      <c r="AR50" s="32">
        <f t="shared" si="30"/>
        <v>-0.35669556840077055</v>
      </c>
      <c r="AS50" s="32">
        <f t="shared" si="30"/>
        <v>-9.4938628416470217E-2</v>
      </c>
      <c r="AT50" s="32">
        <f t="shared" si="30"/>
        <v>0.23225754656390518</v>
      </c>
      <c r="AU50" s="32">
        <f t="shared" si="30"/>
        <v>-0.49578516377649307</v>
      </c>
      <c r="AV50" s="32">
        <f t="shared" si="30"/>
        <v>-0.23402822379219276</v>
      </c>
      <c r="AW50" s="32">
        <f t="shared" ref="AW50:CB50" si="31">SUMPRODUCT(AH$3:AH$6,$K50:$K53)</f>
        <v>9.3167951188182635E-2</v>
      </c>
      <c r="AX50" s="32">
        <f t="shared" si="31"/>
        <v>-0.91305394990366073</v>
      </c>
      <c r="AY50" s="32">
        <f t="shared" si="31"/>
        <v>-0.65129700991936046</v>
      </c>
      <c r="AZ50" s="32">
        <f t="shared" si="31"/>
        <v>-0.32410083493898506</v>
      </c>
      <c r="BA50" s="32">
        <f t="shared" si="31"/>
        <v>7.1875860170658057E-2</v>
      </c>
      <c r="BB50" s="32">
        <f t="shared" si="31"/>
        <v>0.33363280015495839</v>
      </c>
      <c r="BC50" s="32">
        <f t="shared" si="31"/>
        <v>0.66082897513533378</v>
      </c>
      <c r="BD50" s="32">
        <f t="shared" si="31"/>
        <v>-6.721373520506449E-2</v>
      </c>
      <c r="BE50" s="32">
        <f t="shared" si="31"/>
        <v>0.19454320477923584</v>
      </c>
      <c r="BF50" s="32">
        <f t="shared" si="31"/>
        <v>0.52173937975961127</v>
      </c>
      <c r="BG50" s="32">
        <f t="shared" si="31"/>
        <v>-0.48448252133223213</v>
      </c>
      <c r="BH50" s="32">
        <f t="shared" si="31"/>
        <v>-0.2227255813479318</v>
      </c>
      <c r="BI50" s="32">
        <f t="shared" si="31"/>
        <v>0.1044705936324436</v>
      </c>
      <c r="BJ50" s="32">
        <f t="shared" si="31"/>
        <v>0.64330443159922956</v>
      </c>
      <c r="BK50" s="32">
        <f t="shared" si="31"/>
        <v>0.90506137158352984</v>
      </c>
      <c r="BL50" s="32">
        <f t="shared" si="31"/>
        <v>1.2322575465639052</v>
      </c>
      <c r="BM50" s="32">
        <f t="shared" si="31"/>
        <v>0.50421483622350682</v>
      </c>
      <c r="BN50" s="32">
        <f t="shared" si="31"/>
        <v>0.76597177620780721</v>
      </c>
      <c r="BO50" s="32">
        <f t="shared" si="31"/>
        <v>1.0931679511881827</v>
      </c>
      <c r="BP50" s="32">
        <f t="shared" si="31"/>
        <v>8.6946050096339267E-2</v>
      </c>
      <c r="BQ50" s="32">
        <f t="shared" si="31"/>
        <v>0.3487029900806396</v>
      </c>
      <c r="BR50" s="32">
        <f t="shared" si="31"/>
        <v>0.67589916506101499</v>
      </c>
      <c r="BS50" s="32">
        <f t="shared" si="31"/>
        <v>-0.99510276172125955</v>
      </c>
      <c r="BT50" s="32">
        <f t="shared" si="31"/>
        <v>-0.73334582173695928</v>
      </c>
      <c r="BU50" s="32">
        <f t="shared" si="31"/>
        <v>-0.40614964675658388</v>
      </c>
      <c r="BV50" s="32">
        <f t="shared" si="31"/>
        <v>-1.1341923570969821</v>
      </c>
      <c r="BW50" s="32">
        <f t="shared" si="31"/>
        <v>-0.8724354171126818</v>
      </c>
      <c r="BX50" s="32">
        <f t="shared" si="31"/>
        <v>-0.54523924213230646</v>
      </c>
      <c r="BY50" s="32">
        <f t="shared" si="31"/>
        <v>-1.5514611432241496</v>
      </c>
      <c r="BZ50" s="32">
        <f t="shared" si="31"/>
        <v>-1.2897042032398494</v>
      </c>
      <c r="CA50" s="32">
        <f t="shared" si="31"/>
        <v>-0.96250802825947401</v>
      </c>
      <c r="CB50" s="32">
        <f t="shared" si="31"/>
        <v>-0.56653133314983095</v>
      </c>
      <c r="CC50" s="32">
        <f t="shared" ref="CC50:CS50" si="32">SUMPRODUCT(BN$3:BN$6,$K50:$K53)</f>
        <v>-0.30477439316553062</v>
      </c>
      <c r="CD50" s="32">
        <f t="shared" si="32"/>
        <v>2.2421781814844777E-2</v>
      </c>
      <c r="CE50" s="32">
        <f t="shared" si="32"/>
        <v>-0.70562092852555347</v>
      </c>
      <c r="CF50" s="32">
        <f t="shared" si="32"/>
        <v>-0.4438639885412532</v>
      </c>
      <c r="CG50" s="32">
        <f t="shared" si="32"/>
        <v>-0.1166678135608778</v>
      </c>
      <c r="CH50" s="32">
        <f t="shared" si="32"/>
        <v>-1.122889714652721</v>
      </c>
      <c r="CI50" s="32">
        <f t="shared" si="32"/>
        <v>-0.86113277466842075</v>
      </c>
      <c r="CJ50" s="32">
        <f t="shared" si="32"/>
        <v>-0.53393659968804541</v>
      </c>
      <c r="CK50" s="32">
        <f t="shared" si="32"/>
        <v>4.8972382787404456E-3</v>
      </c>
      <c r="CL50" s="32">
        <f t="shared" si="32"/>
        <v>0.26665417826304078</v>
      </c>
      <c r="CM50" s="32">
        <f t="shared" si="32"/>
        <v>0.59385035324341617</v>
      </c>
      <c r="CN50" s="32">
        <f t="shared" si="32"/>
        <v>-0.1341923570969821</v>
      </c>
      <c r="CO50" s="32">
        <f t="shared" si="32"/>
        <v>0.12756458288731823</v>
      </c>
      <c r="CP50" s="32">
        <f t="shared" si="32"/>
        <v>0.45476075786769365</v>
      </c>
      <c r="CQ50" s="32">
        <f t="shared" si="32"/>
        <v>-0.55146114322414974</v>
      </c>
      <c r="CR50" s="32">
        <f t="shared" si="32"/>
        <v>-0.28970420323984941</v>
      </c>
      <c r="CS50" s="32">
        <f t="shared" si="32"/>
        <v>3.7491971740525987E-2</v>
      </c>
    </row>
    <row r="51" spans="2:97" ht="14.25" thickTop="1" thickBot="1" x14ac:dyDescent="0.25">
      <c r="H51" s="33">
        <f>H50</f>
        <v>0.5</v>
      </c>
      <c r="I51" s="33">
        <f t="shared" ref="I51:J51" si="33">I46</f>
        <v>0</v>
      </c>
      <c r="J51" s="33">
        <f t="shared" si="33"/>
        <v>1</v>
      </c>
      <c r="K51" s="33">
        <f t="shared" ref="K51:K53" si="34">I51+J51*H51</f>
        <v>0.5</v>
      </c>
      <c r="L51" s="33">
        <f>$CE$4-$CE$7*SUMPRODUCT($B$4:$CD$4,Q52:CS52)</f>
        <v>9.4735383240183424</v>
      </c>
      <c r="M51" s="39" t="s">
        <v>414</v>
      </c>
      <c r="O51" s="47">
        <f t="shared" ref="O51:O52" si="35">SUM(Q51:CS51)</f>
        <v>107.02153472194448</v>
      </c>
      <c r="P51" s="39" t="s">
        <v>404</v>
      </c>
      <c r="Q51" s="33">
        <f>EXP(Q50)</f>
        <v>0.96320215052657154</v>
      </c>
      <c r="R51" s="33">
        <f>EXP(R50)</f>
        <v>1.2514025574407999</v>
      </c>
      <c r="S51" s="33">
        <f t="shared" ref="S51:CD51" si="36">EXP(S50)</f>
        <v>1.7357873998668363</v>
      </c>
      <c r="T51" s="33">
        <f t="shared" si="36"/>
        <v>0.83813041248619957</v>
      </c>
      <c r="U51" s="33">
        <f t="shared" si="36"/>
        <v>1.088908014875958</v>
      </c>
      <c r="V51" s="33">
        <f t="shared" si="36"/>
        <v>1.5103955162926161</v>
      </c>
      <c r="W51" s="33">
        <f t="shared" si="36"/>
        <v>0.55219703261917363</v>
      </c>
      <c r="X51" s="33">
        <f t="shared" si="36"/>
        <v>0.71742030315555416</v>
      </c>
      <c r="Y51" s="33">
        <f t="shared" si="36"/>
        <v>0.99511473364155045</v>
      </c>
      <c r="Z51" s="33">
        <f t="shared" si="36"/>
        <v>1.4785759917084087</v>
      </c>
      <c r="AA51" s="33">
        <f t="shared" si="36"/>
        <v>1.92098177561474</v>
      </c>
      <c r="AB51" s="33">
        <f t="shared" si="36"/>
        <v>2.6645430294668615</v>
      </c>
      <c r="AC51" s="33">
        <f t="shared" si="36"/>
        <v>1.2865829931393757</v>
      </c>
      <c r="AD51" s="33">
        <f t="shared" si="36"/>
        <v>1.6715424141176047</v>
      </c>
      <c r="AE51" s="33">
        <f t="shared" si="36"/>
        <v>2.3185522864057195</v>
      </c>
      <c r="AF51" s="33">
        <f t="shared" si="36"/>
        <v>0.84765723859418596</v>
      </c>
      <c r="AG51" s="33">
        <f t="shared" si="36"/>
        <v>1.10128536946275</v>
      </c>
      <c r="AH51" s="33">
        <f t="shared" si="36"/>
        <v>1.5275638175779953</v>
      </c>
      <c r="AI51" s="33">
        <f t="shared" si="36"/>
        <v>2.6182549029090536</v>
      </c>
      <c r="AJ51" s="33">
        <f t="shared" si="36"/>
        <v>3.4016648319785028</v>
      </c>
      <c r="AK51" s="33">
        <f t="shared" si="36"/>
        <v>4.7183593471261949</v>
      </c>
      <c r="AL51" s="33">
        <f t="shared" si="36"/>
        <v>2.2782746701401204</v>
      </c>
      <c r="AM51" s="33">
        <f t="shared" si="36"/>
        <v>2.9599588697007282</v>
      </c>
      <c r="AN51" s="33">
        <f t="shared" si="36"/>
        <v>4.1056806857242361</v>
      </c>
      <c r="AO51" s="33">
        <f t="shared" si="36"/>
        <v>1.5010271594977065</v>
      </c>
      <c r="AP51" s="33">
        <f t="shared" si="36"/>
        <v>1.9501505734353224</v>
      </c>
      <c r="AQ51" s="33">
        <f t="shared" si="36"/>
        <v>2.7050022976896897</v>
      </c>
      <c r="AR51" s="33">
        <f t="shared" si="36"/>
        <v>0.69998556302545123</v>
      </c>
      <c r="AS51" s="33">
        <f t="shared" si="36"/>
        <v>0.90942874583783739</v>
      </c>
      <c r="AT51" s="33">
        <f t="shared" si="36"/>
        <v>1.2614445677099355</v>
      </c>
      <c r="AU51" s="33">
        <f t="shared" si="36"/>
        <v>0.60909248214632339</v>
      </c>
      <c r="AV51" s="33">
        <f t="shared" si="36"/>
        <v>0.79133948097933227</v>
      </c>
      <c r="AW51" s="33">
        <f t="shared" si="36"/>
        <v>1.0976460707497535</v>
      </c>
      <c r="AX51" s="33">
        <f t="shared" si="36"/>
        <v>0.40129681040226517</v>
      </c>
      <c r="AY51" s="33">
        <f t="shared" si="36"/>
        <v>0.52136911712218692</v>
      </c>
      <c r="AZ51" s="33">
        <f t="shared" si="36"/>
        <v>0.72317731716254785</v>
      </c>
      <c r="BA51" s="33">
        <f t="shared" si="36"/>
        <v>1.0745219448130516</v>
      </c>
      <c r="BB51" s="33">
        <f t="shared" si="36"/>
        <v>1.3960304272890223</v>
      </c>
      <c r="BC51" s="33">
        <f t="shared" si="36"/>
        <v>1.936396894117451</v>
      </c>
      <c r="BD51" s="33">
        <f t="shared" si="36"/>
        <v>0.93499533855826034</v>
      </c>
      <c r="BE51" s="33">
        <f t="shared" si="36"/>
        <v>1.2147559650145896</v>
      </c>
      <c r="BF51" s="33">
        <f t="shared" si="36"/>
        <v>1.6849558804622737</v>
      </c>
      <c r="BG51" s="33">
        <f t="shared" si="36"/>
        <v>0.61601588938061869</v>
      </c>
      <c r="BH51" s="33">
        <f t="shared" si="36"/>
        <v>0.80033444586231628</v>
      </c>
      <c r="BI51" s="33">
        <f t="shared" si="36"/>
        <v>1.11012274870865</v>
      </c>
      <c r="BJ51" s="33">
        <f t="shared" si="36"/>
        <v>1.9027580361557579</v>
      </c>
      <c r="BK51" s="33">
        <f t="shared" si="36"/>
        <v>2.4720836340892931</v>
      </c>
      <c r="BL51" s="33">
        <f t="shared" si="36"/>
        <v>3.4289618460142934</v>
      </c>
      <c r="BM51" s="33">
        <f t="shared" si="36"/>
        <v>1.6556850260693661</v>
      </c>
      <c r="BN51" s="33">
        <f t="shared" si="36"/>
        <v>2.1510837312883311</v>
      </c>
      <c r="BO51" s="33">
        <f t="shared" si="36"/>
        <v>2.9837113681985268</v>
      </c>
      <c r="BP51" s="33">
        <f t="shared" si="36"/>
        <v>1.0908378275350523</v>
      </c>
      <c r="BQ51" s="33">
        <f t="shared" si="36"/>
        <v>1.4172281969929765</v>
      </c>
      <c r="BR51" s="33">
        <f t="shared" si="36"/>
        <v>1.9657997599967174</v>
      </c>
      <c r="BS51" s="33">
        <f t="shared" si="36"/>
        <v>0.36968545307857525</v>
      </c>
      <c r="BT51" s="33">
        <f t="shared" si="36"/>
        <v>0.48029930288078981</v>
      </c>
      <c r="BU51" s="33">
        <f t="shared" si="36"/>
        <v>0.66621046372980575</v>
      </c>
      <c r="BV51" s="33">
        <f t="shared" si="36"/>
        <v>0.32168182048753247</v>
      </c>
      <c r="BW51" s="33">
        <f t="shared" si="36"/>
        <v>0.41793246892175134</v>
      </c>
      <c r="BX51" s="33">
        <f t="shared" si="36"/>
        <v>0.57970307734801996</v>
      </c>
      <c r="BY51" s="33">
        <f t="shared" si="36"/>
        <v>0.2119380755959312</v>
      </c>
      <c r="BZ51" s="33">
        <f t="shared" si="36"/>
        <v>0.27535221933925003</v>
      </c>
      <c r="CA51" s="33">
        <f t="shared" si="36"/>
        <v>0.38193378302812847</v>
      </c>
      <c r="CB51" s="33">
        <f t="shared" si="36"/>
        <v>0.56749046408067338</v>
      </c>
      <c r="CC51" s="33">
        <f t="shared" si="36"/>
        <v>0.73728969322336468</v>
      </c>
      <c r="CD51" s="33">
        <f t="shared" si="36"/>
        <v>1.0226750392503845</v>
      </c>
      <c r="CE51" s="33">
        <f t="shared" ref="CE51:CS51" si="37">EXP(CE50)</f>
        <v>0.49380186338028587</v>
      </c>
      <c r="CF51" s="33">
        <f t="shared" si="37"/>
        <v>0.6415526734084831</v>
      </c>
      <c r="CG51" s="33">
        <f t="shared" si="37"/>
        <v>0.88988075038835734</v>
      </c>
      <c r="CH51" s="33">
        <f t="shared" si="37"/>
        <v>0.32533830010004827</v>
      </c>
      <c r="CI51" s="33">
        <f t="shared" si="37"/>
        <v>0.42268300642400974</v>
      </c>
      <c r="CJ51" s="33">
        <f t="shared" si="37"/>
        <v>0.58629242231138534</v>
      </c>
      <c r="CK51" s="33">
        <f t="shared" si="37"/>
        <v>1.0049092493491401</v>
      </c>
      <c r="CL51" s="33">
        <f t="shared" si="37"/>
        <v>1.3055888672423981</v>
      </c>
      <c r="CM51" s="33">
        <f t="shared" si="37"/>
        <v>1.8109477974860049</v>
      </c>
      <c r="CN51" s="33">
        <f t="shared" si="37"/>
        <v>0.8744218471768842</v>
      </c>
      <c r="CO51" s="33">
        <f t="shared" si="37"/>
        <v>1.1360582357930213</v>
      </c>
      <c r="CP51" s="33">
        <f t="shared" si="37"/>
        <v>1.5757963410569114</v>
      </c>
      <c r="CQ51" s="33">
        <f t="shared" si="37"/>
        <v>0.5761074196509991</v>
      </c>
      <c r="CR51" s="33">
        <f t="shared" si="37"/>
        <v>0.74848493425575258</v>
      </c>
      <c r="CS51" s="33">
        <f t="shared" si="37"/>
        <v>1.0382036620799813</v>
      </c>
    </row>
    <row r="52" spans="2:97" ht="14.25" thickTop="1" thickBot="1" x14ac:dyDescent="0.25">
      <c r="H52" s="32">
        <f t="shared" ref="H52:H53" si="38">H51</f>
        <v>0.5</v>
      </c>
      <c r="I52" s="32">
        <f t="shared" ref="I52:J52" si="39">I47</f>
        <v>0</v>
      </c>
      <c r="J52" s="32">
        <f t="shared" si="39"/>
        <v>-0.55635838150289019</v>
      </c>
      <c r="K52" s="32">
        <f t="shared" si="34"/>
        <v>-0.27817919075144509</v>
      </c>
      <c r="L52" s="32">
        <f>$CE$5-$CE$7*SUMPRODUCT($B$5:$CD$5,Q52:CS52)</f>
        <v>-5.1769975262138175</v>
      </c>
      <c r="M52" s="32">
        <f>SUMPRODUCT($B$7:$CD$7, LN(Q52:CS52))</f>
        <v>-489.38167199698972</v>
      </c>
      <c r="O52" s="48">
        <f t="shared" si="35"/>
        <v>1</v>
      </c>
      <c r="P52" s="39" t="s">
        <v>405</v>
      </c>
      <c r="Q52" s="32">
        <f t="shared" ref="Q52:AV52" si="40">Q51/$O51</f>
        <v>9.000077909825278E-3</v>
      </c>
      <c r="R52" s="32">
        <f t="shared" si="40"/>
        <v>1.1692997682121663E-2</v>
      </c>
      <c r="S52" s="32">
        <f t="shared" si="40"/>
        <v>1.6219047917567547E-2</v>
      </c>
      <c r="T52" s="32">
        <f t="shared" si="40"/>
        <v>7.8314183651334163E-3</v>
      </c>
      <c r="U52" s="32">
        <f t="shared" si="40"/>
        <v>1.0174662676115411E-2</v>
      </c>
      <c r="V52" s="32">
        <f t="shared" si="40"/>
        <v>1.4113005576090973E-2</v>
      </c>
      <c r="W52" s="32">
        <f t="shared" si="40"/>
        <v>5.1596814982503431E-3</v>
      </c>
      <c r="X52" s="32">
        <f t="shared" si="40"/>
        <v>6.703513503329055E-3</v>
      </c>
      <c r="Y52" s="32">
        <f t="shared" si="40"/>
        <v>9.2982663370225881E-3</v>
      </c>
      <c r="Z52" s="32">
        <f t="shared" si="40"/>
        <v>1.3815686679787734E-2</v>
      </c>
      <c r="AA52" s="32">
        <f t="shared" si="40"/>
        <v>1.7949488209131875E-2</v>
      </c>
      <c r="AB52" s="32">
        <f t="shared" si="40"/>
        <v>2.4897260503595676E-2</v>
      </c>
      <c r="AC52" s="32">
        <f t="shared" si="40"/>
        <v>1.2021720642318217E-2</v>
      </c>
      <c r="AD52" s="32">
        <f t="shared" si="40"/>
        <v>1.5618748305754389E-2</v>
      </c>
      <c r="AE52" s="32">
        <f t="shared" si="40"/>
        <v>2.1664352809269764E-2</v>
      </c>
      <c r="AF52" s="32">
        <f t="shared" si="40"/>
        <v>7.9204362075026014E-3</v>
      </c>
      <c r="AG52" s="32">
        <f t="shared" si="40"/>
        <v>1.0290315611003235E-2</v>
      </c>
      <c r="AH52" s="32">
        <f t="shared" si="40"/>
        <v>1.4273424704166315E-2</v>
      </c>
      <c r="AI52" s="32">
        <f t="shared" si="40"/>
        <v>2.4464748236993721E-2</v>
      </c>
      <c r="AJ52" s="32">
        <f t="shared" si="40"/>
        <v>3.1784863119525053E-2</v>
      </c>
      <c r="AK52" s="32">
        <f t="shared" si="40"/>
        <v>4.4087943229230368E-2</v>
      </c>
      <c r="AL52" s="32">
        <f t="shared" si="40"/>
        <v>2.1288002233002611E-2</v>
      </c>
      <c r="AM52" s="32">
        <f t="shared" si="40"/>
        <v>2.7657600663185001E-2</v>
      </c>
      <c r="AN52" s="32">
        <f t="shared" si="40"/>
        <v>3.8363126602429271E-2</v>
      </c>
      <c r="AO52" s="32">
        <f t="shared" si="40"/>
        <v>1.4025468457330251E-2</v>
      </c>
      <c r="AP52" s="32">
        <f t="shared" si="40"/>
        <v>1.8222038942929206E-2</v>
      </c>
      <c r="AQ52" s="32">
        <f t="shared" si="40"/>
        <v>2.5275308420100954E-2</v>
      </c>
      <c r="AR52" s="32">
        <f t="shared" si="40"/>
        <v>6.5406047936436579E-3</v>
      </c>
      <c r="AS52" s="32">
        <f t="shared" si="40"/>
        <v>8.4976238492621946E-3</v>
      </c>
      <c r="AT52" s="32">
        <f t="shared" si="40"/>
        <v>1.178682936090693E-2</v>
      </c>
      <c r="AU52" s="32">
        <f t="shared" si="40"/>
        <v>5.6913076768037663E-3</v>
      </c>
      <c r="AV52" s="32">
        <f t="shared" si="40"/>
        <v>7.3942079324066188E-3</v>
      </c>
      <c r="AW52" s="32">
        <f t="shared" ref="AW52:CB52" si="41">AW51/$O51</f>
        <v>1.0256310317372829E-2</v>
      </c>
      <c r="AX52" s="32">
        <f t="shared" si="41"/>
        <v>3.7496828226663463E-3</v>
      </c>
      <c r="AY52" s="32">
        <f t="shared" si="41"/>
        <v>4.8716281118259984E-3</v>
      </c>
      <c r="AZ52" s="32">
        <f t="shared" si="41"/>
        <v>6.7573065462147803E-3</v>
      </c>
      <c r="BA52" s="32">
        <f t="shared" si="41"/>
        <v>1.0040240476879686E-2</v>
      </c>
      <c r="BB52" s="32">
        <f t="shared" si="41"/>
        <v>1.3044388037567266E-2</v>
      </c>
      <c r="BC52" s="32">
        <f t="shared" si="41"/>
        <v>1.8093525748331452E-2</v>
      </c>
      <c r="BD52" s="32">
        <f t="shared" si="41"/>
        <v>8.736515888951666E-3</v>
      </c>
      <c r="BE52" s="32">
        <f t="shared" si="41"/>
        <v>1.1350575079778847E-2</v>
      </c>
      <c r="BF52" s="32">
        <f t="shared" si="41"/>
        <v>1.5744082579641591E-2</v>
      </c>
      <c r="BG52" s="32">
        <f t="shared" si="41"/>
        <v>5.7559993975147723E-3</v>
      </c>
      <c r="BH52" s="32">
        <f t="shared" si="41"/>
        <v>7.4782561093118937E-3</v>
      </c>
      <c r="BI52" s="32">
        <f t="shared" si="41"/>
        <v>1.0372891321292391E-2</v>
      </c>
      <c r="BJ52" s="32">
        <f t="shared" si="41"/>
        <v>1.7779207157693679E-2</v>
      </c>
      <c r="BK52" s="32">
        <f t="shared" si="41"/>
        <v>2.309893649452963E-2</v>
      </c>
      <c r="BL52" s="32">
        <f t="shared" si="41"/>
        <v>3.2039924066900843E-2</v>
      </c>
      <c r="BM52" s="32">
        <f t="shared" si="41"/>
        <v>1.547057823802514E-2</v>
      </c>
      <c r="BN52" s="32">
        <f t="shared" si="41"/>
        <v>2.0099541058508641E-2</v>
      </c>
      <c r="BO52" s="32">
        <f t="shared" si="41"/>
        <v>2.7879541962751584E-2</v>
      </c>
      <c r="BP52" s="32">
        <f t="shared" si="41"/>
        <v>1.0192694679338952E-2</v>
      </c>
      <c r="BQ52" s="32">
        <f t="shared" si="41"/>
        <v>1.3242458171386863E-2</v>
      </c>
      <c r="BR52" s="32">
        <f t="shared" si="41"/>
        <v>1.8368263593902989E-2</v>
      </c>
      <c r="BS52" s="32">
        <f t="shared" si="41"/>
        <v>3.4543090233107288E-3</v>
      </c>
      <c r="BT52" s="32">
        <f t="shared" si="41"/>
        <v>4.4878753059248155E-3</v>
      </c>
      <c r="BU52" s="32">
        <f t="shared" si="41"/>
        <v>6.2250131757193078E-3</v>
      </c>
      <c r="BV52" s="32">
        <f t="shared" si="41"/>
        <v>3.0057672161336747E-3</v>
      </c>
      <c r="BW52" s="32">
        <f t="shared" si="41"/>
        <v>3.9051249826270286E-3</v>
      </c>
      <c r="BX52" s="32">
        <f t="shared" si="41"/>
        <v>5.4166956104130075E-3</v>
      </c>
      <c r="BY52" s="32">
        <f t="shared" si="41"/>
        <v>1.9803311188404575E-3</v>
      </c>
      <c r="BZ52" s="32">
        <f t="shared" si="41"/>
        <v>2.5728674145315709E-3</v>
      </c>
      <c r="CA52" s="32">
        <f t="shared" si="41"/>
        <v>3.5687563631043124E-3</v>
      </c>
      <c r="CB52" s="32">
        <f t="shared" si="41"/>
        <v>5.3025820042207914E-3</v>
      </c>
      <c r="CC52" s="32">
        <f t="shared" ref="CC52:CS52" si="42">CC51/$O51</f>
        <v>6.8891713722750922E-3</v>
      </c>
      <c r="CD52" s="32">
        <f t="shared" si="42"/>
        <v>9.5557874581730113E-3</v>
      </c>
      <c r="CE52" s="32">
        <f t="shared" si="42"/>
        <v>4.6140420679188143E-3</v>
      </c>
      <c r="CF52" s="32">
        <f t="shared" si="42"/>
        <v>5.9946129073491453E-3</v>
      </c>
      <c r="CG52" s="32">
        <f t="shared" si="42"/>
        <v>8.3149690639400791E-3</v>
      </c>
      <c r="CH52" s="32">
        <f t="shared" si="42"/>
        <v>3.0399330466089692E-3</v>
      </c>
      <c r="CI52" s="32">
        <f t="shared" si="42"/>
        <v>3.9495135957655046E-3</v>
      </c>
      <c r="CJ52" s="32">
        <f t="shared" si="42"/>
        <v>5.4782658820455845E-3</v>
      </c>
      <c r="CK52" s="32">
        <f t="shared" si="42"/>
        <v>9.3897854479476663E-3</v>
      </c>
      <c r="CL52" s="32">
        <f t="shared" si="42"/>
        <v>1.2199309892485504E-2</v>
      </c>
      <c r="CM52" s="32">
        <f t="shared" si="42"/>
        <v>1.6921340197475928E-2</v>
      </c>
      <c r="CN52" s="32">
        <f t="shared" si="42"/>
        <v>8.1705224041941013E-3</v>
      </c>
      <c r="CO52" s="32">
        <f t="shared" si="42"/>
        <v>1.0615230278136496E-2</v>
      </c>
      <c r="CP52" s="32">
        <f t="shared" si="42"/>
        <v>1.4724105248079558E-2</v>
      </c>
      <c r="CQ52" s="32">
        <f t="shared" si="42"/>
        <v>5.3830980946759852E-3</v>
      </c>
      <c r="CR52" s="32">
        <f t="shared" si="42"/>
        <v>6.9937787399555742E-3</v>
      </c>
      <c r="CS52" s="32">
        <f t="shared" si="42"/>
        <v>9.7008855720240421E-3</v>
      </c>
    </row>
    <row r="53" spans="2:97" ht="13.5" thickTop="1" x14ac:dyDescent="0.2">
      <c r="H53" s="34">
        <f t="shared" si="38"/>
        <v>0.5</v>
      </c>
      <c r="I53" s="34">
        <f t="shared" ref="I53:J53" si="43">I48</f>
        <v>0</v>
      </c>
      <c r="J53" s="34">
        <f t="shared" si="43"/>
        <v>0.58895311496467573</v>
      </c>
      <c r="K53" s="34">
        <f t="shared" si="34"/>
        <v>0.29447655748233786</v>
      </c>
      <c r="L53" s="34">
        <f>$CE$6-$CE$7*SUMPRODUCT($B$6:$CD$6,Q52:CS52)</f>
        <v>5.421776434752914</v>
      </c>
    </row>
    <row r="54" spans="2:97" ht="13.5" thickBot="1" x14ac:dyDescent="0.25">
      <c r="B54" s="39" t="s">
        <v>406</v>
      </c>
      <c r="D54" s="39" t="s">
        <v>407</v>
      </c>
      <c r="E54" s="39" t="s">
        <v>408</v>
      </c>
      <c r="F54" s="39" t="s">
        <v>409</v>
      </c>
      <c r="H54" s="39" t="s">
        <v>386</v>
      </c>
      <c r="I54" s="39" t="s">
        <v>410</v>
      </c>
      <c r="J54" s="39" t="s">
        <v>411</v>
      </c>
      <c r="K54" s="39" t="s">
        <v>388</v>
      </c>
      <c r="L54" s="39" t="s">
        <v>412</v>
      </c>
      <c r="M54" s="39" t="s">
        <v>413</v>
      </c>
      <c r="O54" s="45" t="s">
        <v>375</v>
      </c>
    </row>
    <row r="55" spans="2:97" ht="14.25" thickTop="1" thickBot="1" x14ac:dyDescent="0.25">
      <c r="B55" s="32">
        <f>1+B50</f>
        <v>4</v>
      </c>
      <c r="D55" s="32">
        <f>IF(F50,IF(M55&lt;0,D50,H55),E50)</f>
        <v>0.5</v>
      </c>
      <c r="E55" s="32">
        <f>IF(F50,IF(M55&lt;0,H55,E50),H55)</f>
        <v>0.75</v>
      </c>
      <c r="F55" s="32" t="b">
        <f>OR(F50,M55*M50&lt;=0)</f>
        <v>1</v>
      </c>
      <c r="H55" s="32">
        <f>IF(F50,(D50+E50)/2,2*H50)</f>
        <v>0.75</v>
      </c>
      <c r="I55" s="32">
        <f>I50</f>
        <v>0</v>
      </c>
      <c r="J55" s="32">
        <f>J50</f>
        <v>-0.95761078998073357</v>
      </c>
      <c r="K55" s="32">
        <f>I55+J55*H55</f>
        <v>-0.71820809248555018</v>
      </c>
      <c r="L55" s="32">
        <f>$CE$3-$CE$7*SUMPRODUCT($B$3:$CD$3,Q57:CS57)</f>
        <v>1.9228050937913608</v>
      </c>
      <c r="M55" s="32">
        <f>SUMPRODUCT(L55:L58,J55:J58)</f>
        <v>-16.327035411518828</v>
      </c>
      <c r="O55" s="46">
        <f>SUM(Q55:CS55)</f>
        <v>7.8789997935590463</v>
      </c>
      <c r="P55" s="39" t="s">
        <v>402</v>
      </c>
      <c r="Q55" s="32">
        <f t="shared" ref="Q55:AV55" si="44">SUMPRODUCT(B$3:B$6,$K55:$K58)</f>
        <v>-5.623795761078898E-2</v>
      </c>
      <c r="R55" s="32">
        <f t="shared" si="44"/>
        <v>0.33639745236566154</v>
      </c>
      <c r="S55" s="32">
        <f t="shared" si="44"/>
        <v>0.82719171483622467</v>
      </c>
      <c r="T55" s="32">
        <f t="shared" si="44"/>
        <v>-0.26487235067437281</v>
      </c>
      <c r="U55" s="32">
        <f t="shared" si="44"/>
        <v>0.12776305930207771</v>
      </c>
      <c r="V55" s="32">
        <f t="shared" si="44"/>
        <v>0.61855732177264078</v>
      </c>
      <c r="W55" s="32">
        <f t="shared" si="44"/>
        <v>-0.89077552986512432</v>
      </c>
      <c r="X55" s="32">
        <f t="shared" si="44"/>
        <v>-0.49814011988867379</v>
      </c>
      <c r="Y55" s="32">
        <f t="shared" si="44"/>
        <v>-7.3458574181106684E-3</v>
      </c>
      <c r="Z55" s="32">
        <f t="shared" si="44"/>
        <v>0.58661918524635381</v>
      </c>
      <c r="AA55" s="32">
        <f t="shared" si="44"/>
        <v>0.97925459522280434</v>
      </c>
      <c r="AB55" s="32">
        <f t="shared" si="44"/>
        <v>1.4700488576933675</v>
      </c>
      <c r="AC55" s="32">
        <f t="shared" si="44"/>
        <v>0.37798479218277015</v>
      </c>
      <c r="AD55" s="32">
        <f t="shared" si="44"/>
        <v>0.77062020215922067</v>
      </c>
      <c r="AE55" s="32">
        <f t="shared" si="44"/>
        <v>1.2614144646297838</v>
      </c>
      <c r="AF55" s="32">
        <f t="shared" si="44"/>
        <v>-0.24791838700798141</v>
      </c>
      <c r="AG55" s="32">
        <f t="shared" si="44"/>
        <v>0.14471702296846911</v>
      </c>
      <c r="AH55" s="32">
        <f t="shared" si="44"/>
        <v>0.63551128543903224</v>
      </c>
      <c r="AI55" s="32">
        <f t="shared" si="44"/>
        <v>1.443762042389211</v>
      </c>
      <c r="AJ55" s="32">
        <f t="shared" si="44"/>
        <v>1.8363974523656614</v>
      </c>
      <c r="AK55" s="32">
        <f t="shared" si="44"/>
        <v>2.3271917148362249</v>
      </c>
      <c r="AL55" s="32">
        <f t="shared" si="44"/>
        <v>1.2351276493256271</v>
      </c>
      <c r="AM55" s="32">
        <f t="shared" si="44"/>
        <v>1.6277630593020775</v>
      </c>
      <c r="AN55" s="32">
        <f t="shared" si="44"/>
        <v>2.1185573217726406</v>
      </c>
      <c r="AO55" s="32">
        <f t="shared" si="44"/>
        <v>0.60922447013487546</v>
      </c>
      <c r="AP55" s="32">
        <f t="shared" si="44"/>
        <v>1.0018598801113259</v>
      </c>
      <c r="AQ55" s="32">
        <f t="shared" si="44"/>
        <v>1.4926541425818891</v>
      </c>
      <c r="AR55" s="32">
        <f t="shared" si="44"/>
        <v>-0.53504335260115576</v>
      </c>
      <c r="AS55" s="32">
        <f t="shared" si="44"/>
        <v>-0.14240794262470524</v>
      </c>
      <c r="AT55" s="32">
        <f t="shared" si="44"/>
        <v>0.34838631984585788</v>
      </c>
      <c r="AU55" s="32">
        <f t="shared" si="44"/>
        <v>-0.74367774566473965</v>
      </c>
      <c r="AV55" s="32">
        <f t="shared" si="44"/>
        <v>-0.35104233568828908</v>
      </c>
      <c r="AW55" s="32">
        <f t="shared" ref="AW55:CB55" si="45">SUMPRODUCT(AH$3:AH$6,$K55:$K58)</f>
        <v>0.13975192678227405</v>
      </c>
      <c r="AX55" s="32">
        <f t="shared" si="45"/>
        <v>-1.3695809248554911</v>
      </c>
      <c r="AY55" s="32">
        <f t="shared" si="45"/>
        <v>-0.97694551487904058</v>
      </c>
      <c r="AZ55" s="32">
        <f t="shared" si="45"/>
        <v>-0.48615125240847745</v>
      </c>
      <c r="BA55" s="32">
        <f t="shared" si="45"/>
        <v>0.10781379025598703</v>
      </c>
      <c r="BB55" s="32">
        <f t="shared" si="45"/>
        <v>0.50044920023243755</v>
      </c>
      <c r="BC55" s="32">
        <f t="shared" si="45"/>
        <v>0.99124346270300068</v>
      </c>
      <c r="BD55" s="32">
        <f t="shared" si="45"/>
        <v>-0.10082060280759675</v>
      </c>
      <c r="BE55" s="32">
        <f t="shared" si="45"/>
        <v>0.29181480716885377</v>
      </c>
      <c r="BF55" s="32">
        <f t="shared" si="45"/>
        <v>0.7826090696394169</v>
      </c>
      <c r="BG55" s="32">
        <f t="shared" si="45"/>
        <v>-0.72672378199834831</v>
      </c>
      <c r="BH55" s="32">
        <f t="shared" si="45"/>
        <v>-0.33408837202189773</v>
      </c>
      <c r="BI55" s="32">
        <f t="shared" si="45"/>
        <v>0.1567058904486654</v>
      </c>
      <c r="BJ55" s="32">
        <f t="shared" si="45"/>
        <v>0.96495664739884424</v>
      </c>
      <c r="BK55" s="32">
        <f t="shared" si="45"/>
        <v>1.3575920573752946</v>
      </c>
      <c r="BL55" s="32">
        <f t="shared" si="45"/>
        <v>1.8483863198458579</v>
      </c>
      <c r="BM55" s="32">
        <f t="shared" si="45"/>
        <v>0.75632225433526035</v>
      </c>
      <c r="BN55" s="32">
        <f t="shared" si="45"/>
        <v>1.1489576643117108</v>
      </c>
      <c r="BO55" s="32">
        <f t="shared" si="45"/>
        <v>1.639751926782274</v>
      </c>
      <c r="BP55" s="32">
        <f t="shared" si="45"/>
        <v>0.1304190751445089</v>
      </c>
      <c r="BQ55" s="32">
        <f t="shared" si="45"/>
        <v>0.52305448512095942</v>
      </c>
      <c r="BR55" s="32">
        <f t="shared" si="45"/>
        <v>1.0138487475915225</v>
      </c>
      <c r="BS55" s="32">
        <f t="shared" si="45"/>
        <v>-1.4926541425818891</v>
      </c>
      <c r="BT55" s="32">
        <f t="shared" si="45"/>
        <v>-1.1000187326054387</v>
      </c>
      <c r="BU55" s="32">
        <f t="shared" si="45"/>
        <v>-0.60922447013487546</v>
      </c>
      <c r="BV55" s="32">
        <f t="shared" si="45"/>
        <v>-1.701288535645473</v>
      </c>
      <c r="BW55" s="32">
        <f t="shared" si="45"/>
        <v>-1.3086531256690226</v>
      </c>
      <c r="BX55" s="32">
        <f t="shared" si="45"/>
        <v>-0.81785886319845935</v>
      </c>
      <c r="BY55" s="32">
        <f t="shared" si="45"/>
        <v>-2.3271917148362249</v>
      </c>
      <c r="BZ55" s="32">
        <f t="shared" si="45"/>
        <v>-1.9345563048597743</v>
      </c>
      <c r="CA55" s="32">
        <f t="shared" si="45"/>
        <v>-1.443762042389211</v>
      </c>
      <c r="CB55" s="32">
        <f t="shared" si="45"/>
        <v>-0.84979699972474643</v>
      </c>
      <c r="CC55" s="32">
        <f t="shared" ref="CC55:CS55" si="46">SUMPRODUCT(BN$3:BN$6,$K55:$K58)</f>
        <v>-0.4571615897482959</v>
      </c>
      <c r="CD55" s="32">
        <f t="shared" si="46"/>
        <v>3.3632672722267221E-2</v>
      </c>
      <c r="CE55" s="32">
        <f t="shared" si="46"/>
        <v>-1.0584313927883302</v>
      </c>
      <c r="CF55" s="32">
        <f t="shared" si="46"/>
        <v>-0.66579598281187968</v>
      </c>
      <c r="CG55" s="32">
        <f t="shared" si="46"/>
        <v>-0.17500172034131656</v>
      </c>
      <c r="CH55" s="32">
        <f t="shared" si="46"/>
        <v>-1.6843345719790819</v>
      </c>
      <c r="CI55" s="32">
        <f t="shared" si="46"/>
        <v>-1.2916991620026315</v>
      </c>
      <c r="CJ55" s="32">
        <f t="shared" si="46"/>
        <v>-0.80090489953206823</v>
      </c>
      <c r="CK55" s="32">
        <f t="shared" si="46"/>
        <v>7.3458574181106684E-3</v>
      </c>
      <c r="CL55" s="32">
        <f t="shared" si="46"/>
        <v>0.39998126739456119</v>
      </c>
      <c r="CM55" s="32">
        <f t="shared" si="46"/>
        <v>0.89077552986512432</v>
      </c>
      <c r="CN55" s="32">
        <f t="shared" si="46"/>
        <v>-0.20128853564547317</v>
      </c>
      <c r="CO55" s="32">
        <f t="shared" si="46"/>
        <v>0.19134687433097736</v>
      </c>
      <c r="CP55" s="32">
        <f t="shared" si="46"/>
        <v>0.68214113680154043</v>
      </c>
      <c r="CQ55" s="32">
        <f t="shared" si="46"/>
        <v>-0.82719171483622467</v>
      </c>
      <c r="CR55" s="32">
        <f t="shared" si="46"/>
        <v>-0.43455630485977415</v>
      </c>
      <c r="CS55" s="32">
        <f t="shared" si="46"/>
        <v>5.623795761078898E-2</v>
      </c>
    </row>
    <row r="56" spans="2:97" ht="14.25" thickTop="1" thickBot="1" x14ac:dyDescent="0.25">
      <c r="H56" s="33">
        <f>H55</f>
        <v>0.75</v>
      </c>
      <c r="I56" s="33">
        <f t="shared" ref="I56:J56" si="47">I51</f>
        <v>0</v>
      </c>
      <c r="J56" s="33">
        <f t="shared" si="47"/>
        <v>1</v>
      </c>
      <c r="K56" s="33">
        <f t="shared" ref="K56:K58" si="48">I56+J56*H56</f>
        <v>0.75</v>
      </c>
      <c r="L56" s="33">
        <f>$CE$4-$CE$7*SUMPRODUCT($B$4:$CD$4,Q57:CS57)</f>
        <v>-8.4552201436905392</v>
      </c>
      <c r="M56" s="39" t="s">
        <v>414</v>
      </c>
      <c r="O56" s="47">
        <f t="shared" ref="O56:O57" si="49">SUM(Q56:CS56)</f>
        <v>142.65686863223328</v>
      </c>
      <c r="P56" s="39" t="s">
        <v>404</v>
      </c>
      <c r="Q56" s="33">
        <f>EXP(Q55)</f>
        <v>0.94531416442461014</v>
      </c>
      <c r="R56" s="33">
        <f>EXP(R55)</f>
        <v>1.3998953059570098</v>
      </c>
      <c r="S56" s="33">
        <f t="shared" ref="S56:CD56" si="50">EXP(S55)</f>
        <v>2.2868874819004721</v>
      </c>
      <c r="T56" s="33">
        <f t="shared" si="50"/>
        <v>0.76730388954881457</v>
      </c>
      <c r="U56" s="33">
        <f t="shared" si="50"/>
        <v>1.1362837389364071</v>
      </c>
      <c r="V56" s="33">
        <f t="shared" si="50"/>
        <v>1.856248140416676</v>
      </c>
      <c r="W56" s="33">
        <f t="shared" si="50"/>
        <v>0.41033740041363009</v>
      </c>
      <c r="X56" s="33">
        <f t="shared" si="50"/>
        <v>0.60765978371569629</v>
      </c>
      <c r="Y56" s="33">
        <f t="shared" si="50"/>
        <v>0.99268105744791302</v>
      </c>
      <c r="Z56" s="33">
        <f t="shared" si="50"/>
        <v>1.7978997628502484</v>
      </c>
      <c r="AA56" s="33">
        <f t="shared" si="50"/>
        <v>2.6624708835577882</v>
      </c>
      <c r="AB56" s="33">
        <f t="shared" si="50"/>
        <v>4.3494476398507036</v>
      </c>
      <c r="AC56" s="33">
        <f t="shared" si="50"/>
        <v>1.4593407493196475</v>
      </c>
      <c r="AD56" s="33">
        <f t="shared" si="50"/>
        <v>2.161106160942631</v>
      </c>
      <c r="AE56" s="33">
        <f t="shared" si="50"/>
        <v>3.5304115997010581</v>
      </c>
      <c r="AF56" s="33">
        <f t="shared" si="50"/>
        <v>0.78042363338679144</v>
      </c>
      <c r="AG56" s="33">
        <f t="shared" si="50"/>
        <v>1.1557124839032418</v>
      </c>
      <c r="AH56" s="33">
        <f t="shared" si="50"/>
        <v>1.8879871950907088</v>
      </c>
      <c r="AI56" s="33">
        <f t="shared" si="50"/>
        <v>4.2366041587375358</v>
      </c>
      <c r="AJ56" s="33">
        <f t="shared" si="50"/>
        <v>6.2738954923250914</v>
      </c>
      <c r="AK56" s="33">
        <f t="shared" si="50"/>
        <v>10.249118632726288</v>
      </c>
      <c r="AL56" s="33">
        <f t="shared" si="50"/>
        <v>3.4388174554188073</v>
      </c>
      <c r="AM56" s="33">
        <f t="shared" si="50"/>
        <v>5.0924704135941656</v>
      </c>
      <c r="AN56" s="33">
        <f t="shared" si="50"/>
        <v>8.3191270027407729</v>
      </c>
      <c r="AO56" s="33">
        <f t="shared" si="50"/>
        <v>1.8390046425846998</v>
      </c>
      <c r="AP56" s="33">
        <f t="shared" si="50"/>
        <v>2.7233422111626275</v>
      </c>
      <c r="AQ56" s="33">
        <f t="shared" si="50"/>
        <v>4.4488878454959435</v>
      </c>
      <c r="AR56" s="33">
        <f t="shared" si="50"/>
        <v>0.58564390040800851</v>
      </c>
      <c r="AS56" s="33">
        <f t="shared" si="50"/>
        <v>0.86726738897702071</v>
      </c>
      <c r="AT56" s="33">
        <f t="shared" si="50"/>
        <v>1.4167794740594437</v>
      </c>
      <c r="AU56" s="33">
        <f t="shared" si="50"/>
        <v>0.47536243461148414</v>
      </c>
      <c r="AV56" s="33">
        <f t="shared" si="50"/>
        <v>0.70395395084972701</v>
      </c>
      <c r="AW56" s="33">
        <f t="shared" si="50"/>
        <v>1.1499884821258619</v>
      </c>
      <c r="AX56" s="33">
        <f t="shared" si="50"/>
        <v>0.25421347178035036</v>
      </c>
      <c r="AY56" s="33">
        <f t="shared" si="50"/>
        <v>0.37645923360617162</v>
      </c>
      <c r="AZ56" s="33">
        <f t="shared" si="50"/>
        <v>0.61498878174410987</v>
      </c>
      <c r="BA56" s="33">
        <f t="shared" si="50"/>
        <v>1.1138403181540661</v>
      </c>
      <c r="BB56" s="33">
        <f t="shared" si="50"/>
        <v>1.6494620430432496</v>
      </c>
      <c r="BC56" s="33">
        <f t="shared" si="50"/>
        <v>2.6945830034959957</v>
      </c>
      <c r="BD56" s="33">
        <f t="shared" si="50"/>
        <v>0.90409521048075203</v>
      </c>
      <c r="BE56" s="33">
        <f t="shared" si="50"/>
        <v>1.3388550483220394</v>
      </c>
      <c r="BF56" s="33">
        <f t="shared" si="50"/>
        <v>2.1871713099243366</v>
      </c>
      <c r="BG56" s="33">
        <f t="shared" si="50"/>
        <v>0.48349041813567417</v>
      </c>
      <c r="BH56" s="33">
        <f t="shared" si="50"/>
        <v>0.71599050590265512</v>
      </c>
      <c r="BI56" s="33">
        <f t="shared" si="50"/>
        <v>1.1696515576134461</v>
      </c>
      <c r="BJ56" s="33">
        <f t="shared" si="50"/>
        <v>2.6246738675687258</v>
      </c>
      <c r="BK56" s="33">
        <f t="shared" si="50"/>
        <v>3.8868227782389444</v>
      </c>
      <c r="BL56" s="33">
        <f t="shared" si="50"/>
        <v>6.3495650839715205</v>
      </c>
      <c r="BM56" s="33">
        <f t="shared" si="50"/>
        <v>2.1304266276475814</v>
      </c>
      <c r="BN56" s="33">
        <f t="shared" si="50"/>
        <v>3.1549027275445201</v>
      </c>
      <c r="BO56" s="33">
        <f t="shared" si="50"/>
        <v>5.1538908113581359</v>
      </c>
      <c r="BP56" s="33">
        <f t="shared" si="50"/>
        <v>1.1393057380106901</v>
      </c>
      <c r="BQ56" s="33">
        <f t="shared" si="50"/>
        <v>1.6871732326806237</v>
      </c>
      <c r="BR56" s="33">
        <f t="shared" si="50"/>
        <v>2.7561885015230989</v>
      </c>
      <c r="BS56" s="33">
        <f t="shared" si="50"/>
        <v>0.22477527749151971</v>
      </c>
      <c r="BT56" s="33">
        <f t="shared" si="50"/>
        <v>0.33286484821381029</v>
      </c>
      <c r="BU56" s="33">
        <f t="shared" si="50"/>
        <v>0.5437724173412154</v>
      </c>
      <c r="BV56" s="33">
        <f t="shared" si="50"/>
        <v>0.18244828141196431</v>
      </c>
      <c r="BW56" s="33">
        <f t="shared" si="50"/>
        <v>0.27018371493882498</v>
      </c>
      <c r="BX56" s="33">
        <f t="shared" si="50"/>
        <v>0.44137568922310488</v>
      </c>
      <c r="BY56" s="33">
        <f t="shared" si="50"/>
        <v>9.7569365311756362E-2</v>
      </c>
      <c r="BZ56" s="33">
        <f t="shared" si="50"/>
        <v>0.14448836338792151</v>
      </c>
      <c r="CA56" s="33">
        <f t="shared" si="50"/>
        <v>0.23603810092514985</v>
      </c>
      <c r="CB56" s="33">
        <f t="shared" si="50"/>
        <v>0.42750170610485055</v>
      </c>
      <c r="CC56" s="33">
        <f t="shared" si="50"/>
        <v>0.63307803287710196</v>
      </c>
      <c r="CD56" s="33">
        <f t="shared" si="50"/>
        <v>1.0342046453703022</v>
      </c>
      <c r="CE56" s="33">
        <f t="shared" ref="CE56:CS56" si="51">EXP(CE55)</f>
        <v>0.34699968986782942</v>
      </c>
      <c r="CF56" s="33">
        <f t="shared" si="51"/>
        <v>0.51386433769368611</v>
      </c>
      <c r="CG56" s="33">
        <f t="shared" si="51"/>
        <v>0.83945557661785331</v>
      </c>
      <c r="CH56" s="33">
        <f t="shared" si="51"/>
        <v>0.18556787294330868</v>
      </c>
      <c r="CI56" s="33">
        <f t="shared" si="51"/>
        <v>0.27480345058394817</v>
      </c>
      <c r="CJ56" s="33">
        <f t="shared" si="51"/>
        <v>0.44892255045734497</v>
      </c>
      <c r="CK56" s="33">
        <f t="shared" si="51"/>
        <v>1.0073729044159494</v>
      </c>
      <c r="CL56" s="33">
        <f t="shared" si="51"/>
        <v>1.4917967521395723</v>
      </c>
      <c r="CM56" s="33">
        <f t="shared" si="51"/>
        <v>2.4370188995494333</v>
      </c>
      <c r="CN56" s="33">
        <f t="shared" si="51"/>
        <v>0.81767646870596389</v>
      </c>
      <c r="CO56" s="33">
        <f t="shared" si="51"/>
        <v>1.2108794022246672</v>
      </c>
      <c r="CP56" s="33">
        <f t="shared" si="51"/>
        <v>1.9781086023041192</v>
      </c>
      <c r="CQ56" s="33">
        <f t="shared" si="51"/>
        <v>0.4372755581175205</v>
      </c>
      <c r="CR56" s="33">
        <f t="shared" si="51"/>
        <v>0.64755191898668252</v>
      </c>
      <c r="CS56" s="33">
        <f t="shared" si="51"/>
        <v>1.0578493770995971</v>
      </c>
    </row>
    <row r="57" spans="2:97" ht="14.25" thickTop="1" thickBot="1" x14ac:dyDescent="0.25">
      <c r="H57" s="32">
        <f t="shared" ref="H57:H58" si="52">H56</f>
        <v>0.75</v>
      </c>
      <c r="I57" s="32">
        <f t="shared" ref="I57:J57" si="53">I52</f>
        <v>0</v>
      </c>
      <c r="J57" s="32">
        <f t="shared" si="53"/>
        <v>-0.55635838150289019</v>
      </c>
      <c r="K57" s="32">
        <f t="shared" si="48"/>
        <v>-0.41726878612716767</v>
      </c>
      <c r="L57" s="32">
        <f>$CE$5-$CE$7*SUMPRODUCT($B$5:$CD$5,Q57:CS57)</f>
        <v>4.4254630738702545</v>
      </c>
      <c r="M57" s="32">
        <f>SUMPRODUCT($B$7:$CD$7, LN(Q57:CS57))</f>
        <v>-488.1801620115325</v>
      </c>
      <c r="O57" s="48">
        <f t="shared" si="49"/>
        <v>0.99999999999999933</v>
      </c>
      <c r="P57" s="39" t="s">
        <v>405</v>
      </c>
      <c r="Q57" s="32">
        <f t="shared" ref="Q57:AV57" si="54">Q56/$O56</f>
        <v>6.6264889555483807E-3</v>
      </c>
      <c r="R57" s="32">
        <f t="shared" si="54"/>
        <v>9.8130242124262069E-3</v>
      </c>
      <c r="S57" s="32">
        <f t="shared" si="54"/>
        <v>1.6030686105945765E-2</v>
      </c>
      <c r="T57" s="32">
        <f t="shared" si="54"/>
        <v>5.3786676863552185E-3</v>
      </c>
      <c r="U57" s="32">
        <f t="shared" si="54"/>
        <v>7.965152676004162E-3</v>
      </c>
      <c r="V57" s="32">
        <f t="shared" si="54"/>
        <v>1.3011978730600407E-2</v>
      </c>
      <c r="W57" s="32">
        <f t="shared" si="54"/>
        <v>2.8763942763350018E-3</v>
      </c>
      <c r="X57" s="32">
        <f t="shared" si="54"/>
        <v>4.2595900887340502E-3</v>
      </c>
      <c r="Y57" s="32">
        <f t="shared" si="54"/>
        <v>6.9585226913050089E-3</v>
      </c>
      <c r="Z57" s="32">
        <f t="shared" si="54"/>
        <v>1.2602966685643438E-2</v>
      </c>
      <c r="AA57" s="32">
        <f t="shared" si="54"/>
        <v>1.8663460856003983E-2</v>
      </c>
      <c r="AB57" s="32">
        <f t="shared" si="54"/>
        <v>3.0488876431624876E-2</v>
      </c>
      <c r="AC57" s="32">
        <f t="shared" si="54"/>
        <v>1.0229726499056981E-2</v>
      </c>
      <c r="AD57" s="32">
        <f t="shared" si="54"/>
        <v>1.5148980779284605E-2</v>
      </c>
      <c r="AE57" s="32">
        <f t="shared" si="54"/>
        <v>2.4747575308150024E-2</v>
      </c>
      <c r="AF57" s="32">
        <f t="shared" si="54"/>
        <v>5.4706348237511708E-3</v>
      </c>
      <c r="AG57" s="32">
        <f t="shared" si="54"/>
        <v>8.1013448212062383E-3</v>
      </c>
      <c r="AH57" s="32">
        <f t="shared" si="54"/>
        <v>1.3234464019800576E-2</v>
      </c>
      <c r="AI57" s="32">
        <f t="shared" si="54"/>
        <v>2.9697863126797081E-2</v>
      </c>
      <c r="AJ57" s="32">
        <f t="shared" si="54"/>
        <v>4.3978923359793323E-2</v>
      </c>
      <c r="AK57" s="32">
        <f t="shared" si="54"/>
        <v>7.184455071103743E-2</v>
      </c>
      <c r="AL57" s="32">
        <f t="shared" si="54"/>
        <v>2.4105516182918705E-2</v>
      </c>
      <c r="AM57" s="32">
        <f t="shared" si="54"/>
        <v>3.5697337691621832E-2</v>
      </c>
      <c r="AN57" s="32">
        <f t="shared" si="54"/>
        <v>5.8315642860403208E-2</v>
      </c>
      <c r="AO57" s="32">
        <f t="shared" si="54"/>
        <v>1.2891104790233542E-2</v>
      </c>
      <c r="AP57" s="32">
        <f t="shared" si="54"/>
        <v>1.9090158344799733E-2</v>
      </c>
      <c r="AQ57" s="32">
        <f t="shared" si="54"/>
        <v>3.1185935091321067E-2</v>
      </c>
      <c r="AR57" s="32">
        <f t="shared" si="54"/>
        <v>4.1052625507839195E-3</v>
      </c>
      <c r="AS57" s="32">
        <f t="shared" si="54"/>
        <v>6.0793945450521537E-3</v>
      </c>
      <c r="AT57" s="32">
        <f t="shared" si="54"/>
        <v>9.9313793134761311E-3</v>
      </c>
      <c r="AU57" s="32">
        <f t="shared" si="54"/>
        <v>3.3322085306453737E-3</v>
      </c>
      <c r="AV57" s="32">
        <f t="shared" si="54"/>
        <v>4.9345955620581231E-3</v>
      </c>
      <c r="AW57" s="32">
        <f t="shared" ref="AW57:CB57" si="55">AW56/$O56</f>
        <v>8.0612205577742669E-3</v>
      </c>
      <c r="AX57" s="32">
        <f t="shared" si="55"/>
        <v>1.7819925126473083E-3</v>
      </c>
      <c r="AY57" s="32">
        <f t="shared" si="55"/>
        <v>2.6389141806881827E-3</v>
      </c>
      <c r="AZ57" s="32">
        <f t="shared" si="55"/>
        <v>4.3109650985648602E-3</v>
      </c>
      <c r="BA57" s="32">
        <f t="shared" si="55"/>
        <v>7.8078281742292093E-3</v>
      </c>
      <c r="BB57" s="32">
        <f t="shared" si="55"/>
        <v>1.1562443917758574E-2</v>
      </c>
      <c r="BC57" s="32">
        <f t="shared" si="55"/>
        <v>1.8888561268245552E-2</v>
      </c>
      <c r="BD57" s="32">
        <f t="shared" si="55"/>
        <v>6.3375512104607628E-3</v>
      </c>
      <c r="BE57" s="32">
        <f t="shared" si="55"/>
        <v>9.3851425533079836E-3</v>
      </c>
      <c r="BF57" s="32">
        <f t="shared" si="55"/>
        <v>1.5331692969953119E-2</v>
      </c>
      <c r="BG57" s="32">
        <f t="shared" si="55"/>
        <v>3.3891842907480562E-3</v>
      </c>
      <c r="BH57" s="32">
        <f t="shared" si="55"/>
        <v>5.0189697332307572E-3</v>
      </c>
      <c r="BI57" s="32">
        <f t="shared" si="55"/>
        <v>8.1990553194377612E-3</v>
      </c>
      <c r="BJ57" s="32">
        <f t="shared" si="55"/>
        <v>1.8398510304716457E-2</v>
      </c>
      <c r="BK57" s="32">
        <f t="shared" si="55"/>
        <v>2.7245956086833088E-2</v>
      </c>
      <c r="BL57" s="32">
        <f t="shared" si="55"/>
        <v>4.4509354122587531E-2</v>
      </c>
      <c r="BM57" s="32">
        <f t="shared" si="55"/>
        <v>1.4933922551880632E-2</v>
      </c>
      <c r="BN57" s="32">
        <f t="shared" si="55"/>
        <v>2.2115322997014603E-2</v>
      </c>
      <c r="BO57" s="32">
        <f t="shared" si="55"/>
        <v>3.6127884067361449E-2</v>
      </c>
      <c r="BP57" s="32">
        <f t="shared" si="55"/>
        <v>7.9863363673557067E-3</v>
      </c>
      <c r="BQ57" s="32">
        <f t="shared" si="55"/>
        <v>1.1826792841150359E-2</v>
      </c>
      <c r="BR57" s="32">
        <f t="shared" si="55"/>
        <v>1.9320405164846993E-2</v>
      </c>
      <c r="BS57" s="32">
        <f t="shared" si="55"/>
        <v>1.5756358571909085E-3</v>
      </c>
      <c r="BT57" s="32">
        <f t="shared" si="55"/>
        <v>2.3333250715878925E-3</v>
      </c>
      <c r="BU57" s="32">
        <f t="shared" si="55"/>
        <v>3.8117506892924339E-3</v>
      </c>
      <c r="BV57" s="32">
        <f t="shared" si="55"/>
        <v>1.2789309281862379E-3</v>
      </c>
      <c r="BW57" s="32">
        <f t="shared" si="55"/>
        <v>1.8939411577535289E-3</v>
      </c>
      <c r="BX57" s="32">
        <f t="shared" si="55"/>
        <v>3.0939673179071602E-3</v>
      </c>
      <c r="BY57" s="32">
        <f t="shared" si="55"/>
        <v>6.8394439221351722E-4</v>
      </c>
      <c r="BZ57" s="32">
        <f t="shared" si="55"/>
        <v>1.0128384617806927E-3</v>
      </c>
      <c r="CA57" s="32">
        <f t="shared" si="55"/>
        <v>1.6545863034022681E-3</v>
      </c>
      <c r="CB57" s="32">
        <f t="shared" si="55"/>
        <v>2.9967130934784631E-3</v>
      </c>
      <c r="CC57" s="32">
        <f t="shared" ref="CC57:CS57" si="56">CC56/$O56</f>
        <v>4.4377676234375026E-3</v>
      </c>
      <c r="CD57" s="32">
        <f t="shared" si="56"/>
        <v>7.2495958679456383E-3</v>
      </c>
      <c r="CE57" s="32">
        <f t="shared" si="56"/>
        <v>2.4324078692795933E-3</v>
      </c>
      <c r="CF57" s="32">
        <f t="shared" si="56"/>
        <v>3.6021002186611755E-3</v>
      </c>
      <c r="CG57" s="32">
        <f t="shared" si="56"/>
        <v>5.8844385459066399E-3</v>
      </c>
      <c r="CH57" s="32">
        <f t="shared" si="56"/>
        <v>1.3007987257991703E-3</v>
      </c>
      <c r="CI57" s="32">
        <f t="shared" si="56"/>
        <v>1.9263247064001264E-3</v>
      </c>
      <c r="CJ57" s="32">
        <f t="shared" si="56"/>
        <v>3.1468695111670987E-3</v>
      </c>
      <c r="CK57" s="32">
        <f t="shared" si="56"/>
        <v>7.0615100000052415E-3</v>
      </c>
      <c r="CL57" s="32">
        <f t="shared" si="56"/>
        <v>1.0457237470881238E-2</v>
      </c>
      <c r="CM57" s="32">
        <f t="shared" si="56"/>
        <v>1.7083081403055481E-2</v>
      </c>
      <c r="CN57" s="32">
        <f t="shared" si="56"/>
        <v>5.7317707625695784E-3</v>
      </c>
      <c r="CO57" s="32">
        <f t="shared" si="56"/>
        <v>8.4880553865674096E-3</v>
      </c>
      <c r="CP57" s="32">
        <f t="shared" si="56"/>
        <v>1.3866199512647694E-2</v>
      </c>
      <c r="CQ57" s="32">
        <f t="shared" si="56"/>
        <v>3.0652261073023314E-3</v>
      </c>
      <c r="CR57" s="32">
        <f t="shared" si="56"/>
        <v>4.5392270641805487E-3</v>
      </c>
      <c r="CS57" s="32">
        <f t="shared" si="56"/>
        <v>7.4153413518890064E-3</v>
      </c>
    </row>
    <row r="58" spans="2:97" ht="13.5" thickTop="1" x14ac:dyDescent="0.2">
      <c r="H58" s="34">
        <f t="shared" si="52"/>
        <v>0.75</v>
      </c>
      <c r="I58" s="34">
        <f t="shared" ref="I58:J58" si="57">I53</f>
        <v>0</v>
      </c>
      <c r="J58" s="34">
        <f t="shared" si="57"/>
        <v>0.58895311496467573</v>
      </c>
      <c r="K58" s="34">
        <f t="shared" si="48"/>
        <v>0.44171483622350682</v>
      </c>
      <c r="L58" s="34">
        <f>$CE$6-$CE$7*SUMPRODUCT($B$6:$CD$6,Q57:CS57)</f>
        <v>-6.0588403374325139</v>
      </c>
    </row>
    <row r="59" spans="2:97" ht="13.5" thickBot="1" x14ac:dyDescent="0.25">
      <c r="B59" s="39" t="s">
        <v>406</v>
      </c>
      <c r="D59" s="39" t="s">
        <v>407</v>
      </c>
      <c r="E59" s="39" t="s">
        <v>408</v>
      </c>
      <c r="F59" s="39" t="s">
        <v>409</v>
      </c>
      <c r="H59" s="39" t="s">
        <v>386</v>
      </c>
      <c r="I59" s="39" t="s">
        <v>410</v>
      </c>
      <c r="J59" s="39" t="s">
        <v>411</v>
      </c>
      <c r="K59" s="39" t="s">
        <v>388</v>
      </c>
      <c r="L59" s="39" t="s">
        <v>412</v>
      </c>
      <c r="M59" s="39" t="s">
        <v>413</v>
      </c>
      <c r="O59" s="45" t="s">
        <v>375</v>
      </c>
    </row>
    <row r="60" spans="2:97" ht="14.25" thickTop="1" thickBot="1" x14ac:dyDescent="0.25">
      <c r="B60" s="32">
        <f>1+B55</f>
        <v>5</v>
      </c>
      <c r="D60" s="32">
        <f>IF(F55,IF(M60&lt;0,D55,H60),E55)</f>
        <v>0.625</v>
      </c>
      <c r="E60" s="32">
        <f>IF(F55,IF(M60&lt;0,H60,E55),H60)</f>
        <v>0.75</v>
      </c>
      <c r="F60" s="32" t="b">
        <f>OR(F55,M60*M55&lt;=0)</f>
        <v>1</v>
      </c>
      <c r="H60" s="32">
        <f>IF(F55,(D55+E55)/2,2*H55)</f>
        <v>0.625</v>
      </c>
      <c r="I60" s="32">
        <f>I55</f>
        <v>0</v>
      </c>
      <c r="J60" s="32">
        <f>J55</f>
        <v>-0.95761078998073357</v>
      </c>
      <c r="K60" s="32">
        <f>I60+J60*H60</f>
        <v>-0.59850674373795854</v>
      </c>
      <c r="L60" s="32">
        <f>$CE$3-$CE$7*SUMPRODUCT($B$3:$CD$3,Q62:CS62)</f>
        <v>-4.6182837308446381</v>
      </c>
      <c r="M60" s="32">
        <f>SUMPRODUCT(L60:L63,J60:J63)</f>
        <v>4.5647115254219743</v>
      </c>
      <c r="O60" s="46">
        <f>SUM(Q60:CS60)</f>
        <v>6.5658331612992162</v>
      </c>
      <c r="P60" s="39" t="s">
        <v>402</v>
      </c>
      <c r="Q60" s="32">
        <f t="shared" ref="Q60:AV60" si="58">SUMPRODUCT(B$3:B$6,$K60:$K63)</f>
        <v>-4.6864964675657428E-2</v>
      </c>
      <c r="R60" s="32">
        <f t="shared" si="58"/>
        <v>0.28033121030471797</v>
      </c>
      <c r="S60" s="32">
        <f t="shared" si="58"/>
        <v>0.68932642903018726</v>
      </c>
      <c r="T60" s="32">
        <f t="shared" si="58"/>
        <v>-0.2207269588953106</v>
      </c>
      <c r="U60" s="32">
        <f t="shared" si="58"/>
        <v>0.10646921608506479</v>
      </c>
      <c r="V60" s="32">
        <f t="shared" si="58"/>
        <v>0.51546443481053406</v>
      </c>
      <c r="W60" s="32">
        <f t="shared" si="58"/>
        <v>-0.74231294155427019</v>
      </c>
      <c r="X60" s="32">
        <f t="shared" si="58"/>
        <v>-0.41511676657389474</v>
      </c>
      <c r="Y60" s="32">
        <f t="shared" si="58"/>
        <v>-6.1215478484255015E-3</v>
      </c>
      <c r="Z60" s="32">
        <f t="shared" si="58"/>
        <v>0.48884932103862822</v>
      </c>
      <c r="AA60" s="32">
        <f t="shared" si="58"/>
        <v>0.81604549601900356</v>
      </c>
      <c r="AB60" s="32">
        <f t="shared" si="58"/>
        <v>1.2250407147444728</v>
      </c>
      <c r="AC60" s="32">
        <f t="shared" si="58"/>
        <v>0.31498732681897512</v>
      </c>
      <c r="AD60" s="32">
        <f t="shared" si="58"/>
        <v>0.64218350179935046</v>
      </c>
      <c r="AE60" s="32">
        <f t="shared" si="58"/>
        <v>1.0511787205248198</v>
      </c>
      <c r="AF60" s="32">
        <f t="shared" si="58"/>
        <v>-0.20659865583998444</v>
      </c>
      <c r="AG60" s="32">
        <f t="shared" si="58"/>
        <v>0.12059751914039096</v>
      </c>
      <c r="AH60" s="32">
        <f t="shared" si="58"/>
        <v>0.52959273786586025</v>
      </c>
      <c r="AI60" s="32">
        <f t="shared" si="58"/>
        <v>1.2031350353243426</v>
      </c>
      <c r="AJ60" s="32">
        <f t="shared" si="58"/>
        <v>1.530331210304718</v>
      </c>
      <c r="AK60" s="32">
        <f t="shared" si="58"/>
        <v>1.9393264290301873</v>
      </c>
      <c r="AL60" s="32">
        <f t="shared" si="58"/>
        <v>1.0292730411046893</v>
      </c>
      <c r="AM60" s="32">
        <f t="shared" si="58"/>
        <v>1.3564692160850647</v>
      </c>
      <c r="AN60" s="32">
        <f t="shared" si="58"/>
        <v>1.7654644348105339</v>
      </c>
      <c r="AO60" s="32">
        <f t="shared" si="58"/>
        <v>0.50768705844572981</v>
      </c>
      <c r="AP60" s="32">
        <f t="shared" si="58"/>
        <v>0.83488323342610515</v>
      </c>
      <c r="AQ60" s="32">
        <f t="shared" si="58"/>
        <v>1.2438784521515744</v>
      </c>
      <c r="AR60" s="32">
        <f t="shared" si="58"/>
        <v>-0.44586946050096316</v>
      </c>
      <c r="AS60" s="32">
        <f t="shared" si="58"/>
        <v>-0.11867328552058776</v>
      </c>
      <c r="AT60" s="32">
        <f t="shared" si="58"/>
        <v>0.29032193320488148</v>
      </c>
      <c r="AU60" s="32">
        <f t="shared" si="58"/>
        <v>-0.6197314547206163</v>
      </c>
      <c r="AV60" s="32">
        <f t="shared" si="58"/>
        <v>-0.29253527974024091</v>
      </c>
      <c r="AW60" s="32">
        <f t="shared" ref="AW60:CB60" si="59">SUMPRODUCT(AH$3:AH$6,$K60:$K63)</f>
        <v>0.11645993898522833</v>
      </c>
      <c r="AX60" s="32">
        <f t="shared" si="59"/>
        <v>-1.1413174373795758</v>
      </c>
      <c r="AY60" s="32">
        <f t="shared" si="59"/>
        <v>-0.81412126239920046</v>
      </c>
      <c r="AZ60" s="32">
        <f t="shared" si="59"/>
        <v>-0.40512604367373117</v>
      </c>
      <c r="BA60" s="32">
        <f t="shared" si="59"/>
        <v>8.9844825213322599E-2</v>
      </c>
      <c r="BB60" s="32">
        <f t="shared" si="59"/>
        <v>0.417041000193698</v>
      </c>
      <c r="BC60" s="32">
        <f t="shared" si="59"/>
        <v>0.82603621891916723</v>
      </c>
      <c r="BD60" s="32">
        <f t="shared" si="59"/>
        <v>-8.4017169006330605E-2</v>
      </c>
      <c r="BE60" s="32">
        <f t="shared" si="59"/>
        <v>0.24317900597404479</v>
      </c>
      <c r="BF60" s="32">
        <f t="shared" si="59"/>
        <v>0.65217422469951403</v>
      </c>
      <c r="BG60" s="32">
        <f t="shared" si="59"/>
        <v>-0.60560315166529011</v>
      </c>
      <c r="BH60" s="32">
        <f t="shared" si="59"/>
        <v>-0.27840697668491471</v>
      </c>
      <c r="BI60" s="32">
        <f t="shared" si="59"/>
        <v>0.13058824204055453</v>
      </c>
      <c r="BJ60" s="32">
        <f t="shared" si="59"/>
        <v>0.80413053949903679</v>
      </c>
      <c r="BK60" s="32">
        <f t="shared" si="59"/>
        <v>1.1313267144794121</v>
      </c>
      <c r="BL60" s="32">
        <f t="shared" si="59"/>
        <v>1.5403219332048814</v>
      </c>
      <c r="BM60" s="32">
        <f t="shared" si="59"/>
        <v>0.6302685452793837</v>
      </c>
      <c r="BN60" s="32">
        <f t="shared" si="59"/>
        <v>0.95746472025975904</v>
      </c>
      <c r="BO60" s="32">
        <f t="shared" si="59"/>
        <v>1.3664599389852283</v>
      </c>
      <c r="BP60" s="32">
        <f t="shared" si="59"/>
        <v>0.10868256262042414</v>
      </c>
      <c r="BQ60" s="32">
        <f t="shared" si="59"/>
        <v>0.43587873760079954</v>
      </c>
      <c r="BR60" s="32">
        <f t="shared" si="59"/>
        <v>0.84487395632626883</v>
      </c>
      <c r="BS60" s="32">
        <f t="shared" si="59"/>
        <v>-1.2438784521515744</v>
      </c>
      <c r="BT60" s="32">
        <f t="shared" si="59"/>
        <v>-0.9166822771711991</v>
      </c>
      <c r="BU60" s="32">
        <f t="shared" si="59"/>
        <v>-0.50768705844572981</v>
      </c>
      <c r="BV60" s="32">
        <f t="shared" si="59"/>
        <v>-1.4177404463712278</v>
      </c>
      <c r="BW60" s="32">
        <f t="shared" si="59"/>
        <v>-1.0905442713908524</v>
      </c>
      <c r="BX60" s="32">
        <f t="shared" si="59"/>
        <v>-0.68154905266538313</v>
      </c>
      <c r="BY60" s="32">
        <f t="shared" si="59"/>
        <v>-1.9393264290301873</v>
      </c>
      <c r="BZ60" s="32">
        <f t="shared" si="59"/>
        <v>-1.6121302540498119</v>
      </c>
      <c r="CA60" s="32">
        <f t="shared" si="59"/>
        <v>-1.2031350353243426</v>
      </c>
      <c r="CB60" s="32">
        <f t="shared" si="59"/>
        <v>-0.70816416643728886</v>
      </c>
      <c r="CC60" s="32">
        <f t="shared" ref="CC60:CS60" si="60">SUMPRODUCT(BN$3:BN$6,$K60:$K63)</f>
        <v>-0.3809679914569134</v>
      </c>
      <c r="CD60" s="32">
        <f t="shared" si="60"/>
        <v>2.8027227268555832E-2</v>
      </c>
      <c r="CE60" s="32">
        <f t="shared" si="60"/>
        <v>-0.88202616065694195</v>
      </c>
      <c r="CF60" s="32">
        <f t="shared" si="60"/>
        <v>-0.55482998567656661</v>
      </c>
      <c r="CG60" s="32">
        <f t="shared" si="60"/>
        <v>-0.14583476695109732</v>
      </c>
      <c r="CH60" s="32">
        <f t="shared" si="60"/>
        <v>-1.4036121433159015</v>
      </c>
      <c r="CI60" s="32">
        <f t="shared" si="60"/>
        <v>-1.0764159683355261</v>
      </c>
      <c r="CJ60" s="32">
        <f t="shared" si="60"/>
        <v>-0.66742074961005682</v>
      </c>
      <c r="CK60" s="32">
        <f t="shared" si="60"/>
        <v>6.1215478484255015E-3</v>
      </c>
      <c r="CL60" s="32">
        <f t="shared" si="60"/>
        <v>0.3333177228288009</v>
      </c>
      <c r="CM60" s="32">
        <f t="shared" si="60"/>
        <v>0.74231294155427019</v>
      </c>
      <c r="CN60" s="32">
        <f t="shared" si="60"/>
        <v>-0.16774044637122767</v>
      </c>
      <c r="CO60" s="32">
        <f t="shared" si="60"/>
        <v>0.15945572860914772</v>
      </c>
      <c r="CP60" s="32">
        <f t="shared" si="60"/>
        <v>0.56845094733461698</v>
      </c>
      <c r="CQ60" s="32">
        <f t="shared" si="60"/>
        <v>-0.68932642903018726</v>
      </c>
      <c r="CR60" s="32">
        <f t="shared" si="60"/>
        <v>-0.36213025404981181</v>
      </c>
      <c r="CS60" s="32">
        <f t="shared" si="60"/>
        <v>4.6864964675657428E-2</v>
      </c>
    </row>
    <row r="61" spans="2:97" ht="14.25" thickTop="1" thickBot="1" x14ac:dyDescent="0.25">
      <c r="H61" s="33">
        <f>H60</f>
        <v>0.625</v>
      </c>
      <c r="I61" s="33">
        <f t="shared" ref="I61:J61" si="61">I56</f>
        <v>0</v>
      </c>
      <c r="J61" s="33">
        <f t="shared" si="61"/>
        <v>1</v>
      </c>
      <c r="K61" s="33">
        <f t="shared" ref="K61:K63" si="62">I61+J61*H61</f>
        <v>0.625</v>
      </c>
      <c r="L61" s="33">
        <f>$CE$4-$CE$7*SUMPRODUCT($B$4:$CD$4,Q62:CS62)</f>
        <v>0.23159337677365244</v>
      </c>
      <c r="M61" s="39" t="s">
        <v>414</v>
      </c>
      <c r="O61" s="47">
        <f t="shared" ref="O61:O62" si="63">SUM(Q61:CS61)</f>
        <v>122.17738145251057</v>
      </c>
      <c r="P61" s="39" t="s">
        <v>404</v>
      </c>
      <c r="Q61" s="33">
        <f>EXP(Q60)</f>
        <v>0.95421624179061937</v>
      </c>
      <c r="R61" s="33">
        <f>EXP(R60)</f>
        <v>1.3235681191476218</v>
      </c>
      <c r="S61" s="33">
        <f t="shared" ref="S61:CD61" si="64">EXP(S60)</f>
        <v>1.9923730765085232</v>
      </c>
      <c r="T61" s="33">
        <f t="shared" si="64"/>
        <v>0.8019356117855182</v>
      </c>
      <c r="U61" s="33">
        <f t="shared" si="64"/>
        <v>1.1123436836252878</v>
      </c>
      <c r="V61" s="33">
        <f t="shared" si="64"/>
        <v>1.6744159783076171</v>
      </c>
      <c r="W61" s="33">
        <f t="shared" si="64"/>
        <v>0.47601165414417346</v>
      </c>
      <c r="X61" s="33">
        <f t="shared" si="64"/>
        <v>0.66026317953430769</v>
      </c>
      <c r="Y61" s="33">
        <f t="shared" si="64"/>
        <v>0.99389715065156148</v>
      </c>
      <c r="Z61" s="33">
        <f t="shared" si="64"/>
        <v>1.6304390282523964</v>
      </c>
      <c r="AA61" s="33">
        <f t="shared" si="64"/>
        <v>2.2615388666612355</v>
      </c>
      <c r="AB61" s="33">
        <f t="shared" si="64"/>
        <v>3.404304685364588</v>
      </c>
      <c r="AC61" s="33">
        <f t="shared" si="64"/>
        <v>1.3702419455227357</v>
      </c>
      <c r="AD61" s="33">
        <f t="shared" si="64"/>
        <v>1.9006263729166955</v>
      </c>
      <c r="AE61" s="33">
        <f t="shared" si="64"/>
        <v>2.8610214760536423</v>
      </c>
      <c r="AF61" s="33">
        <f t="shared" si="64"/>
        <v>0.81334601616427005</v>
      </c>
      <c r="AG61" s="33">
        <f t="shared" si="64"/>
        <v>1.1281707538436254</v>
      </c>
      <c r="AH61" s="33">
        <f t="shared" si="64"/>
        <v>1.6982405386961927</v>
      </c>
      <c r="AI61" s="33">
        <f t="shared" si="64"/>
        <v>3.3305419394295939</v>
      </c>
      <c r="AJ61" s="33">
        <f t="shared" si="64"/>
        <v>4.6197066633879169</v>
      </c>
      <c r="AK61" s="33">
        <f t="shared" si="64"/>
        <v>6.9540653362281066</v>
      </c>
      <c r="AL61" s="33">
        <f t="shared" si="64"/>
        <v>2.7990303149334363</v>
      </c>
      <c r="AM61" s="33">
        <f t="shared" si="64"/>
        <v>3.8824609424186853</v>
      </c>
      <c r="AN61" s="33">
        <f t="shared" si="64"/>
        <v>5.84428601774757</v>
      </c>
      <c r="AO61" s="33">
        <f t="shared" si="64"/>
        <v>1.6614439247118775</v>
      </c>
      <c r="AP61" s="33">
        <f t="shared" si="64"/>
        <v>2.3045449387589341</v>
      </c>
      <c r="AQ61" s="33">
        <f t="shared" si="64"/>
        <v>3.4690419202180682</v>
      </c>
      <c r="AR61" s="33">
        <f t="shared" si="64"/>
        <v>0.64026734678532615</v>
      </c>
      <c r="AS61" s="33">
        <f t="shared" si="64"/>
        <v>0.88809790781390086</v>
      </c>
      <c r="AT61" s="33">
        <f t="shared" si="64"/>
        <v>1.336857797671549</v>
      </c>
      <c r="AU61" s="33">
        <f t="shared" si="64"/>
        <v>0.53808891943305082</v>
      </c>
      <c r="AV61" s="33">
        <f t="shared" si="64"/>
        <v>0.7463689128700185</v>
      </c>
      <c r="AW61" s="33">
        <f t="shared" si="64"/>
        <v>1.1235125005147586</v>
      </c>
      <c r="AX61" s="33">
        <f t="shared" si="64"/>
        <v>0.31939795770596413</v>
      </c>
      <c r="AY61" s="33">
        <f t="shared" si="64"/>
        <v>0.44302846213053271</v>
      </c>
      <c r="AZ61" s="33">
        <f t="shared" si="64"/>
        <v>0.66689274794885056</v>
      </c>
      <c r="BA61" s="33">
        <f t="shared" si="64"/>
        <v>1.0940045086168957</v>
      </c>
      <c r="BB61" s="33">
        <f t="shared" si="64"/>
        <v>1.5174647280074391</v>
      </c>
      <c r="BC61" s="33">
        <f t="shared" si="64"/>
        <v>2.2842465188572181</v>
      </c>
      <c r="BD61" s="33">
        <f t="shared" si="64"/>
        <v>0.91941547050958006</v>
      </c>
      <c r="BE61" s="33">
        <f t="shared" si="64"/>
        <v>1.2752968894493133</v>
      </c>
      <c r="BF61" s="33">
        <f t="shared" si="64"/>
        <v>1.919710176103514</v>
      </c>
      <c r="BG61" s="33">
        <f t="shared" si="64"/>
        <v>0.54574516024867736</v>
      </c>
      <c r="BH61" s="33">
        <f t="shared" si="64"/>
        <v>0.75698868207145675</v>
      </c>
      <c r="BI61" s="33">
        <f t="shared" si="64"/>
        <v>1.1394984871289617</v>
      </c>
      <c r="BJ61" s="33">
        <f t="shared" si="64"/>
        <v>2.2347526247449414</v>
      </c>
      <c r="BK61" s="33">
        <f t="shared" si="64"/>
        <v>3.0997662780748438</v>
      </c>
      <c r="BL61" s="33">
        <f t="shared" si="64"/>
        <v>4.666092199230838</v>
      </c>
      <c r="BM61" s="33">
        <f t="shared" si="64"/>
        <v>1.878114870431401</v>
      </c>
      <c r="BN61" s="33">
        <f t="shared" si="64"/>
        <v>2.6050834787043198</v>
      </c>
      <c r="BO61" s="33">
        <f t="shared" si="64"/>
        <v>3.9214439437920312</v>
      </c>
      <c r="BP61" s="33">
        <f t="shared" si="64"/>
        <v>1.114808412306707</v>
      </c>
      <c r="BQ61" s="33">
        <f t="shared" si="64"/>
        <v>1.5463212727524549</v>
      </c>
      <c r="BR61" s="33">
        <f t="shared" si="64"/>
        <v>2.3276844061856456</v>
      </c>
      <c r="BS61" s="33">
        <f t="shared" si="64"/>
        <v>0.2882640288005337</v>
      </c>
      <c r="BT61" s="33">
        <f t="shared" si="64"/>
        <v>0.39984341253872491</v>
      </c>
      <c r="BU61" s="33">
        <f t="shared" si="64"/>
        <v>0.60188609746393751</v>
      </c>
      <c r="BV61" s="33">
        <f t="shared" si="64"/>
        <v>0.24226080019149257</v>
      </c>
      <c r="BW61" s="33">
        <f t="shared" si="64"/>
        <v>0.33603355047797495</v>
      </c>
      <c r="BX61" s="33">
        <f t="shared" si="64"/>
        <v>0.50583282347949421</v>
      </c>
      <c r="BY61" s="33">
        <f t="shared" si="64"/>
        <v>0.14380077719292772</v>
      </c>
      <c r="BZ61" s="33">
        <f t="shared" si="64"/>
        <v>0.19946225589710004</v>
      </c>
      <c r="CA61" s="33">
        <f t="shared" si="64"/>
        <v>0.30025143600841886</v>
      </c>
      <c r="CB61" s="33">
        <f t="shared" si="64"/>
        <v>0.49254760337729919</v>
      </c>
      <c r="CC61" s="33">
        <f t="shared" si="64"/>
        <v>0.68319975749879303</v>
      </c>
      <c r="CD61" s="33">
        <f t="shared" si="64"/>
        <v>1.0284236852080972</v>
      </c>
      <c r="CE61" s="33">
        <f t="shared" ref="CE61:CS61" si="65">EXP(CE60)</f>
        <v>0.41394334569976532</v>
      </c>
      <c r="CF61" s="33">
        <f t="shared" si="65"/>
        <v>0.57416987000073749</v>
      </c>
      <c r="CG61" s="33">
        <f t="shared" si="65"/>
        <v>0.8643005023939222</v>
      </c>
      <c r="CH61" s="33">
        <f t="shared" si="65"/>
        <v>0.24570782717804857</v>
      </c>
      <c r="CI61" s="33">
        <f t="shared" si="65"/>
        <v>0.34081483047032302</v>
      </c>
      <c r="CJ61" s="33">
        <f t="shared" si="65"/>
        <v>0.51303010587863351</v>
      </c>
      <c r="CK61" s="33">
        <f t="shared" si="65"/>
        <v>1.0061403228135202</v>
      </c>
      <c r="CL61" s="33">
        <f t="shared" si="65"/>
        <v>1.3955906390420483</v>
      </c>
      <c r="CM61" s="33">
        <f t="shared" si="65"/>
        <v>2.1007889014774457</v>
      </c>
      <c r="CN61" s="33">
        <f t="shared" si="65"/>
        <v>0.84557327781744651</v>
      </c>
      <c r="CO61" s="33">
        <f t="shared" si="65"/>
        <v>1.1728723363816982</v>
      </c>
      <c r="CP61" s="33">
        <f t="shared" si="65"/>
        <v>1.7655300330846915</v>
      </c>
      <c r="CQ61" s="33">
        <f t="shared" si="65"/>
        <v>0.50191402995287471</v>
      </c>
      <c r="CR61" s="33">
        <f t="shared" si="65"/>
        <v>0.69619168014989485</v>
      </c>
      <c r="CS61" s="33">
        <f t="shared" si="65"/>
        <v>1.0479804851397896</v>
      </c>
    </row>
    <row r="62" spans="2:97" ht="14.25" thickTop="1" thickBot="1" x14ac:dyDescent="0.25">
      <c r="H62" s="32">
        <f t="shared" ref="H62:H63" si="66">H61</f>
        <v>0.625</v>
      </c>
      <c r="I62" s="32">
        <f t="shared" ref="I62:J62" si="67">I57</f>
        <v>0</v>
      </c>
      <c r="J62" s="32">
        <f t="shared" si="67"/>
        <v>-0.55635838150289019</v>
      </c>
      <c r="K62" s="32">
        <f t="shared" si="62"/>
        <v>-0.34772398843930635</v>
      </c>
      <c r="L62" s="32">
        <f>$CE$5-$CE$7*SUMPRODUCT($B$5:$CD$5,Q62:CS62)</f>
        <v>-0.23612938307933007</v>
      </c>
      <c r="M62" s="32">
        <f>SUMPRODUCT($B$7:$CD$7, LN(Q62:CS62))</f>
        <v>-487.42945121494671</v>
      </c>
      <c r="O62" s="48">
        <f t="shared" si="63"/>
        <v>1.0000000000000002</v>
      </c>
      <c r="P62" s="39" t="s">
        <v>405</v>
      </c>
      <c r="Q62" s="32">
        <f t="shared" ref="Q62:AV62" si="68">Q61/$O61</f>
        <v>7.8100891543621438E-3</v>
      </c>
      <c r="R62" s="32">
        <f t="shared" si="68"/>
        <v>1.0833168164289744E-2</v>
      </c>
      <c r="S62" s="32">
        <f t="shared" si="68"/>
        <v>1.6307217038228503E-2</v>
      </c>
      <c r="T62" s="32">
        <f t="shared" si="68"/>
        <v>6.5636994528093118E-3</v>
      </c>
      <c r="U62" s="32">
        <f t="shared" si="68"/>
        <v>9.1043339642832948E-3</v>
      </c>
      <c r="V62" s="32">
        <f t="shared" si="68"/>
        <v>1.3704795097106006E-2</v>
      </c>
      <c r="W62" s="32">
        <f t="shared" si="68"/>
        <v>3.8960701930675738E-3</v>
      </c>
      <c r="X62" s="32">
        <f t="shared" si="68"/>
        <v>5.4041359512271674E-3</v>
      </c>
      <c r="Y62" s="32">
        <f t="shared" si="68"/>
        <v>8.1348702913385147E-3</v>
      </c>
      <c r="Z62" s="32">
        <f t="shared" si="68"/>
        <v>1.3344851631855736E-2</v>
      </c>
      <c r="AA62" s="32">
        <f t="shared" si="68"/>
        <v>1.8510290855597349E-2</v>
      </c>
      <c r="AB62" s="32">
        <f t="shared" si="68"/>
        <v>2.7863624550570478E-2</v>
      </c>
      <c r="AC62" s="32">
        <f t="shared" si="68"/>
        <v>1.1215185079534042E-2</v>
      </c>
      <c r="AD62" s="32">
        <f t="shared" si="68"/>
        <v>1.5556286690065089E-2</v>
      </c>
      <c r="AE62" s="32">
        <f t="shared" si="68"/>
        <v>2.3416948718660333E-2</v>
      </c>
      <c r="AF62" s="32">
        <f t="shared" si="68"/>
        <v>6.6570915704263272E-3</v>
      </c>
      <c r="AG62" s="32">
        <f t="shared" si="68"/>
        <v>9.2338757013067669E-3</v>
      </c>
      <c r="AH62" s="32">
        <f t="shared" si="68"/>
        <v>1.3899794859789871E-2</v>
      </c>
      <c r="AI62" s="32">
        <f t="shared" si="68"/>
        <v>2.7259889677077015E-2</v>
      </c>
      <c r="AJ62" s="32">
        <f t="shared" si="68"/>
        <v>3.7811472209228529E-2</v>
      </c>
      <c r="AK62" s="32">
        <f t="shared" si="68"/>
        <v>5.6917780145182596E-2</v>
      </c>
      <c r="AL62" s="32">
        <f t="shared" si="68"/>
        <v>2.2909562160009118E-2</v>
      </c>
      <c r="AM62" s="32">
        <f t="shared" si="68"/>
        <v>3.1777247934616837E-2</v>
      </c>
      <c r="AN62" s="32">
        <f t="shared" si="68"/>
        <v>4.7834435050641513E-2</v>
      </c>
      <c r="AO62" s="32">
        <f t="shared" si="68"/>
        <v>1.3598621160150402E-2</v>
      </c>
      <c r="AP62" s="32">
        <f t="shared" si="68"/>
        <v>1.8862287858532091E-2</v>
      </c>
      <c r="AQ62" s="32">
        <f t="shared" si="68"/>
        <v>2.839348723123894E-2</v>
      </c>
      <c r="AR62" s="32">
        <f t="shared" si="68"/>
        <v>5.2404736390114339E-3</v>
      </c>
      <c r="AS62" s="32">
        <f t="shared" si="68"/>
        <v>7.268922424557755E-3</v>
      </c>
      <c r="AT62" s="32">
        <f t="shared" si="68"/>
        <v>1.0941941804434363E-2</v>
      </c>
      <c r="AU62" s="32">
        <f t="shared" si="68"/>
        <v>4.4041614989285219E-3</v>
      </c>
      <c r="AV62" s="32">
        <f t="shared" si="68"/>
        <v>6.1088959674596276E-3</v>
      </c>
      <c r="AW62" s="32">
        <f t="shared" ref="AW62:CB62" si="69">AW61/$O61</f>
        <v>9.195748731539638E-3</v>
      </c>
      <c r="AX62" s="32">
        <f t="shared" si="69"/>
        <v>2.6142151182877633E-3</v>
      </c>
      <c r="AY62" s="32">
        <f t="shared" si="69"/>
        <v>3.6261086697355234E-3</v>
      </c>
      <c r="AZ62" s="32">
        <f t="shared" si="69"/>
        <v>5.4583977821464997E-3</v>
      </c>
      <c r="BA62" s="32">
        <f t="shared" si="69"/>
        <v>8.9542310991672959E-3</v>
      </c>
      <c r="BB62" s="32">
        <f t="shared" si="69"/>
        <v>1.2420177204381044E-2</v>
      </c>
      <c r="BC62" s="32">
        <f t="shared" si="69"/>
        <v>1.8696148924627981E-2</v>
      </c>
      <c r="BD62" s="32">
        <f t="shared" si="69"/>
        <v>7.525251070035004E-3</v>
      </c>
      <c r="BE62" s="32">
        <f t="shared" si="69"/>
        <v>1.0438076788746791E-2</v>
      </c>
      <c r="BF62" s="32">
        <f t="shared" si="69"/>
        <v>1.571248420354868E-2</v>
      </c>
      <c r="BG62" s="32">
        <f t="shared" si="69"/>
        <v>4.4668264596978971E-3</v>
      </c>
      <c r="BH62" s="32">
        <f t="shared" si="69"/>
        <v>6.1958168776574457E-3</v>
      </c>
      <c r="BI62" s="32">
        <f t="shared" si="69"/>
        <v>9.3265911708205682E-3</v>
      </c>
      <c r="BJ62" s="32">
        <f t="shared" si="69"/>
        <v>1.8291050259687983E-2</v>
      </c>
      <c r="BK62" s="32">
        <f t="shared" si="69"/>
        <v>2.5371032192891607E-2</v>
      </c>
      <c r="BL62" s="32">
        <f t="shared" si="69"/>
        <v>3.819112951806479E-2</v>
      </c>
      <c r="BM62" s="32">
        <f t="shared" si="69"/>
        <v>1.5372034071309755E-2</v>
      </c>
      <c r="BN62" s="32">
        <f t="shared" si="69"/>
        <v>2.1322142017889751E-2</v>
      </c>
      <c r="BO62" s="32">
        <f t="shared" si="69"/>
        <v>3.2096316823718038E-2</v>
      </c>
      <c r="BP62" s="32">
        <f t="shared" si="69"/>
        <v>9.1245073274059708E-3</v>
      </c>
      <c r="BQ62" s="32">
        <f t="shared" si="69"/>
        <v>1.2656362858402709E-2</v>
      </c>
      <c r="BR62" s="32">
        <f t="shared" si="69"/>
        <v>1.9051680257940372E-2</v>
      </c>
      <c r="BS62" s="32">
        <f t="shared" si="69"/>
        <v>2.3593894825171035E-3</v>
      </c>
      <c r="BT62" s="32">
        <f t="shared" si="69"/>
        <v>3.2726467680447139E-3</v>
      </c>
      <c r="BU62" s="32">
        <f t="shared" si="69"/>
        <v>4.926329982754509E-3</v>
      </c>
      <c r="BV62" s="32">
        <f t="shared" si="69"/>
        <v>1.9828612899651767E-3</v>
      </c>
      <c r="BW62" s="32">
        <f t="shared" si="69"/>
        <v>2.7503744677044718E-3</v>
      </c>
      <c r="BX62" s="32">
        <f t="shared" si="69"/>
        <v>4.140151126713316E-3</v>
      </c>
      <c r="BY62" s="32">
        <f t="shared" si="69"/>
        <v>1.176983624000994E-3</v>
      </c>
      <c r="BZ62" s="32">
        <f t="shared" si="69"/>
        <v>1.6325628649573696E-3</v>
      </c>
      <c r="CA62" s="32">
        <f t="shared" si="69"/>
        <v>2.4575042650191708E-3</v>
      </c>
      <c r="CB62" s="32">
        <f t="shared" si="69"/>
        <v>4.0314139779526106E-3</v>
      </c>
      <c r="CC62" s="32">
        <f t="shared" ref="CC62:CS62" si="70">CC61/$O61</f>
        <v>5.5918677367000832E-3</v>
      </c>
      <c r="CD62" s="32">
        <f t="shared" si="70"/>
        <v>8.4174637971582145E-3</v>
      </c>
      <c r="CE62" s="32">
        <f t="shared" si="70"/>
        <v>3.3880521973755182E-3</v>
      </c>
      <c r="CF62" s="32">
        <f t="shared" si="70"/>
        <v>4.6994776215916285E-3</v>
      </c>
      <c r="CG62" s="32">
        <f t="shared" si="70"/>
        <v>7.0741449204316867E-3</v>
      </c>
      <c r="CH62" s="32">
        <f t="shared" si="70"/>
        <v>2.0110745889046029E-3</v>
      </c>
      <c r="CI62" s="32">
        <f t="shared" si="70"/>
        <v>2.7895083886930018E-3</v>
      </c>
      <c r="CJ62" s="32">
        <f t="shared" si="70"/>
        <v>4.1990595949876735E-3</v>
      </c>
      <c r="CK62" s="32">
        <f t="shared" si="70"/>
        <v>8.2350784642131105E-3</v>
      </c>
      <c r="CL62" s="32">
        <f t="shared" si="70"/>
        <v>1.1422659599105125E-2</v>
      </c>
      <c r="CM62" s="32">
        <f t="shared" si="70"/>
        <v>1.7194581161440316E-2</v>
      </c>
      <c r="CN62" s="32">
        <f t="shared" si="70"/>
        <v>6.9208659390536578E-3</v>
      </c>
      <c r="CO62" s="32">
        <f t="shared" si="70"/>
        <v>9.5997501537351641E-3</v>
      </c>
      <c r="CP62" s="32">
        <f t="shared" si="70"/>
        <v>1.445054732795153E-2</v>
      </c>
      <c r="CQ62" s="32">
        <f t="shared" si="70"/>
        <v>4.1080765030797857E-3</v>
      </c>
      <c r="CR62" s="32">
        <f t="shared" si="70"/>
        <v>5.6982042983176823E-3</v>
      </c>
      <c r="CS62" s="32">
        <f t="shared" si="70"/>
        <v>8.5775327043421026E-3</v>
      </c>
    </row>
    <row r="63" spans="2:97" ht="13.5" thickTop="1" x14ac:dyDescent="0.2">
      <c r="H63" s="34">
        <f t="shared" si="66"/>
        <v>0.625</v>
      </c>
      <c r="I63" s="34">
        <f t="shared" ref="I63:J63" si="71">I58</f>
        <v>0</v>
      </c>
      <c r="J63" s="34">
        <f t="shared" si="71"/>
        <v>0.58895311496467573</v>
      </c>
      <c r="K63" s="34">
        <f t="shared" si="62"/>
        <v>0.36809569685292232</v>
      </c>
      <c r="L63" s="34">
        <f>$CE$6-$CE$7*SUMPRODUCT($B$6:$CD$6,Q62:CS62)</f>
        <v>-0.37485623046499228</v>
      </c>
    </row>
    <row r="64" spans="2:97" ht="13.5" thickBot="1" x14ac:dyDescent="0.25">
      <c r="B64" s="39" t="s">
        <v>406</v>
      </c>
      <c r="D64" s="39" t="s">
        <v>407</v>
      </c>
      <c r="E64" s="39" t="s">
        <v>408</v>
      </c>
      <c r="F64" s="39" t="s">
        <v>409</v>
      </c>
      <c r="H64" s="39" t="s">
        <v>386</v>
      </c>
      <c r="I64" s="39" t="s">
        <v>410</v>
      </c>
      <c r="J64" s="39" t="s">
        <v>411</v>
      </c>
      <c r="K64" s="39" t="s">
        <v>388</v>
      </c>
      <c r="L64" s="39" t="s">
        <v>412</v>
      </c>
      <c r="M64" s="39" t="s">
        <v>413</v>
      </c>
      <c r="O64" s="45" t="s">
        <v>375</v>
      </c>
    </row>
    <row r="65" spans="2:97" ht="14.25" thickTop="1" thickBot="1" x14ac:dyDescent="0.25">
      <c r="B65" s="32">
        <f>1+B60</f>
        <v>6</v>
      </c>
      <c r="D65" s="32">
        <f>IF(F60,IF(M65&lt;0,D60,H65),E60)</f>
        <v>0.625</v>
      </c>
      <c r="E65" s="32">
        <f>IF(F60,IF(M65&lt;0,H65,E60),H65)</f>
        <v>0.6875</v>
      </c>
      <c r="F65" s="32" t="b">
        <f>OR(F60,M65*M60&lt;=0)</f>
        <v>1</v>
      </c>
      <c r="H65" s="32">
        <f>IF(F60,(D60+E60)/2,2*H60)</f>
        <v>0.6875</v>
      </c>
      <c r="I65" s="32">
        <f>I60</f>
        <v>0</v>
      </c>
      <c r="J65" s="32">
        <f>J60</f>
        <v>-0.95761078998073357</v>
      </c>
      <c r="K65" s="32">
        <f>I65+J65*H65</f>
        <v>-0.6583574181117543</v>
      </c>
      <c r="L65" s="32">
        <f>$CE$3-$CE$7*SUMPRODUCT($B$3:$CD$3,Q67:CS67)</f>
        <v>-1.2613165350643953</v>
      </c>
      <c r="M65" s="32">
        <f>SUMPRODUCT(L65:L68,J65:J68)</f>
        <v>-6.0679773296395183</v>
      </c>
      <c r="O65" s="46">
        <f>SUM(Q65:CS65)</f>
        <v>7.2224164774291175</v>
      </c>
      <c r="P65" s="39" t="s">
        <v>402</v>
      </c>
      <c r="Q65" s="32">
        <f t="shared" ref="Q65:AV65" si="72">SUMPRODUCT(B$3:B$6,$K65:$K68)</f>
        <v>-5.1551461143223287E-2</v>
      </c>
      <c r="R65" s="32">
        <f t="shared" si="72"/>
        <v>0.30836433133518965</v>
      </c>
      <c r="S65" s="32">
        <f t="shared" si="72"/>
        <v>0.75825907193320585</v>
      </c>
      <c r="T65" s="32">
        <f t="shared" si="72"/>
        <v>-0.24279965478484178</v>
      </c>
      <c r="U65" s="32">
        <f t="shared" si="72"/>
        <v>0.11711613769357118</v>
      </c>
      <c r="V65" s="32">
        <f t="shared" si="72"/>
        <v>0.56701087829158736</v>
      </c>
      <c r="W65" s="32">
        <f t="shared" si="72"/>
        <v>-0.81654423570969725</v>
      </c>
      <c r="X65" s="32">
        <f t="shared" si="72"/>
        <v>-0.45662844323128432</v>
      </c>
      <c r="Y65" s="32">
        <f t="shared" si="72"/>
        <v>-6.7337026332681127E-3</v>
      </c>
      <c r="Z65" s="32">
        <f t="shared" si="72"/>
        <v>0.53773425314249101</v>
      </c>
      <c r="AA65" s="32">
        <f t="shared" si="72"/>
        <v>0.897650045620904</v>
      </c>
      <c r="AB65" s="32">
        <f t="shared" si="72"/>
        <v>1.3475447862189203</v>
      </c>
      <c r="AC65" s="32">
        <f t="shared" si="72"/>
        <v>0.34648605950087252</v>
      </c>
      <c r="AD65" s="32">
        <f t="shared" si="72"/>
        <v>0.70640185197928551</v>
      </c>
      <c r="AE65" s="32">
        <f t="shared" si="72"/>
        <v>1.1562965925773017</v>
      </c>
      <c r="AF65" s="32">
        <f t="shared" si="72"/>
        <v>-0.22725852142398295</v>
      </c>
      <c r="AG65" s="32">
        <f t="shared" si="72"/>
        <v>0.13265727105443001</v>
      </c>
      <c r="AH65" s="32">
        <f t="shared" si="72"/>
        <v>0.58255201165244619</v>
      </c>
      <c r="AI65" s="32">
        <f t="shared" si="72"/>
        <v>1.3234485388567765</v>
      </c>
      <c r="AJ65" s="32">
        <f t="shared" si="72"/>
        <v>1.6833643313351896</v>
      </c>
      <c r="AK65" s="32">
        <f t="shared" si="72"/>
        <v>2.1332590719332059</v>
      </c>
      <c r="AL65" s="32">
        <f t="shared" si="72"/>
        <v>1.1322003452151583</v>
      </c>
      <c r="AM65" s="32">
        <f t="shared" si="72"/>
        <v>1.4921161376935712</v>
      </c>
      <c r="AN65" s="32">
        <f t="shared" si="72"/>
        <v>1.9420108782915873</v>
      </c>
      <c r="AO65" s="32">
        <f t="shared" si="72"/>
        <v>0.55845576429030264</v>
      </c>
      <c r="AP65" s="32">
        <f t="shared" si="72"/>
        <v>0.91837155676871562</v>
      </c>
      <c r="AQ65" s="32">
        <f t="shared" si="72"/>
        <v>1.3682662973667319</v>
      </c>
      <c r="AR65" s="32">
        <f t="shared" si="72"/>
        <v>-0.49045640655105949</v>
      </c>
      <c r="AS65" s="32">
        <f t="shared" si="72"/>
        <v>-0.13054061407264653</v>
      </c>
      <c r="AT65" s="32">
        <f t="shared" si="72"/>
        <v>0.31935412652536965</v>
      </c>
      <c r="AU65" s="32">
        <f t="shared" si="72"/>
        <v>-0.68170460019267798</v>
      </c>
      <c r="AV65" s="32">
        <f t="shared" si="72"/>
        <v>-0.32178880771426505</v>
      </c>
      <c r="AW65" s="32">
        <f t="shared" ref="AW65:CB65" si="73">SUMPRODUCT(AH$3:AH$6,$K65:$K68)</f>
        <v>0.12810593288375116</v>
      </c>
      <c r="AX65" s="32">
        <f t="shared" si="73"/>
        <v>-1.2554491811175335</v>
      </c>
      <c r="AY65" s="32">
        <f t="shared" si="73"/>
        <v>-0.89553338863912046</v>
      </c>
      <c r="AZ65" s="32">
        <f t="shared" si="73"/>
        <v>-0.44563864804110431</v>
      </c>
      <c r="BA65" s="32">
        <f t="shared" si="73"/>
        <v>9.8829307734654814E-2</v>
      </c>
      <c r="BB65" s="32">
        <f t="shared" si="73"/>
        <v>0.45874510021306775</v>
      </c>
      <c r="BC65" s="32">
        <f t="shared" si="73"/>
        <v>0.90863984081108395</v>
      </c>
      <c r="BD65" s="32">
        <f t="shared" si="73"/>
        <v>-9.2418885906963677E-2</v>
      </c>
      <c r="BE65" s="32">
        <f t="shared" si="73"/>
        <v>0.26749690657144926</v>
      </c>
      <c r="BF65" s="32">
        <f t="shared" si="73"/>
        <v>0.71739164716946546</v>
      </c>
      <c r="BG65" s="32">
        <f t="shared" si="73"/>
        <v>-0.66616346683181915</v>
      </c>
      <c r="BH65" s="32">
        <f t="shared" si="73"/>
        <v>-0.30624767435340622</v>
      </c>
      <c r="BI65" s="32">
        <f t="shared" si="73"/>
        <v>0.14364706624460999</v>
      </c>
      <c r="BJ65" s="32">
        <f t="shared" si="73"/>
        <v>0.8845435934489404</v>
      </c>
      <c r="BK65" s="32">
        <f t="shared" si="73"/>
        <v>1.2444593859273534</v>
      </c>
      <c r="BL65" s="32">
        <f t="shared" si="73"/>
        <v>1.6943541265253694</v>
      </c>
      <c r="BM65" s="32">
        <f t="shared" si="73"/>
        <v>0.69329539980732202</v>
      </c>
      <c r="BN65" s="32">
        <f t="shared" si="73"/>
        <v>1.053211192285735</v>
      </c>
      <c r="BO65" s="32">
        <f t="shared" si="73"/>
        <v>1.5031059328837513</v>
      </c>
      <c r="BP65" s="32">
        <f t="shared" si="73"/>
        <v>0.11955081888246655</v>
      </c>
      <c r="BQ65" s="32">
        <f t="shared" si="73"/>
        <v>0.47946661136087948</v>
      </c>
      <c r="BR65" s="32">
        <f t="shared" si="73"/>
        <v>0.92936135195889569</v>
      </c>
      <c r="BS65" s="32">
        <f t="shared" si="73"/>
        <v>-1.3682662973667319</v>
      </c>
      <c r="BT65" s="32">
        <f t="shared" si="73"/>
        <v>-1.0083505048883188</v>
      </c>
      <c r="BU65" s="32">
        <f t="shared" si="73"/>
        <v>-0.55845576429030264</v>
      </c>
      <c r="BV65" s="32">
        <f t="shared" si="73"/>
        <v>-1.55951449100835</v>
      </c>
      <c r="BW65" s="32">
        <f t="shared" si="73"/>
        <v>-1.1995986985299372</v>
      </c>
      <c r="BX65" s="32">
        <f t="shared" si="73"/>
        <v>-0.74970395793192102</v>
      </c>
      <c r="BY65" s="32">
        <f t="shared" si="73"/>
        <v>-2.1332590719332059</v>
      </c>
      <c r="BZ65" s="32">
        <f t="shared" si="73"/>
        <v>-1.7733432794547928</v>
      </c>
      <c r="CA65" s="32">
        <f t="shared" si="73"/>
        <v>-1.3234485388567765</v>
      </c>
      <c r="CB65" s="32">
        <f t="shared" si="73"/>
        <v>-0.77898058308101759</v>
      </c>
      <c r="CC65" s="32">
        <f t="shared" ref="CC65:CS65" si="74">SUMPRODUCT(BN$3:BN$6,$K65:$K68)</f>
        <v>-0.41906479060260465</v>
      </c>
      <c r="CD65" s="32">
        <f t="shared" si="74"/>
        <v>3.0829949995411554E-2</v>
      </c>
      <c r="CE65" s="32">
        <f t="shared" si="74"/>
        <v>-0.97022877672263608</v>
      </c>
      <c r="CF65" s="32">
        <f t="shared" si="74"/>
        <v>-0.61031298424422309</v>
      </c>
      <c r="CG65" s="32">
        <f t="shared" si="74"/>
        <v>-0.16041824364620694</v>
      </c>
      <c r="CH65" s="32">
        <f t="shared" si="74"/>
        <v>-1.5439733576474914</v>
      </c>
      <c r="CI65" s="32">
        <f t="shared" si="74"/>
        <v>-1.1840575651690786</v>
      </c>
      <c r="CJ65" s="32">
        <f t="shared" si="74"/>
        <v>-0.73416282457106241</v>
      </c>
      <c r="CK65" s="32">
        <f t="shared" si="74"/>
        <v>6.7337026332681127E-3</v>
      </c>
      <c r="CL65" s="32">
        <f t="shared" si="74"/>
        <v>0.36664949511168105</v>
      </c>
      <c r="CM65" s="32">
        <f t="shared" si="74"/>
        <v>0.81654423570969725</v>
      </c>
      <c r="CN65" s="32">
        <f t="shared" si="74"/>
        <v>-0.18451449100835038</v>
      </c>
      <c r="CO65" s="32">
        <f t="shared" si="74"/>
        <v>0.17540130147006258</v>
      </c>
      <c r="CP65" s="32">
        <f t="shared" si="74"/>
        <v>0.62529604206807876</v>
      </c>
      <c r="CQ65" s="32">
        <f t="shared" si="74"/>
        <v>-0.75825907193320585</v>
      </c>
      <c r="CR65" s="32">
        <f t="shared" si="74"/>
        <v>-0.39834327945479292</v>
      </c>
      <c r="CS65" s="32">
        <f t="shared" si="74"/>
        <v>5.1551461143223287E-2</v>
      </c>
    </row>
    <row r="66" spans="2:97" ht="14.25" thickTop="1" thickBot="1" x14ac:dyDescent="0.25">
      <c r="H66" s="33">
        <f>H65</f>
        <v>0.6875</v>
      </c>
      <c r="I66" s="33">
        <f t="shared" ref="I66:J66" si="75">I61</f>
        <v>0</v>
      </c>
      <c r="J66" s="33">
        <f t="shared" si="75"/>
        <v>1</v>
      </c>
      <c r="K66" s="33">
        <f t="shared" ref="K66:K68" si="76">I66+J66*H66</f>
        <v>0.6875</v>
      </c>
      <c r="L66" s="33">
        <f>$CE$4-$CE$7*SUMPRODUCT($B$4:$CD$4,Q67:CS67)</f>
        <v>-4.1869355210264132</v>
      </c>
      <c r="M66" s="39" t="s">
        <v>414</v>
      </c>
      <c r="O66" s="47">
        <f t="shared" ref="O66:O67" si="77">SUM(Q66:CS66)</f>
        <v>131.66194251643591</v>
      </c>
      <c r="P66" s="39" t="s">
        <v>404</v>
      </c>
      <c r="Q66" s="33">
        <f>EXP(Q65)</f>
        <v>0.9497547732381717</v>
      </c>
      <c r="R66" s="33">
        <f>EXP(R65)</f>
        <v>1.3611968252641142</v>
      </c>
      <c r="S66" s="33">
        <f t="shared" ref="S66:CD66" si="78">EXP(S65)</f>
        <v>2.1345568739068237</v>
      </c>
      <c r="T66" s="33">
        <f t="shared" si="78"/>
        <v>0.78442865455740218</v>
      </c>
      <c r="U66" s="33">
        <f t="shared" si="78"/>
        <v>1.1242499899097342</v>
      </c>
      <c r="V66" s="33">
        <f t="shared" si="78"/>
        <v>1.7629893777381311</v>
      </c>
      <c r="W66" s="33">
        <f t="shared" si="78"/>
        <v>0.44195631540697788</v>
      </c>
      <c r="X66" s="33">
        <f t="shared" si="78"/>
        <v>0.63341564621601765</v>
      </c>
      <c r="Y66" s="33">
        <f t="shared" si="78"/>
        <v>0.99328891794042473</v>
      </c>
      <c r="Z66" s="33">
        <f t="shared" si="78"/>
        <v>1.7121232263586559</v>
      </c>
      <c r="AA66" s="33">
        <f t="shared" si="78"/>
        <v>2.453829942053813</v>
      </c>
      <c r="AB66" s="33">
        <f t="shared" si="78"/>
        <v>3.8479663432898819</v>
      </c>
      <c r="AC66" s="33">
        <f t="shared" si="78"/>
        <v>1.4140897805756041</v>
      </c>
      <c r="AD66" s="33">
        <f t="shared" si="78"/>
        <v>2.0266858079535459</v>
      </c>
      <c r="AE66" s="33">
        <f t="shared" si="78"/>
        <v>3.178141501892831</v>
      </c>
      <c r="AF66" s="33">
        <f t="shared" si="78"/>
        <v>0.79671478782283922</v>
      </c>
      <c r="AG66" s="33">
        <f t="shared" si="78"/>
        <v>1.1418585832718555</v>
      </c>
      <c r="AH66" s="33">
        <f t="shared" si="78"/>
        <v>1.7906022426106696</v>
      </c>
      <c r="AI66" s="33">
        <f t="shared" si="78"/>
        <v>3.7563529961170028</v>
      </c>
      <c r="AJ66" s="33">
        <f t="shared" si="78"/>
        <v>5.3836378789154864</v>
      </c>
      <c r="AK66" s="33">
        <f t="shared" si="78"/>
        <v>8.442336205738993</v>
      </c>
      <c r="AL66" s="33">
        <f t="shared" si="78"/>
        <v>3.1024755124318877</v>
      </c>
      <c r="AM66" s="33">
        <f t="shared" si="78"/>
        <v>4.4464949658356838</v>
      </c>
      <c r="AN66" s="33">
        <f t="shared" si="78"/>
        <v>6.9727582506483143</v>
      </c>
      <c r="AO66" s="33">
        <f t="shared" si="78"/>
        <v>1.7479711356138827</v>
      </c>
      <c r="AP66" s="33">
        <f t="shared" si="78"/>
        <v>2.5052074782826668</v>
      </c>
      <c r="AQ66" s="33">
        <f t="shared" si="78"/>
        <v>3.928533878481141</v>
      </c>
      <c r="AR66" s="33">
        <f t="shared" si="78"/>
        <v>0.61234685128221689</v>
      </c>
      <c r="AS66" s="33">
        <f t="shared" si="78"/>
        <v>0.87762084846801391</v>
      </c>
      <c r="AT66" s="33">
        <f t="shared" si="78"/>
        <v>1.3762386012161421</v>
      </c>
      <c r="AU66" s="33">
        <f t="shared" si="78"/>
        <v>0.50575414855358103</v>
      </c>
      <c r="AV66" s="33">
        <f t="shared" si="78"/>
        <v>0.72485125715988452</v>
      </c>
      <c r="AW66" s="33">
        <f t="shared" si="78"/>
        <v>1.1366734074114688</v>
      </c>
      <c r="AX66" s="33">
        <f t="shared" si="78"/>
        <v>0.28494782629103638</v>
      </c>
      <c r="AY66" s="33">
        <f t="shared" si="78"/>
        <v>0.40838971010467584</v>
      </c>
      <c r="AZ66" s="33">
        <f t="shared" si="78"/>
        <v>0.64041514552284395</v>
      </c>
      <c r="BA66" s="33">
        <f t="shared" si="78"/>
        <v>1.1038778600641586</v>
      </c>
      <c r="BB66" s="33">
        <f t="shared" si="78"/>
        <v>1.5820873776455016</v>
      </c>
      <c r="BC66" s="33">
        <f t="shared" si="78"/>
        <v>2.4809457562606152</v>
      </c>
      <c r="BD66" s="33">
        <f t="shared" si="78"/>
        <v>0.91172316156255373</v>
      </c>
      <c r="BE66" s="33">
        <f t="shared" si="78"/>
        <v>1.3066895876789586</v>
      </c>
      <c r="BF66" s="33">
        <f t="shared" si="78"/>
        <v>2.0490815065641979</v>
      </c>
      <c r="BG66" s="33">
        <f t="shared" si="78"/>
        <v>0.51367553545419464</v>
      </c>
      <c r="BH66" s="33">
        <f t="shared" si="78"/>
        <v>0.73620425796033429</v>
      </c>
      <c r="BI66" s="33">
        <f t="shared" si="78"/>
        <v>1.1544765828584638</v>
      </c>
      <c r="BJ66" s="33">
        <f t="shared" si="78"/>
        <v>2.4218787778600039</v>
      </c>
      <c r="BK66" s="33">
        <f t="shared" si="78"/>
        <v>3.4710577893256485</v>
      </c>
      <c r="BL66" s="33">
        <f t="shared" si="78"/>
        <v>5.4431292568547374</v>
      </c>
      <c r="BM66" s="33">
        <f t="shared" si="78"/>
        <v>2.0002964604647842</v>
      </c>
      <c r="BN66" s="33">
        <f t="shared" si="78"/>
        <v>2.8668423347727767</v>
      </c>
      <c r="BO66" s="33">
        <f t="shared" si="78"/>
        <v>4.495630535215918</v>
      </c>
      <c r="BP66" s="33">
        <f t="shared" si="78"/>
        <v>1.1269905150104942</v>
      </c>
      <c r="BQ66" s="33">
        <f t="shared" si="78"/>
        <v>1.6152126363152859</v>
      </c>
      <c r="BR66" s="33">
        <f t="shared" si="78"/>
        <v>2.5328910350631939</v>
      </c>
      <c r="BS66" s="33">
        <f t="shared" si="78"/>
        <v>0.25454788756629543</v>
      </c>
      <c r="BT66" s="33">
        <f t="shared" si="78"/>
        <v>0.36482025276017044</v>
      </c>
      <c r="BU66" s="33">
        <f t="shared" si="78"/>
        <v>0.57209182670445102</v>
      </c>
      <c r="BV66" s="33">
        <f t="shared" si="78"/>
        <v>0.2102381189233416</v>
      </c>
      <c r="BW66" s="33">
        <f t="shared" si="78"/>
        <v>0.30131510584805155</v>
      </c>
      <c r="BX66" s="33">
        <f t="shared" si="78"/>
        <v>0.47250641381353858</v>
      </c>
      <c r="BY66" s="33">
        <f t="shared" si="78"/>
        <v>0.11845062499645688</v>
      </c>
      <c r="BZ66" s="33">
        <f t="shared" si="78"/>
        <v>0.16976446893338665</v>
      </c>
      <c r="CA66" s="33">
        <f t="shared" si="78"/>
        <v>0.26621566211527897</v>
      </c>
      <c r="CB66" s="33">
        <f t="shared" si="78"/>
        <v>0.45887355642012179</v>
      </c>
      <c r="CC66" s="33">
        <f t="shared" si="78"/>
        <v>0.65766158359710269</v>
      </c>
      <c r="CD66" s="33">
        <f t="shared" si="78"/>
        <v>1.0313101146847439</v>
      </c>
      <c r="CE66" s="33">
        <f t="shared" ref="CE66:CS66" si="79">EXP(CE65)</f>
        <v>0.37899632264795163</v>
      </c>
      <c r="CF66" s="33">
        <f t="shared" si="79"/>
        <v>0.54318083542370943</v>
      </c>
      <c r="CG66" s="33">
        <f t="shared" si="79"/>
        <v>0.85178745976222858</v>
      </c>
      <c r="CH66" s="33">
        <f t="shared" si="79"/>
        <v>0.21353097867745696</v>
      </c>
      <c r="CI66" s="33">
        <f t="shared" si="79"/>
        <v>0.30603446116969918</v>
      </c>
      <c r="CJ66" s="33">
        <f t="shared" si="79"/>
        <v>0.47990705724383542</v>
      </c>
      <c r="CK66" s="33">
        <f t="shared" si="79"/>
        <v>1.0067564249820593</v>
      </c>
      <c r="CL66" s="33">
        <f t="shared" si="79"/>
        <v>1.4428920897417512</v>
      </c>
      <c r="CM66" s="33">
        <f t="shared" si="79"/>
        <v>2.2626670671718867</v>
      </c>
      <c r="CN66" s="33">
        <f t="shared" si="79"/>
        <v>0.83150789042431617</v>
      </c>
      <c r="CO66" s="33">
        <f t="shared" si="79"/>
        <v>1.1917243614039783</v>
      </c>
      <c r="CP66" s="33">
        <f t="shared" si="79"/>
        <v>1.868799118704604</v>
      </c>
      <c r="CQ66" s="33">
        <f t="shared" si="79"/>
        <v>0.46848130973888086</v>
      </c>
      <c r="CR66" s="33">
        <f t="shared" si="79"/>
        <v>0.67143149945741087</v>
      </c>
      <c r="CS66" s="33">
        <f t="shared" si="79"/>
        <v>1.052903368509029</v>
      </c>
    </row>
    <row r="67" spans="2:97" ht="14.25" thickTop="1" thickBot="1" x14ac:dyDescent="0.25">
      <c r="H67" s="32">
        <f t="shared" ref="H67:H68" si="80">H66</f>
        <v>0.6875</v>
      </c>
      <c r="I67" s="32">
        <f t="shared" ref="I67:J67" si="81">I62</f>
        <v>0</v>
      </c>
      <c r="J67" s="32">
        <f t="shared" si="81"/>
        <v>-0.55635838150289019</v>
      </c>
      <c r="K67" s="32">
        <f t="shared" si="76"/>
        <v>-0.38249638728323698</v>
      </c>
      <c r="L67" s="32">
        <f>$CE$5-$CE$7*SUMPRODUCT($B$5:$CD$5,Q67:CS67)</f>
        <v>2.1298707610776688</v>
      </c>
      <c r="M67" s="32">
        <f>SUMPRODUCT($B$7:$CD$7, LN(Q67:CS67))</f>
        <v>-487.47834841816382</v>
      </c>
      <c r="O67" s="48">
        <f t="shared" si="77"/>
        <v>1.0000000000000002</v>
      </c>
      <c r="P67" s="39" t="s">
        <v>405</v>
      </c>
      <c r="Q67" s="32">
        <f t="shared" ref="Q67:AV67" si="82">Q66/$O66</f>
        <v>7.2135862124289244E-3</v>
      </c>
      <c r="R67" s="32">
        <f t="shared" si="82"/>
        <v>1.0338574680334753E-2</v>
      </c>
      <c r="S67" s="32">
        <f t="shared" si="82"/>
        <v>1.6212406053787015E-2</v>
      </c>
      <c r="T67" s="32">
        <f t="shared" si="82"/>
        <v>5.9578997511712901E-3</v>
      </c>
      <c r="U67" s="32">
        <f t="shared" si="82"/>
        <v>8.5389138913045375E-3</v>
      </c>
      <c r="V67" s="32">
        <f t="shared" si="82"/>
        <v>1.339027318025518E-2</v>
      </c>
      <c r="W67" s="32">
        <f t="shared" si="82"/>
        <v>3.3567506825429574E-3</v>
      </c>
      <c r="X67" s="32">
        <f t="shared" si="82"/>
        <v>4.8109243575602395E-3</v>
      </c>
      <c r="Y67" s="32">
        <f t="shared" si="82"/>
        <v>7.544237149747569E-3</v>
      </c>
      <c r="Z67" s="32">
        <f t="shared" si="82"/>
        <v>1.3003934118205223E-2</v>
      </c>
      <c r="AA67" s="32">
        <f t="shared" si="82"/>
        <v>1.8637351805344139E-2</v>
      </c>
      <c r="AB67" s="32">
        <f t="shared" si="82"/>
        <v>2.9226109456873036E-2</v>
      </c>
      <c r="AC67" s="32">
        <f t="shared" si="82"/>
        <v>1.0740307742300531E-2</v>
      </c>
      <c r="AD67" s="32">
        <f t="shared" si="82"/>
        <v>1.5393102738861278E-2</v>
      </c>
      <c r="AE67" s="32">
        <f t="shared" si="82"/>
        <v>2.4138649644304695E-2</v>
      </c>
      <c r="AF67" s="32">
        <f t="shared" si="82"/>
        <v>6.0512155038528461E-3</v>
      </c>
      <c r="AG67" s="32">
        <f t="shared" si="82"/>
        <v>8.6726548419966722E-3</v>
      </c>
      <c r="AH67" s="32">
        <f t="shared" si="82"/>
        <v>1.3599998666183595E-2</v>
      </c>
      <c r="AI67" s="32">
        <f t="shared" si="82"/>
        <v>2.8530286917558437E-2</v>
      </c>
      <c r="AJ67" s="32">
        <f t="shared" si="82"/>
        <v>4.0889856066368031E-2</v>
      </c>
      <c r="AK67" s="32">
        <f t="shared" si="82"/>
        <v>6.4121309805869692E-2</v>
      </c>
      <c r="AL67" s="32">
        <f t="shared" si="82"/>
        <v>2.3563950623351867E-2</v>
      </c>
      <c r="AM67" s="32">
        <f t="shared" si="82"/>
        <v>3.3772059570521748E-2</v>
      </c>
      <c r="AN67" s="32">
        <f t="shared" si="82"/>
        <v>5.2959557768774951E-2</v>
      </c>
      <c r="AO67" s="32">
        <f t="shared" si="82"/>
        <v>1.3276206489173409E-2</v>
      </c>
      <c r="AP67" s="32">
        <f t="shared" si="82"/>
        <v>1.9027574942318135E-2</v>
      </c>
      <c r="AQ67" s="32">
        <f t="shared" si="82"/>
        <v>2.9838036743159289E-2</v>
      </c>
      <c r="AR67" s="32">
        <f t="shared" si="82"/>
        <v>4.6509024519805721E-3</v>
      </c>
      <c r="AS67" s="32">
        <f t="shared" si="82"/>
        <v>6.6657139617885925E-3</v>
      </c>
      <c r="AT67" s="32">
        <f t="shared" si="82"/>
        <v>1.0452820115762309E-2</v>
      </c>
      <c r="AU67" s="32">
        <f t="shared" si="82"/>
        <v>3.8413085732078244E-3</v>
      </c>
      <c r="AV67" s="32">
        <f t="shared" si="82"/>
        <v>5.5053969530291435E-3</v>
      </c>
      <c r="AW67" s="32">
        <f t="shared" ref="AW67:CB67" si="83">AW66/$O66</f>
        <v>8.6332723464836707E-3</v>
      </c>
      <c r="AX67" s="32">
        <f t="shared" si="83"/>
        <v>2.1642383580620888E-3</v>
      </c>
      <c r="AY67" s="32">
        <f t="shared" si="83"/>
        <v>3.101805292396433E-3</v>
      </c>
      <c r="AZ67" s="32">
        <f t="shared" si="83"/>
        <v>4.8640870192455067E-3</v>
      </c>
      <c r="BA67" s="32">
        <f t="shared" si="83"/>
        <v>8.3841833028276708E-3</v>
      </c>
      <c r="BB67" s="32">
        <f t="shared" si="83"/>
        <v>1.2016284640855902E-2</v>
      </c>
      <c r="BC67" s="32">
        <f t="shared" si="83"/>
        <v>1.8843302087472303E-2</v>
      </c>
      <c r="BD67" s="32">
        <f t="shared" si="83"/>
        <v>6.9247281646990701E-3</v>
      </c>
      <c r="BE67" s="32">
        <f t="shared" si="83"/>
        <v>9.9245808067569639E-3</v>
      </c>
      <c r="BF67" s="32">
        <f t="shared" si="83"/>
        <v>1.5563202755484201E-2</v>
      </c>
      <c r="BG67" s="32">
        <f t="shared" si="83"/>
        <v>3.9014731640471608E-3</v>
      </c>
      <c r="BH67" s="32">
        <f t="shared" si="83"/>
        <v>5.5916253694071908E-3</v>
      </c>
      <c r="BI67" s="32">
        <f t="shared" si="83"/>
        <v>8.7684911888212917E-3</v>
      </c>
      <c r="BJ67" s="32">
        <f t="shared" si="83"/>
        <v>1.8394676028402595E-2</v>
      </c>
      <c r="BK67" s="32">
        <f t="shared" si="83"/>
        <v>2.6363410131916759E-2</v>
      </c>
      <c r="BL67" s="32">
        <f t="shared" si="83"/>
        <v>4.1341705528727471E-2</v>
      </c>
      <c r="BM67" s="32">
        <f t="shared" si="83"/>
        <v>1.5192670123449522E-2</v>
      </c>
      <c r="BN67" s="32">
        <f t="shared" si="83"/>
        <v>2.1774267339363437E-2</v>
      </c>
      <c r="BO67" s="32">
        <f t="shared" si="83"/>
        <v>3.4145254500211476E-2</v>
      </c>
      <c r="BP67" s="32">
        <f t="shared" si="83"/>
        <v>8.5597287528232178E-3</v>
      </c>
      <c r="BQ67" s="32">
        <f t="shared" si="83"/>
        <v>1.2267877910988987E-2</v>
      </c>
      <c r="BR67" s="32">
        <f t="shared" si="83"/>
        <v>1.9237837348078032E-2</v>
      </c>
      <c r="BS67" s="32">
        <f t="shared" si="83"/>
        <v>1.9333444631087617E-3</v>
      </c>
      <c r="BT67" s="32">
        <f t="shared" si="83"/>
        <v>2.7708861481716964E-3</v>
      </c>
      <c r="BU67" s="32">
        <f t="shared" si="83"/>
        <v>4.3451571180717951E-3</v>
      </c>
      <c r="BV67" s="32">
        <f t="shared" si="83"/>
        <v>1.5968024996828275E-3</v>
      </c>
      <c r="BW67" s="32">
        <f t="shared" si="83"/>
        <v>2.2885512706941652E-3</v>
      </c>
      <c r="BX67" s="32">
        <f t="shared" si="83"/>
        <v>3.5887850716964289E-3</v>
      </c>
      <c r="BY67" s="32">
        <f t="shared" si="83"/>
        <v>8.9965727933620748E-4</v>
      </c>
      <c r="BZ67" s="32">
        <f t="shared" si="83"/>
        <v>1.2893966600272075E-3</v>
      </c>
      <c r="CA67" s="32">
        <f t="shared" si="83"/>
        <v>2.0219636519645465E-3</v>
      </c>
      <c r="CB67" s="32">
        <f t="shared" si="83"/>
        <v>3.4852406674984204E-3</v>
      </c>
      <c r="CC67" s="32">
        <f t="shared" ref="CC67:CS67" si="84">CC66/$O66</f>
        <v>4.9950773247554358E-3</v>
      </c>
      <c r="CD67" s="32">
        <f t="shared" si="84"/>
        <v>7.8330160938951746E-3</v>
      </c>
      <c r="CE67" s="32">
        <f t="shared" si="84"/>
        <v>2.8785563649164595E-3</v>
      </c>
      <c r="CF67" s="32">
        <f t="shared" si="84"/>
        <v>4.1255720904763487E-3</v>
      </c>
      <c r="CG67" s="32">
        <f t="shared" si="84"/>
        <v>6.4695039696524024E-3</v>
      </c>
      <c r="CH67" s="32">
        <f t="shared" si="84"/>
        <v>1.6218124584543555E-3</v>
      </c>
      <c r="CI67" s="32">
        <f t="shared" si="84"/>
        <v>2.3243957617554946E-3</v>
      </c>
      <c r="CJ67" s="32">
        <f t="shared" si="84"/>
        <v>3.644994506927669E-3</v>
      </c>
      <c r="CK67" s="32">
        <f t="shared" si="84"/>
        <v>7.6465256834288443E-3</v>
      </c>
      <c r="CL67" s="32">
        <f t="shared" si="84"/>
        <v>1.0959067306496931E-2</v>
      </c>
      <c r="CM67" s="32">
        <f t="shared" si="84"/>
        <v>1.7185429775118412E-2</v>
      </c>
      <c r="CN67" s="32">
        <f t="shared" si="84"/>
        <v>6.315476397596941E-3</v>
      </c>
      <c r="CO67" s="32">
        <f t="shared" si="84"/>
        <v>9.0513958599328006E-3</v>
      </c>
      <c r="CP67" s="32">
        <f t="shared" si="84"/>
        <v>1.4193920300631399E-2</v>
      </c>
      <c r="CQ67" s="32">
        <f t="shared" si="84"/>
        <v>3.5582135641086896E-3</v>
      </c>
      <c r="CR67" s="32">
        <f t="shared" si="84"/>
        <v>5.099662716685144E-3</v>
      </c>
      <c r="CS67" s="32">
        <f t="shared" si="84"/>
        <v>7.9970213744764602E-3</v>
      </c>
    </row>
    <row r="68" spans="2:97" ht="13.5" thickTop="1" x14ac:dyDescent="0.2">
      <c r="H68" s="34">
        <f t="shared" si="80"/>
        <v>0.6875</v>
      </c>
      <c r="I68" s="34">
        <f t="shared" ref="I68:J68" si="85">I63</f>
        <v>0</v>
      </c>
      <c r="J68" s="34">
        <f t="shared" si="85"/>
        <v>0.58895311496467573</v>
      </c>
      <c r="K68" s="34">
        <f t="shared" si="76"/>
        <v>0.40490526653821457</v>
      </c>
      <c r="L68" s="34">
        <f>$CE$6-$CE$7*SUMPRODUCT($B$6:$CD$6,Q67:CS67)</f>
        <v>-3.2327202868136204</v>
      </c>
    </row>
    <row r="69" spans="2:97" ht="13.5" thickBot="1" x14ac:dyDescent="0.25">
      <c r="B69" s="39" t="s">
        <v>406</v>
      </c>
      <c r="D69" s="39" t="s">
        <v>407</v>
      </c>
      <c r="E69" s="39" t="s">
        <v>408</v>
      </c>
      <c r="F69" s="39" t="s">
        <v>409</v>
      </c>
      <c r="H69" s="39" t="s">
        <v>386</v>
      </c>
      <c r="I69" s="39" t="s">
        <v>410</v>
      </c>
      <c r="J69" s="39" t="s">
        <v>411</v>
      </c>
      <c r="K69" s="39" t="s">
        <v>388</v>
      </c>
      <c r="L69" s="39" t="s">
        <v>412</v>
      </c>
      <c r="M69" s="39" t="s">
        <v>413</v>
      </c>
      <c r="O69" s="45" t="s">
        <v>375</v>
      </c>
    </row>
    <row r="70" spans="2:97" ht="14.25" thickTop="1" thickBot="1" x14ac:dyDescent="0.25">
      <c r="B70" s="32">
        <f>1+B65</f>
        <v>7</v>
      </c>
      <c r="D70" s="32">
        <f>IF(F65,IF(M70&lt;0,D65,H70),E65)</f>
        <v>0.625</v>
      </c>
      <c r="E70" s="32">
        <f>IF(F65,IF(M70&lt;0,H70,E65),H70)</f>
        <v>0.65625</v>
      </c>
      <c r="F70" s="32" t="b">
        <f>OR(F65,M70*M65&lt;=0)</f>
        <v>1</v>
      </c>
      <c r="H70" s="32">
        <f>IF(F65,(D65+E65)/2,2*H65)</f>
        <v>0.65625</v>
      </c>
      <c r="I70" s="32">
        <f>I65</f>
        <v>0</v>
      </c>
      <c r="J70" s="32">
        <f>J65</f>
        <v>-0.95761078998073357</v>
      </c>
      <c r="K70" s="32">
        <f>I70+J70*H70</f>
        <v>-0.62843208092485636</v>
      </c>
      <c r="L70" s="32">
        <f>$CE$3-$CE$7*SUMPRODUCT($B$3:$CD$3,Q72:CS72)</f>
        <v>-2.9180242738353002</v>
      </c>
      <c r="M70" s="32">
        <f>SUMPRODUCT(L70:L73,J70:J73)</f>
        <v>-0.79771826629064613</v>
      </c>
      <c r="O70" s="46">
        <f>SUM(Q70:CS70)</f>
        <v>6.8941248193641655</v>
      </c>
      <c r="P70" s="39" t="s">
        <v>402</v>
      </c>
      <c r="Q70" s="32">
        <f t="shared" ref="Q70:AV70" si="86">SUMPRODUCT(B$3:B$6,$K70:$K73)</f>
        <v>-4.9208212909440385E-2</v>
      </c>
      <c r="R70" s="32">
        <f t="shared" si="86"/>
        <v>0.29434777081995378</v>
      </c>
      <c r="S70" s="32">
        <f t="shared" si="86"/>
        <v>0.72379275048169656</v>
      </c>
      <c r="T70" s="32">
        <f t="shared" si="86"/>
        <v>-0.23176330684007623</v>
      </c>
      <c r="U70" s="32">
        <f t="shared" si="86"/>
        <v>0.11179267688931793</v>
      </c>
      <c r="V70" s="32">
        <f t="shared" si="86"/>
        <v>0.5412376565510606</v>
      </c>
      <c r="W70" s="32">
        <f t="shared" si="86"/>
        <v>-0.77942858863198383</v>
      </c>
      <c r="X70" s="32">
        <f t="shared" si="86"/>
        <v>-0.43587260490258961</v>
      </c>
      <c r="Y70" s="32">
        <f t="shared" si="86"/>
        <v>-6.4276252408468904E-3</v>
      </c>
      <c r="Z70" s="32">
        <f t="shared" si="86"/>
        <v>0.51329178709055956</v>
      </c>
      <c r="AA70" s="32">
        <f t="shared" si="86"/>
        <v>0.85684777081995378</v>
      </c>
      <c r="AB70" s="32">
        <f t="shared" si="86"/>
        <v>1.2862927504816966</v>
      </c>
      <c r="AC70" s="32">
        <f t="shared" si="86"/>
        <v>0.33073669315992377</v>
      </c>
      <c r="AD70" s="32">
        <f t="shared" si="86"/>
        <v>0.67429267688931793</v>
      </c>
      <c r="AE70" s="32">
        <f t="shared" si="86"/>
        <v>1.1037376565510606</v>
      </c>
      <c r="AF70" s="32">
        <f t="shared" si="86"/>
        <v>-0.21692858863198378</v>
      </c>
      <c r="AG70" s="32">
        <f t="shared" si="86"/>
        <v>0.12662739509741039</v>
      </c>
      <c r="AH70" s="32">
        <f t="shared" si="86"/>
        <v>0.55607237475915317</v>
      </c>
      <c r="AI70" s="32">
        <f t="shared" si="86"/>
        <v>1.2632917870905596</v>
      </c>
      <c r="AJ70" s="32">
        <f t="shared" si="86"/>
        <v>1.6068477708199538</v>
      </c>
      <c r="AK70" s="32">
        <f t="shared" si="86"/>
        <v>2.0362927504816963</v>
      </c>
      <c r="AL70" s="32">
        <f t="shared" si="86"/>
        <v>1.0807366931599238</v>
      </c>
      <c r="AM70" s="32">
        <f t="shared" si="86"/>
        <v>1.424292676889318</v>
      </c>
      <c r="AN70" s="32">
        <f t="shared" si="86"/>
        <v>1.8537376565510606</v>
      </c>
      <c r="AO70" s="32">
        <f t="shared" si="86"/>
        <v>0.53307141136801617</v>
      </c>
      <c r="AP70" s="32">
        <f t="shared" si="86"/>
        <v>0.87662739509741028</v>
      </c>
      <c r="AQ70" s="32">
        <f t="shared" si="86"/>
        <v>1.3060723747591529</v>
      </c>
      <c r="AR70" s="32">
        <f t="shared" si="86"/>
        <v>-0.46816293352601129</v>
      </c>
      <c r="AS70" s="32">
        <f t="shared" si="86"/>
        <v>-0.12460694979661713</v>
      </c>
      <c r="AT70" s="32">
        <f t="shared" si="86"/>
        <v>0.30483802986512559</v>
      </c>
      <c r="AU70" s="32">
        <f t="shared" si="86"/>
        <v>-0.65071802745664709</v>
      </c>
      <c r="AV70" s="32">
        <f t="shared" si="86"/>
        <v>-0.30716204372725298</v>
      </c>
      <c r="AW70" s="32">
        <f t="shared" ref="AW70:CB70" si="87">SUMPRODUCT(AH$3:AH$6,$K70:$K73)</f>
        <v>0.12228293593448974</v>
      </c>
      <c r="AX70" s="32">
        <f t="shared" si="87"/>
        <v>-1.1983833092485547</v>
      </c>
      <c r="AY70" s="32">
        <f t="shared" si="87"/>
        <v>-0.85482732551916052</v>
      </c>
      <c r="AZ70" s="32">
        <f t="shared" si="87"/>
        <v>-0.4253823458574178</v>
      </c>
      <c r="BA70" s="32">
        <f t="shared" si="87"/>
        <v>9.4337066473988707E-2</v>
      </c>
      <c r="BB70" s="32">
        <f t="shared" si="87"/>
        <v>0.43789305020338287</v>
      </c>
      <c r="BC70" s="32">
        <f t="shared" si="87"/>
        <v>0.86733802986512565</v>
      </c>
      <c r="BD70" s="32">
        <f t="shared" si="87"/>
        <v>-8.8218027456647141E-2</v>
      </c>
      <c r="BE70" s="32">
        <f t="shared" si="87"/>
        <v>0.25533795627274702</v>
      </c>
      <c r="BF70" s="32">
        <f t="shared" si="87"/>
        <v>0.68478293593448969</v>
      </c>
      <c r="BG70" s="32">
        <f t="shared" si="87"/>
        <v>-0.63588330924855474</v>
      </c>
      <c r="BH70" s="32">
        <f t="shared" si="87"/>
        <v>-0.29232732551916052</v>
      </c>
      <c r="BI70" s="32">
        <f t="shared" si="87"/>
        <v>0.1371176541425822</v>
      </c>
      <c r="BJ70" s="32">
        <f t="shared" si="87"/>
        <v>0.84433706647398865</v>
      </c>
      <c r="BK70" s="32">
        <f t="shared" si="87"/>
        <v>1.1878930502033829</v>
      </c>
      <c r="BL70" s="32">
        <f t="shared" si="87"/>
        <v>1.6173380298651254</v>
      </c>
      <c r="BM70" s="32">
        <f t="shared" si="87"/>
        <v>0.66178197254335291</v>
      </c>
      <c r="BN70" s="32">
        <f t="shared" si="87"/>
        <v>1.0053379562727471</v>
      </c>
      <c r="BO70" s="32">
        <f t="shared" si="87"/>
        <v>1.4347829359344897</v>
      </c>
      <c r="BP70" s="32">
        <f t="shared" si="87"/>
        <v>0.11411669075144532</v>
      </c>
      <c r="BQ70" s="32">
        <f t="shared" si="87"/>
        <v>0.45767267448083948</v>
      </c>
      <c r="BR70" s="32">
        <f t="shared" si="87"/>
        <v>0.88711765414258226</v>
      </c>
      <c r="BS70" s="32">
        <f t="shared" si="87"/>
        <v>-1.3060723747591529</v>
      </c>
      <c r="BT70" s="32">
        <f t="shared" si="87"/>
        <v>-0.96251639102975883</v>
      </c>
      <c r="BU70" s="32">
        <f t="shared" si="87"/>
        <v>-0.53307141136801617</v>
      </c>
      <c r="BV70" s="32">
        <f t="shared" si="87"/>
        <v>-1.4886274686897887</v>
      </c>
      <c r="BW70" s="32">
        <f t="shared" si="87"/>
        <v>-1.1450714849603945</v>
      </c>
      <c r="BX70" s="32">
        <f t="shared" si="87"/>
        <v>-0.7156265052986519</v>
      </c>
      <c r="BY70" s="32">
        <f t="shared" si="87"/>
        <v>-2.0362927504816963</v>
      </c>
      <c r="BZ70" s="32">
        <f t="shared" si="87"/>
        <v>-1.6927367667523021</v>
      </c>
      <c r="CA70" s="32">
        <f t="shared" si="87"/>
        <v>-1.2632917870905596</v>
      </c>
      <c r="CB70" s="32">
        <f t="shared" si="87"/>
        <v>-0.74357237475915317</v>
      </c>
      <c r="CC70" s="32">
        <f t="shared" ref="CC70:CS70" si="88">SUMPRODUCT(BN$3:BN$6,$K70:$K73)</f>
        <v>-0.40001639102975894</v>
      </c>
      <c r="CD70" s="32">
        <f t="shared" si="88"/>
        <v>2.9428588631983776E-2</v>
      </c>
      <c r="CE70" s="32">
        <f t="shared" si="88"/>
        <v>-0.9261274686897889</v>
      </c>
      <c r="CF70" s="32">
        <f t="shared" si="88"/>
        <v>-0.58257148496039479</v>
      </c>
      <c r="CG70" s="32">
        <f t="shared" si="88"/>
        <v>-0.15312650529865207</v>
      </c>
      <c r="CH70" s="32">
        <f t="shared" si="88"/>
        <v>-1.4737927504816966</v>
      </c>
      <c r="CI70" s="32">
        <f t="shared" si="88"/>
        <v>-1.1302367667523023</v>
      </c>
      <c r="CJ70" s="32">
        <f t="shared" si="88"/>
        <v>-0.70079178709055978</v>
      </c>
      <c r="CK70" s="32">
        <f t="shared" si="88"/>
        <v>6.4276252408468904E-3</v>
      </c>
      <c r="CL70" s="32">
        <f t="shared" si="88"/>
        <v>0.34998360897024106</v>
      </c>
      <c r="CM70" s="32">
        <f t="shared" si="88"/>
        <v>0.77942858863198383</v>
      </c>
      <c r="CN70" s="32">
        <f t="shared" si="88"/>
        <v>-0.17612746868978896</v>
      </c>
      <c r="CO70" s="32">
        <f t="shared" si="88"/>
        <v>0.16742851503960521</v>
      </c>
      <c r="CP70" s="32">
        <f t="shared" si="88"/>
        <v>0.59687349470134787</v>
      </c>
      <c r="CQ70" s="32">
        <f t="shared" si="88"/>
        <v>-0.72379275048169656</v>
      </c>
      <c r="CR70" s="32">
        <f t="shared" si="88"/>
        <v>-0.38023676675230234</v>
      </c>
      <c r="CS70" s="32">
        <f t="shared" si="88"/>
        <v>4.9208212909440385E-2</v>
      </c>
    </row>
    <row r="71" spans="2:97" ht="14.25" thickTop="1" thickBot="1" x14ac:dyDescent="0.25">
      <c r="H71" s="33">
        <f>H70</f>
        <v>0.65625</v>
      </c>
      <c r="I71" s="33">
        <f t="shared" ref="I71:J71" si="89">I66</f>
        <v>0</v>
      </c>
      <c r="J71" s="33">
        <f t="shared" si="89"/>
        <v>1</v>
      </c>
      <c r="K71" s="33">
        <f t="shared" ref="K71:K73" si="90">I71+J71*H71</f>
        <v>0.65625</v>
      </c>
      <c r="L71" s="33">
        <f>$CE$4-$CE$7*SUMPRODUCT($B$4:$CD$4,Q72:CS72)</f>
        <v>-1.9958125299431657</v>
      </c>
      <c r="M71" s="39" t="s">
        <v>414</v>
      </c>
      <c r="O71" s="47">
        <f t="shared" ref="O71:O72" si="91">SUM(Q71:CS71)</f>
        <v>126.74326665159298</v>
      </c>
      <c r="P71" s="39" t="s">
        <v>404</v>
      </c>
      <c r="Q71" s="33">
        <f>EXP(Q70)</f>
        <v>0.95198289393351498</v>
      </c>
      <c r="R71" s="33">
        <f>EXP(R70)</f>
        <v>1.3422506181054781</v>
      </c>
      <c r="S71" s="33">
        <f t="shared" ref="S71:CD71" si="92">EXP(S70)</f>
        <v>2.0622399583579392</v>
      </c>
      <c r="T71" s="33">
        <f t="shared" si="92"/>
        <v>0.79313383044387986</v>
      </c>
      <c r="U71" s="33">
        <f t="shared" si="92"/>
        <v>1.1182809911162248</v>
      </c>
      <c r="V71" s="33">
        <f t="shared" si="92"/>
        <v>1.7181320041461685</v>
      </c>
      <c r="W71" s="33">
        <f t="shared" si="92"/>
        <v>0.45866802456279809</v>
      </c>
      <c r="X71" s="33">
        <f t="shared" si="92"/>
        <v>0.64670010711099002</v>
      </c>
      <c r="Y71" s="33">
        <f t="shared" si="92"/>
        <v>0.99359298775442284</v>
      </c>
      <c r="Z71" s="33">
        <f t="shared" si="92"/>
        <v>1.6707820113445573</v>
      </c>
      <c r="AA71" s="33">
        <f t="shared" si="92"/>
        <v>2.3557231981138584</v>
      </c>
      <c r="AB71" s="33">
        <f t="shared" si="92"/>
        <v>3.6193438426857134</v>
      </c>
      <c r="AC71" s="33">
        <f t="shared" si="92"/>
        <v>1.3919932227132912</v>
      </c>
      <c r="AD71" s="33">
        <f t="shared" si="92"/>
        <v>1.9626442612487087</v>
      </c>
      <c r="AE71" s="33">
        <f t="shared" si="92"/>
        <v>3.0154155751492637</v>
      </c>
      <c r="AF71" s="33">
        <f t="shared" si="92"/>
        <v>0.80498745250771941</v>
      </c>
      <c r="AG71" s="33">
        <f t="shared" si="92"/>
        <v>1.1349940346418668</v>
      </c>
      <c r="AH71" s="33">
        <f t="shared" si="92"/>
        <v>1.7438100002814967</v>
      </c>
      <c r="AI71" s="33">
        <f t="shared" si="92"/>
        <v>3.5370455457725858</v>
      </c>
      <c r="AJ71" s="33">
        <f t="shared" si="92"/>
        <v>4.9870660495419017</v>
      </c>
      <c r="AK71" s="33">
        <f t="shared" si="92"/>
        <v>7.6621509750926347</v>
      </c>
      <c r="AL71" s="33">
        <f t="shared" si="92"/>
        <v>2.9468496756087679</v>
      </c>
      <c r="AM71" s="33">
        <f t="shared" si="92"/>
        <v>4.1549179336682878</v>
      </c>
      <c r="AN71" s="33">
        <f t="shared" si="92"/>
        <v>6.3836348226851092</v>
      </c>
      <c r="AO71" s="33">
        <f t="shared" si="92"/>
        <v>1.7041584503318365</v>
      </c>
      <c r="AP71" s="33">
        <f t="shared" si="92"/>
        <v>2.4027823901921184</v>
      </c>
      <c r="AQ71" s="33">
        <f t="shared" si="92"/>
        <v>3.6916457995652761</v>
      </c>
      <c r="AR71" s="33">
        <f t="shared" si="92"/>
        <v>0.62615149427499872</v>
      </c>
      <c r="AS71" s="33">
        <f t="shared" si="92"/>
        <v>0.88284383634836783</v>
      </c>
      <c r="AT71" s="33">
        <f t="shared" si="92"/>
        <v>1.3564052880656228</v>
      </c>
      <c r="AU71" s="33">
        <f t="shared" si="92"/>
        <v>0.5216710681013268</v>
      </c>
      <c r="AV71" s="33">
        <f t="shared" si="92"/>
        <v>0.73553140299982389</v>
      </c>
      <c r="AW71" s="33">
        <f t="shared" si="92"/>
        <v>1.1300737950370721</v>
      </c>
      <c r="AX71" s="33">
        <f t="shared" si="92"/>
        <v>0.30168154363518968</v>
      </c>
      <c r="AY71" s="33">
        <f t="shared" si="92"/>
        <v>0.42535663297709209</v>
      </c>
      <c r="AZ71" s="33">
        <f t="shared" si="92"/>
        <v>0.65351986674147278</v>
      </c>
      <c r="BA71" s="33">
        <f t="shared" si="92"/>
        <v>1.0989300959899861</v>
      </c>
      <c r="BB71" s="33">
        <f t="shared" si="92"/>
        <v>1.5494391863518986</v>
      </c>
      <c r="BC71" s="33">
        <f t="shared" si="92"/>
        <v>2.3805654175451467</v>
      </c>
      <c r="BD71" s="33">
        <f t="shared" si="92"/>
        <v>0.91556123747268658</v>
      </c>
      <c r="BE71" s="33">
        <f t="shared" si="92"/>
        <v>1.2908978141753829</v>
      </c>
      <c r="BF71" s="33">
        <f t="shared" si="92"/>
        <v>1.9833412766886109</v>
      </c>
      <c r="BG71" s="33">
        <f t="shared" si="92"/>
        <v>0.52946759807591115</v>
      </c>
      <c r="BH71" s="33">
        <f t="shared" si="92"/>
        <v>0.74652413957539787</v>
      </c>
      <c r="BI71" s="33">
        <f t="shared" si="92"/>
        <v>1.1469630855406956</v>
      </c>
      <c r="BJ71" s="33">
        <f t="shared" si="92"/>
        <v>2.3264350314669686</v>
      </c>
      <c r="BK71" s="33">
        <f t="shared" si="92"/>
        <v>3.2801627832472984</v>
      </c>
      <c r="BL71" s="33">
        <f t="shared" si="92"/>
        <v>5.039657028490633</v>
      </c>
      <c r="BM71" s="33">
        <f t="shared" si="92"/>
        <v>1.9382431549395984</v>
      </c>
      <c r="BN71" s="33">
        <f t="shared" si="92"/>
        <v>2.7328306940545515</v>
      </c>
      <c r="BO71" s="33">
        <f t="shared" si="92"/>
        <v>4.1987335156983931</v>
      </c>
      <c r="BP71" s="33">
        <f t="shared" si="92"/>
        <v>1.1208829139225769</v>
      </c>
      <c r="BQ71" s="33">
        <f t="shared" si="92"/>
        <v>1.5803916158828801</v>
      </c>
      <c r="BR71" s="33">
        <f t="shared" si="92"/>
        <v>2.4281208711437774</v>
      </c>
      <c r="BS71" s="33">
        <f t="shared" si="92"/>
        <v>0.27088189233045024</v>
      </c>
      <c r="BT71" s="33">
        <f t="shared" si="92"/>
        <v>0.38193058901699239</v>
      </c>
      <c r="BU71" s="33">
        <f t="shared" si="92"/>
        <v>0.58679989516542796</v>
      </c>
      <c r="BV71" s="33">
        <f t="shared" si="92"/>
        <v>0.22568219894604655</v>
      </c>
      <c r="BW71" s="33">
        <f t="shared" si="92"/>
        <v>0.31820117037931783</v>
      </c>
      <c r="BX71" s="33">
        <f t="shared" si="92"/>
        <v>0.48888572633231231</v>
      </c>
      <c r="BY71" s="33">
        <f t="shared" si="92"/>
        <v>0.1305116543971401</v>
      </c>
      <c r="BZ71" s="33">
        <f t="shared" si="92"/>
        <v>0.18401522748029978</v>
      </c>
      <c r="CA71" s="33">
        <f t="shared" si="92"/>
        <v>0.28272183297022635</v>
      </c>
      <c r="CB71" s="33">
        <f t="shared" si="92"/>
        <v>0.47541252662077477</v>
      </c>
      <c r="CC71" s="33">
        <f t="shared" si="92"/>
        <v>0.67030905888986225</v>
      </c>
      <c r="CD71" s="33">
        <f t="shared" si="92"/>
        <v>1.0298658887138994</v>
      </c>
      <c r="CE71" s="33">
        <f t="shared" ref="CE71:CS71" si="93">EXP(CE70)</f>
        <v>0.3960845942532995</v>
      </c>
      <c r="CF71" s="33">
        <f t="shared" si="93"/>
        <v>0.558460445924439</v>
      </c>
      <c r="CG71" s="33">
        <f t="shared" si="93"/>
        <v>0.85802117072094264</v>
      </c>
      <c r="CH71" s="33">
        <f t="shared" si="93"/>
        <v>0.2290550868372937</v>
      </c>
      <c r="CI71" s="33">
        <f t="shared" si="93"/>
        <v>0.32295678194090871</v>
      </c>
      <c r="CJ71" s="33">
        <f t="shared" si="93"/>
        <v>0.49619226957874729</v>
      </c>
      <c r="CK71" s="33">
        <f t="shared" si="93"/>
        <v>1.0064483267540538</v>
      </c>
      <c r="CL71" s="33">
        <f t="shared" si="93"/>
        <v>1.4190442888054648</v>
      </c>
      <c r="CM71" s="33">
        <f t="shared" si="93"/>
        <v>2.1802261035161519</v>
      </c>
      <c r="CN71" s="33">
        <f t="shared" si="93"/>
        <v>0.83851109261425949</v>
      </c>
      <c r="CO71" s="33">
        <f t="shared" si="93"/>
        <v>1.1822607732995591</v>
      </c>
      <c r="CP71" s="33">
        <f t="shared" si="93"/>
        <v>1.8164308326702621</v>
      </c>
      <c r="CQ71" s="33">
        <f t="shared" si="93"/>
        <v>0.48490962263976845</v>
      </c>
      <c r="CR71" s="33">
        <f t="shared" si="93"/>
        <v>0.6836995127340797</v>
      </c>
      <c r="CS71" s="33">
        <f t="shared" si="93"/>
        <v>1.0504390429412889</v>
      </c>
    </row>
    <row r="72" spans="2:97" ht="14.25" thickTop="1" thickBot="1" x14ac:dyDescent="0.25">
      <c r="H72" s="32">
        <f t="shared" ref="H72:H73" si="94">H71</f>
        <v>0.65625</v>
      </c>
      <c r="I72" s="32">
        <f t="shared" ref="I72:J72" si="95">I67</f>
        <v>0</v>
      </c>
      <c r="J72" s="32">
        <f t="shared" si="95"/>
        <v>-0.55635838150289019</v>
      </c>
      <c r="K72" s="32">
        <f t="shared" si="90"/>
        <v>-0.3651101878612717</v>
      </c>
      <c r="L72" s="32">
        <f>$CE$5-$CE$7*SUMPRODUCT($B$5:$CD$5,Q72:CS72)</f>
        <v>0.95564622519167841</v>
      </c>
      <c r="M72" s="32">
        <f>SUMPRODUCT($B$7:$CD$7, LN(Q72:CS72))</f>
        <v>-487.37083011149377</v>
      </c>
      <c r="O72" s="48">
        <f t="shared" si="91"/>
        <v>1.0000000000000009</v>
      </c>
      <c r="P72" s="39" t="s">
        <v>405</v>
      </c>
      <c r="Q72" s="32">
        <f t="shared" ref="Q72:AV72" si="96">Q71/$O71</f>
        <v>7.5111121804240632E-3</v>
      </c>
      <c r="R72" s="32">
        <f t="shared" si="96"/>
        <v>1.0590311056091184E-2</v>
      </c>
      <c r="S72" s="32">
        <f t="shared" si="96"/>
        <v>1.627100210401607E-2</v>
      </c>
      <c r="T72" s="32">
        <f t="shared" si="96"/>
        <v>6.2577985513355971E-3</v>
      </c>
      <c r="U72" s="32">
        <f t="shared" si="96"/>
        <v>8.8231984282864436E-3</v>
      </c>
      <c r="V72" s="32">
        <f t="shared" si="96"/>
        <v>1.3556002220371793E-2</v>
      </c>
      <c r="W72" s="32">
        <f t="shared" si="96"/>
        <v>3.6188748852721267E-3</v>
      </c>
      <c r="X72" s="32">
        <f t="shared" si="96"/>
        <v>5.1024415276333104E-3</v>
      </c>
      <c r="Y72" s="32">
        <f t="shared" si="96"/>
        <v>7.8394143847162305E-3</v>
      </c>
      <c r="Z72" s="32">
        <f t="shared" si="96"/>
        <v>1.3182412411204474E-2</v>
      </c>
      <c r="AA72" s="32">
        <f t="shared" si="96"/>
        <v>1.858657473765097E-2</v>
      </c>
      <c r="AB72" s="32">
        <f t="shared" si="96"/>
        <v>2.8556498016064222E-2</v>
      </c>
      <c r="AC72" s="32">
        <f t="shared" si="96"/>
        <v>1.0982778489840951E-2</v>
      </c>
      <c r="AD72" s="32">
        <f t="shared" si="96"/>
        <v>1.548519549084891E-2</v>
      </c>
      <c r="AE72" s="32">
        <f t="shared" si="96"/>
        <v>2.379152482662766E-2</v>
      </c>
      <c r="AF72" s="32">
        <f t="shared" si="96"/>
        <v>6.3513232203535122E-3</v>
      </c>
      <c r="AG72" s="32">
        <f t="shared" si="96"/>
        <v>8.9550637649404592E-3</v>
      </c>
      <c r="AH72" s="32">
        <f t="shared" si="96"/>
        <v>1.3758600723737774E-2</v>
      </c>
      <c r="AI72" s="32">
        <f t="shared" si="96"/>
        <v>2.7907167293515001E-2</v>
      </c>
      <c r="AJ72" s="32">
        <f t="shared" si="96"/>
        <v>3.9347779028379819E-2</v>
      </c>
      <c r="AK72" s="32">
        <f t="shared" si="96"/>
        <v>6.0454106774407747E-2</v>
      </c>
      <c r="AL72" s="32">
        <f t="shared" si="96"/>
        <v>2.3250542245446617E-2</v>
      </c>
      <c r="AM72" s="32">
        <f t="shared" si="96"/>
        <v>3.2782159111377669E-2</v>
      </c>
      <c r="AN72" s="32">
        <f t="shared" si="96"/>
        <v>5.0366658453211616E-2</v>
      </c>
      <c r="AO72" s="32">
        <f t="shared" si="96"/>
        <v>1.344575136300085E-2</v>
      </c>
      <c r="AP72" s="32">
        <f t="shared" si="96"/>
        <v>1.8957870139146512E-2</v>
      </c>
      <c r="AQ72" s="32">
        <f t="shared" si="96"/>
        <v>2.9126957960720019E-2</v>
      </c>
      <c r="AR72" s="32">
        <f t="shared" si="96"/>
        <v>4.9403136814852554E-3</v>
      </c>
      <c r="AS72" s="32">
        <f t="shared" si="96"/>
        <v>6.9656074020502754E-3</v>
      </c>
      <c r="AT72" s="32">
        <f t="shared" si="96"/>
        <v>1.070199091360231E-2</v>
      </c>
      <c r="AU72" s="32">
        <f t="shared" si="96"/>
        <v>4.1159667245705333E-3</v>
      </c>
      <c r="AV72" s="32">
        <f t="shared" si="96"/>
        <v>5.8033173866485583E-3</v>
      </c>
      <c r="AW72" s="32">
        <f t="shared" ref="AW72:CB72" si="97">AW71/$O71</f>
        <v>8.9162432442549695E-3</v>
      </c>
      <c r="AX72" s="32">
        <f t="shared" si="97"/>
        <v>2.3802569683207546E-3</v>
      </c>
      <c r="AY72" s="32">
        <f t="shared" si="97"/>
        <v>3.3560491552293912E-3</v>
      </c>
      <c r="AZ72" s="32">
        <f t="shared" si="97"/>
        <v>5.1562491957694778E-3</v>
      </c>
      <c r="BA72" s="32">
        <f t="shared" si="97"/>
        <v>8.6705205335353749E-3</v>
      </c>
      <c r="BB72" s="32">
        <f t="shared" si="97"/>
        <v>1.2225021709525462E-2</v>
      </c>
      <c r="BC72" s="32">
        <f t="shared" si="97"/>
        <v>1.8782578991664536E-2</v>
      </c>
      <c r="BD72" s="32">
        <f t="shared" si="97"/>
        <v>7.2237465678511399E-3</v>
      </c>
      <c r="BE72" s="32">
        <f t="shared" si="97"/>
        <v>1.0185139205256219E-2</v>
      </c>
      <c r="BF72" s="32">
        <f t="shared" si="97"/>
        <v>1.5648494228420483E-2</v>
      </c>
      <c r="BG72" s="32">
        <f t="shared" si="97"/>
        <v>4.1774810770135416E-3</v>
      </c>
      <c r="BH72" s="32">
        <f t="shared" si="97"/>
        <v>5.8900496988730181E-3</v>
      </c>
      <c r="BI72" s="32">
        <f t="shared" si="97"/>
        <v>9.0494991634830178E-3</v>
      </c>
      <c r="BJ72" s="32">
        <f t="shared" si="97"/>
        <v>1.8355492113534922E-2</v>
      </c>
      <c r="BK72" s="32">
        <f t="shared" si="97"/>
        <v>2.5880371162155712E-2</v>
      </c>
      <c r="BL72" s="32">
        <f t="shared" si="97"/>
        <v>3.9762720037382689E-2</v>
      </c>
      <c r="BM72" s="32">
        <f t="shared" si="97"/>
        <v>1.5292671604146614E-2</v>
      </c>
      <c r="BN72" s="32">
        <f t="shared" si="97"/>
        <v>2.1561939866729826E-2</v>
      </c>
      <c r="BO72" s="32">
        <f t="shared" si="97"/>
        <v>3.312786254152951E-2</v>
      </c>
      <c r="BP72" s="32">
        <f t="shared" si="97"/>
        <v>8.8437275094368027E-3</v>
      </c>
      <c r="BQ72" s="32">
        <f t="shared" si="97"/>
        <v>1.2469235310363661E-2</v>
      </c>
      <c r="BR72" s="32">
        <f t="shared" si="97"/>
        <v>1.9157789879429933E-2</v>
      </c>
      <c r="BS72" s="32">
        <f t="shared" si="97"/>
        <v>2.1372487824152641E-3</v>
      </c>
      <c r="BT72" s="32">
        <f t="shared" si="97"/>
        <v>3.0134191670070239E-3</v>
      </c>
      <c r="BU72" s="32">
        <f t="shared" si="97"/>
        <v>4.6298309225254039E-3</v>
      </c>
      <c r="BV72" s="32">
        <f t="shared" si="97"/>
        <v>1.7806247614433729E-3</v>
      </c>
      <c r="BW72" s="32">
        <f t="shared" si="97"/>
        <v>2.5105962532433949E-3</v>
      </c>
      <c r="BX72" s="32">
        <f t="shared" si="97"/>
        <v>3.8572915094276352E-3</v>
      </c>
      <c r="BY72" s="32">
        <f t="shared" si="97"/>
        <v>1.0297324492661698E-3</v>
      </c>
      <c r="BZ72" s="32">
        <f t="shared" si="97"/>
        <v>1.4518737944962615E-3</v>
      </c>
      <c r="CA72" s="32">
        <f t="shared" si="97"/>
        <v>2.2306655054694612E-3</v>
      </c>
      <c r="CB72" s="32">
        <f t="shared" si="97"/>
        <v>3.7509884286606363E-3</v>
      </c>
      <c r="CC72" s="32">
        <f t="shared" ref="CC72:CS72" si="98">CC71/$O71</f>
        <v>5.2887153424291001E-3</v>
      </c>
      <c r="CD72" s="32">
        <f t="shared" si="98"/>
        <v>8.1256063215170062E-3</v>
      </c>
      <c r="CE72" s="32">
        <f t="shared" si="98"/>
        <v>3.1250937798700117E-3</v>
      </c>
      <c r="CF72" s="32">
        <f t="shared" si="98"/>
        <v>4.4062336460018959E-3</v>
      </c>
      <c r="CG72" s="32">
        <f t="shared" si="98"/>
        <v>6.7697574268743895E-3</v>
      </c>
      <c r="CH72" s="32">
        <f t="shared" si="98"/>
        <v>1.8072367305077253E-3</v>
      </c>
      <c r="CI72" s="32">
        <f t="shared" si="98"/>
        <v>2.5481178643492822E-3</v>
      </c>
      <c r="CJ72" s="32">
        <f t="shared" si="98"/>
        <v>3.9149398834948754E-3</v>
      </c>
      <c r="CK72" s="32">
        <f t="shared" si="98"/>
        <v>7.9408425657885168E-3</v>
      </c>
      <c r="CL72" s="32">
        <f t="shared" si="98"/>
        <v>1.1196210467782113E-2</v>
      </c>
      <c r="CM72" s="32">
        <f t="shared" si="98"/>
        <v>1.7201908717639554E-2</v>
      </c>
      <c r="CN72" s="32">
        <f t="shared" si="98"/>
        <v>6.6158235839009804E-3</v>
      </c>
      <c r="CO72" s="32">
        <f t="shared" si="98"/>
        <v>9.3279967017853398E-3</v>
      </c>
      <c r="CP72" s="32">
        <f t="shared" si="98"/>
        <v>1.4331576585156859E-2</v>
      </c>
      <c r="CQ72" s="32">
        <f t="shared" si="98"/>
        <v>3.8259201885078907E-3</v>
      </c>
      <c r="CR72" s="32">
        <f t="shared" si="98"/>
        <v>5.3943655611584842E-3</v>
      </c>
      <c r="CS72" s="32">
        <f t="shared" si="98"/>
        <v>8.2879277983962732E-3</v>
      </c>
    </row>
    <row r="73" spans="2:97" ht="13.5" thickTop="1" x14ac:dyDescent="0.2">
      <c r="H73" s="34">
        <f t="shared" si="94"/>
        <v>0.65625</v>
      </c>
      <c r="I73" s="34">
        <f t="shared" ref="I73:J73" si="99">I68</f>
        <v>0</v>
      </c>
      <c r="J73" s="34">
        <f t="shared" si="99"/>
        <v>0.58895311496467573</v>
      </c>
      <c r="K73" s="34">
        <f t="shared" si="90"/>
        <v>0.38650048169556844</v>
      </c>
      <c r="L73" s="34">
        <f>$CE$6-$CE$7*SUMPRODUCT($B$6:$CD$6,Q72:CS72)</f>
        <v>-1.8075385836523168</v>
      </c>
    </row>
    <row r="74" spans="2:97" ht="13.5" thickBot="1" x14ac:dyDescent="0.25">
      <c r="B74" s="39" t="s">
        <v>406</v>
      </c>
      <c r="D74" s="39" t="s">
        <v>407</v>
      </c>
      <c r="E74" s="39" t="s">
        <v>408</v>
      </c>
      <c r="F74" s="39" t="s">
        <v>409</v>
      </c>
      <c r="H74" s="39" t="s">
        <v>386</v>
      </c>
      <c r="I74" s="39" t="s">
        <v>410</v>
      </c>
      <c r="J74" s="39" t="s">
        <v>411</v>
      </c>
      <c r="K74" s="39" t="s">
        <v>388</v>
      </c>
      <c r="L74" s="39" t="s">
        <v>412</v>
      </c>
      <c r="M74" s="39" t="s">
        <v>413</v>
      </c>
      <c r="O74" s="45" t="s">
        <v>375</v>
      </c>
    </row>
    <row r="75" spans="2:97" ht="14.25" thickTop="1" thickBot="1" x14ac:dyDescent="0.25">
      <c r="B75" s="32">
        <f>1+B70</f>
        <v>8</v>
      </c>
      <c r="D75" s="32">
        <f>IF(F70,IF(M75&lt;0,D70,H75),E70)</f>
        <v>0.640625</v>
      </c>
      <c r="E75" s="32">
        <f>IF(F70,IF(M75&lt;0,H75,E70),H75)</f>
        <v>0.65625</v>
      </c>
      <c r="F75" s="32" t="b">
        <f>OR(F70,M75*M70&lt;=0)</f>
        <v>1</v>
      </c>
      <c r="H75" s="32">
        <f>IF(F70,(D70+E70)/2,2*H70)</f>
        <v>0.640625</v>
      </c>
      <c r="I75" s="32">
        <f>I70</f>
        <v>0</v>
      </c>
      <c r="J75" s="32">
        <f>J70</f>
        <v>-0.95761078998073357</v>
      </c>
      <c r="K75" s="32">
        <f>I75+J75*H75</f>
        <v>-0.61346941233140739</v>
      </c>
      <c r="L75" s="32">
        <f>$CE$3-$CE$7*SUMPRODUCT($B$3:$CD$3,Q77:CS77)</f>
        <v>-3.7626931661298642</v>
      </c>
      <c r="M75" s="32">
        <f>SUMPRODUCT(L75:L78,J75:J78)</f>
        <v>1.8720645347666132</v>
      </c>
      <c r="O75" s="46">
        <f>SUM(Q75:CS75)</f>
        <v>6.7299789903316896</v>
      </c>
      <c r="P75" s="39" t="s">
        <v>402</v>
      </c>
      <c r="Q75" s="32">
        <f t="shared" ref="Q75:AV75" si="100">SUMPRODUCT(B$3:B$6,$K75:$K78)</f>
        <v>-4.8036588792548962E-2</v>
      </c>
      <c r="R75" s="32">
        <f t="shared" si="100"/>
        <v>0.28733949056233588</v>
      </c>
      <c r="S75" s="32">
        <f t="shared" si="100"/>
        <v>0.7065595897559418</v>
      </c>
      <c r="T75" s="32">
        <f t="shared" si="100"/>
        <v>-0.22624513286769349</v>
      </c>
      <c r="U75" s="32">
        <f t="shared" si="100"/>
        <v>0.10913094648719132</v>
      </c>
      <c r="V75" s="32">
        <f t="shared" si="100"/>
        <v>0.52835104568079738</v>
      </c>
      <c r="W75" s="32">
        <f t="shared" si="100"/>
        <v>-0.76087076509312701</v>
      </c>
      <c r="X75" s="32">
        <f t="shared" si="100"/>
        <v>-0.42549468573824223</v>
      </c>
      <c r="Y75" s="32">
        <f t="shared" si="100"/>
        <v>-6.2745865446362514E-3</v>
      </c>
      <c r="Z75" s="32">
        <f t="shared" si="100"/>
        <v>0.50107055406459389</v>
      </c>
      <c r="AA75" s="32">
        <f t="shared" si="100"/>
        <v>0.83644663341947878</v>
      </c>
      <c r="AB75" s="32">
        <f t="shared" si="100"/>
        <v>1.2556667326130848</v>
      </c>
      <c r="AC75" s="32">
        <f t="shared" si="100"/>
        <v>0.32286200998944942</v>
      </c>
      <c r="AD75" s="32">
        <f t="shared" si="100"/>
        <v>0.65823808934433425</v>
      </c>
      <c r="AE75" s="32">
        <f t="shared" si="100"/>
        <v>1.0774581885379402</v>
      </c>
      <c r="AF75" s="32">
        <f t="shared" si="100"/>
        <v>-0.21176362223598416</v>
      </c>
      <c r="AG75" s="32">
        <f t="shared" si="100"/>
        <v>0.12361245711890065</v>
      </c>
      <c r="AH75" s="32">
        <f t="shared" si="100"/>
        <v>0.54283255631250671</v>
      </c>
      <c r="AI75" s="32">
        <f t="shared" si="100"/>
        <v>1.2332134112074511</v>
      </c>
      <c r="AJ75" s="32">
        <f t="shared" si="100"/>
        <v>1.5685894905623359</v>
      </c>
      <c r="AK75" s="32">
        <f t="shared" si="100"/>
        <v>1.987809589755942</v>
      </c>
      <c r="AL75" s="32">
        <f t="shared" si="100"/>
        <v>1.0550048671323067</v>
      </c>
      <c r="AM75" s="32">
        <f t="shared" si="100"/>
        <v>1.3903809464871915</v>
      </c>
      <c r="AN75" s="32">
        <f t="shared" si="100"/>
        <v>1.8096010456807976</v>
      </c>
      <c r="AO75" s="32">
        <f t="shared" si="100"/>
        <v>0.52037923490687299</v>
      </c>
      <c r="AP75" s="32">
        <f t="shared" si="100"/>
        <v>0.85575531426175788</v>
      </c>
      <c r="AQ75" s="32">
        <f t="shared" si="100"/>
        <v>1.2749754134553639</v>
      </c>
      <c r="AR75" s="32">
        <f t="shared" si="100"/>
        <v>-0.45701619701348722</v>
      </c>
      <c r="AS75" s="32">
        <f t="shared" si="100"/>
        <v>-0.12164011765860241</v>
      </c>
      <c r="AT75" s="32">
        <f t="shared" si="100"/>
        <v>0.29757998153500359</v>
      </c>
      <c r="AU75" s="32">
        <f t="shared" si="100"/>
        <v>-0.63522474108863181</v>
      </c>
      <c r="AV75" s="32">
        <f t="shared" si="100"/>
        <v>-0.29984866173374691</v>
      </c>
      <c r="AW75" s="32">
        <f t="shared" ref="AW75:CB75" si="101">SUMPRODUCT(AH$3:AH$6,$K75:$K78)</f>
        <v>0.11937143745985906</v>
      </c>
      <c r="AX75" s="32">
        <f t="shared" si="101"/>
        <v>-1.1698503733140653</v>
      </c>
      <c r="AY75" s="32">
        <f t="shared" si="101"/>
        <v>-0.83447429395918049</v>
      </c>
      <c r="AZ75" s="32">
        <f t="shared" si="101"/>
        <v>-0.41525419476557451</v>
      </c>
      <c r="BA75" s="32">
        <f t="shared" si="101"/>
        <v>9.2090945843655625E-2</v>
      </c>
      <c r="BB75" s="32">
        <f t="shared" si="101"/>
        <v>0.42746702519854041</v>
      </c>
      <c r="BC75" s="32">
        <f t="shared" si="101"/>
        <v>0.84668712439214644</v>
      </c>
      <c r="BD75" s="32">
        <f t="shared" si="101"/>
        <v>-8.6117598231488901E-2</v>
      </c>
      <c r="BE75" s="32">
        <f t="shared" si="101"/>
        <v>0.24925848112339591</v>
      </c>
      <c r="BF75" s="32">
        <f t="shared" si="101"/>
        <v>0.66847858031700191</v>
      </c>
      <c r="BG75" s="32">
        <f t="shared" si="101"/>
        <v>-0.62074323045692248</v>
      </c>
      <c r="BH75" s="32">
        <f t="shared" si="101"/>
        <v>-0.2853671511020377</v>
      </c>
      <c r="BI75" s="32">
        <f t="shared" si="101"/>
        <v>0.13385294809156834</v>
      </c>
      <c r="BJ75" s="32">
        <f t="shared" si="101"/>
        <v>0.82423380298651283</v>
      </c>
      <c r="BK75" s="32">
        <f t="shared" si="101"/>
        <v>1.1596098823413976</v>
      </c>
      <c r="BL75" s="32">
        <f t="shared" si="101"/>
        <v>1.5788299815350038</v>
      </c>
      <c r="BM75" s="32">
        <f t="shared" si="101"/>
        <v>0.64602525891136819</v>
      </c>
      <c r="BN75" s="32">
        <f t="shared" si="101"/>
        <v>0.98140133826625309</v>
      </c>
      <c r="BO75" s="32">
        <f t="shared" si="101"/>
        <v>1.4006214374598591</v>
      </c>
      <c r="BP75" s="32">
        <f t="shared" si="101"/>
        <v>0.11139962668593467</v>
      </c>
      <c r="BQ75" s="32">
        <f t="shared" si="101"/>
        <v>0.44677570604081951</v>
      </c>
      <c r="BR75" s="32">
        <f t="shared" si="101"/>
        <v>0.86599580523442543</v>
      </c>
      <c r="BS75" s="32">
        <f t="shared" si="101"/>
        <v>-1.2749754134553639</v>
      </c>
      <c r="BT75" s="32">
        <f t="shared" si="101"/>
        <v>-0.93959933410047902</v>
      </c>
      <c r="BU75" s="32">
        <f t="shared" si="101"/>
        <v>-0.52037923490687299</v>
      </c>
      <c r="BV75" s="32">
        <f t="shared" si="101"/>
        <v>-1.4531839575305083</v>
      </c>
      <c r="BW75" s="32">
        <f t="shared" si="101"/>
        <v>-1.1178078781756235</v>
      </c>
      <c r="BX75" s="32">
        <f t="shared" si="101"/>
        <v>-0.6985877789820174</v>
      </c>
      <c r="BY75" s="32">
        <f t="shared" si="101"/>
        <v>-1.987809589755942</v>
      </c>
      <c r="BZ75" s="32">
        <f t="shared" si="101"/>
        <v>-1.6524335104010572</v>
      </c>
      <c r="CA75" s="32">
        <f t="shared" si="101"/>
        <v>-1.2332134112074511</v>
      </c>
      <c r="CB75" s="32">
        <f t="shared" si="101"/>
        <v>-0.7258682705982209</v>
      </c>
      <c r="CC75" s="32">
        <f t="shared" ref="CC75:CS75" si="102">SUMPRODUCT(BN$3:BN$6,$K75:$K78)</f>
        <v>-0.39049219124333601</v>
      </c>
      <c r="CD75" s="32">
        <f t="shared" si="102"/>
        <v>2.8727907950269971E-2</v>
      </c>
      <c r="CE75" s="32">
        <f t="shared" si="102"/>
        <v>-0.90407681467336531</v>
      </c>
      <c r="CF75" s="32">
        <f t="shared" si="102"/>
        <v>-0.56870073531848053</v>
      </c>
      <c r="CG75" s="32">
        <f t="shared" si="102"/>
        <v>-0.14948063612487456</v>
      </c>
      <c r="CH75" s="32">
        <f t="shared" si="102"/>
        <v>-1.438702446898799</v>
      </c>
      <c r="CI75" s="32">
        <f t="shared" si="102"/>
        <v>-1.1033263675439142</v>
      </c>
      <c r="CJ75" s="32">
        <f t="shared" si="102"/>
        <v>-0.68410626835030808</v>
      </c>
      <c r="CK75" s="32">
        <f t="shared" si="102"/>
        <v>6.2745865446362514E-3</v>
      </c>
      <c r="CL75" s="32">
        <f t="shared" si="102"/>
        <v>0.34165066589952109</v>
      </c>
      <c r="CM75" s="32">
        <f t="shared" si="102"/>
        <v>0.76087076509312701</v>
      </c>
      <c r="CN75" s="32">
        <f t="shared" si="102"/>
        <v>-0.17193395753050827</v>
      </c>
      <c r="CO75" s="32">
        <f t="shared" si="102"/>
        <v>0.16344212182437654</v>
      </c>
      <c r="CP75" s="32">
        <f t="shared" si="102"/>
        <v>0.5826622210179826</v>
      </c>
      <c r="CQ75" s="32">
        <f t="shared" si="102"/>
        <v>-0.7065595897559418</v>
      </c>
      <c r="CR75" s="32">
        <f t="shared" si="102"/>
        <v>-0.37118351040105702</v>
      </c>
      <c r="CS75" s="32">
        <f t="shared" si="102"/>
        <v>4.8036588792548962E-2</v>
      </c>
    </row>
    <row r="76" spans="2:97" ht="14.25" thickTop="1" thickBot="1" x14ac:dyDescent="0.25">
      <c r="H76" s="33">
        <f>H75</f>
        <v>0.640625</v>
      </c>
      <c r="I76" s="33">
        <f t="shared" ref="I76:J76" si="103">I71</f>
        <v>0</v>
      </c>
      <c r="J76" s="33">
        <f t="shared" si="103"/>
        <v>1</v>
      </c>
      <c r="K76" s="33">
        <f t="shared" ref="K76:K78" si="104">I76+J76*H76</f>
        <v>0.640625</v>
      </c>
      <c r="L76" s="33">
        <f>$CE$4-$CE$7*SUMPRODUCT($B$4:$CD$4,Q77:CS77)</f>
        <v>-0.88655820836714838</v>
      </c>
      <c r="M76" s="39" t="s">
        <v>414</v>
      </c>
      <c r="O76" s="47">
        <f t="shared" ref="O76:O77" si="105">SUM(Q76:CS76)</f>
        <v>124.41766443197699</v>
      </c>
      <c r="P76" s="39" t="s">
        <v>404</v>
      </c>
      <c r="Q76" s="33">
        <f>EXP(Q75)</f>
        <v>0.95309891370108923</v>
      </c>
      <c r="R76" s="33">
        <f>EXP(R75)</f>
        <v>1.3328766357133732</v>
      </c>
      <c r="S76" s="33">
        <f t="shared" ref="S76:CD76" si="106">EXP(S75)</f>
        <v>2.0270055180813928</v>
      </c>
      <c r="T76" s="33">
        <f t="shared" si="106"/>
        <v>0.79752257870533305</v>
      </c>
      <c r="U76" s="33">
        <f t="shared" si="106"/>
        <v>1.115308386495125</v>
      </c>
      <c r="V76" s="33">
        <f t="shared" si="106"/>
        <v>1.6961331553224333</v>
      </c>
      <c r="W76" s="33">
        <f t="shared" si="106"/>
        <v>0.46725937665838008</v>
      </c>
      <c r="X76" s="33">
        <f t="shared" si="106"/>
        <v>0.6534464545211639</v>
      </c>
      <c r="Y76" s="33">
        <f t="shared" si="106"/>
        <v>0.99374505756581888</v>
      </c>
      <c r="Z76" s="33">
        <f t="shared" si="106"/>
        <v>1.6504872610832853</v>
      </c>
      <c r="AA76" s="33">
        <f t="shared" si="106"/>
        <v>2.3081506821761004</v>
      </c>
      <c r="AB76" s="33">
        <f t="shared" si="106"/>
        <v>3.5101779444353598</v>
      </c>
      <c r="AC76" s="33">
        <f t="shared" si="106"/>
        <v>1.3810747632351852</v>
      </c>
      <c r="AD76" s="33">
        <f t="shared" si="106"/>
        <v>1.9313864045247138</v>
      </c>
      <c r="AE76" s="33">
        <f t="shared" si="106"/>
        <v>2.9372042352769223</v>
      </c>
      <c r="AF76" s="33">
        <f t="shared" si="106"/>
        <v>0.80915594143488689</v>
      </c>
      <c r="AG76" s="33">
        <f t="shared" si="106"/>
        <v>1.1315772513045377</v>
      </c>
      <c r="AH76" s="33">
        <f t="shared" si="106"/>
        <v>1.7208744388426069</v>
      </c>
      <c r="AI76" s="33">
        <f t="shared" si="106"/>
        <v>3.4322410363883589</v>
      </c>
      <c r="AJ76" s="33">
        <f t="shared" si="106"/>
        <v>4.7998731503889118</v>
      </c>
      <c r="AK76" s="33">
        <f t="shared" si="106"/>
        <v>7.2995272789981476</v>
      </c>
      <c r="AL76" s="33">
        <f t="shared" si="106"/>
        <v>2.871989132218419</v>
      </c>
      <c r="AM76" s="33">
        <f t="shared" si="106"/>
        <v>4.0163797873734595</v>
      </c>
      <c r="AN76" s="33">
        <f t="shared" si="106"/>
        <v>6.1080101290539046</v>
      </c>
      <c r="AO76" s="33">
        <f t="shared" si="106"/>
        <v>1.6826656542671328</v>
      </c>
      <c r="AP76" s="33">
        <f t="shared" si="106"/>
        <v>2.3531510780772966</v>
      </c>
      <c r="AQ76" s="33">
        <f t="shared" si="106"/>
        <v>3.5786134232812712</v>
      </c>
      <c r="AR76" s="33">
        <f t="shared" si="106"/>
        <v>0.63317008451530676</v>
      </c>
      <c r="AS76" s="33">
        <f t="shared" si="106"/>
        <v>0.88546697509697292</v>
      </c>
      <c r="AT76" s="33">
        <f t="shared" si="106"/>
        <v>1.3465960738667895</v>
      </c>
      <c r="AU76" s="33">
        <f t="shared" si="106"/>
        <v>0.52981640342115521</v>
      </c>
      <c r="AV76" s="33">
        <f t="shared" si="106"/>
        <v>0.74093034331085272</v>
      </c>
      <c r="AW76" s="33">
        <f t="shared" si="106"/>
        <v>1.1267883719795406</v>
      </c>
      <c r="AX76" s="33">
        <f t="shared" si="106"/>
        <v>0.31041338391677359</v>
      </c>
      <c r="AY76" s="33">
        <f t="shared" si="106"/>
        <v>0.43410263183360515</v>
      </c>
      <c r="AZ76" s="33">
        <f t="shared" si="106"/>
        <v>0.66017244699425881</v>
      </c>
      <c r="BA76" s="33">
        <f t="shared" si="106"/>
        <v>1.09646453643875</v>
      </c>
      <c r="BB76" s="33">
        <f t="shared" si="106"/>
        <v>1.5333686163090567</v>
      </c>
      <c r="BC76" s="33">
        <f t="shared" si="106"/>
        <v>2.3319087177544882</v>
      </c>
      <c r="BD76" s="33">
        <f t="shared" si="106"/>
        <v>0.91748633010594949</v>
      </c>
      <c r="BE76" s="33">
        <f t="shared" si="106"/>
        <v>1.2830736405268341</v>
      </c>
      <c r="BF76" s="33">
        <f t="shared" si="106"/>
        <v>1.9512663661184915</v>
      </c>
      <c r="BG76" s="33">
        <f t="shared" si="106"/>
        <v>0.53754476944569041</v>
      </c>
      <c r="BH76" s="33">
        <f t="shared" si="106"/>
        <v>0.75173820213669373</v>
      </c>
      <c r="BI76" s="33">
        <f t="shared" si="106"/>
        <v>1.1432246939103392</v>
      </c>
      <c r="BJ76" s="33">
        <f t="shared" si="106"/>
        <v>2.2801330647287648</v>
      </c>
      <c r="BK76" s="33">
        <f t="shared" si="106"/>
        <v>3.1886890695246692</v>
      </c>
      <c r="BL76" s="33">
        <f t="shared" si="106"/>
        <v>4.8492787450752948</v>
      </c>
      <c r="BM76" s="33">
        <f t="shared" si="106"/>
        <v>1.9079421615457668</v>
      </c>
      <c r="BN76" s="33">
        <f t="shared" si="106"/>
        <v>2.6681926638040161</v>
      </c>
      <c r="BO76" s="33">
        <f t="shared" si="106"/>
        <v>4.0577208032012368</v>
      </c>
      <c r="BP76" s="33">
        <f t="shared" si="106"/>
        <v>1.1178415369146661</v>
      </c>
      <c r="BQ76" s="33">
        <f t="shared" si="106"/>
        <v>1.5632636293726416</v>
      </c>
      <c r="BR76" s="33">
        <f t="shared" si="106"/>
        <v>2.377372307421636</v>
      </c>
      <c r="BS76" s="33">
        <f t="shared" si="106"/>
        <v>0.27943783854783866</v>
      </c>
      <c r="BT76" s="33">
        <f t="shared" si="106"/>
        <v>0.3907843779701019</v>
      </c>
      <c r="BU76" s="33">
        <f t="shared" si="106"/>
        <v>0.59429512777185634</v>
      </c>
      <c r="BV76" s="33">
        <f t="shared" si="106"/>
        <v>0.23382461398587798</v>
      </c>
      <c r="BW76" s="33">
        <f t="shared" si="106"/>
        <v>0.32699582420699075</v>
      </c>
      <c r="BX76" s="33">
        <f t="shared" si="106"/>
        <v>0.49728708741480193</v>
      </c>
      <c r="BY76" s="33">
        <f t="shared" si="106"/>
        <v>0.13699517267058545</v>
      </c>
      <c r="BZ76" s="33">
        <f t="shared" si="106"/>
        <v>0.19158312136678066</v>
      </c>
      <c r="CA76" s="33">
        <f t="shared" si="106"/>
        <v>0.29135482892899306</v>
      </c>
      <c r="CB76" s="33">
        <f t="shared" si="106"/>
        <v>0.48390422668396804</v>
      </c>
      <c r="CC76" s="33">
        <f t="shared" si="106"/>
        <v>0.67672371502910866</v>
      </c>
      <c r="CD76" s="33">
        <f t="shared" si="106"/>
        <v>1.029144534329975</v>
      </c>
      <c r="CE76" s="33">
        <f t="shared" ref="CE76:CS76" si="107">EXP(CE75)</f>
        <v>0.40491552467810477</v>
      </c>
      <c r="CF76" s="33">
        <f t="shared" si="107"/>
        <v>0.56626068346388769</v>
      </c>
      <c r="CG76" s="33">
        <f t="shared" si="107"/>
        <v>0.86115511315832771</v>
      </c>
      <c r="CH76" s="33">
        <f t="shared" si="107"/>
        <v>0.23723538456746007</v>
      </c>
      <c r="CI76" s="33">
        <f t="shared" si="107"/>
        <v>0.33176567165159188</v>
      </c>
      <c r="CJ76" s="33">
        <f t="shared" si="107"/>
        <v>0.50454095234990015</v>
      </c>
      <c r="CK76" s="33">
        <f t="shared" si="107"/>
        <v>1.0062943129996567</v>
      </c>
      <c r="CL76" s="33">
        <f t="shared" si="107"/>
        <v>1.4072686047244101</v>
      </c>
      <c r="CM76" s="33">
        <f t="shared" si="107"/>
        <v>2.140138967679003</v>
      </c>
      <c r="CN76" s="33">
        <f t="shared" si="107"/>
        <v>0.84203478138858845</v>
      </c>
      <c r="CO76" s="33">
        <f t="shared" si="107"/>
        <v>1.1775571983527116</v>
      </c>
      <c r="CP76" s="33">
        <f t="shared" si="107"/>
        <v>1.7907995946225759</v>
      </c>
      <c r="CQ76" s="33">
        <f t="shared" si="107"/>
        <v>0.49333856818827165</v>
      </c>
      <c r="CR76" s="33">
        <f t="shared" si="107"/>
        <v>0.68991732293659902</v>
      </c>
      <c r="CS76" s="33">
        <f t="shared" si="107"/>
        <v>1.0492090439142185</v>
      </c>
    </row>
    <row r="77" spans="2:97" ht="14.25" thickTop="1" thickBot="1" x14ac:dyDescent="0.25">
      <c r="H77" s="32">
        <f t="shared" ref="H77:H78" si="108">H76</f>
        <v>0.640625</v>
      </c>
      <c r="I77" s="32">
        <f t="shared" ref="I77:J77" si="109">I72</f>
        <v>0</v>
      </c>
      <c r="J77" s="32">
        <f t="shared" si="109"/>
        <v>-0.55635838150289019</v>
      </c>
      <c r="K77" s="32">
        <f t="shared" si="104"/>
        <v>-0.35641708815028905</v>
      </c>
      <c r="L77" s="32">
        <f>$CE$5-$CE$7*SUMPRODUCT($B$5:$CD$5,Q77:CS77)</f>
        <v>0.36194815423313997</v>
      </c>
      <c r="M77" s="32">
        <f>SUMPRODUCT($B$7:$CD$7, LN(Q77:CS77))</f>
        <v>-487.3791935488718</v>
      </c>
      <c r="O77" s="48">
        <f t="shared" si="105"/>
        <v>1.0000000000000002</v>
      </c>
      <c r="P77" s="39" t="s">
        <v>405</v>
      </c>
      <c r="Q77" s="32">
        <f t="shared" ref="Q77:AV77" si="110">Q76/$O76</f>
        <v>7.6604790650300148E-3</v>
      </c>
      <c r="R77" s="32">
        <f t="shared" si="110"/>
        <v>1.0712921206153154E-2</v>
      </c>
      <c r="S77" s="32">
        <f t="shared" si="110"/>
        <v>1.6291943168484889E-2</v>
      </c>
      <c r="T77" s="32">
        <f t="shared" si="110"/>
        <v>6.4100429978844646E-3</v>
      </c>
      <c r="U77" s="32">
        <f t="shared" si="110"/>
        <v>8.9642286052146469E-3</v>
      </c>
      <c r="V77" s="32">
        <f t="shared" si="110"/>
        <v>1.3632575109539708E-2</v>
      </c>
      <c r="W77" s="32">
        <f t="shared" si="110"/>
        <v>3.7555710339977114E-3</v>
      </c>
      <c r="X77" s="32">
        <f t="shared" si="110"/>
        <v>5.252039230156289E-3</v>
      </c>
      <c r="Y77" s="32">
        <f t="shared" si="110"/>
        <v>7.9871701667340832E-3</v>
      </c>
      <c r="Z77" s="32">
        <f t="shared" si="110"/>
        <v>1.3265698794608526E-2</v>
      </c>
      <c r="AA77" s="32">
        <f t="shared" si="110"/>
        <v>1.8551631657079033E-2</v>
      </c>
      <c r="AB77" s="32">
        <f t="shared" si="110"/>
        <v>2.8212858362684372E-2</v>
      </c>
      <c r="AC77" s="32">
        <f t="shared" si="110"/>
        <v>1.1100310952953643E-2</v>
      </c>
      <c r="AD77" s="32">
        <f t="shared" si="110"/>
        <v>1.5523409905999826E-2</v>
      </c>
      <c r="AE77" s="32">
        <f t="shared" si="110"/>
        <v>2.3607614310127027E-2</v>
      </c>
      <c r="AF77" s="32">
        <f t="shared" si="110"/>
        <v>6.5035454983747715E-3</v>
      </c>
      <c r="AG77" s="32">
        <f t="shared" si="110"/>
        <v>9.0949886936931394E-3</v>
      </c>
      <c r="AH77" s="32">
        <f t="shared" si="110"/>
        <v>1.3831431788236649E-2</v>
      </c>
      <c r="AI77" s="32">
        <f t="shared" si="110"/>
        <v>2.7586444835290023E-2</v>
      </c>
      <c r="AJ77" s="32">
        <f t="shared" si="110"/>
        <v>3.8578711248941279E-2</v>
      </c>
      <c r="AK77" s="32">
        <f t="shared" si="110"/>
        <v>5.8669541116398521E-2</v>
      </c>
      <c r="AL77" s="32">
        <f t="shared" si="110"/>
        <v>2.3083451576834776E-2</v>
      </c>
      <c r="AM77" s="32">
        <f t="shared" si="110"/>
        <v>3.2281427285346123E-2</v>
      </c>
      <c r="AN77" s="32">
        <f t="shared" si="110"/>
        <v>4.909278884907331E-2</v>
      </c>
      <c r="AO77" s="32">
        <f t="shared" si="110"/>
        <v>1.3524330825122492E-2</v>
      </c>
      <c r="AP77" s="32">
        <f t="shared" si="110"/>
        <v>1.8913319815321222E-2</v>
      </c>
      <c r="AQ77" s="32">
        <f t="shared" si="110"/>
        <v>2.8762904685755538E-2</v>
      </c>
      <c r="AR77" s="32">
        <f t="shared" si="110"/>
        <v>5.0890690434193175E-3</v>
      </c>
      <c r="AS77" s="32">
        <f t="shared" si="110"/>
        <v>7.1168911515863192E-3</v>
      </c>
      <c r="AT77" s="32">
        <f t="shared" si="110"/>
        <v>1.0823190420866768E-2</v>
      </c>
      <c r="AU77" s="32">
        <f t="shared" si="110"/>
        <v>4.2583696281392773E-3</v>
      </c>
      <c r="AV77" s="32">
        <f t="shared" si="110"/>
        <v>5.9551860798346878E-3</v>
      </c>
      <c r="AW77" s="32">
        <f t="shared" ref="AW77:CB77" si="111">AW76/$O76</f>
        <v>9.0564983446992046E-3</v>
      </c>
      <c r="AX77" s="32">
        <f t="shared" si="111"/>
        <v>2.4949301639276972E-3</v>
      </c>
      <c r="AY77" s="32">
        <f t="shared" si="111"/>
        <v>3.4890755570399137E-3</v>
      </c>
      <c r="AZ77" s="32">
        <f t="shared" si="111"/>
        <v>5.3060990174365122E-3</v>
      </c>
      <c r="BA77" s="32">
        <f t="shared" si="111"/>
        <v>8.8127722172298226E-3</v>
      </c>
      <c r="BB77" s="32">
        <f t="shared" si="111"/>
        <v>1.2324364255747601E-2</v>
      </c>
      <c r="BC77" s="32">
        <f t="shared" si="111"/>
        <v>1.87425855355886E-2</v>
      </c>
      <c r="BD77" s="32">
        <f t="shared" si="111"/>
        <v>7.3742449216892981E-3</v>
      </c>
      <c r="BE77" s="32">
        <f t="shared" si="111"/>
        <v>1.0312632425505227E-2</v>
      </c>
      <c r="BF77" s="32">
        <f t="shared" si="111"/>
        <v>1.5683193982356979E-2</v>
      </c>
      <c r="BG77" s="32">
        <f t="shared" si="111"/>
        <v>4.3204859366218285E-3</v>
      </c>
      <c r="BH77" s="32">
        <f t="shared" si="111"/>
        <v>6.0420536389966754E-3</v>
      </c>
      <c r="BI77" s="32">
        <f t="shared" si="111"/>
        <v>9.1886043603991285E-3</v>
      </c>
      <c r="BJ77" s="32">
        <f t="shared" si="111"/>
        <v>1.8326441628193274E-2</v>
      </c>
      <c r="BK77" s="32">
        <f t="shared" si="111"/>
        <v>2.5628909561053726E-2</v>
      </c>
      <c r="BL77" s="32">
        <f t="shared" si="111"/>
        <v>3.8975805945357114E-2</v>
      </c>
      <c r="BM77" s="32">
        <f t="shared" si="111"/>
        <v>1.533497811790944E-2</v>
      </c>
      <c r="BN77" s="32">
        <f t="shared" si="111"/>
        <v>2.1445448891727108E-2</v>
      </c>
      <c r="BO77" s="32">
        <f t="shared" si="111"/>
        <v>3.2613703381481805E-2</v>
      </c>
      <c r="BP77" s="32">
        <f t="shared" si="111"/>
        <v>8.984588659641855E-3</v>
      </c>
      <c r="BQ77" s="32">
        <f t="shared" si="111"/>
        <v>1.2564643746606629E-2</v>
      </c>
      <c r="BR77" s="32">
        <f t="shared" si="111"/>
        <v>1.9107996587746746E-2</v>
      </c>
      <c r="BS77" s="32">
        <f t="shared" si="111"/>
        <v>2.2459659552652674E-3</v>
      </c>
      <c r="BT77" s="32">
        <f t="shared" si="111"/>
        <v>3.1409075210840007E-3</v>
      </c>
      <c r="BU77" s="32">
        <f t="shared" si="111"/>
        <v>4.7766137588668208E-3</v>
      </c>
      <c r="BV77" s="32">
        <f t="shared" si="111"/>
        <v>1.8793522210322248E-3</v>
      </c>
      <c r="BW77" s="32">
        <f t="shared" si="111"/>
        <v>2.6282105977465083E-3</v>
      </c>
      <c r="BX77" s="32">
        <f t="shared" si="111"/>
        <v>3.9969170751206658E-3</v>
      </c>
      <c r="BY77" s="32">
        <f t="shared" si="111"/>
        <v>1.1010910170676366E-3</v>
      </c>
      <c r="BZ77" s="32">
        <f t="shared" si="111"/>
        <v>1.5398385931888723E-3</v>
      </c>
      <c r="CA77" s="32">
        <f t="shared" si="111"/>
        <v>2.3417480970982685E-3</v>
      </c>
      <c r="CB77" s="32">
        <f t="shared" si="111"/>
        <v>3.8893530825643615E-3</v>
      </c>
      <c r="CC77" s="32">
        <f t="shared" ref="CC77:CS77" si="112">CC76/$O76</f>
        <v>5.4391289060010811E-3</v>
      </c>
      <c r="CD77" s="32">
        <f t="shared" si="112"/>
        <v>8.271691475872707E-3</v>
      </c>
      <c r="CE77" s="32">
        <f t="shared" si="112"/>
        <v>3.2544858202147387E-3</v>
      </c>
      <c r="CF77" s="32">
        <f t="shared" si="112"/>
        <v>4.5512884850324453E-3</v>
      </c>
      <c r="CG77" s="32">
        <f t="shared" si="112"/>
        <v>6.921485924767122E-3</v>
      </c>
      <c r="CH77" s="32">
        <f t="shared" si="112"/>
        <v>1.9067660982911639E-3</v>
      </c>
      <c r="CI77" s="32">
        <f t="shared" si="112"/>
        <v>2.66654797906915E-3</v>
      </c>
      <c r="CJ77" s="32">
        <f t="shared" si="112"/>
        <v>4.0552196077089072E-3</v>
      </c>
      <c r="CK77" s="32">
        <f t="shared" si="112"/>
        <v>8.0880341034679139E-3</v>
      </c>
      <c r="CL77" s="32">
        <f t="shared" si="112"/>
        <v>1.1310842484861205E-2</v>
      </c>
      <c r="CM77" s="32">
        <f t="shared" si="112"/>
        <v>1.7201246924620446E-2</v>
      </c>
      <c r="CN77" s="32">
        <f t="shared" si="112"/>
        <v>6.7678073305174049E-3</v>
      </c>
      <c r="CO77" s="32">
        <f t="shared" si="112"/>
        <v>9.4645499393417633E-3</v>
      </c>
      <c r="CP77" s="32">
        <f t="shared" si="112"/>
        <v>1.4393451306117884E-2</v>
      </c>
      <c r="CQ77" s="32">
        <f t="shared" si="112"/>
        <v>3.9651810732871879E-3</v>
      </c>
      <c r="CR77" s="32">
        <f t="shared" si="112"/>
        <v>5.5451717896038656E-3</v>
      </c>
      <c r="CS77" s="32">
        <f t="shared" si="112"/>
        <v>8.4329588463529937E-3</v>
      </c>
    </row>
    <row r="78" spans="2:97" ht="13.5" thickTop="1" x14ac:dyDescent="0.2">
      <c r="H78" s="34">
        <f t="shared" si="108"/>
        <v>0.640625</v>
      </c>
      <c r="I78" s="34">
        <f t="shared" ref="I78:J78" si="113">I73</f>
        <v>0</v>
      </c>
      <c r="J78" s="34">
        <f t="shared" si="113"/>
        <v>0.58895311496467573</v>
      </c>
      <c r="K78" s="34">
        <f t="shared" si="104"/>
        <v>0.37729808927424541</v>
      </c>
      <c r="L78" s="34">
        <f>$CE$6-$CE$7*SUMPRODUCT($B$6:$CD$6,Q77:CS77)</f>
        <v>-1.0921072094175699</v>
      </c>
    </row>
    <row r="79" spans="2:97" ht="13.5" thickBot="1" x14ac:dyDescent="0.25">
      <c r="B79" s="39" t="s">
        <v>406</v>
      </c>
      <c r="D79" s="39" t="s">
        <v>407</v>
      </c>
      <c r="E79" s="39" t="s">
        <v>408</v>
      </c>
      <c r="F79" s="39" t="s">
        <v>409</v>
      </c>
      <c r="H79" s="39" t="s">
        <v>386</v>
      </c>
      <c r="I79" s="39" t="s">
        <v>410</v>
      </c>
      <c r="J79" s="39" t="s">
        <v>411</v>
      </c>
      <c r="K79" s="39" t="s">
        <v>388</v>
      </c>
      <c r="L79" s="39" t="s">
        <v>412</v>
      </c>
      <c r="M79" s="39" t="s">
        <v>413</v>
      </c>
      <c r="O79" s="45" t="s">
        <v>375</v>
      </c>
    </row>
    <row r="80" spans="2:97" ht="14.25" thickTop="1" thickBot="1" x14ac:dyDescent="0.25">
      <c r="B80" s="32">
        <f>1+B75</f>
        <v>9</v>
      </c>
      <c r="D80" s="32">
        <f>IF(F75,IF(M80&lt;0,D75,H80),E75)</f>
        <v>0.6484375</v>
      </c>
      <c r="E80" s="32">
        <f>IF(F75,IF(M80&lt;0,H80,E75),H80)</f>
        <v>0.65625</v>
      </c>
      <c r="F80" s="32" t="b">
        <f>OR(F75,M80*M75&lt;=0)</f>
        <v>1</v>
      </c>
      <c r="H80" s="32">
        <f>IF(F75,(D75+E75)/2,2*H75)</f>
        <v>0.6484375</v>
      </c>
      <c r="I80" s="32">
        <f>I75</f>
        <v>0</v>
      </c>
      <c r="J80" s="32">
        <f>J75</f>
        <v>-0.95761078998073357</v>
      </c>
      <c r="K80" s="32">
        <f>I80+J80*H80</f>
        <v>-0.62095074662813188</v>
      </c>
      <c r="L80" s="32">
        <f>$CE$3-$CE$7*SUMPRODUCT($B$3:$CD$3,Q82:CS82)</f>
        <v>-3.3389954132896236</v>
      </c>
      <c r="M80" s="32">
        <f>SUMPRODUCT(L80:L83,J80:J83)</f>
        <v>0.53430341394015757</v>
      </c>
      <c r="O80" s="46">
        <f>SUM(Q80:CS80)</f>
        <v>6.8120519048479329</v>
      </c>
      <c r="P80" s="39" t="s">
        <v>402</v>
      </c>
      <c r="Q80" s="32">
        <f t="shared" ref="Q80:AV80" si="114">SUMPRODUCT(B$3:B$6,$K80:$K83)</f>
        <v>-4.8622400850994674E-2</v>
      </c>
      <c r="R80" s="32">
        <f t="shared" si="114"/>
        <v>0.29084363069114483</v>
      </c>
      <c r="S80" s="32">
        <f t="shared" si="114"/>
        <v>0.71517617011881918</v>
      </c>
      <c r="T80" s="32">
        <f t="shared" si="114"/>
        <v>-0.22900421985388486</v>
      </c>
      <c r="U80" s="32">
        <f t="shared" si="114"/>
        <v>0.11046181168825464</v>
      </c>
      <c r="V80" s="32">
        <f t="shared" si="114"/>
        <v>0.53479435111592899</v>
      </c>
      <c r="W80" s="32">
        <f t="shared" si="114"/>
        <v>-0.77014967686255542</v>
      </c>
      <c r="X80" s="32">
        <f t="shared" si="114"/>
        <v>-0.43068364532041592</v>
      </c>
      <c r="Y80" s="32">
        <f t="shared" si="114"/>
        <v>-6.3511058927415709E-3</v>
      </c>
      <c r="Z80" s="32">
        <f t="shared" si="114"/>
        <v>0.50718117057757672</v>
      </c>
      <c r="AA80" s="32">
        <f t="shared" si="114"/>
        <v>0.84664720211971622</v>
      </c>
      <c r="AB80" s="32">
        <f t="shared" si="114"/>
        <v>1.2709797415473907</v>
      </c>
      <c r="AC80" s="32">
        <f t="shared" si="114"/>
        <v>0.32679935157468654</v>
      </c>
      <c r="AD80" s="32">
        <f t="shared" si="114"/>
        <v>0.66626538311682604</v>
      </c>
      <c r="AE80" s="32">
        <f t="shared" si="114"/>
        <v>1.0905979225445004</v>
      </c>
      <c r="AF80" s="32">
        <f t="shared" si="114"/>
        <v>-0.21434610543398402</v>
      </c>
      <c r="AG80" s="32">
        <f t="shared" si="114"/>
        <v>0.12511992610815548</v>
      </c>
      <c r="AH80" s="32">
        <f t="shared" si="114"/>
        <v>0.54945246553582983</v>
      </c>
      <c r="AI80" s="32">
        <f t="shared" si="114"/>
        <v>1.2482525991490054</v>
      </c>
      <c r="AJ80" s="32">
        <f t="shared" si="114"/>
        <v>1.5877186306911448</v>
      </c>
      <c r="AK80" s="32">
        <f t="shared" si="114"/>
        <v>2.0120511701188191</v>
      </c>
      <c r="AL80" s="32">
        <f t="shared" si="114"/>
        <v>1.0678707801461149</v>
      </c>
      <c r="AM80" s="32">
        <f t="shared" si="114"/>
        <v>1.4073368116882545</v>
      </c>
      <c r="AN80" s="32">
        <f t="shared" si="114"/>
        <v>1.831669351115929</v>
      </c>
      <c r="AO80" s="32">
        <f t="shared" si="114"/>
        <v>0.52672532313744458</v>
      </c>
      <c r="AP80" s="32">
        <f t="shared" si="114"/>
        <v>0.86619135467958408</v>
      </c>
      <c r="AQ80" s="32">
        <f t="shared" si="114"/>
        <v>1.2905238941072583</v>
      </c>
      <c r="AR80" s="32">
        <f t="shared" si="114"/>
        <v>-0.46258956526974926</v>
      </c>
      <c r="AS80" s="32">
        <f t="shared" si="114"/>
        <v>-0.12312353372760976</v>
      </c>
      <c r="AT80" s="32">
        <f t="shared" si="114"/>
        <v>0.30120900570006459</v>
      </c>
      <c r="AU80" s="32">
        <f t="shared" si="114"/>
        <v>-0.64297138427263945</v>
      </c>
      <c r="AV80" s="32">
        <f t="shared" si="114"/>
        <v>-0.30350535273049994</v>
      </c>
      <c r="AW80" s="32">
        <f t="shared" ref="AW80:CB80" si="115">SUMPRODUCT(AH$3:AH$6,$K80:$K83)</f>
        <v>0.1208271866971744</v>
      </c>
      <c r="AX80" s="32">
        <f t="shared" si="115"/>
        <v>-1.1841168412813099</v>
      </c>
      <c r="AY80" s="32">
        <f t="shared" si="115"/>
        <v>-0.8446508097391705</v>
      </c>
      <c r="AZ80" s="32">
        <f t="shared" si="115"/>
        <v>-0.42031827031149616</v>
      </c>
      <c r="BA80" s="32">
        <f t="shared" si="115"/>
        <v>9.3214006158822194E-2</v>
      </c>
      <c r="BB80" s="32">
        <f t="shared" si="115"/>
        <v>0.43268003770096169</v>
      </c>
      <c r="BC80" s="32">
        <f t="shared" si="115"/>
        <v>0.8570125771286361</v>
      </c>
      <c r="BD80" s="32">
        <f t="shared" si="115"/>
        <v>-8.7167812844067993E-2</v>
      </c>
      <c r="BE80" s="32">
        <f t="shared" si="115"/>
        <v>0.25229821869807151</v>
      </c>
      <c r="BF80" s="32">
        <f t="shared" si="115"/>
        <v>0.6766307581257458</v>
      </c>
      <c r="BG80" s="32">
        <f t="shared" si="115"/>
        <v>-0.6283132698527385</v>
      </c>
      <c r="BH80" s="32">
        <f t="shared" si="115"/>
        <v>-0.28884723831059905</v>
      </c>
      <c r="BI80" s="32">
        <f t="shared" si="115"/>
        <v>0.1354853011170753</v>
      </c>
      <c r="BJ80" s="32">
        <f t="shared" si="115"/>
        <v>0.83428543473025074</v>
      </c>
      <c r="BK80" s="32">
        <f t="shared" si="115"/>
        <v>1.1737514662723902</v>
      </c>
      <c r="BL80" s="32">
        <f t="shared" si="115"/>
        <v>1.5980840057000645</v>
      </c>
      <c r="BM80" s="32">
        <f t="shared" si="115"/>
        <v>0.65390361572736044</v>
      </c>
      <c r="BN80" s="32">
        <f t="shared" si="115"/>
        <v>0.99336964726949994</v>
      </c>
      <c r="BO80" s="32">
        <f t="shared" si="115"/>
        <v>1.4177021866971744</v>
      </c>
      <c r="BP80" s="32">
        <f t="shared" si="115"/>
        <v>0.11275815871868999</v>
      </c>
      <c r="BQ80" s="32">
        <f t="shared" si="115"/>
        <v>0.4522241902608295</v>
      </c>
      <c r="BR80" s="32">
        <f t="shared" si="115"/>
        <v>0.87655672968850384</v>
      </c>
      <c r="BS80" s="32">
        <f t="shared" si="115"/>
        <v>-1.2905238941072583</v>
      </c>
      <c r="BT80" s="32">
        <f t="shared" si="115"/>
        <v>-0.95105786256511893</v>
      </c>
      <c r="BU80" s="32">
        <f t="shared" si="115"/>
        <v>-0.52672532313744458</v>
      </c>
      <c r="BV80" s="32">
        <f t="shared" si="115"/>
        <v>-1.4709057131101488</v>
      </c>
      <c r="BW80" s="32">
        <f t="shared" si="115"/>
        <v>-1.1314396815680092</v>
      </c>
      <c r="BX80" s="32">
        <f t="shared" si="115"/>
        <v>-0.70710714214033488</v>
      </c>
      <c r="BY80" s="32">
        <f t="shared" si="115"/>
        <v>-2.0120511701188191</v>
      </c>
      <c r="BZ80" s="32">
        <f t="shared" si="115"/>
        <v>-1.6725851385766797</v>
      </c>
      <c r="CA80" s="32">
        <f t="shared" si="115"/>
        <v>-1.2482525991490054</v>
      </c>
      <c r="CB80" s="32">
        <f t="shared" si="115"/>
        <v>-0.73472032267868703</v>
      </c>
      <c r="CC80" s="32">
        <f t="shared" ref="CC80:CS80" si="116">SUMPRODUCT(BN$3:BN$6,$K80:$K83)</f>
        <v>-0.39525429113654753</v>
      </c>
      <c r="CD80" s="32">
        <f t="shared" si="116"/>
        <v>2.9078248291126818E-2</v>
      </c>
      <c r="CE80" s="32">
        <f t="shared" si="116"/>
        <v>-0.91510214168157722</v>
      </c>
      <c r="CF80" s="32">
        <f t="shared" si="116"/>
        <v>-0.57563611013943772</v>
      </c>
      <c r="CG80" s="32">
        <f t="shared" si="116"/>
        <v>-0.15130357071176337</v>
      </c>
      <c r="CH80" s="32">
        <f t="shared" si="116"/>
        <v>-1.4562475986902479</v>
      </c>
      <c r="CI80" s="32">
        <f t="shared" si="116"/>
        <v>-1.1167815671481083</v>
      </c>
      <c r="CJ80" s="32">
        <f t="shared" si="116"/>
        <v>-0.69244902772043393</v>
      </c>
      <c r="CK80" s="32">
        <f t="shared" si="116"/>
        <v>6.3511058927415709E-3</v>
      </c>
      <c r="CL80" s="32">
        <f t="shared" si="116"/>
        <v>0.34581713743488107</v>
      </c>
      <c r="CM80" s="32">
        <f t="shared" si="116"/>
        <v>0.77014967686255542</v>
      </c>
      <c r="CN80" s="32">
        <f t="shared" si="116"/>
        <v>-0.17403071311014862</v>
      </c>
      <c r="CO80" s="32">
        <f t="shared" si="116"/>
        <v>0.16543531843199089</v>
      </c>
      <c r="CP80" s="32">
        <f t="shared" si="116"/>
        <v>0.58976785785966523</v>
      </c>
      <c r="CQ80" s="32">
        <f t="shared" si="116"/>
        <v>-0.71517617011881918</v>
      </c>
      <c r="CR80" s="32">
        <f t="shared" si="116"/>
        <v>-0.37571013857667968</v>
      </c>
      <c r="CS80" s="32">
        <f t="shared" si="116"/>
        <v>4.8622400850994674E-2</v>
      </c>
    </row>
    <row r="81" spans="1:111" ht="14.25" thickTop="1" thickBot="1" x14ac:dyDescent="0.25">
      <c r="H81" s="33">
        <f>H80</f>
        <v>0.6484375</v>
      </c>
      <c r="I81" s="33">
        <f t="shared" ref="I81:J81" si="117">I76</f>
        <v>0</v>
      </c>
      <c r="J81" s="33">
        <f t="shared" si="117"/>
        <v>1</v>
      </c>
      <c r="K81" s="33">
        <f t="shared" ref="K81:K83" si="118">I81+J81*H81</f>
        <v>0.6484375</v>
      </c>
      <c r="L81" s="33">
        <f>$CE$4-$CE$7*SUMPRODUCT($B$4:$CD$4,Q82:CS82)</f>
        <v>-1.4423086726713237</v>
      </c>
      <c r="M81" s="39" t="s">
        <v>414</v>
      </c>
      <c r="O81" s="47">
        <f t="shared" ref="O81:O82" si="119">SUM(Q81:CS81)</f>
        <v>125.56962543432627</v>
      </c>
      <c r="P81" s="39" t="s">
        <v>404</v>
      </c>
      <c r="Q81" s="33">
        <f>EXP(Q80)</f>
        <v>0.95254074037284742</v>
      </c>
      <c r="R81" s="33">
        <f>EXP(R80)</f>
        <v>1.3375554149808617</v>
      </c>
      <c r="S81" s="33">
        <f t="shared" ref="S81:CD81" si="120">EXP(S80)</f>
        <v>2.0445468385927197</v>
      </c>
      <c r="T81" s="33">
        <f t="shared" si="120"/>
        <v>0.79532517734197339</v>
      </c>
      <c r="U81" s="33">
        <f t="shared" si="120"/>
        <v>1.1167936997718093</v>
      </c>
      <c r="V81" s="33">
        <f t="shared" si="120"/>
        <v>1.7070971435313507</v>
      </c>
      <c r="W81" s="33">
        <f t="shared" si="120"/>
        <v>0.46294377115406099</v>
      </c>
      <c r="X81" s="33">
        <f t="shared" si="120"/>
        <v>0.65006452920470392</v>
      </c>
      <c r="Y81" s="33">
        <f t="shared" si="120"/>
        <v>0.99366901975105015</v>
      </c>
      <c r="Z81" s="33">
        <f t="shared" si="120"/>
        <v>1.6606036329513738</v>
      </c>
      <c r="AA81" s="33">
        <f t="shared" si="120"/>
        <v>2.3318156245176347</v>
      </c>
      <c r="AB81" s="33">
        <f t="shared" si="120"/>
        <v>3.5643429871328762</v>
      </c>
      <c r="AC81" s="33">
        <f t="shared" si="120"/>
        <v>1.3865232455619851</v>
      </c>
      <c r="AD81" s="33">
        <f t="shared" si="120"/>
        <v>1.9469526042238949</v>
      </c>
      <c r="AE81" s="33">
        <f t="shared" si="120"/>
        <v>2.9760529898589532</v>
      </c>
      <c r="AF81" s="33">
        <f t="shared" si="120"/>
        <v>0.80706900570964502</v>
      </c>
      <c r="AG81" s="33">
        <f t="shared" si="120"/>
        <v>1.1332843552997152</v>
      </c>
      <c r="AH81" s="33">
        <f t="shared" si="120"/>
        <v>1.7323042618669926</v>
      </c>
      <c r="AI81" s="33">
        <f t="shared" si="120"/>
        <v>3.4842492548288404</v>
      </c>
      <c r="AJ81" s="33">
        <f t="shared" si="120"/>
        <v>4.8925744174628836</v>
      </c>
      <c r="AK81" s="33">
        <f t="shared" si="120"/>
        <v>7.4786415917926519</v>
      </c>
      <c r="AL81" s="33">
        <f t="shared" si="120"/>
        <v>2.9091786199251755</v>
      </c>
      <c r="AM81" s="33">
        <f t="shared" si="120"/>
        <v>4.0850616160568256</v>
      </c>
      <c r="AN81" s="33">
        <f t="shared" si="120"/>
        <v>6.2443018950993929</v>
      </c>
      <c r="AO81" s="33">
        <f t="shared" si="120"/>
        <v>1.6933779536188851</v>
      </c>
      <c r="AP81" s="33">
        <f t="shared" si="120"/>
        <v>2.3778372467151168</v>
      </c>
      <c r="AQ81" s="33">
        <f t="shared" si="120"/>
        <v>3.6346902498458125</v>
      </c>
      <c r="AR81" s="33">
        <f t="shared" si="120"/>
        <v>0.62965101012345448</v>
      </c>
      <c r="AS81" s="33">
        <f t="shared" si="120"/>
        <v>0.88415443292130602</v>
      </c>
      <c r="AT81" s="33">
        <f t="shared" si="120"/>
        <v>1.3514917815071312</v>
      </c>
      <c r="AU81" s="33">
        <f t="shared" si="120"/>
        <v>0.52572796108854392</v>
      </c>
      <c r="AV81" s="33">
        <f t="shared" si="120"/>
        <v>0.73822593759673105</v>
      </c>
      <c r="AW81" s="33">
        <f t="shared" si="120"/>
        <v>1.1284298878204899</v>
      </c>
      <c r="AX81" s="33">
        <f t="shared" si="120"/>
        <v>0.30601632117427174</v>
      </c>
      <c r="AY81" s="33">
        <f t="shared" si="120"/>
        <v>0.42970738164853128</v>
      </c>
      <c r="AZ81" s="33">
        <f t="shared" si="120"/>
        <v>0.65683773459362094</v>
      </c>
      <c r="BA81" s="33">
        <f t="shared" si="120"/>
        <v>1.0976966239714192</v>
      </c>
      <c r="BB81" s="33">
        <f t="shared" si="120"/>
        <v>1.5413829573572695</v>
      </c>
      <c r="BC81" s="33">
        <f t="shared" si="120"/>
        <v>2.3561114681522142</v>
      </c>
      <c r="BD81" s="33">
        <f t="shared" si="120"/>
        <v>0.91652327834926106</v>
      </c>
      <c r="BE81" s="33">
        <f t="shared" si="120"/>
        <v>1.2869797814970294</v>
      </c>
      <c r="BF81" s="33">
        <f t="shared" si="120"/>
        <v>1.9672384516720376</v>
      </c>
      <c r="BG81" s="33">
        <f t="shared" si="120"/>
        <v>0.53349089770742963</v>
      </c>
      <c r="BH81" s="33">
        <f t="shared" si="120"/>
        <v>0.74912663451251815</v>
      </c>
      <c r="BI81" s="33">
        <f t="shared" si="120"/>
        <v>1.145092364132134</v>
      </c>
      <c r="BJ81" s="33">
        <f t="shared" si="120"/>
        <v>2.3031676964978343</v>
      </c>
      <c r="BK81" s="33">
        <f t="shared" si="120"/>
        <v>3.2341025359753637</v>
      </c>
      <c r="BL81" s="33">
        <f t="shared" si="120"/>
        <v>4.9435515280746234</v>
      </c>
      <c r="BM81" s="33">
        <f t="shared" si="120"/>
        <v>1.9230329780419118</v>
      </c>
      <c r="BN81" s="33">
        <f t="shared" si="120"/>
        <v>2.7003182792579818</v>
      </c>
      <c r="BO81" s="33">
        <f t="shared" si="120"/>
        <v>4.1276250233939171</v>
      </c>
      <c r="BP81" s="33">
        <f t="shared" si="120"/>
        <v>1.1193611924667581</v>
      </c>
      <c r="BQ81" s="33">
        <f t="shared" si="120"/>
        <v>1.5718042922944206</v>
      </c>
      <c r="BR81" s="33">
        <f t="shared" si="120"/>
        <v>2.4026126025911281</v>
      </c>
      <c r="BS81" s="33">
        <f t="shared" si="120"/>
        <v>0.27512660811809786</v>
      </c>
      <c r="BT81" s="33">
        <f t="shared" si="120"/>
        <v>0.38633212092286606</v>
      </c>
      <c r="BU81" s="33">
        <f t="shared" si="120"/>
        <v>0.59053562015669303</v>
      </c>
      <c r="BV81" s="33">
        <f t="shared" si="120"/>
        <v>0.22971733293777249</v>
      </c>
      <c r="BW81" s="33">
        <f t="shared" si="120"/>
        <v>0.32256852600930253</v>
      </c>
      <c r="BX81" s="33">
        <f t="shared" si="120"/>
        <v>0.49306851342026031</v>
      </c>
      <c r="BY81" s="33">
        <f t="shared" si="120"/>
        <v>0.13371412277564396</v>
      </c>
      <c r="BZ81" s="33">
        <f t="shared" si="120"/>
        <v>0.18776104936779092</v>
      </c>
      <c r="CA81" s="33">
        <f t="shared" si="120"/>
        <v>0.28700587324919263</v>
      </c>
      <c r="CB81" s="33">
        <f t="shared" si="120"/>
        <v>0.47963958453227917</v>
      </c>
      <c r="CC81" s="33">
        <f t="shared" si="120"/>
        <v>0.67350875016558853</v>
      </c>
      <c r="CD81" s="33">
        <f t="shared" si="120"/>
        <v>1.0295051483420525</v>
      </c>
      <c r="CE81" s="33">
        <f t="shared" ref="CE81:CS81" si="121">EXP(CE80)</f>
        <v>0.4004757187383387</v>
      </c>
      <c r="CF81" s="33">
        <f t="shared" si="121"/>
        <v>0.56234704035561556</v>
      </c>
      <c r="CG81" s="33">
        <f t="shared" si="121"/>
        <v>0.859586713697015</v>
      </c>
      <c r="CH81" s="33">
        <f t="shared" si="121"/>
        <v>0.23310935548145278</v>
      </c>
      <c r="CI81" s="33">
        <f t="shared" si="121"/>
        <v>0.32733159590094918</v>
      </c>
      <c r="CJ81" s="33">
        <f t="shared" si="121"/>
        <v>0.50034919830246516</v>
      </c>
      <c r="CK81" s="33">
        <f t="shared" si="121"/>
        <v>1.0063713169305972</v>
      </c>
      <c r="CL81" s="33">
        <f t="shared" si="121"/>
        <v>1.413144181019548</v>
      </c>
      <c r="CM81" s="33">
        <f t="shared" si="121"/>
        <v>2.1600895450156394</v>
      </c>
      <c r="CN81" s="33">
        <f t="shared" si="121"/>
        <v>0.84027108992357602</v>
      </c>
      <c r="CO81" s="33">
        <f t="shared" si="121"/>
        <v>1.1799066420395043</v>
      </c>
      <c r="CP81" s="33">
        <f t="shared" si="121"/>
        <v>1.80356968227065</v>
      </c>
      <c r="CQ81" s="33">
        <f t="shared" si="121"/>
        <v>0.48910593835468658</v>
      </c>
      <c r="CR81" s="33">
        <f t="shared" si="121"/>
        <v>0.68680138141864089</v>
      </c>
      <c r="CS81" s="33">
        <f t="shared" si="121"/>
        <v>1.0498238632906933</v>
      </c>
    </row>
    <row r="82" spans="1:111" ht="14.25" thickTop="1" thickBot="1" x14ac:dyDescent="0.25">
      <c r="H82" s="32">
        <f t="shared" ref="H82:H83" si="122">H81</f>
        <v>0.6484375</v>
      </c>
      <c r="I82" s="32">
        <f t="shared" ref="I82:J82" si="123">I77</f>
        <v>0</v>
      </c>
      <c r="J82" s="32">
        <f t="shared" si="123"/>
        <v>-0.55635838150289019</v>
      </c>
      <c r="K82" s="32">
        <f t="shared" si="118"/>
        <v>-0.36076363800578037</v>
      </c>
      <c r="L82" s="32">
        <f>$CE$5-$CE$7*SUMPRODUCT($B$5:$CD$5,Q82:CS82)</f>
        <v>0.65934518599235048</v>
      </c>
      <c r="M82" s="32">
        <f>SUMPRODUCT($B$7:$CD$7, LN(Q82:CS82))</f>
        <v>-487.36979740324688</v>
      </c>
      <c r="O82" s="48">
        <f t="shared" si="119"/>
        <v>1.0000000000000002</v>
      </c>
      <c r="P82" s="39" t="s">
        <v>405</v>
      </c>
      <c r="Q82" s="32">
        <f t="shared" ref="Q82:AV82" si="124">Q81/$O81</f>
        <v>7.5857575992454677E-3</v>
      </c>
      <c r="R82" s="32">
        <f t="shared" si="124"/>
        <v>1.0651902562856747E-2</v>
      </c>
      <c r="S82" s="32">
        <f t="shared" si="124"/>
        <v>1.6282176772614735E-2</v>
      </c>
      <c r="T82" s="32">
        <f t="shared" si="124"/>
        <v>6.3337385501554561E-3</v>
      </c>
      <c r="U82" s="32">
        <f t="shared" si="124"/>
        <v>8.8938204275834185E-3</v>
      </c>
      <c r="V82" s="32">
        <f t="shared" si="124"/>
        <v>1.3594825481295822E-2</v>
      </c>
      <c r="W82" s="32">
        <f t="shared" si="124"/>
        <v>3.6867496383206429E-3</v>
      </c>
      <c r="X82" s="32">
        <f t="shared" si="124"/>
        <v>5.1769249685680706E-3</v>
      </c>
      <c r="Y82" s="32">
        <f t="shared" si="124"/>
        <v>7.9132912622308128E-3</v>
      </c>
      <c r="Z82" s="32">
        <f t="shared" si="124"/>
        <v>1.3224564676430291E-2</v>
      </c>
      <c r="AA82" s="32">
        <f t="shared" si="124"/>
        <v>1.8569901888711052E-2</v>
      </c>
      <c r="AB82" s="32">
        <f t="shared" si="124"/>
        <v>2.8385391569054657E-2</v>
      </c>
      <c r="AC82" s="32">
        <f t="shared" si="124"/>
        <v>1.1041868133047398E-2</v>
      </c>
      <c r="AD82" s="32">
        <f t="shared" si="124"/>
        <v>1.550496465598015E-2</v>
      </c>
      <c r="AE82" s="32">
        <f t="shared" si="124"/>
        <v>2.3700421017943136E-2</v>
      </c>
      <c r="AF82" s="32">
        <f t="shared" si="124"/>
        <v>6.4272629859180985E-3</v>
      </c>
      <c r="AG82" s="32">
        <f t="shared" si="124"/>
        <v>9.0251472151792814E-3</v>
      </c>
      <c r="AH82" s="32">
        <f t="shared" si="124"/>
        <v>1.3795567645242353E-2</v>
      </c>
      <c r="AI82" s="32">
        <f t="shared" si="124"/>
        <v>2.7747548364322593E-2</v>
      </c>
      <c r="AJ82" s="32">
        <f t="shared" si="124"/>
        <v>3.8963040628179083E-2</v>
      </c>
      <c r="AK82" s="32">
        <f t="shared" si="124"/>
        <v>5.9557727961082677E-2</v>
      </c>
      <c r="AL82" s="32">
        <f t="shared" si="124"/>
        <v>2.3167852972904621E-2</v>
      </c>
      <c r="AM82" s="32">
        <f t="shared" si="124"/>
        <v>3.2532243382324487E-2</v>
      </c>
      <c r="AN82" s="32">
        <f t="shared" si="124"/>
        <v>4.9727805378898766E-2</v>
      </c>
      <c r="AO82" s="32">
        <f t="shared" si="124"/>
        <v>1.3485569840331592E-2</v>
      </c>
      <c r="AP82" s="32">
        <f t="shared" si="124"/>
        <v>1.8936404711653306E-2</v>
      </c>
      <c r="AQ82" s="32">
        <f t="shared" si="124"/>
        <v>2.8945616722786029E-2</v>
      </c>
      <c r="AR82" s="32">
        <f t="shared" si="124"/>
        <v>5.0143576358182736E-3</v>
      </c>
      <c r="AS82" s="32">
        <f t="shared" si="124"/>
        <v>7.0411489232618963E-3</v>
      </c>
      <c r="AT82" s="32">
        <f t="shared" si="124"/>
        <v>1.0762887735250673E-2</v>
      </c>
      <c r="AU82" s="32">
        <f t="shared" si="124"/>
        <v>4.1867446786603901E-3</v>
      </c>
      <c r="AV82" s="32">
        <f t="shared" si="124"/>
        <v>5.879016800785378E-3</v>
      </c>
      <c r="AW82" s="32">
        <f t="shared" ref="AW82:CB82" si="125">AW81/$O81</f>
        <v>8.9864876471314001E-3</v>
      </c>
      <c r="AX82" s="32">
        <f t="shared" si="125"/>
        <v>2.4370250378290747E-3</v>
      </c>
      <c r="AY82" s="32">
        <f t="shared" si="125"/>
        <v>3.4220646924942133E-3</v>
      </c>
      <c r="AZ82" s="32">
        <f t="shared" si="125"/>
        <v>5.2308648076453117E-3</v>
      </c>
      <c r="BA82" s="32">
        <f t="shared" si="125"/>
        <v>8.7417368664966001E-3</v>
      </c>
      <c r="BB82" s="32">
        <f t="shared" si="125"/>
        <v>1.2275125867628097E-2</v>
      </c>
      <c r="BC82" s="32">
        <f t="shared" si="125"/>
        <v>1.8763386925801383E-2</v>
      </c>
      <c r="BD82" s="32">
        <f t="shared" si="125"/>
        <v>7.2989250002072252E-3</v>
      </c>
      <c r="BE82" s="32">
        <f t="shared" si="125"/>
        <v>1.0249132917658723E-2</v>
      </c>
      <c r="BF82" s="32">
        <f t="shared" si="125"/>
        <v>1.5666515248951796E-2</v>
      </c>
      <c r="BG82" s="32">
        <f t="shared" si="125"/>
        <v>4.2485664495865586E-3</v>
      </c>
      <c r="BH82" s="32">
        <f t="shared" si="125"/>
        <v>5.965826782722357E-3</v>
      </c>
      <c r="BI82" s="32">
        <f t="shared" si="125"/>
        <v>9.1191827655090416E-3</v>
      </c>
      <c r="BJ82" s="32">
        <f t="shared" si="125"/>
        <v>1.8341758116515255E-2</v>
      </c>
      <c r="BK82" s="32">
        <f t="shared" si="125"/>
        <v>2.5755452600810858E-2</v>
      </c>
      <c r="BL82" s="32">
        <f t="shared" si="125"/>
        <v>3.9369007520533961E-2</v>
      </c>
      <c r="BM82" s="32">
        <f t="shared" si="125"/>
        <v>1.5314475705334254E-2</v>
      </c>
      <c r="BN82" s="32">
        <f t="shared" si="125"/>
        <v>2.1504549925334179E-2</v>
      </c>
      <c r="BO82" s="32">
        <f t="shared" si="125"/>
        <v>3.2871205987252801E-2</v>
      </c>
      <c r="BP82" s="32">
        <f t="shared" si="125"/>
        <v>8.9142671931612266E-3</v>
      </c>
      <c r="BQ82" s="32">
        <f t="shared" si="125"/>
        <v>1.2517392537070874E-2</v>
      </c>
      <c r="BR82" s="32">
        <f t="shared" si="125"/>
        <v>1.9133708444863604E-2</v>
      </c>
      <c r="BS82" s="32">
        <f t="shared" si="125"/>
        <v>2.1910283411810515E-3</v>
      </c>
      <c r="BT82" s="32">
        <f t="shared" si="125"/>
        <v>3.0766367231454413E-3</v>
      </c>
      <c r="BU82" s="32">
        <f t="shared" si="125"/>
        <v>4.7028540390569775E-3</v>
      </c>
      <c r="BV82" s="32">
        <f t="shared" si="125"/>
        <v>1.8294020719040543E-3</v>
      </c>
      <c r="BW82" s="32">
        <f t="shared" si="125"/>
        <v>2.5688419862175027E-3</v>
      </c>
      <c r="BX82" s="32">
        <f t="shared" si="125"/>
        <v>3.9266543299369665E-3</v>
      </c>
      <c r="BY82" s="32">
        <f t="shared" si="125"/>
        <v>1.0648604096185452E-3</v>
      </c>
      <c r="BZ82" s="32">
        <f t="shared" si="125"/>
        <v>1.4952744241957716E-3</v>
      </c>
      <c r="CA82" s="32">
        <f t="shared" si="125"/>
        <v>2.2856313559627408E-3</v>
      </c>
      <c r="CB82" s="32">
        <f t="shared" si="125"/>
        <v>3.8197102434070237E-3</v>
      </c>
      <c r="CC82" s="32">
        <f t="shared" ref="CC82:CS82" si="126">CC81/$O81</f>
        <v>5.3636279302102241E-3</v>
      </c>
      <c r="CD82" s="32">
        <f t="shared" si="126"/>
        <v>8.1986797745167324E-3</v>
      </c>
      <c r="CE82" s="32">
        <f t="shared" si="126"/>
        <v>3.1892722252945646E-3</v>
      </c>
      <c r="CF82" s="32">
        <f t="shared" si="126"/>
        <v>4.4783683825649918E-3</v>
      </c>
      <c r="CG82" s="32">
        <f t="shared" si="126"/>
        <v>6.8454987479960629E-3</v>
      </c>
      <c r="CH82" s="32">
        <f t="shared" si="126"/>
        <v>1.8564151535465916E-3</v>
      </c>
      <c r="CI82" s="32">
        <f t="shared" si="126"/>
        <v>2.6067736904427236E-3</v>
      </c>
      <c r="CJ82" s="32">
        <f t="shared" si="126"/>
        <v>3.9846355881992422E-3</v>
      </c>
      <c r="CK82" s="32">
        <f t="shared" si="126"/>
        <v>8.0144486650311469E-3</v>
      </c>
      <c r="CL82" s="32">
        <f t="shared" si="126"/>
        <v>1.12538695256253E-2</v>
      </c>
      <c r="CM82" s="32">
        <f t="shared" si="126"/>
        <v>1.720232530394367E-2</v>
      </c>
      <c r="CN82" s="32">
        <f t="shared" si="126"/>
        <v>6.6916747343731091E-3</v>
      </c>
      <c r="CO82" s="32">
        <f t="shared" si="126"/>
        <v>9.3964335559526147E-3</v>
      </c>
      <c r="CP82" s="32">
        <f t="shared" si="126"/>
        <v>1.4363104739959017E-2</v>
      </c>
      <c r="CQ82" s="32">
        <f t="shared" si="126"/>
        <v>3.8950975338418298E-3</v>
      </c>
      <c r="CR82" s="32">
        <f t="shared" si="126"/>
        <v>5.4694865819906622E-3</v>
      </c>
      <c r="CS82" s="32">
        <f t="shared" si="126"/>
        <v>8.3604921147093659E-3</v>
      </c>
    </row>
    <row r="83" spans="1:111" ht="13.5" thickTop="1" x14ac:dyDescent="0.2">
      <c r="H83" s="34">
        <f t="shared" si="122"/>
        <v>0.6484375</v>
      </c>
      <c r="I83" s="34">
        <f t="shared" ref="I83:J83" si="127">I78</f>
        <v>0</v>
      </c>
      <c r="J83" s="34">
        <f t="shared" si="127"/>
        <v>0.58895311496467573</v>
      </c>
      <c r="K83" s="34">
        <f t="shared" si="118"/>
        <v>0.38189928548490693</v>
      </c>
      <c r="L83" s="34">
        <f>$CE$6-$CE$7*SUMPRODUCT($B$6:$CD$6,Q82:CS82)</f>
        <v>-1.4500538440511299</v>
      </c>
    </row>
    <row r="84" spans="1:111" ht="13.5" thickBot="1" x14ac:dyDescent="0.25">
      <c r="B84" s="39" t="s">
        <v>406</v>
      </c>
      <c r="D84" s="39" t="s">
        <v>407</v>
      </c>
      <c r="E84" s="39" t="s">
        <v>408</v>
      </c>
      <c r="F84" s="39" t="s">
        <v>409</v>
      </c>
      <c r="H84" s="39" t="s">
        <v>386</v>
      </c>
      <c r="I84" s="39" t="s">
        <v>410</v>
      </c>
      <c r="J84" s="39" t="s">
        <v>411</v>
      </c>
      <c r="K84" s="39" t="s">
        <v>388</v>
      </c>
      <c r="L84" s="39" t="s">
        <v>412</v>
      </c>
      <c r="M84" s="39" t="s">
        <v>413</v>
      </c>
      <c r="O84" s="45" t="s">
        <v>375</v>
      </c>
    </row>
    <row r="85" spans="1:111" ht="14.25" thickTop="1" thickBot="1" x14ac:dyDescent="0.25">
      <c r="B85" s="32">
        <f>1+B80</f>
        <v>10</v>
      </c>
      <c r="D85" s="32">
        <f>IF(F80,IF(M85&lt;0,D80,H85),E80)</f>
        <v>0.6484375</v>
      </c>
      <c r="E85" s="32">
        <f>IF(F80,IF(M85&lt;0,H85,E80),H85)</f>
        <v>0.65234375</v>
      </c>
      <c r="F85" s="32" t="b">
        <f>OR(F80,M85*M80&lt;=0)</f>
        <v>1</v>
      </c>
      <c r="H85" s="32">
        <f>IF(F80,(D80+E80)/2,2*H80)</f>
        <v>0.65234375</v>
      </c>
      <c r="I85" s="32">
        <f>I80</f>
        <v>0</v>
      </c>
      <c r="J85" s="32">
        <f>J80</f>
        <v>-0.95761078998073357</v>
      </c>
      <c r="K85" s="32">
        <f>I85+J85*H85</f>
        <v>-0.62469141377649418</v>
      </c>
      <c r="L85" s="32">
        <f>$CE$3-$CE$7*SUMPRODUCT($B$3:$CD$3,Q87:CS87)</f>
        <v>-3.128169273067293</v>
      </c>
      <c r="M85" s="32">
        <f>SUMPRODUCT(L85:L88,J85:J88)</f>
        <v>-0.13242627078411862</v>
      </c>
      <c r="O85" s="46">
        <f>SUM(Q85:CS85)</f>
        <v>6.8530883621060479</v>
      </c>
      <c r="P85" s="39" t="s">
        <v>402</v>
      </c>
      <c r="Q85" s="32">
        <f t="shared" ref="Q85:AV85" si="128">SUMPRODUCT(B$3:B$6,$K85:$K88)</f>
        <v>-4.8915306880217446E-2</v>
      </c>
      <c r="R85" s="32">
        <f t="shared" si="128"/>
        <v>0.29259570075554936</v>
      </c>
      <c r="S85" s="32">
        <f t="shared" si="128"/>
        <v>0.71948446030025792</v>
      </c>
      <c r="T85" s="32">
        <f t="shared" si="128"/>
        <v>-0.23038376334698046</v>
      </c>
      <c r="U85" s="32">
        <f t="shared" si="128"/>
        <v>0.11112724428878634</v>
      </c>
      <c r="V85" s="32">
        <f t="shared" si="128"/>
        <v>0.5380160038334949</v>
      </c>
      <c r="W85" s="32">
        <f t="shared" si="128"/>
        <v>-0.77478913274726957</v>
      </c>
      <c r="X85" s="32">
        <f t="shared" si="128"/>
        <v>-0.43327812511150271</v>
      </c>
      <c r="Y85" s="32">
        <f t="shared" si="128"/>
        <v>-6.3893655667942029E-3</v>
      </c>
      <c r="Z85" s="32">
        <f t="shared" si="128"/>
        <v>0.51023647883406831</v>
      </c>
      <c r="AA85" s="32">
        <f t="shared" si="128"/>
        <v>0.85174748646983511</v>
      </c>
      <c r="AB85" s="32">
        <f t="shared" si="128"/>
        <v>1.2786362460145435</v>
      </c>
      <c r="AC85" s="32">
        <f t="shared" si="128"/>
        <v>0.32876802236730523</v>
      </c>
      <c r="AD85" s="32">
        <f t="shared" si="128"/>
        <v>0.6702790300030721</v>
      </c>
      <c r="AE85" s="32">
        <f t="shared" si="128"/>
        <v>1.0971677895477805</v>
      </c>
      <c r="AF85" s="32">
        <f t="shared" si="128"/>
        <v>-0.21563734703298382</v>
      </c>
      <c r="AG85" s="32">
        <f t="shared" si="128"/>
        <v>0.12587366060278299</v>
      </c>
      <c r="AH85" s="32">
        <f t="shared" si="128"/>
        <v>0.55276242014749144</v>
      </c>
      <c r="AI85" s="32">
        <f t="shared" si="128"/>
        <v>1.2557721931197827</v>
      </c>
      <c r="AJ85" s="32">
        <f t="shared" si="128"/>
        <v>1.5972832007555495</v>
      </c>
      <c r="AK85" s="32">
        <f t="shared" si="128"/>
        <v>2.0241719603002579</v>
      </c>
      <c r="AL85" s="32">
        <f t="shared" si="128"/>
        <v>1.0743037366530197</v>
      </c>
      <c r="AM85" s="32">
        <f t="shared" si="128"/>
        <v>1.4158147442887865</v>
      </c>
      <c r="AN85" s="32">
        <f t="shared" si="128"/>
        <v>1.8427035038334949</v>
      </c>
      <c r="AO85" s="32">
        <f t="shared" si="128"/>
        <v>0.52989836725273065</v>
      </c>
      <c r="AP85" s="32">
        <f t="shared" si="128"/>
        <v>0.87140937488849746</v>
      </c>
      <c r="AQ85" s="32">
        <f t="shared" si="128"/>
        <v>1.2982981344332059</v>
      </c>
      <c r="AR85" s="32">
        <f t="shared" si="128"/>
        <v>-0.46537624939788025</v>
      </c>
      <c r="AS85" s="32">
        <f t="shared" si="128"/>
        <v>-0.12386524176211344</v>
      </c>
      <c r="AT85" s="32">
        <f t="shared" si="128"/>
        <v>0.30302351778259506</v>
      </c>
      <c r="AU85" s="32">
        <f t="shared" si="128"/>
        <v>-0.64684470586464327</v>
      </c>
      <c r="AV85" s="32">
        <f t="shared" si="128"/>
        <v>-0.30533369822887646</v>
      </c>
      <c r="AW85" s="32">
        <f t="shared" ref="AW85:CB85" si="129">SUMPRODUCT(AH$3:AH$6,$K85:$K88)</f>
        <v>0.12155506131583205</v>
      </c>
      <c r="AX85" s="32">
        <f t="shared" si="129"/>
        <v>-1.1912500752649322</v>
      </c>
      <c r="AY85" s="32">
        <f t="shared" si="129"/>
        <v>-0.8497390676291654</v>
      </c>
      <c r="AZ85" s="32">
        <f t="shared" si="129"/>
        <v>-0.42285030808445695</v>
      </c>
      <c r="BA85" s="32">
        <f t="shared" si="129"/>
        <v>9.3775536316405506E-2</v>
      </c>
      <c r="BB85" s="32">
        <f t="shared" si="129"/>
        <v>0.43528654395217231</v>
      </c>
      <c r="BC85" s="32">
        <f t="shared" si="129"/>
        <v>0.86217530349688087</v>
      </c>
      <c r="BD85" s="32">
        <f t="shared" si="129"/>
        <v>-8.7692920150357512E-2</v>
      </c>
      <c r="BE85" s="32">
        <f t="shared" si="129"/>
        <v>0.25381808748540929</v>
      </c>
      <c r="BF85" s="32">
        <f t="shared" si="129"/>
        <v>0.68070684703011786</v>
      </c>
      <c r="BG85" s="32">
        <f t="shared" si="129"/>
        <v>-0.63209828955064662</v>
      </c>
      <c r="BH85" s="32">
        <f t="shared" si="129"/>
        <v>-0.29058728191487981</v>
      </c>
      <c r="BI85" s="32">
        <f t="shared" si="129"/>
        <v>0.13630147762982872</v>
      </c>
      <c r="BJ85" s="32">
        <f t="shared" si="129"/>
        <v>0.83931125060211986</v>
      </c>
      <c r="BK85" s="32">
        <f t="shared" si="129"/>
        <v>1.1808222582378867</v>
      </c>
      <c r="BL85" s="32">
        <f t="shared" si="129"/>
        <v>1.6077110177825951</v>
      </c>
      <c r="BM85" s="32">
        <f t="shared" si="129"/>
        <v>0.65784279413535685</v>
      </c>
      <c r="BN85" s="32">
        <f t="shared" si="129"/>
        <v>0.99935380177112365</v>
      </c>
      <c r="BO85" s="32">
        <f t="shared" si="129"/>
        <v>1.426242561315832</v>
      </c>
      <c r="BP85" s="32">
        <f t="shared" si="129"/>
        <v>0.11343742473506774</v>
      </c>
      <c r="BQ85" s="32">
        <f t="shared" si="129"/>
        <v>0.45494843237083454</v>
      </c>
      <c r="BR85" s="32">
        <f t="shared" si="129"/>
        <v>0.88183719191554299</v>
      </c>
      <c r="BS85" s="32">
        <f t="shared" si="129"/>
        <v>-1.2982981344332059</v>
      </c>
      <c r="BT85" s="32">
        <f t="shared" si="129"/>
        <v>-0.95678712679743905</v>
      </c>
      <c r="BU85" s="32">
        <f t="shared" si="129"/>
        <v>-0.52989836725273065</v>
      </c>
      <c r="BV85" s="32">
        <f t="shared" si="129"/>
        <v>-1.4797665908999689</v>
      </c>
      <c r="BW85" s="32">
        <f t="shared" si="129"/>
        <v>-1.1382555832642021</v>
      </c>
      <c r="BX85" s="32">
        <f t="shared" si="129"/>
        <v>-0.71136682371949367</v>
      </c>
      <c r="BY85" s="32">
        <f t="shared" si="129"/>
        <v>-2.0241719603002579</v>
      </c>
      <c r="BZ85" s="32">
        <f t="shared" si="129"/>
        <v>-1.6826609526644911</v>
      </c>
      <c r="CA85" s="32">
        <f t="shared" si="129"/>
        <v>-1.2557721931197827</v>
      </c>
      <c r="CB85" s="32">
        <f t="shared" si="129"/>
        <v>-0.73914634871892004</v>
      </c>
      <c r="CC85" s="32">
        <f t="shared" ref="CC85:CS85" si="130">SUMPRODUCT(BN$3:BN$6,$K85:$K88)</f>
        <v>-0.39763534108315329</v>
      </c>
      <c r="CD85" s="32">
        <f t="shared" si="130"/>
        <v>2.9253418461555214E-2</v>
      </c>
      <c r="CE85" s="32">
        <f t="shared" si="130"/>
        <v>-0.92061480518568306</v>
      </c>
      <c r="CF85" s="32">
        <f t="shared" si="130"/>
        <v>-0.57910379754991625</v>
      </c>
      <c r="CG85" s="32">
        <f t="shared" si="130"/>
        <v>-0.1522150380052078</v>
      </c>
      <c r="CH85" s="32">
        <f t="shared" si="130"/>
        <v>-1.4650201745859721</v>
      </c>
      <c r="CI85" s="32">
        <f t="shared" si="130"/>
        <v>-1.1235091669502053</v>
      </c>
      <c r="CJ85" s="32">
        <f t="shared" si="130"/>
        <v>-0.69662040740549691</v>
      </c>
      <c r="CK85" s="32">
        <f t="shared" si="130"/>
        <v>6.3893655667942029E-3</v>
      </c>
      <c r="CL85" s="32">
        <f t="shared" si="130"/>
        <v>0.34790037320256101</v>
      </c>
      <c r="CM85" s="32">
        <f t="shared" si="130"/>
        <v>0.77478913274726957</v>
      </c>
      <c r="CN85" s="32">
        <f t="shared" si="130"/>
        <v>-0.17507909089996881</v>
      </c>
      <c r="CO85" s="32">
        <f t="shared" si="130"/>
        <v>0.16643191673579799</v>
      </c>
      <c r="CP85" s="32">
        <f t="shared" si="130"/>
        <v>0.59332067628050655</v>
      </c>
      <c r="CQ85" s="32">
        <f t="shared" si="130"/>
        <v>-0.71948446030025792</v>
      </c>
      <c r="CR85" s="32">
        <f t="shared" si="130"/>
        <v>-0.37797345266449106</v>
      </c>
      <c r="CS85" s="32">
        <f t="shared" si="130"/>
        <v>4.8915306880217446E-2</v>
      </c>
    </row>
    <row r="86" spans="1:111" ht="14.25" thickTop="1" thickBot="1" x14ac:dyDescent="0.25">
      <c r="H86" s="33">
        <f>H85</f>
        <v>0.65234375</v>
      </c>
      <c r="I86" s="33">
        <f t="shared" ref="I86:J86" si="131">I81</f>
        <v>0</v>
      </c>
      <c r="J86" s="33">
        <f t="shared" si="131"/>
        <v>1</v>
      </c>
      <c r="K86" s="33">
        <f t="shared" ref="K86:K88" si="132">I86+J86*H86</f>
        <v>0.65234375</v>
      </c>
      <c r="L86" s="33">
        <f>$CE$4-$CE$7*SUMPRODUCT($B$4:$CD$4,Q87:CS87)</f>
        <v>-1.7193427938576207</v>
      </c>
      <c r="M86" s="39" t="s">
        <v>414</v>
      </c>
      <c r="O86" s="47">
        <f t="shared" ref="O86:O87" si="133">SUM(Q86:CS86)</f>
        <v>126.15371371178433</v>
      </c>
      <c r="P86" s="39" t="s">
        <v>404</v>
      </c>
      <c r="Q86" s="33">
        <f>EXP(Q85)</f>
        <v>0.95226177630403519</v>
      </c>
      <c r="R86" s="33">
        <f>EXP(R85)</f>
        <v>1.3399009599624858</v>
      </c>
      <c r="S86" s="33">
        <f t="shared" ref="S86:CD86" si="134">EXP(S85)</f>
        <v>2.0533743417312653</v>
      </c>
      <c r="T86" s="33">
        <f t="shared" si="134"/>
        <v>0.7942287481284579</v>
      </c>
      <c r="U86" s="33">
        <f t="shared" si="134"/>
        <v>1.1175370980209895</v>
      </c>
      <c r="V86" s="33">
        <f t="shared" si="134"/>
        <v>1.7126056862242749</v>
      </c>
      <c r="W86" s="33">
        <f t="shared" si="134"/>
        <v>0.460800938582904</v>
      </c>
      <c r="X86" s="33">
        <f t="shared" si="134"/>
        <v>0.64838013592778843</v>
      </c>
      <c r="Y86" s="33">
        <f t="shared" si="134"/>
        <v>0.99363100302549667</v>
      </c>
      <c r="Z86" s="33">
        <f t="shared" si="134"/>
        <v>1.665685047633128</v>
      </c>
      <c r="AA86" s="33">
        <f t="shared" si="134"/>
        <v>2.3437389275259624</v>
      </c>
      <c r="AB86" s="33">
        <f t="shared" si="134"/>
        <v>3.5917381368495356</v>
      </c>
      <c r="AC86" s="33">
        <f t="shared" si="134"/>
        <v>1.3892555419924442</v>
      </c>
      <c r="AD86" s="33">
        <f t="shared" si="134"/>
        <v>1.9547826875648497</v>
      </c>
      <c r="AE86" s="33">
        <f t="shared" si="134"/>
        <v>2.9956696309990898</v>
      </c>
      <c r="AF86" s="33">
        <f t="shared" si="134"/>
        <v>0.80602755716175445</v>
      </c>
      <c r="AG86" s="33">
        <f t="shared" si="134"/>
        <v>1.1341388728097326</v>
      </c>
      <c r="AH86" s="33">
        <f t="shared" si="134"/>
        <v>1.7380476102149556</v>
      </c>
      <c r="AI86" s="33">
        <f t="shared" si="134"/>
        <v>3.5105481491006225</v>
      </c>
      <c r="AJ86" s="33">
        <f t="shared" si="134"/>
        <v>4.939594292265955</v>
      </c>
      <c r="AK86" s="33">
        <f t="shared" si="134"/>
        <v>7.569840220567567</v>
      </c>
      <c r="AL86" s="33">
        <f t="shared" si="134"/>
        <v>2.9279535639102052</v>
      </c>
      <c r="AM86" s="33">
        <f t="shared" si="134"/>
        <v>4.1198417164612611</v>
      </c>
      <c r="AN86" s="33">
        <f t="shared" si="134"/>
        <v>6.3135840075914977</v>
      </c>
      <c r="AO86" s="33">
        <f t="shared" si="134"/>
        <v>1.6987596502346227</v>
      </c>
      <c r="AP86" s="33">
        <f t="shared" si="134"/>
        <v>2.3902772774617587</v>
      </c>
      <c r="AQ86" s="33">
        <f t="shared" si="134"/>
        <v>3.6630573287302184</v>
      </c>
      <c r="AR86" s="33">
        <f t="shared" si="134"/>
        <v>0.62789881418948656</v>
      </c>
      <c r="AS86" s="33">
        <f t="shared" si="134"/>
        <v>0.88349889161484607</v>
      </c>
      <c r="AT86" s="33">
        <f t="shared" si="134"/>
        <v>1.3539463058827339</v>
      </c>
      <c r="AU86" s="33">
        <f t="shared" si="134"/>
        <v>0.5236955861870457</v>
      </c>
      <c r="AV86" s="33">
        <f t="shared" si="134"/>
        <v>0.73687743866357036</v>
      </c>
      <c r="AW86" s="33">
        <f t="shared" si="134"/>
        <v>1.1292515422892095</v>
      </c>
      <c r="AX86" s="33">
        <f t="shared" si="134"/>
        <v>0.30384120219189548</v>
      </c>
      <c r="AY86" s="33">
        <f t="shared" si="134"/>
        <v>0.42752647289193868</v>
      </c>
      <c r="AZ86" s="33">
        <f t="shared" si="134"/>
        <v>0.65517670042698717</v>
      </c>
      <c r="BA86" s="33">
        <f t="shared" si="134"/>
        <v>1.0983131868227731</v>
      </c>
      <c r="BB86" s="33">
        <f t="shared" si="134"/>
        <v>1.5454058222047473</v>
      </c>
      <c r="BC86" s="33">
        <f t="shared" si="134"/>
        <v>2.36830688065645</v>
      </c>
      <c r="BD86" s="33">
        <f t="shared" si="134"/>
        <v>0.91604213161730341</v>
      </c>
      <c r="BE86" s="33">
        <f t="shared" si="134"/>
        <v>1.2889373091125989</v>
      </c>
      <c r="BF86" s="33">
        <f t="shared" si="134"/>
        <v>1.9752734550664488</v>
      </c>
      <c r="BG86" s="33">
        <f t="shared" si="134"/>
        <v>0.53147544082912657</v>
      </c>
      <c r="BH86" s="33">
        <f t="shared" si="134"/>
        <v>0.74782425493057603</v>
      </c>
      <c r="BI86" s="33">
        <f t="shared" si="134"/>
        <v>1.1460273431267169</v>
      </c>
      <c r="BJ86" s="33">
        <f t="shared" si="134"/>
        <v>2.314772129708591</v>
      </c>
      <c r="BK86" s="33">
        <f t="shared" si="134"/>
        <v>3.257051239343971</v>
      </c>
      <c r="BL86" s="33">
        <f t="shared" si="134"/>
        <v>4.9913729778655984</v>
      </c>
      <c r="BM86" s="33">
        <f t="shared" si="134"/>
        <v>1.9306230876100203</v>
      </c>
      <c r="BN86" s="33">
        <f t="shared" si="134"/>
        <v>2.7165258469730755</v>
      </c>
      <c r="BO86" s="33">
        <f t="shared" si="134"/>
        <v>4.1630274471782434</v>
      </c>
      <c r="BP86" s="33">
        <f t="shared" si="134"/>
        <v>1.1201217947812596</v>
      </c>
      <c r="BQ86" s="33">
        <f t="shared" si="134"/>
        <v>1.5760921056051345</v>
      </c>
      <c r="BR86" s="33">
        <f t="shared" si="134"/>
        <v>2.4153330630835548</v>
      </c>
      <c r="BS86" s="33">
        <f t="shared" si="134"/>
        <v>0.27299600040566258</v>
      </c>
      <c r="BT86" s="33">
        <f t="shared" si="134"/>
        <v>0.38412505060234503</v>
      </c>
      <c r="BU86" s="33">
        <f t="shared" si="134"/>
        <v>0.58866479425849672</v>
      </c>
      <c r="BV86" s="33">
        <f t="shared" si="134"/>
        <v>0.22769082729310283</v>
      </c>
      <c r="BW86" s="33">
        <f t="shared" si="134"/>
        <v>0.32037740635645867</v>
      </c>
      <c r="BX86" s="33">
        <f t="shared" si="134"/>
        <v>0.49097266554774444</v>
      </c>
      <c r="BY86" s="33">
        <f t="shared" si="134"/>
        <v>0.13210318459337608</v>
      </c>
      <c r="BZ86" s="33">
        <f t="shared" si="134"/>
        <v>0.18587870295263476</v>
      </c>
      <c r="CA86" s="33">
        <f t="shared" si="134"/>
        <v>0.28485579958679469</v>
      </c>
      <c r="CB86" s="33">
        <f t="shared" si="134"/>
        <v>0.47752137831706504</v>
      </c>
      <c r="CC86" s="33">
        <f t="shared" si="134"/>
        <v>0.67190699987243985</v>
      </c>
      <c r="CD86" s="33">
        <f t="shared" si="134"/>
        <v>1.0296855027302378</v>
      </c>
      <c r="CE86" s="33">
        <f t="shared" ref="CE86:CS86" si="135">EXP(CE85)</f>
        <v>0.39827410481322206</v>
      </c>
      <c r="CF86" s="33">
        <f t="shared" si="135"/>
        <v>0.56040037376975893</v>
      </c>
      <c r="CG86" s="33">
        <f t="shared" si="135"/>
        <v>0.85880358547369873</v>
      </c>
      <c r="CH86" s="33">
        <f t="shared" si="135"/>
        <v>0.23107332962155056</v>
      </c>
      <c r="CI86" s="33">
        <f t="shared" si="135"/>
        <v>0.32513683094929818</v>
      </c>
      <c r="CJ86" s="33">
        <f t="shared" si="135"/>
        <v>0.4982663989148845</v>
      </c>
      <c r="CK86" s="33">
        <f t="shared" si="135"/>
        <v>1.0064098211057328</v>
      </c>
      <c r="CL86" s="33">
        <f t="shared" si="135"/>
        <v>1.4160911620847245</v>
      </c>
      <c r="CM86" s="33">
        <f t="shared" si="135"/>
        <v>2.1701344686390809</v>
      </c>
      <c r="CN86" s="33">
        <f t="shared" si="135"/>
        <v>0.83939062998343772</v>
      </c>
      <c r="CO86" s="33">
        <f t="shared" si="135"/>
        <v>1.1810831211387751</v>
      </c>
      <c r="CP86" s="33">
        <f t="shared" si="135"/>
        <v>1.8099888341494588</v>
      </c>
      <c r="CQ86" s="33">
        <f t="shared" si="135"/>
        <v>0.48700326076777029</v>
      </c>
      <c r="CR86" s="33">
        <f t="shared" si="135"/>
        <v>0.68524869195133642</v>
      </c>
      <c r="CS86" s="33">
        <f t="shared" si="135"/>
        <v>1.0501314080685342</v>
      </c>
    </row>
    <row r="87" spans="1:111" ht="14.25" thickTop="1" thickBot="1" x14ac:dyDescent="0.25">
      <c r="H87" s="32">
        <f t="shared" ref="H87:H88" si="136">H86</f>
        <v>0.65234375</v>
      </c>
      <c r="I87" s="32">
        <f t="shared" ref="I87:J87" si="137">I82</f>
        <v>0</v>
      </c>
      <c r="J87" s="32">
        <f t="shared" si="137"/>
        <v>-0.55635838150289019</v>
      </c>
      <c r="K87" s="32">
        <f t="shared" si="132"/>
        <v>-0.36293691293352603</v>
      </c>
      <c r="L87" s="32">
        <f>$CE$5-$CE$7*SUMPRODUCT($B$5:$CD$5,Q87:CS87)</f>
        <v>0.80763277115048737</v>
      </c>
      <c r="M87" s="32">
        <f>SUMPRODUCT($B$7:$CD$7, LN(Q87:CS87))</f>
        <v>-487.36901295449439</v>
      </c>
      <c r="O87" s="48">
        <f t="shared" si="133"/>
        <v>0.99999999999999978</v>
      </c>
      <c r="P87" s="39" t="s">
        <v>405</v>
      </c>
      <c r="Q87" s="32">
        <f t="shared" ref="Q87:AV87" si="138">Q86/$O86</f>
        <v>7.5484244441634861E-3</v>
      </c>
      <c r="R87" s="32">
        <f t="shared" si="138"/>
        <v>1.0621177296640473E-2</v>
      </c>
      <c r="S87" s="32">
        <f t="shared" si="138"/>
        <v>1.6276764918886844E-2</v>
      </c>
      <c r="T87" s="32">
        <f t="shared" si="138"/>
        <v>6.2957222959205443E-3</v>
      </c>
      <c r="U87" s="32">
        <f t="shared" si="138"/>
        <v>8.8585350770898283E-3</v>
      </c>
      <c r="V87" s="32">
        <f t="shared" si="138"/>
        <v>1.3575547130835643E-2</v>
      </c>
      <c r="W87" s="32">
        <f t="shared" si="138"/>
        <v>3.652694201580682E-3</v>
      </c>
      <c r="X87" s="32">
        <f t="shared" si="138"/>
        <v>5.139604034242724E-3</v>
      </c>
      <c r="Y87" s="32">
        <f t="shared" si="138"/>
        <v>7.8763515856186735E-3</v>
      </c>
      <c r="Z87" s="32">
        <f t="shared" si="138"/>
        <v>1.3203614849092882E-2</v>
      </c>
      <c r="AA87" s="32">
        <f t="shared" si="138"/>
        <v>1.8578437832441137E-2</v>
      </c>
      <c r="AB87" s="32">
        <f t="shared" si="138"/>
        <v>2.8471124877507449E-2</v>
      </c>
      <c r="AC87" s="32">
        <f t="shared" si="138"/>
        <v>1.1012403052726542E-2</v>
      </c>
      <c r="AD87" s="32">
        <f t="shared" si="138"/>
        <v>1.5495244888555734E-2</v>
      </c>
      <c r="AE87" s="32">
        <f t="shared" si="138"/>
        <v>2.374618663896897E-2</v>
      </c>
      <c r="AF87" s="32">
        <f t="shared" si="138"/>
        <v>6.389249538885841E-3</v>
      </c>
      <c r="AG87" s="32">
        <f t="shared" si="138"/>
        <v>8.9901346495500738E-3</v>
      </c>
      <c r="AH87" s="32">
        <f t="shared" si="138"/>
        <v>1.3777221130293211E-2</v>
      </c>
      <c r="AI87" s="32">
        <f t="shared" si="138"/>
        <v>2.7827545030667564E-2</v>
      </c>
      <c r="AJ87" s="32">
        <f t="shared" si="138"/>
        <v>3.9155361716509934E-2</v>
      </c>
      <c r="AK87" s="32">
        <f t="shared" si="138"/>
        <v>6.0004894012568803E-2</v>
      </c>
      <c r="AL87" s="32">
        <f t="shared" si="138"/>
        <v>2.3209412372905022E-2</v>
      </c>
      <c r="AM87" s="32">
        <f t="shared" si="138"/>
        <v>3.2657316183918386E-2</v>
      </c>
      <c r="AN87" s="32">
        <f t="shared" si="138"/>
        <v>5.0046755040567069E-2</v>
      </c>
      <c r="AO87" s="32">
        <f t="shared" si="138"/>
        <v>1.3465791852276936E-2</v>
      </c>
      <c r="AP87" s="32">
        <f t="shared" si="138"/>
        <v>1.894733977410034E-2</v>
      </c>
      <c r="AQ87" s="32">
        <f t="shared" si="138"/>
        <v>2.9036460528613379E-2</v>
      </c>
      <c r="AR87" s="32">
        <f t="shared" si="138"/>
        <v>4.9772519231895823E-3</v>
      </c>
      <c r="AS87" s="32">
        <f t="shared" si="138"/>
        <v>7.0033522249953089E-3</v>
      </c>
      <c r="AT87" s="32">
        <f t="shared" si="138"/>
        <v>1.0732512472649138E-2</v>
      </c>
      <c r="AU87" s="32">
        <f t="shared" si="138"/>
        <v>4.1512498584346151E-3</v>
      </c>
      <c r="AV87" s="32">
        <f t="shared" si="138"/>
        <v>5.8411077802043082E-3</v>
      </c>
      <c r="AW87" s="32">
        <f t="shared" ref="AW87:CB87" si="139">AW86/$O86</f>
        <v>8.9513935742640237E-3</v>
      </c>
      <c r="AX87" s="32">
        <f t="shared" si="139"/>
        <v>2.4084998630009647E-3</v>
      </c>
      <c r="AY87" s="32">
        <f t="shared" si="139"/>
        <v>3.3889329161461089E-3</v>
      </c>
      <c r="AZ87" s="32">
        <f t="shared" si="139"/>
        <v>5.1934792971995202E-3</v>
      </c>
      <c r="BA87" s="32">
        <f t="shared" si="139"/>
        <v>8.7061502551722108E-3</v>
      </c>
      <c r="BB87" s="32">
        <f t="shared" si="139"/>
        <v>1.2250180963641239E-2</v>
      </c>
      <c r="BC87" s="32">
        <f t="shared" si="139"/>
        <v>1.8773184006831346E-2</v>
      </c>
      <c r="BD87" s="32">
        <f t="shared" si="139"/>
        <v>7.2613172031552615E-3</v>
      </c>
      <c r="BE87" s="32">
        <f t="shared" si="139"/>
        <v>1.0217196713347297E-2</v>
      </c>
      <c r="BF87" s="32">
        <f t="shared" si="139"/>
        <v>1.5657671874640448E-2</v>
      </c>
      <c r="BG87" s="32">
        <f t="shared" si="139"/>
        <v>4.2129195026581303E-3</v>
      </c>
      <c r="BH87" s="32">
        <f t="shared" si="139"/>
        <v>5.9278814148831507E-3</v>
      </c>
      <c r="BI87" s="32">
        <f t="shared" si="139"/>
        <v>9.0843726229492966E-3</v>
      </c>
      <c r="BJ87" s="32">
        <f t="shared" si="139"/>
        <v>1.8348822730633273E-2</v>
      </c>
      <c r="BK87" s="32">
        <f t="shared" si="139"/>
        <v>2.5818116197396747E-2</v>
      </c>
      <c r="BL87" s="32">
        <f t="shared" si="139"/>
        <v>3.9565802947894843E-2</v>
      </c>
      <c r="BM87" s="32">
        <f t="shared" si="139"/>
        <v>1.5303735663468432E-2</v>
      </c>
      <c r="BN87" s="32">
        <f t="shared" si="139"/>
        <v>2.1533459198667396E-2</v>
      </c>
      <c r="BO87" s="32">
        <f t="shared" si="139"/>
        <v>3.2999642457528101E-2</v>
      </c>
      <c r="BP87" s="32">
        <f t="shared" si="139"/>
        <v>8.8790235485285297E-3</v>
      </c>
      <c r="BQ87" s="32">
        <f t="shared" si="139"/>
        <v>1.2493426148404442E-2</v>
      </c>
      <c r="BR87" s="32">
        <f t="shared" si="139"/>
        <v>1.9145952917420397E-2</v>
      </c>
      <c r="BS87" s="32">
        <f t="shared" si="139"/>
        <v>2.1639949580030582E-3</v>
      </c>
      <c r="BT87" s="32">
        <f t="shared" si="139"/>
        <v>3.0448968904707159E-3</v>
      </c>
      <c r="BU87" s="32">
        <f t="shared" si="139"/>
        <v>4.6662502191840592E-3</v>
      </c>
      <c r="BV87" s="32">
        <f t="shared" si="139"/>
        <v>1.804868208741711E-3</v>
      </c>
      <c r="BW87" s="32">
        <f t="shared" si="139"/>
        <v>2.5395796677726455E-3</v>
      </c>
      <c r="BX87" s="32">
        <f t="shared" si="139"/>
        <v>3.8918605810482885E-3</v>
      </c>
      <c r="BY87" s="32">
        <f t="shared" si="139"/>
        <v>1.0471604894262895E-3</v>
      </c>
      <c r="BZ87" s="32">
        <f t="shared" si="139"/>
        <v>1.473430289791551E-3</v>
      </c>
      <c r="CA87" s="32">
        <f t="shared" si="139"/>
        <v>2.2580056599648527E-3</v>
      </c>
      <c r="CB87" s="32">
        <f t="shared" si="139"/>
        <v>3.7852344117909114E-3</v>
      </c>
      <c r="CC87" s="32">
        <f t="shared" ref="CC87:CS87" si="140">CC86/$O86</f>
        <v>5.3260976637398453E-3</v>
      </c>
      <c r="CD87" s="32">
        <f t="shared" si="140"/>
        <v>8.1621497491758139E-3</v>
      </c>
      <c r="CE87" s="32">
        <f t="shared" si="140"/>
        <v>3.1570541452559577E-3</v>
      </c>
      <c r="CF87" s="32">
        <f t="shared" si="140"/>
        <v>4.442202748387347E-3</v>
      </c>
      <c r="CG87" s="32">
        <f t="shared" si="140"/>
        <v>6.8075965439729717E-3</v>
      </c>
      <c r="CH87" s="32">
        <f t="shared" si="140"/>
        <v>1.831680755347953E-3</v>
      </c>
      <c r="CI87" s="32">
        <f t="shared" si="140"/>
        <v>2.5773068535431178E-3</v>
      </c>
      <c r="CJ87" s="32">
        <f t="shared" si="140"/>
        <v>3.9496768208761831E-3</v>
      </c>
      <c r="CK87" s="32">
        <f t="shared" si="140"/>
        <v>7.9776472011360341E-3</v>
      </c>
      <c r="CL87" s="32">
        <f t="shared" si="140"/>
        <v>1.1225124654831655E-2</v>
      </c>
      <c r="CM87" s="32">
        <f t="shared" si="140"/>
        <v>1.7202303481901882E-2</v>
      </c>
      <c r="CN87" s="32">
        <f t="shared" si="140"/>
        <v>6.6537131986549531E-3</v>
      </c>
      <c r="CO87" s="32">
        <f t="shared" si="140"/>
        <v>9.3622540818506812E-3</v>
      </c>
      <c r="CP87" s="32">
        <f t="shared" si="140"/>
        <v>1.4347487528465706E-2</v>
      </c>
      <c r="CQ87" s="32">
        <f t="shared" si="140"/>
        <v>3.860395754027478E-3</v>
      </c>
      <c r="CR87" s="32">
        <f t="shared" si="140"/>
        <v>5.4318550900283617E-3</v>
      </c>
      <c r="CS87" s="32">
        <f t="shared" si="140"/>
        <v>8.3242211201780807E-3</v>
      </c>
    </row>
    <row r="88" spans="1:111" ht="13.5" thickTop="1" x14ac:dyDescent="0.2">
      <c r="H88" s="34">
        <f t="shared" si="136"/>
        <v>0.65234375</v>
      </c>
      <c r="I88" s="34">
        <f t="shared" ref="I88:J88" si="141">I83</f>
        <v>0</v>
      </c>
      <c r="J88" s="34">
        <f t="shared" si="141"/>
        <v>0.58895311496467573</v>
      </c>
      <c r="K88" s="34">
        <f t="shared" si="132"/>
        <v>0.38419988359023766</v>
      </c>
      <c r="L88" s="34">
        <f>$CE$6-$CE$7*SUMPRODUCT($B$6:$CD$6,Q87:CS87)</f>
        <v>-1.6288543857238693</v>
      </c>
    </row>
    <row r="90" spans="1:111" ht="27.75" customHeight="1" x14ac:dyDescent="0.2">
      <c r="A90" s="40" t="s">
        <v>393</v>
      </c>
      <c r="B90" s="40"/>
      <c r="C90" s="40">
        <f>1+C32</f>
        <v>2</v>
      </c>
      <c r="D90" s="40"/>
    </row>
    <row r="91" spans="1:111" x14ac:dyDescent="0.2">
      <c r="B91" s="37" t="s">
        <v>388</v>
      </c>
      <c r="D91" s="37" t="s">
        <v>389</v>
      </c>
      <c r="F91" s="37" t="s">
        <v>387</v>
      </c>
      <c r="H91" s="37" t="s">
        <v>394</v>
      </c>
      <c r="I91" s="37"/>
      <c r="J91" s="37"/>
      <c r="K91" s="37"/>
      <c r="M91" s="37" t="s">
        <v>395</v>
      </c>
      <c r="N91" s="37" t="s">
        <v>396</v>
      </c>
      <c r="P91" s="37" t="s">
        <v>397</v>
      </c>
      <c r="R91" s="37" t="s">
        <v>398</v>
      </c>
      <c r="T91" s="37" t="s">
        <v>399</v>
      </c>
      <c r="V91" s="37" t="s">
        <v>400</v>
      </c>
      <c r="X91" s="37" t="s">
        <v>401</v>
      </c>
      <c r="Y91" s="37"/>
      <c r="Z91" s="37"/>
      <c r="AA91" s="37"/>
      <c r="AC91" s="37" t="s">
        <v>375</v>
      </c>
    </row>
    <row r="92" spans="1:111" x14ac:dyDescent="0.2">
      <c r="B92" s="36">
        <f>K85</f>
        <v>-0.62469141377649418</v>
      </c>
      <c r="D92" s="36">
        <f>$CE$3-$CE$7*SUMPRODUCT($B$3:$CD$3,AE94:DG94)</f>
        <v>-3.128169273067293</v>
      </c>
      <c r="F92" s="36">
        <f>SUMPRODUCT(D92:D95,D92:D95)</f>
        <v>16.047019946680585</v>
      </c>
      <c r="H92" s="36">
        <f t="shared" ref="H92:K95" si="142">X34</f>
        <v>0.68765891787782352</v>
      </c>
      <c r="I92" s="36">
        <f t="shared" si="142"/>
        <v>0.36366428780979249</v>
      </c>
      <c r="J92" s="36">
        <f t="shared" si="142"/>
        <v>-0.20120758148243725</v>
      </c>
      <c r="K92" s="36">
        <f t="shared" si="142"/>
        <v>0.21881568379545205</v>
      </c>
      <c r="M92" s="36">
        <f t="array" ref="M92:M95">MMULT(H92:K95,D92:D95)</f>
        <v>-3.2952977927097806</v>
      </c>
      <c r="N92" s="36">
        <f>IFERROR(M92/(MAX(ABS(M92),ABS(M93),ABS(M94),ABS(M95))),0)</f>
        <v>-1</v>
      </c>
      <c r="P92" s="36">
        <f>L143</f>
        <v>-0.186448986214792</v>
      </c>
      <c r="R92" s="36">
        <f>H143*J143</f>
        <v>-5.35125732421875E-2</v>
      </c>
      <c r="T92" s="36">
        <f>P92-D92</f>
        <v>2.941720286852501</v>
      </c>
      <c r="V92" s="36">
        <f t="array" ref="V92:V95">MMULT(H92:K95,T92:T95)</f>
        <v>3.2513882898906861</v>
      </c>
      <c r="X92" s="36">
        <f t="array" ref="X92:AA95">H92:K95+MMULT(R92:R95,TRANSPOSE(R92:R95))*((SUMPRODUCT(R92:R95,T92:T95)+SUMPRODUCT(V92:V95,T92:T95))/SUMPRODUCT(R92:R95,T92:T95)^2)-(MMULT(V92:V95,TRANSPOSE(R92:R95))+MMULT(R92:R95,TRANSPOSE(V92:V95)))/SUMPRODUCT(R92:R95,T92:T95)</f>
        <v>1.2524211887373626E-2</v>
      </c>
      <c r="Y92" s="36">
        <v>6.4938591482191721E-2</v>
      </c>
      <c r="Z92" s="36">
        <v>-7.7298457123220088E-2</v>
      </c>
      <c r="AA92" s="36">
        <v>-0.13853275394596598</v>
      </c>
      <c r="AC92" s="43">
        <f>SUM(AE92:DG92)</f>
        <v>6.8530883621060479</v>
      </c>
      <c r="AD92" s="37" t="s">
        <v>402</v>
      </c>
      <c r="AE92" s="36">
        <f t="shared" ref="AE92:BJ92" si="143">SUMPRODUCT(B$3:B$6,$B92:$B95)</f>
        <v>-4.8915306880217446E-2</v>
      </c>
      <c r="AF92" s="36">
        <f t="shared" si="143"/>
        <v>0.29259570075554936</v>
      </c>
      <c r="AG92" s="36">
        <f t="shared" si="143"/>
        <v>0.71948446030025792</v>
      </c>
      <c r="AH92" s="36">
        <f t="shared" si="143"/>
        <v>-0.23038376334698046</v>
      </c>
      <c r="AI92" s="36">
        <f t="shared" si="143"/>
        <v>0.11112724428878634</v>
      </c>
      <c r="AJ92" s="36">
        <f t="shared" si="143"/>
        <v>0.5380160038334949</v>
      </c>
      <c r="AK92" s="36">
        <f t="shared" si="143"/>
        <v>-0.77478913274726957</v>
      </c>
      <c r="AL92" s="36">
        <f t="shared" si="143"/>
        <v>-0.43327812511150271</v>
      </c>
      <c r="AM92" s="36">
        <f t="shared" si="143"/>
        <v>-6.3893655667942029E-3</v>
      </c>
      <c r="AN92" s="36">
        <f t="shared" si="143"/>
        <v>0.51023647883406831</v>
      </c>
      <c r="AO92" s="36">
        <f t="shared" si="143"/>
        <v>0.85174748646983511</v>
      </c>
      <c r="AP92" s="36">
        <f t="shared" si="143"/>
        <v>1.2786362460145435</v>
      </c>
      <c r="AQ92" s="36">
        <f t="shared" si="143"/>
        <v>0.32876802236730523</v>
      </c>
      <c r="AR92" s="36">
        <f t="shared" si="143"/>
        <v>0.6702790300030721</v>
      </c>
      <c r="AS92" s="36">
        <f t="shared" si="143"/>
        <v>1.0971677895477805</v>
      </c>
      <c r="AT92" s="36">
        <f t="shared" si="143"/>
        <v>-0.21563734703298382</v>
      </c>
      <c r="AU92" s="36">
        <f t="shared" si="143"/>
        <v>0.12587366060278299</v>
      </c>
      <c r="AV92" s="36">
        <f t="shared" si="143"/>
        <v>0.55276242014749144</v>
      </c>
      <c r="AW92" s="36">
        <f t="shared" si="143"/>
        <v>1.2557721931197827</v>
      </c>
      <c r="AX92" s="36">
        <f t="shared" si="143"/>
        <v>1.5972832007555495</v>
      </c>
      <c r="AY92" s="36">
        <f t="shared" si="143"/>
        <v>2.0241719603002579</v>
      </c>
      <c r="AZ92" s="36">
        <f t="shared" si="143"/>
        <v>1.0743037366530197</v>
      </c>
      <c r="BA92" s="36">
        <f t="shared" si="143"/>
        <v>1.4158147442887865</v>
      </c>
      <c r="BB92" s="36">
        <f t="shared" si="143"/>
        <v>1.8427035038334949</v>
      </c>
      <c r="BC92" s="36">
        <f t="shared" si="143"/>
        <v>0.52989836725273065</v>
      </c>
      <c r="BD92" s="36">
        <f t="shared" si="143"/>
        <v>0.87140937488849746</v>
      </c>
      <c r="BE92" s="36">
        <f t="shared" si="143"/>
        <v>1.2982981344332059</v>
      </c>
      <c r="BF92" s="36">
        <f t="shared" si="143"/>
        <v>-0.46537624939788025</v>
      </c>
      <c r="BG92" s="36">
        <f t="shared" si="143"/>
        <v>-0.12386524176211344</v>
      </c>
      <c r="BH92" s="36">
        <f t="shared" si="143"/>
        <v>0.30302351778259506</v>
      </c>
      <c r="BI92" s="36">
        <f t="shared" si="143"/>
        <v>-0.64684470586464327</v>
      </c>
      <c r="BJ92" s="36">
        <f t="shared" si="143"/>
        <v>-0.30533369822887646</v>
      </c>
      <c r="BK92" s="36">
        <f t="shared" ref="BK92:CP92" si="144">SUMPRODUCT(AH$3:AH$6,$B92:$B95)</f>
        <v>0.12155506131583205</v>
      </c>
      <c r="BL92" s="36">
        <f t="shared" si="144"/>
        <v>-1.1912500752649322</v>
      </c>
      <c r="BM92" s="36">
        <f t="shared" si="144"/>
        <v>-0.8497390676291654</v>
      </c>
      <c r="BN92" s="36">
        <f t="shared" si="144"/>
        <v>-0.42285030808445695</v>
      </c>
      <c r="BO92" s="36">
        <f t="shared" si="144"/>
        <v>9.3775536316405506E-2</v>
      </c>
      <c r="BP92" s="36">
        <f t="shared" si="144"/>
        <v>0.43528654395217231</v>
      </c>
      <c r="BQ92" s="36">
        <f t="shared" si="144"/>
        <v>0.86217530349688087</v>
      </c>
      <c r="BR92" s="36">
        <f t="shared" si="144"/>
        <v>-8.7692920150357512E-2</v>
      </c>
      <c r="BS92" s="36">
        <f t="shared" si="144"/>
        <v>0.25381808748540929</v>
      </c>
      <c r="BT92" s="36">
        <f t="shared" si="144"/>
        <v>0.68070684703011786</v>
      </c>
      <c r="BU92" s="36">
        <f t="shared" si="144"/>
        <v>-0.63209828955064662</v>
      </c>
      <c r="BV92" s="36">
        <f t="shared" si="144"/>
        <v>-0.29058728191487981</v>
      </c>
      <c r="BW92" s="36">
        <f t="shared" si="144"/>
        <v>0.13630147762982872</v>
      </c>
      <c r="BX92" s="36">
        <f t="shared" si="144"/>
        <v>0.83931125060211986</v>
      </c>
      <c r="BY92" s="36">
        <f t="shared" si="144"/>
        <v>1.1808222582378867</v>
      </c>
      <c r="BZ92" s="36">
        <f t="shared" si="144"/>
        <v>1.6077110177825951</v>
      </c>
      <c r="CA92" s="36">
        <f t="shared" si="144"/>
        <v>0.65784279413535685</v>
      </c>
      <c r="CB92" s="36">
        <f t="shared" si="144"/>
        <v>0.99935380177112365</v>
      </c>
      <c r="CC92" s="36">
        <f t="shared" si="144"/>
        <v>1.426242561315832</v>
      </c>
      <c r="CD92" s="36">
        <f t="shared" si="144"/>
        <v>0.11343742473506774</v>
      </c>
      <c r="CE92" s="36">
        <f t="shared" si="144"/>
        <v>0.45494843237083454</v>
      </c>
      <c r="CF92" s="36">
        <f t="shared" si="144"/>
        <v>0.88183719191554299</v>
      </c>
      <c r="CG92" s="36">
        <f t="shared" si="144"/>
        <v>-1.2982981344332059</v>
      </c>
      <c r="CH92" s="36">
        <f t="shared" si="144"/>
        <v>-0.95678712679743905</v>
      </c>
      <c r="CI92" s="36">
        <f t="shared" si="144"/>
        <v>-0.52989836725273065</v>
      </c>
      <c r="CJ92" s="36">
        <f t="shared" si="144"/>
        <v>-1.4797665908999689</v>
      </c>
      <c r="CK92" s="36">
        <f t="shared" si="144"/>
        <v>-1.1382555832642021</v>
      </c>
      <c r="CL92" s="36">
        <f t="shared" si="144"/>
        <v>-0.71136682371949367</v>
      </c>
      <c r="CM92" s="36">
        <f t="shared" si="144"/>
        <v>-2.0241719603002579</v>
      </c>
      <c r="CN92" s="36">
        <f t="shared" si="144"/>
        <v>-1.6826609526644911</v>
      </c>
      <c r="CO92" s="36">
        <f t="shared" si="144"/>
        <v>-1.2557721931197827</v>
      </c>
      <c r="CP92" s="36">
        <f t="shared" si="144"/>
        <v>-0.73914634871892004</v>
      </c>
      <c r="CQ92" s="36">
        <f t="shared" ref="CQ92:DG92" si="145">SUMPRODUCT(BN$3:BN$6,$B92:$B95)</f>
        <v>-0.39763534108315329</v>
      </c>
      <c r="CR92" s="36">
        <f t="shared" si="145"/>
        <v>2.9253418461555214E-2</v>
      </c>
      <c r="CS92" s="36">
        <f t="shared" si="145"/>
        <v>-0.92061480518568306</v>
      </c>
      <c r="CT92" s="36">
        <f t="shared" si="145"/>
        <v>-0.57910379754991625</v>
      </c>
      <c r="CU92" s="36">
        <f t="shared" si="145"/>
        <v>-0.1522150380052078</v>
      </c>
      <c r="CV92" s="36">
        <f t="shared" si="145"/>
        <v>-1.4650201745859721</v>
      </c>
      <c r="CW92" s="36">
        <f t="shared" si="145"/>
        <v>-1.1235091669502053</v>
      </c>
      <c r="CX92" s="36">
        <f t="shared" si="145"/>
        <v>-0.69662040740549691</v>
      </c>
      <c r="CY92" s="36">
        <f t="shared" si="145"/>
        <v>6.3893655667942029E-3</v>
      </c>
      <c r="CZ92" s="36">
        <f t="shared" si="145"/>
        <v>0.34790037320256101</v>
      </c>
      <c r="DA92" s="36">
        <f t="shared" si="145"/>
        <v>0.77478913274726957</v>
      </c>
      <c r="DB92" s="36">
        <f t="shared" si="145"/>
        <v>-0.17507909089996881</v>
      </c>
      <c r="DC92" s="36">
        <f t="shared" si="145"/>
        <v>0.16643191673579799</v>
      </c>
      <c r="DD92" s="36">
        <f t="shared" si="145"/>
        <v>0.59332067628050655</v>
      </c>
      <c r="DE92" s="36">
        <f t="shared" si="145"/>
        <v>-0.71948446030025792</v>
      </c>
      <c r="DF92" s="36">
        <f t="shared" si="145"/>
        <v>-0.37797345266449106</v>
      </c>
      <c r="DG92" s="36">
        <f t="shared" si="145"/>
        <v>4.8915306880217446E-2</v>
      </c>
    </row>
    <row r="93" spans="1:111" x14ac:dyDescent="0.2">
      <c r="B93" s="35">
        <f t="shared" ref="B93:B95" si="146">K86</f>
        <v>0.65234375</v>
      </c>
      <c r="D93" s="35">
        <f>$CE$4-$CE$7*SUMPRODUCT($B$4:$CD$4,AE94:DG94)</f>
        <v>-1.7193427938576207</v>
      </c>
      <c r="F93" s="37" t="s">
        <v>403</v>
      </c>
      <c r="H93" s="35">
        <f t="shared" si="142"/>
        <v>0.36366428780979249</v>
      </c>
      <c r="I93" s="35">
        <f t="shared" si="142"/>
        <v>0.58108081665230404</v>
      </c>
      <c r="J93" s="35">
        <f t="shared" si="142"/>
        <v>0.23189952414837459</v>
      </c>
      <c r="K93" s="35">
        <f t="shared" si="142"/>
        <v>-0.25156337414688434</v>
      </c>
      <c r="M93" s="35">
        <v>-1.539630805015455</v>
      </c>
      <c r="N93" s="35">
        <f>IFERROR(M93/(MAX(ABS(M92),ABS(M93),ABS(M94),ABS(M95))),0)</f>
        <v>-0.46722053722173312</v>
      </c>
      <c r="P93" s="35">
        <f>L144</f>
        <v>6.3466499258090892E-2</v>
      </c>
      <c r="R93" s="35">
        <f>H144*J144</f>
        <v>-2.5002173218332185E-2</v>
      </c>
      <c r="T93" s="35">
        <f>P93-D93</f>
        <v>1.7828092931157116</v>
      </c>
      <c r="V93" s="35">
        <v>1.4383309603901628</v>
      </c>
      <c r="X93" s="35">
        <v>6.4938591482191721E-2</v>
      </c>
      <c r="Y93" s="35">
        <v>0.44931780718154002</v>
      </c>
      <c r="Z93" s="35">
        <v>0.28620300146621513</v>
      </c>
      <c r="AA93" s="35">
        <v>-0.41080365739422786</v>
      </c>
      <c r="AC93" s="43">
        <f t="shared" ref="AC93:AC94" si="147">SUM(AE93:DG93)</f>
        <v>126.15371371178433</v>
      </c>
      <c r="AD93" s="37" t="s">
        <v>404</v>
      </c>
      <c r="AE93" s="35">
        <f>EXP(AE92)</f>
        <v>0.95226177630403519</v>
      </c>
      <c r="AF93" s="35">
        <f t="shared" ref="AF93:CQ93" si="148">EXP(AF92)</f>
        <v>1.3399009599624858</v>
      </c>
      <c r="AG93" s="35">
        <f t="shared" si="148"/>
        <v>2.0533743417312653</v>
      </c>
      <c r="AH93" s="35">
        <f t="shared" si="148"/>
        <v>0.7942287481284579</v>
      </c>
      <c r="AI93" s="35">
        <f t="shared" si="148"/>
        <v>1.1175370980209895</v>
      </c>
      <c r="AJ93" s="35">
        <f t="shared" si="148"/>
        <v>1.7126056862242749</v>
      </c>
      <c r="AK93" s="35">
        <f t="shared" si="148"/>
        <v>0.460800938582904</v>
      </c>
      <c r="AL93" s="35">
        <f t="shared" si="148"/>
        <v>0.64838013592778843</v>
      </c>
      <c r="AM93" s="35">
        <f t="shared" si="148"/>
        <v>0.99363100302549667</v>
      </c>
      <c r="AN93" s="35">
        <f t="shared" si="148"/>
        <v>1.665685047633128</v>
      </c>
      <c r="AO93" s="35">
        <f t="shared" si="148"/>
        <v>2.3437389275259624</v>
      </c>
      <c r="AP93" s="35">
        <f t="shared" si="148"/>
        <v>3.5917381368495356</v>
      </c>
      <c r="AQ93" s="35">
        <f t="shared" si="148"/>
        <v>1.3892555419924442</v>
      </c>
      <c r="AR93" s="35">
        <f t="shared" si="148"/>
        <v>1.9547826875648497</v>
      </c>
      <c r="AS93" s="35">
        <f t="shared" si="148"/>
        <v>2.9956696309990898</v>
      </c>
      <c r="AT93" s="35">
        <f t="shared" si="148"/>
        <v>0.80602755716175445</v>
      </c>
      <c r="AU93" s="35">
        <f t="shared" si="148"/>
        <v>1.1341388728097326</v>
      </c>
      <c r="AV93" s="35">
        <f t="shared" si="148"/>
        <v>1.7380476102149556</v>
      </c>
      <c r="AW93" s="35">
        <f t="shared" si="148"/>
        <v>3.5105481491006225</v>
      </c>
      <c r="AX93" s="35">
        <f t="shared" si="148"/>
        <v>4.939594292265955</v>
      </c>
      <c r="AY93" s="35">
        <f t="shared" si="148"/>
        <v>7.569840220567567</v>
      </c>
      <c r="AZ93" s="35">
        <f t="shared" si="148"/>
        <v>2.9279535639102052</v>
      </c>
      <c r="BA93" s="35">
        <f t="shared" si="148"/>
        <v>4.1198417164612611</v>
      </c>
      <c r="BB93" s="35">
        <f t="shared" si="148"/>
        <v>6.3135840075914977</v>
      </c>
      <c r="BC93" s="35">
        <f t="shared" si="148"/>
        <v>1.6987596502346227</v>
      </c>
      <c r="BD93" s="35">
        <f t="shared" si="148"/>
        <v>2.3902772774617587</v>
      </c>
      <c r="BE93" s="35">
        <f t="shared" si="148"/>
        <v>3.6630573287302184</v>
      </c>
      <c r="BF93" s="35">
        <f t="shared" si="148"/>
        <v>0.62789881418948656</v>
      </c>
      <c r="BG93" s="35">
        <f t="shared" si="148"/>
        <v>0.88349889161484607</v>
      </c>
      <c r="BH93" s="35">
        <f t="shared" si="148"/>
        <v>1.3539463058827339</v>
      </c>
      <c r="BI93" s="35">
        <f t="shared" si="148"/>
        <v>0.5236955861870457</v>
      </c>
      <c r="BJ93" s="35">
        <f t="shared" si="148"/>
        <v>0.73687743866357036</v>
      </c>
      <c r="BK93" s="35">
        <f t="shared" si="148"/>
        <v>1.1292515422892095</v>
      </c>
      <c r="BL93" s="35">
        <f t="shared" si="148"/>
        <v>0.30384120219189548</v>
      </c>
      <c r="BM93" s="35">
        <f t="shared" si="148"/>
        <v>0.42752647289193868</v>
      </c>
      <c r="BN93" s="35">
        <f t="shared" si="148"/>
        <v>0.65517670042698717</v>
      </c>
      <c r="BO93" s="35">
        <f t="shared" si="148"/>
        <v>1.0983131868227731</v>
      </c>
      <c r="BP93" s="35">
        <f t="shared" si="148"/>
        <v>1.5454058222047473</v>
      </c>
      <c r="BQ93" s="35">
        <f t="shared" si="148"/>
        <v>2.36830688065645</v>
      </c>
      <c r="BR93" s="35">
        <f t="shared" si="148"/>
        <v>0.91604213161730341</v>
      </c>
      <c r="BS93" s="35">
        <f t="shared" si="148"/>
        <v>1.2889373091125989</v>
      </c>
      <c r="BT93" s="35">
        <f t="shared" si="148"/>
        <v>1.9752734550664488</v>
      </c>
      <c r="BU93" s="35">
        <f t="shared" si="148"/>
        <v>0.53147544082912657</v>
      </c>
      <c r="BV93" s="35">
        <f t="shared" si="148"/>
        <v>0.74782425493057603</v>
      </c>
      <c r="BW93" s="35">
        <f t="shared" si="148"/>
        <v>1.1460273431267169</v>
      </c>
      <c r="BX93" s="35">
        <f t="shared" si="148"/>
        <v>2.314772129708591</v>
      </c>
      <c r="BY93" s="35">
        <f t="shared" si="148"/>
        <v>3.257051239343971</v>
      </c>
      <c r="BZ93" s="35">
        <f t="shared" si="148"/>
        <v>4.9913729778655984</v>
      </c>
      <c r="CA93" s="35">
        <f t="shared" si="148"/>
        <v>1.9306230876100203</v>
      </c>
      <c r="CB93" s="35">
        <f t="shared" si="148"/>
        <v>2.7165258469730755</v>
      </c>
      <c r="CC93" s="35">
        <f t="shared" si="148"/>
        <v>4.1630274471782434</v>
      </c>
      <c r="CD93" s="35">
        <f t="shared" si="148"/>
        <v>1.1201217947812596</v>
      </c>
      <c r="CE93" s="35">
        <f t="shared" si="148"/>
        <v>1.5760921056051345</v>
      </c>
      <c r="CF93" s="35">
        <f t="shared" si="148"/>
        <v>2.4153330630835548</v>
      </c>
      <c r="CG93" s="35">
        <f t="shared" si="148"/>
        <v>0.27299600040566258</v>
      </c>
      <c r="CH93" s="35">
        <f t="shared" si="148"/>
        <v>0.38412505060234503</v>
      </c>
      <c r="CI93" s="35">
        <f t="shared" si="148"/>
        <v>0.58866479425849672</v>
      </c>
      <c r="CJ93" s="35">
        <f t="shared" si="148"/>
        <v>0.22769082729310283</v>
      </c>
      <c r="CK93" s="35">
        <f t="shared" si="148"/>
        <v>0.32037740635645867</v>
      </c>
      <c r="CL93" s="35">
        <f t="shared" si="148"/>
        <v>0.49097266554774444</v>
      </c>
      <c r="CM93" s="35">
        <f t="shared" si="148"/>
        <v>0.13210318459337608</v>
      </c>
      <c r="CN93" s="35">
        <f t="shared" si="148"/>
        <v>0.18587870295263476</v>
      </c>
      <c r="CO93" s="35">
        <f t="shared" si="148"/>
        <v>0.28485579958679469</v>
      </c>
      <c r="CP93" s="35">
        <f t="shared" si="148"/>
        <v>0.47752137831706504</v>
      </c>
      <c r="CQ93" s="35">
        <f t="shared" si="148"/>
        <v>0.67190699987243985</v>
      </c>
      <c r="CR93" s="35">
        <f t="shared" ref="CR93:DG93" si="149">EXP(CR92)</f>
        <v>1.0296855027302378</v>
      </c>
      <c r="CS93" s="35">
        <f t="shared" si="149"/>
        <v>0.39827410481322206</v>
      </c>
      <c r="CT93" s="35">
        <f t="shared" si="149"/>
        <v>0.56040037376975893</v>
      </c>
      <c r="CU93" s="35">
        <f t="shared" si="149"/>
        <v>0.85880358547369873</v>
      </c>
      <c r="CV93" s="35">
        <f t="shared" si="149"/>
        <v>0.23107332962155056</v>
      </c>
      <c r="CW93" s="35">
        <f t="shared" si="149"/>
        <v>0.32513683094929818</v>
      </c>
      <c r="CX93" s="35">
        <f t="shared" si="149"/>
        <v>0.4982663989148845</v>
      </c>
      <c r="CY93" s="35">
        <f t="shared" si="149"/>
        <v>1.0064098211057328</v>
      </c>
      <c r="CZ93" s="35">
        <f t="shared" si="149"/>
        <v>1.4160911620847245</v>
      </c>
      <c r="DA93" s="35">
        <f t="shared" si="149"/>
        <v>2.1701344686390809</v>
      </c>
      <c r="DB93" s="35">
        <f t="shared" si="149"/>
        <v>0.83939062998343772</v>
      </c>
      <c r="DC93" s="35">
        <f t="shared" si="149"/>
        <v>1.1810831211387751</v>
      </c>
      <c r="DD93" s="35">
        <f t="shared" si="149"/>
        <v>1.8099888341494588</v>
      </c>
      <c r="DE93" s="35">
        <f t="shared" si="149"/>
        <v>0.48700326076777029</v>
      </c>
      <c r="DF93" s="35">
        <f t="shared" si="149"/>
        <v>0.68524869195133642</v>
      </c>
      <c r="DG93" s="35">
        <f t="shared" si="149"/>
        <v>1.0501314080685342</v>
      </c>
    </row>
    <row r="94" spans="1:111" x14ac:dyDescent="0.2">
      <c r="B94" s="36">
        <f t="shared" si="146"/>
        <v>-0.36293691293352603</v>
      </c>
      <c r="D94" s="36">
        <f>$CE$5-$CE$7*SUMPRODUCT($B$5:$CD$5,AE94:DG94)</f>
        <v>0.80763277115048737</v>
      </c>
      <c r="F94" s="36">
        <f>SUMPRODUCT($B$7:$CD$7, LN(AE94:DG94))</f>
        <v>-487.36901295449439</v>
      </c>
      <c r="H94" s="36">
        <f t="shared" si="142"/>
        <v>-0.20120758148243725</v>
      </c>
      <c r="I94" s="36">
        <f t="shared" si="142"/>
        <v>0.23189952414837459</v>
      </c>
      <c r="J94" s="36">
        <f t="shared" si="142"/>
        <v>0.87163151438507036</v>
      </c>
      <c r="K94" s="36">
        <f t="shared" si="142"/>
        <v>0.1392705081398021</v>
      </c>
      <c r="M94" s="36">
        <v>0.70780339555742644</v>
      </c>
      <c r="N94" s="36">
        <f>IFERROR(M94/(MAX(ABS(M92),ABS(M93),ABS(M94),ABS(M95))),0)</f>
        <v>0.21479193689969592</v>
      </c>
      <c r="P94" s="36">
        <f>L145</f>
        <v>2.0259972852421981E-2</v>
      </c>
      <c r="R94" s="36">
        <f>H145*J145</f>
        <v>1.1494069255176294E-2</v>
      </c>
      <c r="T94" s="36">
        <f>P94-D94</f>
        <v>-0.78737279829806539</v>
      </c>
      <c r="V94" s="36">
        <v>-0.59634975644344745</v>
      </c>
      <c r="X94" s="36">
        <v>-7.7298457123220088E-2</v>
      </c>
      <c r="Y94" s="36">
        <v>0.28620300146621513</v>
      </c>
      <c r="Z94" s="36">
        <v>0.84954988138828647</v>
      </c>
      <c r="AA94" s="36">
        <v>0.20627621255432976</v>
      </c>
      <c r="AC94" s="44">
        <f t="shared" si="147"/>
        <v>0.99999999999999978</v>
      </c>
      <c r="AD94" s="37" t="s">
        <v>405</v>
      </c>
      <c r="AE94" s="36">
        <f t="shared" ref="AE94:BJ94" si="150">AE93/$AC93</f>
        <v>7.5484244441634861E-3</v>
      </c>
      <c r="AF94" s="36">
        <f t="shared" si="150"/>
        <v>1.0621177296640473E-2</v>
      </c>
      <c r="AG94" s="36">
        <f t="shared" si="150"/>
        <v>1.6276764918886844E-2</v>
      </c>
      <c r="AH94" s="36">
        <f t="shared" si="150"/>
        <v>6.2957222959205443E-3</v>
      </c>
      <c r="AI94" s="36">
        <f t="shared" si="150"/>
        <v>8.8585350770898283E-3</v>
      </c>
      <c r="AJ94" s="36">
        <f t="shared" si="150"/>
        <v>1.3575547130835643E-2</v>
      </c>
      <c r="AK94" s="36">
        <f t="shared" si="150"/>
        <v>3.652694201580682E-3</v>
      </c>
      <c r="AL94" s="36">
        <f t="shared" si="150"/>
        <v>5.139604034242724E-3</v>
      </c>
      <c r="AM94" s="36">
        <f t="shared" si="150"/>
        <v>7.8763515856186735E-3</v>
      </c>
      <c r="AN94" s="36">
        <f t="shared" si="150"/>
        <v>1.3203614849092882E-2</v>
      </c>
      <c r="AO94" s="36">
        <f t="shared" si="150"/>
        <v>1.8578437832441137E-2</v>
      </c>
      <c r="AP94" s="36">
        <f t="shared" si="150"/>
        <v>2.8471124877507449E-2</v>
      </c>
      <c r="AQ94" s="36">
        <f t="shared" si="150"/>
        <v>1.1012403052726542E-2</v>
      </c>
      <c r="AR94" s="36">
        <f t="shared" si="150"/>
        <v>1.5495244888555734E-2</v>
      </c>
      <c r="AS94" s="36">
        <f t="shared" si="150"/>
        <v>2.374618663896897E-2</v>
      </c>
      <c r="AT94" s="36">
        <f t="shared" si="150"/>
        <v>6.389249538885841E-3</v>
      </c>
      <c r="AU94" s="36">
        <f t="shared" si="150"/>
        <v>8.9901346495500738E-3</v>
      </c>
      <c r="AV94" s="36">
        <f t="shared" si="150"/>
        <v>1.3777221130293211E-2</v>
      </c>
      <c r="AW94" s="36">
        <f t="shared" si="150"/>
        <v>2.7827545030667564E-2</v>
      </c>
      <c r="AX94" s="36">
        <f t="shared" si="150"/>
        <v>3.9155361716509934E-2</v>
      </c>
      <c r="AY94" s="36">
        <f t="shared" si="150"/>
        <v>6.0004894012568803E-2</v>
      </c>
      <c r="AZ94" s="36">
        <f t="shared" si="150"/>
        <v>2.3209412372905022E-2</v>
      </c>
      <c r="BA94" s="36">
        <f t="shared" si="150"/>
        <v>3.2657316183918386E-2</v>
      </c>
      <c r="BB94" s="36">
        <f t="shared" si="150"/>
        <v>5.0046755040567069E-2</v>
      </c>
      <c r="BC94" s="36">
        <f t="shared" si="150"/>
        <v>1.3465791852276936E-2</v>
      </c>
      <c r="BD94" s="36">
        <f t="shared" si="150"/>
        <v>1.894733977410034E-2</v>
      </c>
      <c r="BE94" s="36">
        <f t="shared" si="150"/>
        <v>2.9036460528613379E-2</v>
      </c>
      <c r="BF94" s="36">
        <f t="shared" si="150"/>
        <v>4.9772519231895823E-3</v>
      </c>
      <c r="BG94" s="36">
        <f t="shared" si="150"/>
        <v>7.0033522249953089E-3</v>
      </c>
      <c r="BH94" s="36">
        <f t="shared" si="150"/>
        <v>1.0732512472649138E-2</v>
      </c>
      <c r="BI94" s="36">
        <f t="shared" si="150"/>
        <v>4.1512498584346151E-3</v>
      </c>
      <c r="BJ94" s="36">
        <f t="shared" si="150"/>
        <v>5.8411077802043082E-3</v>
      </c>
      <c r="BK94" s="36">
        <f t="shared" ref="BK94:CP94" si="151">BK93/$AC93</f>
        <v>8.9513935742640237E-3</v>
      </c>
      <c r="BL94" s="36">
        <f t="shared" si="151"/>
        <v>2.4084998630009647E-3</v>
      </c>
      <c r="BM94" s="36">
        <f t="shared" si="151"/>
        <v>3.3889329161461089E-3</v>
      </c>
      <c r="BN94" s="36">
        <f t="shared" si="151"/>
        <v>5.1934792971995202E-3</v>
      </c>
      <c r="BO94" s="36">
        <f t="shared" si="151"/>
        <v>8.7061502551722108E-3</v>
      </c>
      <c r="BP94" s="36">
        <f t="shared" si="151"/>
        <v>1.2250180963641239E-2</v>
      </c>
      <c r="BQ94" s="36">
        <f t="shared" si="151"/>
        <v>1.8773184006831346E-2</v>
      </c>
      <c r="BR94" s="36">
        <f t="shared" si="151"/>
        <v>7.2613172031552615E-3</v>
      </c>
      <c r="BS94" s="36">
        <f t="shared" si="151"/>
        <v>1.0217196713347297E-2</v>
      </c>
      <c r="BT94" s="36">
        <f t="shared" si="151"/>
        <v>1.5657671874640448E-2</v>
      </c>
      <c r="BU94" s="36">
        <f t="shared" si="151"/>
        <v>4.2129195026581303E-3</v>
      </c>
      <c r="BV94" s="36">
        <f t="shared" si="151"/>
        <v>5.9278814148831507E-3</v>
      </c>
      <c r="BW94" s="36">
        <f t="shared" si="151"/>
        <v>9.0843726229492966E-3</v>
      </c>
      <c r="BX94" s="36">
        <f t="shared" si="151"/>
        <v>1.8348822730633273E-2</v>
      </c>
      <c r="BY94" s="36">
        <f t="shared" si="151"/>
        <v>2.5818116197396747E-2</v>
      </c>
      <c r="BZ94" s="36">
        <f t="shared" si="151"/>
        <v>3.9565802947894843E-2</v>
      </c>
      <c r="CA94" s="36">
        <f t="shared" si="151"/>
        <v>1.5303735663468432E-2</v>
      </c>
      <c r="CB94" s="36">
        <f t="shared" si="151"/>
        <v>2.1533459198667396E-2</v>
      </c>
      <c r="CC94" s="36">
        <f t="shared" si="151"/>
        <v>3.2999642457528101E-2</v>
      </c>
      <c r="CD94" s="36">
        <f t="shared" si="151"/>
        <v>8.8790235485285297E-3</v>
      </c>
      <c r="CE94" s="36">
        <f t="shared" si="151"/>
        <v>1.2493426148404442E-2</v>
      </c>
      <c r="CF94" s="36">
        <f t="shared" si="151"/>
        <v>1.9145952917420397E-2</v>
      </c>
      <c r="CG94" s="36">
        <f t="shared" si="151"/>
        <v>2.1639949580030582E-3</v>
      </c>
      <c r="CH94" s="36">
        <f t="shared" si="151"/>
        <v>3.0448968904707159E-3</v>
      </c>
      <c r="CI94" s="36">
        <f t="shared" si="151"/>
        <v>4.6662502191840592E-3</v>
      </c>
      <c r="CJ94" s="36">
        <f t="shared" si="151"/>
        <v>1.804868208741711E-3</v>
      </c>
      <c r="CK94" s="36">
        <f t="shared" si="151"/>
        <v>2.5395796677726455E-3</v>
      </c>
      <c r="CL94" s="36">
        <f t="shared" si="151"/>
        <v>3.8918605810482885E-3</v>
      </c>
      <c r="CM94" s="36">
        <f t="shared" si="151"/>
        <v>1.0471604894262895E-3</v>
      </c>
      <c r="CN94" s="36">
        <f t="shared" si="151"/>
        <v>1.473430289791551E-3</v>
      </c>
      <c r="CO94" s="36">
        <f t="shared" si="151"/>
        <v>2.2580056599648527E-3</v>
      </c>
      <c r="CP94" s="36">
        <f t="shared" si="151"/>
        <v>3.7852344117909114E-3</v>
      </c>
      <c r="CQ94" s="36">
        <f t="shared" ref="CQ94:DG94" si="152">CQ93/$AC93</f>
        <v>5.3260976637398453E-3</v>
      </c>
      <c r="CR94" s="36">
        <f t="shared" si="152"/>
        <v>8.1621497491758139E-3</v>
      </c>
      <c r="CS94" s="36">
        <f t="shared" si="152"/>
        <v>3.1570541452559577E-3</v>
      </c>
      <c r="CT94" s="36">
        <f t="shared" si="152"/>
        <v>4.442202748387347E-3</v>
      </c>
      <c r="CU94" s="36">
        <f t="shared" si="152"/>
        <v>6.8075965439729717E-3</v>
      </c>
      <c r="CV94" s="36">
        <f t="shared" si="152"/>
        <v>1.831680755347953E-3</v>
      </c>
      <c r="CW94" s="36">
        <f t="shared" si="152"/>
        <v>2.5773068535431178E-3</v>
      </c>
      <c r="CX94" s="36">
        <f t="shared" si="152"/>
        <v>3.9496768208761831E-3</v>
      </c>
      <c r="CY94" s="36">
        <f t="shared" si="152"/>
        <v>7.9776472011360341E-3</v>
      </c>
      <c r="CZ94" s="36">
        <f t="shared" si="152"/>
        <v>1.1225124654831655E-2</v>
      </c>
      <c r="DA94" s="36">
        <f t="shared" si="152"/>
        <v>1.7202303481901882E-2</v>
      </c>
      <c r="DB94" s="36">
        <f t="shared" si="152"/>
        <v>6.6537131986549531E-3</v>
      </c>
      <c r="DC94" s="36">
        <f t="shared" si="152"/>
        <v>9.3622540818506812E-3</v>
      </c>
      <c r="DD94" s="36">
        <f t="shared" si="152"/>
        <v>1.4347487528465706E-2</v>
      </c>
      <c r="DE94" s="36">
        <f t="shared" si="152"/>
        <v>3.860395754027478E-3</v>
      </c>
      <c r="DF94" s="36">
        <f t="shared" si="152"/>
        <v>5.4318550900283617E-3</v>
      </c>
      <c r="DG94" s="36">
        <f t="shared" si="152"/>
        <v>8.3242211201780807E-3</v>
      </c>
    </row>
    <row r="95" spans="1:111" x14ac:dyDescent="0.2">
      <c r="B95" s="35">
        <f t="shared" si="146"/>
        <v>0.38419988359023766</v>
      </c>
      <c r="D95" s="35">
        <f>$CE$6-$CE$7*SUMPRODUCT($B$6:$CD$6,AE94:DG94)</f>
        <v>-1.6288543857238693</v>
      </c>
      <c r="H95" s="35">
        <f t="shared" si="142"/>
        <v>0.21881568379545205</v>
      </c>
      <c r="I95" s="35">
        <f t="shared" si="142"/>
        <v>-0.25156337414688434</v>
      </c>
      <c r="J95" s="35">
        <f t="shared" si="142"/>
        <v>0.1392705081398021</v>
      </c>
      <c r="K95" s="35">
        <f t="shared" si="142"/>
        <v>0.84899066015141789</v>
      </c>
      <c r="M95" s="35">
        <v>-1.522371557773943</v>
      </c>
      <c r="N95" s="35">
        <f>IFERROR(M95/(MAX(ABS(M92),ABS(M93),ABS(M94),ABS(M95))),0)</f>
        <v>-0.46198299927305519</v>
      </c>
      <c r="P95" s="35">
        <f>L146</f>
        <v>0.29842360946982893</v>
      </c>
      <c r="R95" s="35">
        <f>H146*J146</f>
        <v>-2.472189908524482E-2</v>
      </c>
      <c r="T95" s="35">
        <f>P95-D95</f>
        <v>1.9272779951936982</v>
      </c>
      <c r="V95" s="35">
        <v>1.7217882225863428</v>
      </c>
      <c r="X95" s="35">
        <v>-0.13853275394596598</v>
      </c>
      <c r="Y95" s="35">
        <v>-0.41080365739422786</v>
      </c>
      <c r="Z95" s="35">
        <v>0.20627621255432976</v>
      </c>
      <c r="AA95" s="35">
        <v>0.66290570095588452</v>
      </c>
    </row>
    <row r="96" spans="1:111" x14ac:dyDescent="0.2">
      <c r="B96" s="3"/>
    </row>
    <row r="97" spans="2:97" ht="13.5" thickBot="1" x14ac:dyDescent="0.25">
      <c r="B97" s="39" t="s">
        <v>406</v>
      </c>
      <c r="D97" s="39" t="s">
        <v>407</v>
      </c>
      <c r="E97" s="39" t="s">
        <v>408</v>
      </c>
      <c r="F97" s="39" t="s">
        <v>409</v>
      </c>
      <c r="H97" s="39" t="s">
        <v>386</v>
      </c>
      <c r="I97" s="39" t="s">
        <v>410</v>
      </c>
      <c r="J97" s="39" t="s">
        <v>411</v>
      </c>
      <c r="K97" s="39" t="s">
        <v>388</v>
      </c>
      <c r="L97" s="39" t="s">
        <v>412</v>
      </c>
      <c r="M97" s="39" t="s">
        <v>413</v>
      </c>
    </row>
    <row r="98" spans="2:97" ht="13.5" thickTop="1" x14ac:dyDescent="0.2">
      <c r="B98" s="32">
        <v>1</v>
      </c>
      <c r="D98" s="32">
        <v>0</v>
      </c>
      <c r="E98" s="32"/>
      <c r="F98" s="32" t="b">
        <v>0</v>
      </c>
      <c r="H98" s="32">
        <v>0</v>
      </c>
      <c r="I98" s="32">
        <f>B92</f>
        <v>-0.62469141377649418</v>
      </c>
      <c r="J98" s="32">
        <f>IF(SUMPRODUCT(L98:L101,N92:N95)&gt;0,N92,-N92)</f>
        <v>-1</v>
      </c>
      <c r="K98" s="32">
        <f>I98+J98*H98</f>
        <v>-0.62469141377649418</v>
      </c>
      <c r="L98" s="32">
        <f>D92</f>
        <v>-3.128169273067293</v>
      </c>
      <c r="M98" s="32">
        <f>SUMPRODUCT(L98:L101,J98:J101)</f>
        <v>4.8574575785966312</v>
      </c>
    </row>
    <row r="99" spans="2:97" ht="13.5" thickBot="1" x14ac:dyDescent="0.25">
      <c r="H99" s="33">
        <f>H98</f>
        <v>0</v>
      </c>
      <c r="I99" s="33">
        <f>B93</f>
        <v>0.65234375</v>
      </c>
      <c r="J99" s="32">
        <f>IF(SUMPRODUCT(L98:L101,N92:N95)&gt;0,N93,-N93)</f>
        <v>-0.46722053722173312</v>
      </c>
      <c r="K99" s="33">
        <f t="shared" ref="K99:K101" si="153">I99+J99*H99</f>
        <v>0.65234375</v>
      </c>
      <c r="L99" s="32">
        <f>D93</f>
        <v>-1.7193427938576207</v>
      </c>
      <c r="M99" s="39" t="s">
        <v>414</v>
      </c>
    </row>
    <row r="100" spans="2:97" ht="13.5" thickTop="1" x14ac:dyDescent="0.2">
      <c r="H100" s="33">
        <f t="shared" ref="H100:H101" si="154">H99</f>
        <v>0</v>
      </c>
      <c r="I100" s="32">
        <f>B94</f>
        <v>-0.36293691293352603</v>
      </c>
      <c r="J100" s="32">
        <f>IF(SUMPRODUCT(L98:L101,N92:N95)&gt;0,N94,-N94)</f>
        <v>0.21479193689969592</v>
      </c>
      <c r="K100" s="32">
        <f t="shared" si="153"/>
        <v>-0.36293691293352603</v>
      </c>
      <c r="L100" s="32">
        <f>D94</f>
        <v>0.80763277115048737</v>
      </c>
      <c r="M100" s="32">
        <f>F94</f>
        <v>-487.36901295449439</v>
      </c>
    </row>
    <row r="101" spans="2:97" x14ac:dyDescent="0.2">
      <c r="H101" s="33">
        <f t="shared" si="154"/>
        <v>0</v>
      </c>
      <c r="I101" s="34">
        <f>B95</f>
        <v>0.38419988359023766</v>
      </c>
      <c r="J101" s="32">
        <f>IF(SUMPRODUCT(L98:L101,N92:N95)&gt;0,N95,-N95)</f>
        <v>-0.46198299927305519</v>
      </c>
      <c r="K101" s="34">
        <f t="shared" si="153"/>
        <v>0.38419988359023766</v>
      </c>
      <c r="L101" s="32">
        <f>D95</f>
        <v>-1.6288543857238693</v>
      </c>
    </row>
    <row r="102" spans="2:97" ht="13.5" thickBot="1" x14ac:dyDescent="0.25">
      <c r="B102" s="39" t="s">
        <v>406</v>
      </c>
      <c r="D102" s="39" t="s">
        <v>407</v>
      </c>
      <c r="E102" s="39" t="s">
        <v>408</v>
      </c>
      <c r="F102" s="39" t="s">
        <v>409</v>
      </c>
      <c r="H102" s="39" t="s">
        <v>386</v>
      </c>
      <c r="I102" s="39" t="s">
        <v>410</v>
      </c>
      <c r="J102" s="39" t="s">
        <v>411</v>
      </c>
      <c r="K102" s="39" t="s">
        <v>388</v>
      </c>
      <c r="L102" s="39" t="s">
        <v>412</v>
      </c>
      <c r="M102" s="39" t="s">
        <v>413</v>
      </c>
      <c r="O102" s="45" t="s">
        <v>375</v>
      </c>
    </row>
    <row r="103" spans="2:97" ht="14.25" thickTop="1" thickBot="1" x14ac:dyDescent="0.25">
      <c r="B103" s="32">
        <f>1+B98</f>
        <v>2</v>
      </c>
      <c r="D103" s="32">
        <v>0</v>
      </c>
      <c r="E103" s="32">
        <f>H103</f>
        <v>0.65234375</v>
      </c>
      <c r="F103" s="32" t="b">
        <f>OR(F98,M103*M98&lt;=0)</f>
        <v>1</v>
      </c>
      <c r="H103" s="32">
        <f>ABS(H85)</f>
        <v>0.65234375</v>
      </c>
      <c r="I103" s="32">
        <f>I98</f>
        <v>-0.62469141377649418</v>
      </c>
      <c r="J103" s="32">
        <f>J98</f>
        <v>-1</v>
      </c>
      <c r="K103" s="32">
        <f>I103+J103*H103</f>
        <v>-1.2770351637764943</v>
      </c>
      <c r="L103" s="32">
        <f>$CE$3-$CE$7*SUMPRODUCT($B$3:$CD$3,Q105:CS105)</f>
        <v>24.234094249461407</v>
      </c>
      <c r="M103" s="32">
        <f>SUMPRODUCT(L103:L106,J103:J106)</f>
        <v>-46.564472953586574</v>
      </c>
      <c r="O103" s="46">
        <f>SUM(Q103:CS103)</f>
        <v>12.912314270923487</v>
      </c>
      <c r="P103" s="39" t="s">
        <v>402</v>
      </c>
      <c r="Q103" s="32">
        <f t="shared" ref="Q103:AV103" si="155">SUMPRODUCT(B$3:B$6,$K103:$K106)</f>
        <v>1.0694703850431437</v>
      </c>
      <c r="R103" s="32">
        <f t="shared" si="155"/>
        <v>1.1430954174059931</v>
      </c>
      <c r="S103" s="32">
        <f t="shared" si="155"/>
        <v>1.2351267078595549</v>
      </c>
      <c r="T103" s="32">
        <f t="shared" si="155"/>
        <v>0.95806101736983607</v>
      </c>
      <c r="U103" s="32">
        <f t="shared" si="155"/>
        <v>1.0316860497326854</v>
      </c>
      <c r="V103" s="32">
        <f t="shared" si="155"/>
        <v>1.1237173401862472</v>
      </c>
      <c r="W103" s="32">
        <f t="shared" si="155"/>
        <v>0.62383291434991373</v>
      </c>
      <c r="X103" s="32">
        <f t="shared" si="155"/>
        <v>0.69745794671276307</v>
      </c>
      <c r="Y103" s="32">
        <f t="shared" si="155"/>
        <v>0.78948923716632469</v>
      </c>
      <c r="Z103" s="32">
        <f t="shared" si="155"/>
        <v>1.3673749730475095</v>
      </c>
      <c r="AA103" s="32">
        <f t="shared" si="155"/>
        <v>1.4410000054103589</v>
      </c>
      <c r="AB103" s="32">
        <f t="shared" si="155"/>
        <v>1.5330312958639207</v>
      </c>
      <c r="AC103" s="32">
        <f t="shared" si="155"/>
        <v>1.2559656053742019</v>
      </c>
      <c r="AD103" s="32">
        <f t="shared" si="155"/>
        <v>1.3295906377370512</v>
      </c>
      <c r="AE103" s="32">
        <f t="shared" si="155"/>
        <v>1.4216219281906131</v>
      </c>
      <c r="AF103" s="32">
        <f t="shared" si="155"/>
        <v>0.92173750235427931</v>
      </c>
      <c r="AG103" s="32">
        <f t="shared" si="155"/>
        <v>0.99536253471712877</v>
      </c>
      <c r="AH103" s="32">
        <f t="shared" si="155"/>
        <v>1.0873938251706905</v>
      </c>
      <c r="AI103" s="32">
        <f t="shared" si="155"/>
        <v>1.7645810903866639</v>
      </c>
      <c r="AJ103" s="32">
        <f t="shared" si="155"/>
        <v>1.8382061227495132</v>
      </c>
      <c r="AK103" s="32">
        <f t="shared" si="155"/>
        <v>1.9302374132030751</v>
      </c>
      <c r="AL103" s="32">
        <f t="shared" si="155"/>
        <v>1.6531717227133562</v>
      </c>
      <c r="AM103" s="32">
        <f t="shared" si="155"/>
        <v>1.7267967550762056</v>
      </c>
      <c r="AN103" s="32">
        <f t="shared" si="155"/>
        <v>1.8188280455297674</v>
      </c>
      <c r="AO103" s="32">
        <f t="shared" si="155"/>
        <v>1.3189436196934337</v>
      </c>
      <c r="AP103" s="32">
        <f t="shared" si="155"/>
        <v>1.392568652056283</v>
      </c>
      <c r="AQ103" s="32">
        <f t="shared" si="155"/>
        <v>1.4845999425098448</v>
      </c>
      <c r="AR103" s="32">
        <f t="shared" si="155"/>
        <v>0.21811360919214756</v>
      </c>
      <c r="AS103" s="32">
        <f t="shared" si="155"/>
        <v>0.2917386415549969</v>
      </c>
      <c r="AT103" s="32">
        <f t="shared" si="155"/>
        <v>0.38376993200855863</v>
      </c>
      <c r="AU103" s="32">
        <f t="shared" si="155"/>
        <v>0.10670424151884</v>
      </c>
      <c r="AV103" s="32">
        <f t="shared" si="155"/>
        <v>0.18032927388168937</v>
      </c>
      <c r="AW103" s="32">
        <f t="shared" ref="AW103:CB103" si="156">SUMPRODUCT(AH$3:AH$6,$K103:$K106)</f>
        <v>0.27236056433525108</v>
      </c>
      <c r="AX103" s="32">
        <f t="shared" si="156"/>
        <v>-0.22752386150108253</v>
      </c>
      <c r="AY103" s="32">
        <f t="shared" si="156"/>
        <v>-0.15389882913823316</v>
      </c>
      <c r="AZ103" s="32">
        <f t="shared" si="156"/>
        <v>-6.1867538684671458E-2</v>
      </c>
      <c r="BA103" s="32">
        <f t="shared" si="156"/>
        <v>0.51601819719651321</v>
      </c>
      <c r="BB103" s="32">
        <f t="shared" si="156"/>
        <v>0.58964322955936266</v>
      </c>
      <c r="BC103" s="32">
        <f t="shared" si="156"/>
        <v>0.68167452001292439</v>
      </c>
      <c r="BD103" s="32">
        <f t="shared" si="156"/>
        <v>0.40460882952320576</v>
      </c>
      <c r="BE103" s="32">
        <f t="shared" si="156"/>
        <v>0.4782338618860551</v>
      </c>
      <c r="BF103" s="32">
        <f t="shared" si="156"/>
        <v>0.57026515233961683</v>
      </c>
      <c r="BG103" s="32">
        <f t="shared" si="156"/>
        <v>7.0380726503283225E-2</v>
      </c>
      <c r="BH103" s="32">
        <f t="shared" si="156"/>
        <v>0.14400575886613259</v>
      </c>
      <c r="BI103" s="32">
        <f t="shared" si="156"/>
        <v>0.2360370493196943</v>
      </c>
      <c r="BJ103" s="32">
        <f t="shared" si="156"/>
        <v>0.91322431453566755</v>
      </c>
      <c r="BK103" s="32">
        <f t="shared" si="156"/>
        <v>0.98684934689851689</v>
      </c>
      <c r="BL103" s="32">
        <f t="shared" si="156"/>
        <v>1.0788806373520785</v>
      </c>
      <c r="BM103" s="32">
        <f t="shared" si="156"/>
        <v>0.8018149468623601</v>
      </c>
      <c r="BN103" s="32">
        <f t="shared" si="156"/>
        <v>0.87543997922520944</v>
      </c>
      <c r="BO103" s="32">
        <f t="shared" si="156"/>
        <v>0.96747126967877106</v>
      </c>
      <c r="BP103" s="32">
        <f t="shared" si="156"/>
        <v>0.46758684384243748</v>
      </c>
      <c r="BQ103" s="32">
        <f t="shared" si="156"/>
        <v>0.54121187620528688</v>
      </c>
      <c r="BR103" s="32">
        <f t="shared" si="156"/>
        <v>0.6332431666588485</v>
      </c>
      <c r="BS103" s="32">
        <f t="shared" si="156"/>
        <v>-1.4845999425098448</v>
      </c>
      <c r="BT103" s="32">
        <f t="shared" si="156"/>
        <v>-1.4109749101469955</v>
      </c>
      <c r="BU103" s="32">
        <f t="shared" si="156"/>
        <v>-1.3189436196934337</v>
      </c>
      <c r="BV103" s="32">
        <f t="shared" si="156"/>
        <v>-1.5960093101831525</v>
      </c>
      <c r="BW103" s="32">
        <f t="shared" si="156"/>
        <v>-1.5223842778203032</v>
      </c>
      <c r="BX103" s="32">
        <f t="shared" si="156"/>
        <v>-1.4303529873667413</v>
      </c>
      <c r="BY103" s="32">
        <f t="shared" si="156"/>
        <v>-1.9302374132030751</v>
      </c>
      <c r="BZ103" s="32">
        <f t="shared" si="156"/>
        <v>-1.8566123808402257</v>
      </c>
      <c r="CA103" s="32">
        <f t="shared" si="156"/>
        <v>-1.7645810903866639</v>
      </c>
      <c r="CB103" s="32">
        <f t="shared" si="156"/>
        <v>-1.186695354505479</v>
      </c>
      <c r="CC103" s="32">
        <f t="shared" ref="CC103:CS103" si="157">SUMPRODUCT(BN$3:BN$6,$K103:$K106)</f>
        <v>-1.1130703221426297</v>
      </c>
      <c r="CD103" s="32">
        <f t="shared" si="157"/>
        <v>-1.0210390316890678</v>
      </c>
      <c r="CE103" s="32">
        <f t="shared" si="157"/>
        <v>-1.2981047221787867</v>
      </c>
      <c r="CF103" s="32">
        <f t="shared" si="157"/>
        <v>-1.2244796898159374</v>
      </c>
      <c r="CG103" s="32">
        <f t="shared" si="157"/>
        <v>-1.1324483993623755</v>
      </c>
      <c r="CH103" s="32">
        <f t="shared" si="157"/>
        <v>-1.6323328251987093</v>
      </c>
      <c r="CI103" s="32">
        <f t="shared" si="157"/>
        <v>-1.5587077928358599</v>
      </c>
      <c r="CJ103" s="32">
        <f t="shared" si="157"/>
        <v>-1.4666765023822981</v>
      </c>
      <c r="CK103" s="32">
        <f t="shared" si="157"/>
        <v>-0.78948923716632469</v>
      </c>
      <c r="CL103" s="32">
        <f t="shared" si="157"/>
        <v>-0.71586420480347535</v>
      </c>
      <c r="CM103" s="32">
        <f t="shared" si="157"/>
        <v>-0.62383291434991373</v>
      </c>
      <c r="CN103" s="32">
        <f t="shared" si="157"/>
        <v>-0.90089860483963213</v>
      </c>
      <c r="CO103" s="32">
        <f t="shared" si="157"/>
        <v>-0.82727357247678279</v>
      </c>
      <c r="CP103" s="32">
        <f t="shared" si="157"/>
        <v>-0.73524228202322117</v>
      </c>
      <c r="CQ103" s="32">
        <f t="shared" si="157"/>
        <v>-1.2351267078595549</v>
      </c>
      <c r="CR103" s="32">
        <f t="shared" si="157"/>
        <v>-1.1615016754967056</v>
      </c>
      <c r="CS103" s="32">
        <f t="shared" si="157"/>
        <v>-1.0694703850431437</v>
      </c>
    </row>
    <row r="104" spans="2:97" ht="14.25" thickTop="1" thickBot="1" x14ac:dyDescent="0.25">
      <c r="H104" s="33">
        <f>H103</f>
        <v>0.65234375</v>
      </c>
      <c r="I104" s="33">
        <f t="shared" ref="I104:J104" si="158">I99</f>
        <v>0.65234375</v>
      </c>
      <c r="J104" s="33">
        <f t="shared" si="158"/>
        <v>-0.46722053722173312</v>
      </c>
      <c r="K104" s="33">
        <f t="shared" ref="K104:K106" si="159">I104+J104*H104</f>
        <v>0.34755535267176002</v>
      </c>
      <c r="L104" s="33">
        <f>$CE$4-$CE$7*SUMPRODUCT($B$4:$CD$4,Q105:CS105)</f>
        <v>21.333106172221537</v>
      </c>
      <c r="M104" s="39" t="s">
        <v>414</v>
      </c>
      <c r="O104" s="47">
        <f t="shared" ref="O104:O105" si="160">SUM(Q104:CS104)</f>
        <v>157.47371998026026</v>
      </c>
      <c r="P104" s="39" t="s">
        <v>404</v>
      </c>
      <c r="Q104" s="33">
        <f>EXP(Q103)</f>
        <v>2.9138358801870421</v>
      </c>
      <c r="R104" s="33">
        <f>EXP(R103)</f>
        <v>3.1364620136122334</v>
      </c>
      <c r="S104" s="33">
        <f t="shared" ref="S104:CD104" si="161">EXP(S103)</f>
        <v>3.4388142178903687</v>
      </c>
      <c r="T104" s="33">
        <f t="shared" si="161"/>
        <v>2.6066373456913348</v>
      </c>
      <c r="U104" s="33">
        <f t="shared" si="161"/>
        <v>2.8057925546235949</v>
      </c>
      <c r="V104" s="33">
        <f t="shared" si="161"/>
        <v>3.0762685112766142</v>
      </c>
      <c r="W104" s="33">
        <f t="shared" si="161"/>
        <v>1.8660668262481863</v>
      </c>
      <c r="X104" s="33">
        <f t="shared" si="161"/>
        <v>2.0086401417411595</v>
      </c>
      <c r="Y104" s="33">
        <f t="shared" si="161"/>
        <v>2.2022713006141927</v>
      </c>
      <c r="Z104" s="33">
        <f t="shared" si="161"/>
        <v>3.9250338407624499</v>
      </c>
      <c r="AA104" s="33">
        <f t="shared" si="161"/>
        <v>4.2249186467234088</v>
      </c>
      <c r="AB104" s="33">
        <f t="shared" si="161"/>
        <v>4.6321971217021112</v>
      </c>
      <c r="AC104" s="33">
        <f t="shared" si="161"/>
        <v>3.5112271977984402</v>
      </c>
      <c r="AD104" s="33">
        <f t="shared" si="161"/>
        <v>3.7794958878569407</v>
      </c>
      <c r="AE104" s="33">
        <f t="shared" si="161"/>
        <v>4.1438359971247118</v>
      </c>
      <c r="AF104" s="33">
        <f t="shared" si="161"/>
        <v>2.513654077757514</v>
      </c>
      <c r="AG104" s="33">
        <f t="shared" si="161"/>
        <v>2.7057050755177925</v>
      </c>
      <c r="AH104" s="33">
        <f t="shared" si="161"/>
        <v>2.9665326864242521</v>
      </c>
      <c r="AI104" s="33">
        <f t="shared" si="161"/>
        <v>5.8391257797515639</v>
      </c>
      <c r="AJ104" s="33">
        <f t="shared" si="161"/>
        <v>6.2852531693442817</v>
      </c>
      <c r="AK104" s="33">
        <f t="shared" si="161"/>
        <v>6.8911460964544542</v>
      </c>
      <c r="AL104" s="33">
        <f t="shared" si="161"/>
        <v>5.2235211417303455</v>
      </c>
      <c r="AM104" s="33">
        <f t="shared" si="161"/>
        <v>5.6226144203035773</v>
      </c>
      <c r="AN104" s="33">
        <f t="shared" si="161"/>
        <v>6.1646295495819752</v>
      </c>
      <c r="AO104" s="33">
        <f t="shared" si="161"/>
        <v>3.7394689886190595</v>
      </c>
      <c r="AP104" s="33">
        <f t="shared" si="161"/>
        <v>4.025176062123224</v>
      </c>
      <c r="AQ104" s="33">
        <f t="shared" si="161"/>
        <v>4.4131995260480785</v>
      </c>
      <c r="AR104" s="33">
        <f t="shared" si="161"/>
        <v>1.2437283585670027</v>
      </c>
      <c r="AS104" s="33">
        <f t="shared" si="161"/>
        <v>1.3387530774888032</v>
      </c>
      <c r="AT104" s="33">
        <f t="shared" si="161"/>
        <v>1.4678077072615074</v>
      </c>
      <c r="AU104" s="33">
        <f t="shared" si="161"/>
        <v>1.1126051434056845</v>
      </c>
      <c r="AV104" s="33">
        <f t="shared" si="161"/>
        <v>1.1976116404392403</v>
      </c>
      <c r="AW104" s="33">
        <f t="shared" si="161"/>
        <v>1.3130603587034637</v>
      </c>
      <c r="AX104" s="33">
        <f t="shared" si="161"/>
        <v>0.7965034155036258</v>
      </c>
      <c r="AY104" s="33">
        <f t="shared" si="161"/>
        <v>0.85735875634806213</v>
      </c>
      <c r="AZ104" s="33">
        <f t="shared" si="161"/>
        <v>0.94000739316048476</v>
      </c>
      <c r="BA104" s="33">
        <f t="shared" si="161"/>
        <v>1.6753434636744398</v>
      </c>
      <c r="BB104" s="33">
        <f t="shared" si="161"/>
        <v>1.803344920452804</v>
      </c>
      <c r="BC104" s="33">
        <f t="shared" si="161"/>
        <v>1.9771857989350941</v>
      </c>
      <c r="BD104" s="33">
        <f t="shared" si="161"/>
        <v>1.4987161318753983</v>
      </c>
      <c r="BE104" s="33">
        <f t="shared" si="161"/>
        <v>1.613222710578095</v>
      </c>
      <c r="BF104" s="33">
        <f t="shared" si="161"/>
        <v>1.7687359737446668</v>
      </c>
      <c r="BG104" s="33">
        <f t="shared" si="161"/>
        <v>1.0729165912851362</v>
      </c>
      <c r="BH104" s="33">
        <f t="shared" si="161"/>
        <v>1.1548907593670439</v>
      </c>
      <c r="BI104" s="33">
        <f t="shared" si="161"/>
        <v>1.2662212219327051</v>
      </c>
      <c r="BJ104" s="33">
        <f t="shared" si="161"/>
        <v>2.4923456982932435</v>
      </c>
      <c r="BK104" s="33">
        <f t="shared" si="161"/>
        <v>2.682768669519171</v>
      </c>
      <c r="BL104" s="33">
        <f t="shared" si="161"/>
        <v>2.9413852308794204</v>
      </c>
      <c r="BM104" s="33">
        <f t="shared" si="161"/>
        <v>2.2295838347379031</v>
      </c>
      <c r="BN104" s="33">
        <f t="shared" si="161"/>
        <v>2.3999309814835694</v>
      </c>
      <c r="BO104" s="33">
        <f t="shared" si="161"/>
        <v>2.6312822362469737</v>
      </c>
      <c r="BP104" s="33">
        <f t="shared" si="161"/>
        <v>1.5961378122740555</v>
      </c>
      <c r="BQ104" s="33">
        <f t="shared" si="161"/>
        <v>1.7180877106799695</v>
      </c>
      <c r="BR104" s="33">
        <f t="shared" si="161"/>
        <v>1.8837098684528919</v>
      </c>
      <c r="BS104" s="33">
        <f t="shared" si="161"/>
        <v>0.22659297276220766</v>
      </c>
      <c r="BT104" s="33">
        <f t="shared" si="161"/>
        <v>0.24390538137464188</v>
      </c>
      <c r="BU104" s="33">
        <f t="shared" si="161"/>
        <v>0.26741764754393321</v>
      </c>
      <c r="BV104" s="33">
        <f t="shared" si="161"/>
        <v>0.20270383417588908</v>
      </c>
      <c r="BW104" s="33">
        <f t="shared" si="161"/>
        <v>0.2181910382218982</v>
      </c>
      <c r="BX104" s="33">
        <f t="shared" si="161"/>
        <v>0.23922446412465548</v>
      </c>
      <c r="BY104" s="33">
        <f t="shared" si="161"/>
        <v>0.14511374247521866</v>
      </c>
      <c r="BZ104" s="33">
        <f t="shared" si="161"/>
        <v>0.15620088420951672</v>
      </c>
      <c r="CA104" s="33">
        <f t="shared" si="161"/>
        <v>0.17125851329795241</v>
      </c>
      <c r="CB104" s="33">
        <f t="shared" si="161"/>
        <v>0.30522827047950918</v>
      </c>
      <c r="CC104" s="33">
        <f t="shared" si="161"/>
        <v>0.32854866066721927</v>
      </c>
      <c r="CD104" s="33">
        <f t="shared" si="161"/>
        <v>0.36022046518270168</v>
      </c>
      <c r="CE104" s="33">
        <f t="shared" ref="CE104:CS104" si="162">EXP(CE103)</f>
        <v>0.27304880628403583</v>
      </c>
      <c r="CF104" s="33">
        <f t="shared" si="162"/>
        <v>0.29391058521699237</v>
      </c>
      <c r="CG104" s="33">
        <f t="shared" si="162"/>
        <v>0.32224330945065527</v>
      </c>
      <c r="CH104" s="33">
        <f t="shared" si="162"/>
        <v>0.19547303739645039</v>
      </c>
      <c r="CI104" s="33">
        <f t="shared" si="162"/>
        <v>0.2104077860555465</v>
      </c>
      <c r="CJ104" s="33">
        <f t="shared" si="162"/>
        <v>0.23069091323358282</v>
      </c>
      <c r="CK104" s="33">
        <f t="shared" si="162"/>
        <v>0.45407666154533705</v>
      </c>
      <c r="CL104" s="33">
        <f t="shared" si="162"/>
        <v>0.48876953224743319</v>
      </c>
      <c r="CM104" s="33">
        <f t="shared" si="162"/>
        <v>0.53588648912994519</v>
      </c>
      <c r="CN104" s="33">
        <f t="shared" si="162"/>
        <v>0.40620447837815182</v>
      </c>
      <c r="CO104" s="33">
        <f t="shared" si="162"/>
        <v>0.43723976523703961</v>
      </c>
      <c r="CP104" s="33">
        <f t="shared" si="162"/>
        <v>0.47938929749463549</v>
      </c>
      <c r="CQ104" s="33">
        <f t="shared" si="162"/>
        <v>0.29079791365218804</v>
      </c>
      <c r="CR104" s="33">
        <f t="shared" si="162"/>
        <v>0.31301577964961808</v>
      </c>
      <c r="CS104" s="33">
        <f t="shared" si="162"/>
        <v>0.34319022797392729</v>
      </c>
    </row>
    <row r="105" spans="2:97" ht="14.25" thickTop="1" thickBot="1" x14ac:dyDescent="0.25">
      <c r="H105" s="32">
        <f t="shared" ref="H105:H106" si="163">H104</f>
        <v>0.65234375</v>
      </c>
      <c r="I105" s="32">
        <f t="shared" ref="I105:J105" si="164">I100</f>
        <v>-0.36293691293352603</v>
      </c>
      <c r="J105" s="32">
        <f t="shared" si="164"/>
        <v>0.21479193689969592</v>
      </c>
      <c r="K105" s="32">
        <f t="shared" si="159"/>
        <v>-0.22281873534661503</v>
      </c>
      <c r="L105" s="32">
        <f>$CE$5-$CE$7*SUMPRODUCT($B$5:$CD$5,Q105:CS105)</f>
        <v>-9.3047793387489648</v>
      </c>
      <c r="M105" s="32">
        <f>SUMPRODUCT($B$7:$CD$7, LN(Q105:CS105))</f>
        <v>-501.81744528133652</v>
      </c>
      <c r="O105" s="48">
        <f t="shared" si="160"/>
        <v>1</v>
      </c>
      <c r="P105" s="39" t="s">
        <v>405</v>
      </c>
      <c r="Q105" s="32">
        <f t="shared" ref="Q105:AV105" si="165">Q104/$O104</f>
        <v>1.8503632736638843E-2</v>
      </c>
      <c r="R105" s="32">
        <f t="shared" si="165"/>
        <v>1.9917367888466705E-2</v>
      </c>
      <c r="S105" s="32">
        <f t="shared" si="165"/>
        <v>2.1837384792341433E-2</v>
      </c>
      <c r="T105" s="32">
        <f t="shared" si="165"/>
        <v>1.6552840347062885E-2</v>
      </c>
      <c r="U105" s="32">
        <f t="shared" si="165"/>
        <v>1.7817528886567919E-2</v>
      </c>
      <c r="V105" s="32">
        <f t="shared" si="165"/>
        <v>1.9535123140942072E-2</v>
      </c>
      <c r="W105" s="32">
        <f t="shared" si="165"/>
        <v>1.1850020603324178E-2</v>
      </c>
      <c r="X105" s="32">
        <f t="shared" si="165"/>
        <v>1.2755399072257567E-2</v>
      </c>
      <c r="Y105" s="32">
        <f t="shared" si="165"/>
        <v>1.3985008424835924E-2</v>
      </c>
      <c r="Z105" s="32">
        <f t="shared" si="165"/>
        <v>2.492500870148024E-2</v>
      </c>
      <c r="AA105" s="32">
        <f t="shared" si="165"/>
        <v>2.682935696986782E-2</v>
      </c>
      <c r="AB105" s="32">
        <f t="shared" si="165"/>
        <v>2.9415683596493238E-2</v>
      </c>
      <c r="AC105" s="32">
        <f t="shared" si="165"/>
        <v>2.2297226472065192E-2</v>
      </c>
      <c r="AD105" s="32">
        <f t="shared" si="165"/>
        <v>2.4000803996569779E-2</v>
      </c>
      <c r="AE105" s="32">
        <f t="shared" si="165"/>
        <v>2.6314460582020624E-2</v>
      </c>
      <c r="AF105" s="32">
        <f t="shared" si="165"/>
        <v>1.5962371867970143E-2</v>
      </c>
      <c r="AG105" s="32">
        <f t="shared" si="165"/>
        <v>1.7181946777258834E-2</v>
      </c>
      <c r="AH105" s="32">
        <f t="shared" si="165"/>
        <v>1.8838271470287962E-2</v>
      </c>
      <c r="AI105" s="32">
        <f t="shared" si="165"/>
        <v>3.7080001542374903E-2</v>
      </c>
      <c r="AJ105" s="32">
        <f t="shared" si="165"/>
        <v>3.9913029108172175E-2</v>
      </c>
      <c r="AK105" s="32">
        <f t="shared" si="165"/>
        <v>4.3760610324810247E-2</v>
      </c>
      <c r="AL105" s="32">
        <f t="shared" si="165"/>
        <v>3.3170748378746166E-2</v>
      </c>
      <c r="AM105" s="32">
        <f t="shared" si="165"/>
        <v>3.570509683144836E-2</v>
      </c>
      <c r="AN105" s="32">
        <f t="shared" si="165"/>
        <v>3.9147037044369865E-2</v>
      </c>
      <c r="AO105" s="32">
        <f t="shared" si="165"/>
        <v>2.3746622541766408E-2</v>
      </c>
      <c r="AP105" s="32">
        <f t="shared" si="165"/>
        <v>2.5560938438666404E-2</v>
      </c>
      <c r="AQ105" s="32">
        <f t="shared" si="165"/>
        <v>2.802499062447553E-2</v>
      </c>
      <c r="AR105" s="32">
        <f t="shared" si="165"/>
        <v>7.898005830578635E-3</v>
      </c>
      <c r="AS105" s="32">
        <f t="shared" si="165"/>
        <v>8.5014380663428757E-3</v>
      </c>
      <c r="AT105" s="32">
        <f t="shared" si="165"/>
        <v>9.3209692858306839E-3</v>
      </c>
      <c r="AU105" s="32">
        <f t="shared" si="165"/>
        <v>7.0653385437592538E-3</v>
      </c>
      <c r="AV105" s="32">
        <f t="shared" si="165"/>
        <v>7.6051524063149335E-3</v>
      </c>
      <c r="AW105" s="32">
        <f t="shared" ref="AW105:CB105" si="166">AW104/$O104</f>
        <v>8.3382824694054301E-3</v>
      </c>
      <c r="AX105" s="32">
        <f t="shared" si="166"/>
        <v>5.0580085083623454E-3</v>
      </c>
      <c r="AY105" s="32">
        <f t="shared" si="166"/>
        <v>5.4444561064254677E-3</v>
      </c>
      <c r="AZ105" s="32">
        <f t="shared" si="166"/>
        <v>5.9692969295341292E-3</v>
      </c>
      <c r="BA105" s="32">
        <f t="shared" si="166"/>
        <v>1.0638876530537593E-2</v>
      </c>
      <c r="BB105" s="32">
        <f t="shared" si="166"/>
        <v>1.1451719821433431E-2</v>
      </c>
      <c r="BC105" s="32">
        <f t="shared" si="166"/>
        <v>1.2555655630558162E-2</v>
      </c>
      <c r="BD105" s="32">
        <f t="shared" si="166"/>
        <v>9.5172460018298054E-3</v>
      </c>
      <c r="BE105" s="32">
        <f t="shared" si="166"/>
        <v>1.0244393228154619E-2</v>
      </c>
      <c r="BF105" s="32">
        <f t="shared" si="166"/>
        <v>1.1231943806029238E-2</v>
      </c>
      <c r="BG105" s="32">
        <f t="shared" si="166"/>
        <v>6.8133056831300425E-3</v>
      </c>
      <c r="BH105" s="32">
        <f t="shared" si="166"/>
        <v>7.3338634504335866E-3</v>
      </c>
      <c r="BI105" s="32">
        <f t="shared" si="166"/>
        <v>8.0408414946406877E-3</v>
      </c>
      <c r="BJ105" s="32">
        <f t="shared" si="166"/>
        <v>1.5827057991680552E-2</v>
      </c>
      <c r="BK105" s="32">
        <f t="shared" si="166"/>
        <v>1.7036294499523243E-2</v>
      </c>
      <c r="BL105" s="32">
        <f t="shared" si="166"/>
        <v>1.8678578439933539E-2</v>
      </c>
      <c r="BM105" s="32">
        <f t="shared" si="166"/>
        <v>1.4158450279941233E-2</v>
      </c>
      <c r="BN105" s="32">
        <f t="shared" si="166"/>
        <v>1.5240199963425053E-2</v>
      </c>
      <c r="BO105" s="32">
        <f t="shared" si="166"/>
        <v>1.6709341956085193E-2</v>
      </c>
      <c r="BP105" s="32">
        <f t="shared" si="166"/>
        <v>1.013589958041339E-2</v>
      </c>
      <c r="BQ105" s="32">
        <f t="shared" si="166"/>
        <v>1.0910313866309479E-2</v>
      </c>
      <c r="BR105" s="32">
        <f t="shared" si="166"/>
        <v>1.1962058613265882E-2</v>
      </c>
      <c r="BS105" s="32">
        <f t="shared" si="166"/>
        <v>1.4389256365481915E-3</v>
      </c>
      <c r="BT105" s="32">
        <f t="shared" si="166"/>
        <v>1.5488640352511903E-3</v>
      </c>
      <c r="BU105" s="32">
        <f t="shared" si="166"/>
        <v>1.6981731782131947E-3</v>
      </c>
      <c r="BV105" s="32">
        <f t="shared" si="166"/>
        <v>1.2872232535136563E-3</v>
      </c>
      <c r="BW105" s="32">
        <f t="shared" si="166"/>
        <v>1.3855711178300037E-3</v>
      </c>
      <c r="BX105" s="32">
        <f t="shared" si="166"/>
        <v>1.5191389658835957E-3</v>
      </c>
      <c r="BY105" s="32">
        <f t="shared" si="166"/>
        <v>9.2151085586476941E-4</v>
      </c>
      <c r="BZ105" s="32">
        <f t="shared" si="166"/>
        <v>9.9191715436135566E-4</v>
      </c>
      <c r="CA105" s="32">
        <f t="shared" si="166"/>
        <v>1.0875371034571363E-3</v>
      </c>
      <c r="CB105" s="32">
        <f t="shared" si="166"/>
        <v>1.9382806891065402E-3</v>
      </c>
      <c r="CC105" s="32">
        <f t="shared" ref="CC105:CS105" si="167">CC104/$O104</f>
        <v>2.0863713685585362E-3</v>
      </c>
      <c r="CD105" s="32">
        <f t="shared" si="167"/>
        <v>2.2874957499439035E-3</v>
      </c>
      <c r="CE105" s="32">
        <f t="shared" si="167"/>
        <v>1.7339325337476198E-3</v>
      </c>
      <c r="CF105" s="32">
        <f t="shared" si="167"/>
        <v>1.8664103778956568E-3</v>
      </c>
      <c r="CG105" s="32">
        <f t="shared" si="167"/>
        <v>2.0463307115056997E-3</v>
      </c>
      <c r="CH105" s="32">
        <f t="shared" si="167"/>
        <v>1.2413057710261334E-3</v>
      </c>
      <c r="CI105" s="32">
        <f t="shared" si="167"/>
        <v>1.3361453967171263E-3</v>
      </c>
      <c r="CJ105" s="32">
        <f t="shared" si="167"/>
        <v>1.4649486483363733E-3</v>
      </c>
      <c r="CK105" s="32">
        <f t="shared" si="167"/>
        <v>2.8835075567037898E-3</v>
      </c>
      <c r="CL105" s="32">
        <f t="shared" si="167"/>
        <v>3.1038165117881367E-3</v>
      </c>
      <c r="CM105" s="32">
        <f t="shared" si="167"/>
        <v>3.4030217181452243E-3</v>
      </c>
      <c r="CN105" s="32">
        <f t="shared" si="167"/>
        <v>2.5795064625962392E-3</v>
      </c>
      <c r="CO105" s="32">
        <f t="shared" si="167"/>
        <v>2.7765887875884862E-3</v>
      </c>
      <c r="CP105" s="32">
        <f t="shared" si="167"/>
        <v>3.0442495265541971E-3</v>
      </c>
      <c r="CQ105" s="32">
        <f t="shared" si="167"/>
        <v>1.8466440856838864E-3</v>
      </c>
      <c r="CR105" s="32">
        <f t="shared" si="167"/>
        <v>1.9877334433253714E-3</v>
      </c>
      <c r="CS105" s="32">
        <f t="shared" si="167"/>
        <v>2.179349214694027E-3</v>
      </c>
    </row>
    <row r="106" spans="2:97" ht="13.5" thickTop="1" x14ac:dyDescent="0.2">
      <c r="H106" s="34">
        <f t="shared" si="163"/>
        <v>0.65234375</v>
      </c>
      <c r="I106" s="34">
        <f t="shared" ref="I106:J106" si="168">I101</f>
        <v>0.38419988359023766</v>
      </c>
      <c r="J106" s="34">
        <f t="shared" si="168"/>
        <v>-0.46198299927305519</v>
      </c>
      <c r="K106" s="34">
        <f t="shared" si="159"/>
        <v>8.2828161408205536E-2</v>
      </c>
      <c r="L106" s="34">
        <f>$CE$6-$CE$7*SUMPRODUCT($B$6:$CD$6,Q105:CS105)</f>
        <v>22.434855432875857</v>
      </c>
    </row>
    <row r="107" spans="2:97" ht="13.5" thickBot="1" x14ac:dyDescent="0.25">
      <c r="B107" s="39" t="s">
        <v>406</v>
      </c>
      <c r="D107" s="39" t="s">
        <v>407</v>
      </c>
      <c r="E107" s="39" t="s">
        <v>408</v>
      </c>
      <c r="F107" s="39" t="s">
        <v>409</v>
      </c>
      <c r="H107" s="39" t="s">
        <v>386</v>
      </c>
      <c r="I107" s="39" t="s">
        <v>410</v>
      </c>
      <c r="J107" s="39" t="s">
        <v>411</v>
      </c>
      <c r="K107" s="39" t="s">
        <v>388</v>
      </c>
      <c r="L107" s="39" t="s">
        <v>412</v>
      </c>
      <c r="M107" s="39" t="s">
        <v>413</v>
      </c>
      <c r="O107" s="45" t="s">
        <v>375</v>
      </c>
    </row>
    <row r="108" spans="2:97" ht="14.25" thickTop="1" thickBot="1" x14ac:dyDescent="0.25">
      <c r="B108" s="32">
        <f>1+B103</f>
        <v>3</v>
      </c>
      <c r="D108" s="32">
        <f>IF(F103,IF(M108&lt;0,D103,H108),E103)</f>
        <v>0</v>
      </c>
      <c r="E108" s="32">
        <f>IF(F103,IF(M108&lt;0,H108,E103),H108)</f>
        <v>0.326171875</v>
      </c>
      <c r="F108" s="32" t="b">
        <f>OR(F103,M108*M103&lt;=0)</f>
        <v>1</v>
      </c>
      <c r="H108" s="32">
        <f>IF(F103,(D103+E103)/2,2*H103)</f>
        <v>0.326171875</v>
      </c>
      <c r="I108" s="32">
        <f>I103</f>
        <v>-0.62469141377649418</v>
      </c>
      <c r="J108" s="32">
        <f>J103</f>
        <v>-1</v>
      </c>
      <c r="K108" s="32">
        <f>I108+J108*H108</f>
        <v>-0.95086328877649418</v>
      </c>
      <c r="L108" s="32">
        <f>$CE$3-$CE$7*SUMPRODUCT($B$3:$CD$3,Q110:CS110)</f>
        <v>12.735810404559359</v>
      </c>
      <c r="M108" s="32">
        <f>SUMPRODUCT(L108:L111,J108:J111)</f>
        <v>-22.798401881427278</v>
      </c>
      <c r="O108" s="46">
        <f>SUM(Q108:CS108)</f>
        <v>9.8827013165147566</v>
      </c>
      <c r="P108" s="39" t="s">
        <v>402</v>
      </c>
      <c r="Q108" s="32">
        <f t="shared" ref="Q108:AV108" si="169">SUMPRODUCT(B$3:B$6,$K108:$K111)</f>
        <v>0.51027753908146312</v>
      </c>
      <c r="R108" s="32">
        <f t="shared" si="169"/>
        <v>0.71784555908077119</v>
      </c>
      <c r="S108" s="32">
        <f t="shared" si="169"/>
        <v>0.97730558407990631</v>
      </c>
      <c r="T108" s="32">
        <f t="shared" si="169"/>
        <v>0.36383862701142777</v>
      </c>
      <c r="U108" s="32">
        <f t="shared" si="169"/>
        <v>0.57140664701073585</v>
      </c>
      <c r="V108" s="32">
        <f t="shared" si="169"/>
        <v>0.83086667200987097</v>
      </c>
      <c r="W108" s="32">
        <f t="shared" si="169"/>
        <v>-7.5478109198677978E-2</v>
      </c>
      <c r="X108" s="32">
        <f t="shared" si="169"/>
        <v>0.13208991080063009</v>
      </c>
      <c r="Y108" s="32">
        <f t="shared" si="169"/>
        <v>0.39154993579976521</v>
      </c>
      <c r="Z108" s="32">
        <f t="shared" si="169"/>
        <v>0.9388057259407887</v>
      </c>
      <c r="AA108" s="32">
        <f t="shared" si="169"/>
        <v>1.1463737459400969</v>
      </c>
      <c r="AB108" s="32">
        <f t="shared" si="169"/>
        <v>1.4058337709392319</v>
      </c>
      <c r="AC108" s="32">
        <f t="shared" si="169"/>
        <v>0.79236681387075358</v>
      </c>
      <c r="AD108" s="32">
        <f t="shared" si="169"/>
        <v>0.99993483387006166</v>
      </c>
      <c r="AE108" s="32">
        <f t="shared" si="169"/>
        <v>1.2593948588691968</v>
      </c>
      <c r="AF108" s="32">
        <f t="shared" si="169"/>
        <v>0.35305007766064778</v>
      </c>
      <c r="AG108" s="32">
        <f t="shared" si="169"/>
        <v>0.56061809765995585</v>
      </c>
      <c r="AH108" s="32">
        <f t="shared" si="169"/>
        <v>0.82007812265909097</v>
      </c>
      <c r="AI108" s="32">
        <f t="shared" si="169"/>
        <v>1.5101766417532232</v>
      </c>
      <c r="AJ108" s="32">
        <f t="shared" si="169"/>
        <v>1.7177446617525314</v>
      </c>
      <c r="AK108" s="32">
        <f t="shared" si="169"/>
        <v>1.9772046867516664</v>
      </c>
      <c r="AL108" s="32">
        <f t="shared" si="169"/>
        <v>1.3637377296831881</v>
      </c>
      <c r="AM108" s="32">
        <f t="shared" si="169"/>
        <v>1.5713057496824963</v>
      </c>
      <c r="AN108" s="32">
        <f t="shared" si="169"/>
        <v>1.8307657746816313</v>
      </c>
      <c r="AO108" s="32">
        <f t="shared" si="169"/>
        <v>0.92442099347308226</v>
      </c>
      <c r="AP108" s="32">
        <f t="shared" si="169"/>
        <v>1.1319890134723904</v>
      </c>
      <c r="AQ108" s="32">
        <f t="shared" si="169"/>
        <v>1.3914490384715255</v>
      </c>
      <c r="AR108" s="32">
        <f t="shared" si="169"/>
        <v>-0.12363132010286643</v>
      </c>
      <c r="AS108" s="32">
        <f t="shared" si="169"/>
        <v>8.3936699896441661E-2</v>
      </c>
      <c r="AT108" s="32">
        <f t="shared" si="169"/>
        <v>0.34339672489557677</v>
      </c>
      <c r="AU108" s="32">
        <f t="shared" si="169"/>
        <v>-0.27007023217290171</v>
      </c>
      <c r="AV108" s="32">
        <f t="shared" si="169"/>
        <v>-6.2502212173593599E-2</v>
      </c>
      <c r="AW108" s="32">
        <f t="shared" ref="AW108:CB108" si="170">SUMPRODUCT(AH$3:AH$6,$K108:$K111)</f>
        <v>0.19695781282554151</v>
      </c>
      <c r="AX108" s="32">
        <f t="shared" si="170"/>
        <v>-0.70938696838300741</v>
      </c>
      <c r="AY108" s="32">
        <f t="shared" si="170"/>
        <v>-0.50181894838369934</v>
      </c>
      <c r="AZ108" s="32">
        <f t="shared" si="170"/>
        <v>-0.24235892338456427</v>
      </c>
      <c r="BA108" s="32">
        <f t="shared" si="170"/>
        <v>0.30489686675645933</v>
      </c>
      <c r="BB108" s="32">
        <f t="shared" si="170"/>
        <v>0.5124648867557674</v>
      </c>
      <c r="BC108" s="32">
        <f t="shared" si="170"/>
        <v>0.77192491175490252</v>
      </c>
      <c r="BD108" s="32">
        <f t="shared" si="170"/>
        <v>0.1584579546864241</v>
      </c>
      <c r="BE108" s="32">
        <f t="shared" si="170"/>
        <v>0.36602597468573217</v>
      </c>
      <c r="BF108" s="32">
        <f t="shared" si="170"/>
        <v>0.62548599968486729</v>
      </c>
      <c r="BG108" s="32">
        <f t="shared" si="170"/>
        <v>-0.28085878152368171</v>
      </c>
      <c r="BH108" s="32">
        <f t="shared" si="170"/>
        <v>-7.3290761524373624E-2</v>
      </c>
      <c r="BI108" s="32">
        <f t="shared" si="170"/>
        <v>0.18616926347476148</v>
      </c>
      <c r="BJ108" s="32">
        <f t="shared" si="170"/>
        <v>0.87626778256889359</v>
      </c>
      <c r="BK108" s="32">
        <f t="shared" si="170"/>
        <v>1.0838358025682018</v>
      </c>
      <c r="BL108" s="32">
        <f t="shared" si="170"/>
        <v>1.3432958275673368</v>
      </c>
      <c r="BM108" s="32">
        <f t="shared" si="170"/>
        <v>0.72982887049885836</v>
      </c>
      <c r="BN108" s="32">
        <f t="shared" si="170"/>
        <v>0.93739689049816644</v>
      </c>
      <c r="BO108" s="32">
        <f t="shared" si="170"/>
        <v>1.1968569154973014</v>
      </c>
      <c r="BP108" s="32">
        <f t="shared" si="170"/>
        <v>0.29051213428875267</v>
      </c>
      <c r="BQ108" s="32">
        <f t="shared" si="170"/>
        <v>0.49808015428806074</v>
      </c>
      <c r="BR108" s="32">
        <f t="shared" si="170"/>
        <v>0.75754017928719586</v>
      </c>
      <c r="BS108" s="32">
        <f t="shared" si="170"/>
        <v>-1.3914490384715255</v>
      </c>
      <c r="BT108" s="32">
        <f t="shared" si="170"/>
        <v>-1.1838810184722173</v>
      </c>
      <c r="BU108" s="32">
        <f t="shared" si="170"/>
        <v>-0.92442099347308226</v>
      </c>
      <c r="BV108" s="32">
        <f t="shared" si="170"/>
        <v>-1.5378879505415606</v>
      </c>
      <c r="BW108" s="32">
        <f t="shared" si="170"/>
        <v>-1.3303199305422524</v>
      </c>
      <c r="BX108" s="32">
        <f t="shared" si="170"/>
        <v>-1.0708599055431174</v>
      </c>
      <c r="BY108" s="32">
        <f t="shared" si="170"/>
        <v>-1.9772046867516664</v>
      </c>
      <c r="BZ108" s="32">
        <f t="shared" si="170"/>
        <v>-1.7696366667523582</v>
      </c>
      <c r="CA108" s="32">
        <f t="shared" si="170"/>
        <v>-1.5101766417532232</v>
      </c>
      <c r="CB108" s="32">
        <f t="shared" si="170"/>
        <v>-0.96292085161219965</v>
      </c>
      <c r="CC108" s="32">
        <f t="shared" ref="CC108:CS108" si="171">SUMPRODUCT(BN$3:BN$6,$K108:$K111)</f>
        <v>-0.75535283161289157</v>
      </c>
      <c r="CD108" s="32">
        <f t="shared" si="171"/>
        <v>-0.49589280661375645</v>
      </c>
      <c r="CE108" s="32">
        <f t="shared" si="171"/>
        <v>-1.1093597636822348</v>
      </c>
      <c r="CF108" s="32">
        <f t="shared" si="171"/>
        <v>-0.90179174368292681</v>
      </c>
      <c r="CG108" s="32">
        <f t="shared" si="171"/>
        <v>-0.64233171868379169</v>
      </c>
      <c r="CH108" s="32">
        <f t="shared" si="171"/>
        <v>-1.5486764998923406</v>
      </c>
      <c r="CI108" s="32">
        <f t="shared" si="171"/>
        <v>-1.3411084798930324</v>
      </c>
      <c r="CJ108" s="32">
        <f t="shared" si="171"/>
        <v>-1.0816484548938974</v>
      </c>
      <c r="CK108" s="32">
        <f t="shared" si="171"/>
        <v>-0.39154993579976521</v>
      </c>
      <c r="CL108" s="32">
        <f t="shared" si="171"/>
        <v>-0.18398191580045714</v>
      </c>
      <c r="CM108" s="32">
        <f t="shared" si="171"/>
        <v>7.5478109198677978E-2</v>
      </c>
      <c r="CN108" s="32">
        <f t="shared" si="171"/>
        <v>-0.5379888478698005</v>
      </c>
      <c r="CO108" s="32">
        <f t="shared" si="171"/>
        <v>-0.33042082787049243</v>
      </c>
      <c r="CP108" s="32">
        <f t="shared" si="171"/>
        <v>-7.0960802871357309E-2</v>
      </c>
      <c r="CQ108" s="32">
        <f t="shared" si="171"/>
        <v>-0.97730558407990631</v>
      </c>
      <c r="CR108" s="32">
        <f t="shared" si="171"/>
        <v>-0.76973756408059824</v>
      </c>
      <c r="CS108" s="32">
        <f t="shared" si="171"/>
        <v>-0.51027753908146312</v>
      </c>
    </row>
    <row r="109" spans="2:97" ht="14.25" thickTop="1" thickBot="1" x14ac:dyDescent="0.25">
      <c r="H109" s="33">
        <f>H108</f>
        <v>0.326171875</v>
      </c>
      <c r="I109" s="33">
        <f t="shared" ref="I109:J109" si="172">I104</f>
        <v>0.65234375</v>
      </c>
      <c r="J109" s="33">
        <f t="shared" si="172"/>
        <v>-0.46722053722173312</v>
      </c>
      <c r="K109" s="33">
        <f t="shared" ref="K109:K111" si="173">I109+J109*H109</f>
        <v>0.49994955133588004</v>
      </c>
      <c r="L109" s="33">
        <f>$CE$4-$CE$7*SUMPRODUCT($B$4:$CD$4,Q110:CS110)</f>
        <v>9.4773664330035317</v>
      </c>
      <c r="M109" s="39" t="s">
        <v>414</v>
      </c>
      <c r="O109" s="47">
        <f t="shared" ref="O109:O110" si="174">SUM(Q109:CS109)</f>
        <v>136.11867219284335</v>
      </c>
      <c r="P109" s="39" t="s">
        <v>404</v>
      </c>
      <c r="Q109" s="33">
        <f>EXP(Q108)</f>
        <v>1.6657534424774108</v>
      </c>
      <c r="R109" s="33">
        <f>EXP(R108)</f>
        <v>2.0500118201915085</v>
      </c>
      <c r="S109" s="33">
        <f t="shared" ref="S109:CD109" si="175">EXP(S108)</f>
        <v>2.6572867517444836</v>
      </c>
      <c r="T109" s="33">
        <f t="shared" si="175"/>
        <v>1.438842005187962</v>
      </c>
      <c r="U109" s="33">
        <f t="shared" si="175"/>
        <v>1.7707561292123064</v>
      </c>
      <c r="V109" s="33">
        <f t="shared" si="175"/>
        <v>2.2953071569541654</v>
      </c>
      <c r="W109" s="33">
        <f t="shared" si="175"/>
        <v>0.92730002965253111</v>
      </c>
      <c r="X109" s="33">
        <f t="shared" si="175"/>
        <v>1.1412109218422968</v>
      </c>
      <c r="Y109" s="33">
        <f t="shared" si="175"/>
        <v>1.479271794283777</v>
      </c>
      <c r="Z109" s="33">
        <f t="shared" si="175"/>
        <v>2.5569259238413689</v>
      </c>
      <c r="AA109" s="33">
        <f t="shared" si="175"/>
        <v>3.1467612394263345</v>
      </c>
      <c r="AB109" s="33">
        <f t="shared" si="175"/>
        <v>4.0789262140203171</v>
      </c>
      <c r="AC109" s="33">
        <f t="shared" si="175"/>
        <v>2.2086176318539348</v>
      </c>
      <c r="AD109" s="33">
        <f t="shared" si="175"/>
        <v>2.7181046943238387</v>
      </c>
      <c r="AE109" s="33">
        <f t="shared" si="175"/>
        <v>3.523288755187024</v>
      </c>
      <c r="AF109" s="33">
        <f t="shared" si="175"/>
        <v>1.423402422312317</v>
      </c>
      <c r="AG109" s="33">
        <f t="shared" si="175"/>
        <v>1.751754921358385</v>
      </c>
      <c r="AH109" s="33">
        <f t="shared" si="175"/>
        <v>2.2706772219459603</v>
      </c>
      <c r="AI109" s="33">
        <f t="shared" si="175"/>
        <v>4.5275304746045144</v>
      </c>
      <c r="AJ109" s="33">
        <f t="shared" si="175"/>
        <v>5.5719476559583292</v>
      </c>
      <c r="AK109" s="33">
        <f t="shared" si="175"/>
        <v>7.2225255199790119</v>
      </c>
      <c r="AL109" s="33">
        <f t="shared" si="175"/>
        <v>3.9107834692155574</v>
      </c>
      <c r="AM109" s="33">
        <f t="shared" si="175"/>
        <v>4.8129285725370305</v>
      </c>
      <c r="AN109" s="33">
        <f t="shared" si="175"/>
        <v>6.2386622393720552</v>
      </c>
      <c r="AO109" s="33">
        <f t="shared" si="175"/>
        <v>2.5204085048201477</v>
      </c>
      <c r="AP109" s="33">
        <f t="shared" si="175"/>
        <v>3.101819930150064</v>
      </c>
      <c r="AQ109" s="33">
        <f t="shared" si="175"/>
        <v>4.0206719422304458</v>
      </c>
      <c r="AR109" s="33">
        <f t="shared" si="175"/>
        <v>0.8837055853156397</v>
      </c>
      <c r="AS109" s="33">
        <f t="shared" si="175"/>
        <v>1.0875600489661807</v>
      </c>
      <c r="AT109" s="33">
        <f t="shared" si="175"/>
        <v>1.4097279251660311</v>
      </c>
      <c r="AU109" s="33">
        <f t="shared" si="175"/>
        <v>0.76332588241888011</v>
      </c>
      <c r="AV109" s="33">
        <f t="shared" si="175"/>
        <v>0.93941098467100337</v>
      </c>
      <c r="AW109" s="33">
        <f t="shared" si="175"/>
        <v>1.2176926686092469</v>
      </c>
      <c r="AX109" s="33">
        <f t="shared" si="175"/>
        <v>0.4919456832990533</v>
      </c>
      <c r="AY109" s="33">
        <f t="shared" si="175"/>
        <v>0.60542841451694851</v>
      </c>
      <c r="AZ109" s="33">
        <f t="shared" si="175"/>
        <v>0.78477445309328209</v>
      </c>
      <c r="BA109" s="33">
        <f t="shared" si="175"/>
        <v>1.3564850970839955</v>
      </c>
      <c r="BB109" s="33">
        <f t="shared" si="175"/>
        <v>1.6694010121930318</v>
      </c>
      <c r="BC109" s="33">
        <f t="shared" si="175"/>
        <v>2.1639276170783077</v>
      </c>
      <c r="BD109" s="33">
        <f t="shared" si="175"/>
        <v>1.1717026585838146</v>
      </c>
      <c r="BE109" s="33">
        <f t="shared" si="175"/>
        <v>1.4419926974752204</v>
      </c>
      <c r="BF109" s="33">
        <f t="shared" si="175"/>
        <v>1.8691541450503613</v>
      </c>
      <c r="BG109" s="33">
        <f t="shared" si="175"/>
        <v>0.75513496696031202</v>
      </c>
      <c r="BH109" s="33">
        <f t="shared" si="175"/>
        <v>0.9293305771628666</v>
      </c>
      <c r="BI109" s="33">
        <f t="shared" si="175"/>
        <v>1.2046261423288982</v>
      </c>
      <c r="BJ109" s="33">
        <f t="shared" si="175"/>
        <v>2.4019184748879998</v>
      </c>
      <c r="BK109" s="33">
        <f t="shared" si="175"/>
        <v>2.9559964512716506</v>
      </c>
      <c r="BL109" s="33">
        <f t="shared" si="175"/>
        <v>3.8316511791790893</v>
      </c>
      <c r="BM109" s="33">
        <f t="shared" si="175"/>
        <v>2.0747255305478549</v>
      </c>
      <c r="BN109" s="33">
        <f t="shared" si="175"/>
        <v>2.5533261722998839</v>
      </c>
      <c r="BO109" s="33">
        <f t="shared" si="175"/>
        <v>3.3096978972058304</v>
      </c>
      <c r="BP109" s="33">
        <f t="shared" si="175"/>
        <v>1.3371120936565672</v>
      </c>
      <c r="BQ109" s="33">
        <f t="shared" si="175"/>
        <v>1.6455590167295424</v>
      </c>
      <c r="BR109" s="33">
        <f t="shared" si="175"/>
        <v>2.1330229081121104</v>
      </c>
      <c r="BS109" s="33">
        <f t="shared" si="175"/>
        <v>0.24871464629995541</v>
      </c>
      <c r="BT109" s="33">
        <f t="shared" si="175"/>
        <v>0.30608849531257881</v>
      </c>
      <c r="BU109" s="33">
        <f t="shared" si="175"/>
        <v>0.39676107983588887</v>
      </c>
      <c r="BV109" s="33">
        <f t="shared" si="175"/>
        <v>0.2148343634035117</v>
      </c>
      <c r="BW109" s="33">
        <f t="shared" si="175"/>
        <v>0.26439266048011756</v>
      </c>
      <c r="BX109" s="33">
        <f t="shared" si="175"/>
        <v>0.3427136892735872</v>
      </c>
      <c r="BY109" s="33">
        <f t="shared" si="175"/>
        <v>0.13845572400316086</v>
      </c>
      <c r="BZ109" s="33">
        <f t="shared" si="175"/>
        <v>0.17039488770769992</v>
      </c>
      <c r="CA109" s="33">
        <f t="shared" si="175"/>
        <v>0.22087095947981472</v>
      </c>
      <c r="CB109" s="33">
        <f t="shared" si="175"/>
        <v>0.38177614438399515</v>
      </c>
      <c r="CC109" s="33">
        <f t="shared" si="175"/>
        <v>0.46984480937967121</v>
      </c>
      <c r="CD109" s="33">
        <f t="shared" si="175"/>
        <v>0.60902692123203406</v>
      </c>
      <c r="CE109" s="33">
        <f t="shared" ref="CE109:CS109" si="176">EXP(CE108)</f>
        <v>0.32977002424885932</v>
      </c>
      <c r="CF109" s="33">
        <f t="shared" si="176"/>
        <v>0.4058418433460147</v>
      </c>
      <c r="CG109" s="33">
        <f t="shared" si="176"/>
        <v>0.52606435875388224</v>
      </c>
      <c r="CH109" s="33">
        <f t="shared" si="176"/>
        <v>0.21252907001734062</v>
      </c>
      <c r="CI109" s="33">
        <f t="shared" si="176"/>
        <v>0.26155557873071328</v>
      </c>
      <c r="CJ109" s="33">
        <f t="shared" si="176"/>
        <v>0.3390361788943525</v>
      </c>
      <c r="CK109" s="33">
        <f t="shared" si="176"/>
        <v>0.67600829263710305</v>
      </c>
      <c r="CL109" s="33">
        <f t="shared" si="176"/>
        <v>0.83195084885579318</v>
      </c>
      <c r="CM109" s="33">
        <f t="shared" si="176"/>
        <v>1.0783996204278246</v>
      </c>
      <c r="CN109" s="33">
        <f t="shared" si="176"/>
        <v>0.58392142708409878</v>
      </c>
      <c r="CO109" s="33">
        <f t="shared" si="176"/>
        <v>0.71862125393850407</v>
      </c>
      <c r="CP109" s="33">
        <f t="shared" si="176"/>
        <v>0.93149840347476887</v>
      </c>
      <c r="CQ109" s="33">
        <f t="shared" si="176"/>
        <v>0.37632370663177744</v>
      </c>
      <c r="CR109" s="33">
        <f t="shared" si="176"/>
        <v>0.46313459551735991</v>
      </c>
      <c r="CS109" s="33">
        <f t="shared" si="176"/>
        <v>0.60032894094622946</v>
      </c>
    </row>
    <row r="110" spans="2:97" ht="14.25" thickTop="1" thickBot="1" x14ac:dyDescent="0.25">
      <c r="H110" s="32">
        <f t="shared" ref="H110:H111" si="177">H109</f>
        <v>0.326171875</v>
      </c>
      <c r="I110" s="32">
        <f t="shared" ref="I110:J110" si="178">I105</f>
        <v>-0.36293691293352603</v>
      </c>
      <c r="J110" s="32">
        <f t="shared" si="178"/>
        <v>0.21479193689969592</v>
      </c>
      <c r="K110" s="32">
        <f t="shared" si="173"/>
        <v>-0.29287782414007052</v>
      </c>
      <c r="L110" s="32">
        <f>$CE$5-$CE$7*SUMPRODUCT($B$5:$CD$5,Q110:CS110)</f>
        <v>-4.1097556758490015</v>
      </c>
      <c r="M110" s="32">
        <f>SUMPRODUCT($B$7:$CD$7, LN(Q110:CS110))</f>
        <v>-490.41089847127989</v>
      </c>
      <c r="O110" s="48">
        <f t="shared" si="174"/>
        <v>0.99999999999999967</v>
      </c>
      <c r="P110" s="39" t="s">
        <v>405</v>
      </c>
      <c r="Q110" s="32">
        <f t="shared" ref="Q110:AV110" si="179">Q109/$O109</f>
        <v>1.2237508753519786E-2</v>
      </c>
      <c r="R110" s="32">
        <f t="shared" si="179"/>
        <v>1.5060474710531969E-2</v>
      </c>
      <c r="S110" s="32">
        <f t="shared" si="179"/>
        <v>1.9521838620199194E-2</v>
      </c>
      <c r="T110" s="32">
        <f t="shared" si="179"/>
        <v>1.0570496920139744E-2</v>
      </c>
      <c r="U110" s="32">
        <f t="shared" si="179"/>
        <v>1.3008914212031276E-2</v>
      </c>
      <c r="V110" s="32">
        <f t="shared" si="179"/>
        <v>1.6862544425222836E-2</v>
      </c>
      <c r="W110" s="32">
        <f t="shared" si="179"/>
        <v>6.8124381079680075E-3</v>
      </c>
      <c r="X110" s="32">
        <f t="shared" si="179"/>
        <v>8.383941038048839E-3</v>
      </c>
      <c r="Y110" s="32">
        <f t="shared" si="179"/>
        <v>1.0867515605706533E-2</v>
      </c>
      <c r="Z110" s="32">
        <f t="shared" si="179"/>
        <v>1.8784534719960361E-2</v>
      </c>
      <c r="AA110" s="32">
        <f t="shared" si="179"/>
        <v>2.3117777956048711E-2</v>
      </c>
      <c r="AB110" s="32">
        <f t="shared" si="179"/>
        <v>2.9965956531236081E-2</v>
      </c>
      <c r="AC110" s="32">
        <f t="shared" si="179"/>
        <v>1.6225677170321796E-2</v>
      </c>
      <c r="AD110" s="32">
        <f t="shared" si="179"/>
        <v>1.9968639500633826E-2</v>
      </c>
      <c r="AE110" s="32">
        <f t="shared" si="179"/>
        <v>2.5883948898616029E-2</v>
      </c>
      <c r="AF110" s="32">
        <f t="shared" si="179"/>
        <v>1.0457069551014579E-2</v>
      </c>
      <c r="AG110" s="32">
        <f t="shared" si="179"/>
        <v>1.2869321255768803E-2</v>
      </c>
      <c r="AH110" s="32">
        <f t="shared" si="179"/>
        <v>1.6681599852289366E-2</v>
      </c>
      <c r="AI110" s="32">
        <f t="shared" si="179"/>
        <v>3.3261641490230143E-2</v>
      </c>
      <c r="AJ110" s="32">
        <f t="shared" si="179"/>
        <v>4.0934484345133679E-2</v>
      </c>
      <c r="AK110" s="32">
        <f t="shared" si="179"/>
        <v>5.3060505246088845E-2</v>
      </c>
      <c r="AL110" s="32">
        <f t="shared" si="179"/>
        <v>2.873069069962007E-2</v>
      </c>
      <c r="AM110" s="32">
        <f t="shared" si="179"/>
        <v>3.535832736979988E-2</v>
      </c>
      <c r="AN110" s="32">
        <f t="shared" si="179"/>
        <v>4.583252348019938E-2</v>
      </c>
      <c r="AO110" s="32">
        <f t="shared" si="179"/>
        <v>1.8516258381138264E-2</v>
      </c>
      <c r="AP110" s="32">
        <f t="shared" si="179"/>
        <v>2.2787615249108689E-2</v>
      </c>
      <c r="AQ110" s="32">
        <f t="shared" si="179"/>
        <v>2.9537989736883718E-2</v>
      </c>
      <c r="AR110" s="32">
        <f t="shared" si="179"/>
        <v>6.4921701856132412E-3</v>
      </c>
      <c r="AS110" s="32">
        <f t="shared" si="179"/>
        <v>7.9897932550017994E-3</v>
      </c>
      <c r="AT110" s="32">
        <f t="shared" si="179"/>
        <v>1.0356609438335013E-2</v>
      </c>
      <c r="AU110" s="32">
        <f t="shared" si="179"/>
        <v>5.6077970062582876E-3</v>
      </c>
      <c r="AV110" s="32">
        <f t="shared" si="179"/>
        <v>6.9014116104520332E-3</v>
      </c>
      <c r="AW110" s="32">
        <f t="shared" ref="AW110:CB110" si="180">AW109/$O109</f>
        <v>8.9458165363537016E-3</v>
      </c>
      <c r="AX110" s="32">
        <f t="shared" si="180"/>
        <v>3.6140940502424187E-3</v>
      </c>
      <c r="AY110" s="32">
        <f t="shared" si="180"/>
        <v>4.4477984156297097E-3</v>
      </c>
      <c r="AZ110" s="32">
        <f t="shared" si="180"/>
        <v>5.7653695885415994E-3</v>
      </c>
      <c r="BA110" s="32">
        <f t="shared" si="180"/>
        <v>9.9654593688823442E-3</v>
      </c>
      <c r="BB110" s="32">
        <f t="shared" si="180"/>
        <v>1.2264305736305905E-2</v>
      </c>
      <c r="BC110" s="32">
        <f t="shared" si="180"/>
        <v>1.589736060613791E-2</v>
      </c>
      <c r="BD110" s="32">
        <f t="shared" si="180"/>
        <v>8.6079495171965011E-3</v>
      </c>
      <c r="BE110" s="32">
        <f t="shared" si="180"/>
        <v>1.0593643577659255E-2</v>
      </c>
      <c r="BF110" s="32">
        <f t="shared" si="180"/>
        <v>1.3731798253235054E-2</v>
      </c>
      <c r="BG110" s="32">
        <f t="shared" si="180"/>
        <v>5.5476221946280076E-3</v>
      </c>
      <c r="BH110" s="32">
        <f t="shared" si="180"/>
        <v>6.8273555875292147E-3</v>
      </c>
      <c r="BI110" s="32">
        <f t="shared" si="180"/>
        <v>8.8498229002871021E-3</v>
      </c>
      <c r="BJ110" s="32">
        <f t="shared" si="180"/>
        <v>1.7645767742173763E-2</v>
      </c>
      <c r="BK110" s="32">
        <f t="shared" si="180"/>
        <v>2.1716318589148468E-2</v>
      </c>
      <c r="BL110" s="32">
        <f t="shared" si="180"/>
        <v>2.8149342903894006E-2</v>
      </c>
      <c r="BM110" s="32">
        <f t="shared" si="180"/>
        <v>1.5242034741629934E-2</v>
      </c>
      <c r="BN110" s="32">
        <f t="shared" si="180"/>
        <v>1.8758089034857109E-2</v>
      </c>
      <c r="BO110" s="32">
        <f t="shared" si="180"/>
        <v>2.4314797109663864E-2</v>
      </c>
      <c r="BP110" s="32">
        <f t="shared" si="180"/>
        <v>9.8231350050362008E-3</v>
      </c>
      <c r="BQ110" s="32">
        <f t="shared" si="180"/>
        <v>1.2089149785403654E-2</v>
      </c>
      <c r="BR110" s="32">
        <f t="shared" si="180"/>
        <v>1.5670318213875857E-2</v>
      </c>
      <c r="BS110" s="32">
        <f t="shared" si="180"/>
        <v>1.8271897770762414E-3</v>
      </c>
      <c r="BT110" s="32">
        <f t="shared" si="180"/>
        <v>2.2486885184931438E-3</v>
      </c>
      <c r="BU110" s="32">
        <f t="shared" si="180"/>
        <v>2.9148174416055552E-3</v>
      </c>
      <c r="BV110" s="32">
        <f t="shared" si="180"/>
        <v>1.5782872396753144E-3</v>
      </c>
      <c r="BW110" s="32">
        <f t="shared" si="180"/>
        <v>1.9423687890926871E-3</v>
      </c>
      <c r="BX110" s="32">
        <f t="shared" si="180"/>
        <v>2.5177566292158256E-3</v>
      </c>
      <c r="BY110" s="32">
        <f t="shared" si="180"/>
        <v>1.0171692228014577E-3</v>
      </c>
      <c r="BZ110" s="32">
        <f t="shared" si="180"/>
        <v>1.2518112685252795E-3</v>
      </c>
      <c r="CA110" s="32">
        <f t="shared" si="180"/>
        <v>1.6226352778911941E-3</v>
      </c>
      <c r="CB110" s="32">
        <f t="shared" si="180"/>
        <v>2.8047301537229338E-3</v>
      </c>
      <c r="CC110" s="32">
        <f t="shared" ref="CC110:CS110" si="181">CC109/$O109</f>
        <v>3.4517293021638367E-3</v>
      </c>
      <c r="CD110" s="32">
        <f t="shared" si="181"/>
        <v>4.4742349555776419E-3</v>
      </c>
      <c r="CE110" s="32">
        <f t="shared" si="181"/>
        <v>2.4226655971317759E-3</v>
      </c>
      <c r="CF110" s="32">
        <f t="shared" si="181"/>
        <v>2.9815295492380835E-3</v>
      </c>
      <c r="CG110" s="32">
        <f t="shared" si="181"/>
        <v>3.8647479458849797E-3</v>
      </c>
      <c r="CH110" s="32">
        <f t="shared" si="181"/>
        <v>1.5613513311108736E-3</v>
      </c>
      <c r="CI110" s="32">
        <f t="shared" si="181"/>
        <v>1.9215260810078998E-3</v>
      </c>
      <c r="CJ110" s="32">
        <f t="shared" si="181"/>
        <v>2.4907396864261937E-3</v>
      </c>
      <c r="CK110" s="32">
        <f t="shared" si="181"/>
        <v>4.9663156549116351E-3</v>
      </c>
      <c r="CL110" s="32">
        <f t="shared" si="181"/>
        <v>6.1119524269024885E-3</v>
      </c>
      <c r="CM110" s="32">
        <f t="shared" si="181"/>
        <v>7.9224958857960649E-3</v>
      </c>
      <c r="CN110" s="32">
        <f t="shared" si="181"/>
        <v>4.28979667283883E-3</v>
      </c>
      <c r="CO110" s="32">
        <f t="shared" si="181"/>
        <v>5.2793730820442624E-3</v>
      </c>
      <c r="CP110" s="32">
        <f t="shared" si="181"/>
        <v>6.8432815900164494E-3</v>
      </c>
      <c r="CQ110" s="32">
        <f t="shared" si="181"/>
        <v>2.7646736525509777E-3</v>
      </c>
      <c r="CR110" s="32">
        <f t="shared" si="181"/>
        <v>3.4024325102233106E-3</v>
      </c>
      <c r="CS110" s="32">
        <f t="shared" si="181"/>
        <v>4.4103349766424823E-3</v>
      </c>
    </row>
    <row r="111" spans="2:97" ht="13.5" thickTop="1" x14ac:dyDescent="0.2">
      <c r="H111" s="34">
        <f t="shared" si="177"/>
        <v>0.326171875</v>
      </c>
      <c r="I111" s="34">
        <f t="shared" ref="I111:J111" si="182">I106</f>
        <v>0.38419988359023766</v>
      </c>
      <c r="J111" s="34">
        <f t="shared" si="182"/>
        <v>-0.46198299927305519</v>
      </c>
      <c r="K111" s="34">
        <f t="shared" si="173"/>
        <v>0.2335140224992216</v>
      </c>
      <c r="L111" s="34">
        <f>$CE$6-$CE$7*SUMPRODUCT($B$6:$CD$6,Q110:CS110)</f>
        <v>10.285722345345642</v>
      </c>
    </row>
    <row r="112" spans="2:97" ht="13.5" thickBot="1" x14ac:dyDescent="0.25">
      <c r="B112" s="39" t="s">
        <v>406</v>
      </c>
      <c r="D112" s="39" t="s">
        <v>407</v>
      </c>
      <c r="E112" s="39" t="s">
        <v>408</v>
      </c>
      <c r="F112" s="39" t="s">
        <v>409</v>
      </c>
      <c r="H112" s="39" t="s">
        <v>386</v>
      </c>
      <c r="I112" s="39" t="s">
        <v>410</v>
      </c>
      <c r="J112" s="39" t="s">
        <v>411</v>
      </c>
      <c r="K112" s="39" t="s">
        <v>388</v>
      </c>
      <c r="L112" s="39" t="s">
        <v>412</v>
      </c>
      <c r="M112" s="39" t="s">
        <v>413</v>
      </c>
      <c r="O112" s="45" t="s">
        <v>375</v>
      </c>
    </row>
    <row r="113" spans="2:97" ht="14.25" thickTop="1" thickBot="1" x14ac:dyDescent="0.25">
      <c r="B113" s="32">
        <f>1+B108</f>
        <v>4</v>
      </c>
      <c r="D113" s="32">
        <f>IF(F108,IF(M113&lt;0,D108,H113),E108)</f>
        <v>0</v>
      </c>
      <c r="E113" s="32">
        <f>IF(F108,IF(M113&lt;0,H113,E108),H113)</f>
        <v>0.1630859375</v>
      </c>
      <c r="F113" s="32" t="b">
        <f>OR(F108,M113*M108&lt;=0)</f>
        <v>1</v>
      </c>
      <c r="H113" s="32">
        <f>IF(F108,(D108+E108)/2,2*H108)</f>
        <v>0.1630859375</v>
      </c>
      <c r="I113" s="32">
        <f>I108</f>
        <v>-0.62469141377649418</v>
      </c>
      <c r="J113" s="32">
        <f>J108</f>
        <v>-1</v>
      </c>
      <c r="K113" s="32">
        <f>I113+J113*H113</f>
        <v>-0.78777735127649418</v>
      </c>
      <c r="L113" s="32">
        <f>$CE$3-$CE$7*SUMPRODUCT($B$3:$CD$3,Q115:CS115)</f>
        <v>5.4113783264815538</v>
      </c>
      <c r="M113" s="32">
        <f>SUMPRODUCT(L113:L116,J113:J116)</f>
        <v>-9.5041414049036348</v>
      </c>
      <c r="O113" s="46">
        <f>SUM(Q113:CS113)</f>
        <v>8.3678948393104147</v>
      </c>
      <c r="P113" s="39" t="s">
        <v>402</v>
      </c>
      <c r="Q113" s="32">
        <f t="shared" ref="Q113:AV113" si="183">SUMPRODUCT(B$3:B$6,$K113:$K116)</f>
        <v>0.23068111610062281</v>
      </c>
      <c r="R113" s="32">
        <f t="shared" si="183"/>
        <v>0.50522062991816019</v>
      </c>
      <c r="S113" s="32">
        <f t="shared" si="183"/>
        <v>0.848395022190082</v>
      </c>
      <c r="T113" s="32">
        <f t="shared" si="183"/>
        <v>6.6727431832223738E-2</v>
      </c>
      <c r="U113" s="32">
        <f t="shared" si="183"/>
        <v>0.34126694564976118</v>
      </c>
      <c r="V113" s="32">
        <f t="shared" si="183"/>
        <v>0.68444133792168294</v>
      </c>
      <c r="W113" s="32">
        <f t="shared" si="183"/>
        <v>-0.42513362097297375</v>
      </c>
      <c r="X113" s="32">
        <f t="shared" si="183"/>
        <v>-0.15059410715543631</v>
      </c>
      <c r="Y113" s="32">
        <f t="shared" si="183"/>
        <v>0.19258028511648545</v>
      </c>
      <c r="Z113" s="32">
        <f t="shared" si="183"/>
        <v>0.72452110238742851</v>
      </c>
      <c r="AA113" s="32">
        <f t="shared" si="183"/>
        <v>0.99906061620496589</v>
      </c>
      <c r="AB113" s="32">
        <f t="shared" si="183"/>
        <v>1.3422350084768877</v>
      </c>
      <c r="AC113" s="32">
        <f t="shared" si="183"/>
        <v>0.56056741811902944</v>
      </c>
      <c r="AD113" s="32">
        <f t="shared" si="183"/>
        <v>0.83510693193656682</v>
      </c>
      <c r="AE113" s="32">
        <f t="shared" si="183"/>
        <v>1.1782813242084886</v>
      </c>
      <c r="AF113" s="32">
        <f t="shared" si="183"/>
        <v>6.8706365313831952E-2</v>
      </c>
      <c r="AG113" s="32">
        <f t="shared" si="183"/>
        <v>0.34324587913136939</v>
      </c>
      <c r="AH113" s="32">
        <f t="shared" si="183"/>
        <v>0.6864202714032912</v>
      </c>
      <c r="AI113" s="32">
        <f t="shared" si="183"/>
        <v>1.3829744174365031</v>
      </c>
      <c r="AJ113" s="32">
        <f t="shared" si="183"/>
        <v>1.6575139312540406</v>
      </c>
      <c r="AK113" s="32">
        <f t="shared" si="183"/>
        <v>2.0006883235259623</v>
      </c>
      <c r="AL113" s="32">
        <f t="shared" si="183"/>
        <v>1.2190207331681038</v>
      </c>
      <c r="AM113" s="32">
        <f t="shared" si="183"/>
        <v>1.4935602469856413</v>
      </c>
      <c r="AN113" s="32">
        <f t="shared" si="183"/>
        <v>1.836734639257563</v>
      </c>
      <c r="AO113" s="32">
        <f t="shared" si="183"/>
        <v>0.72715968036290635</v>
      </c>
      <c r="AP113" s="32">
        <f t="shared" si="183"/>
        <v>1.0016991941804438</v>
      </c>
      <c r="AQ113" s="32">
        <f t="shared" si="183"/>
        <v>1.3448735864523655</v>
      </c>
      <c r="AR113" s="32">
        <f t="shared" si="183"/>
        <v>-0.29450378475037325</v>
      </c>
      <c r="AS113" s="32">
        <f t="shared" si="183"/>
        <v>-1.9964270932835829E-2</v>
      </c>
      <c r="AT113" s="32">
        <f t="shared" si="183"/>
        <v>0.32321012133908594</v>
      </c>
      <c r="AU113" s="32">
        <f t="shared" si="183"/>
        <v>-0.45845746901877238</v>
      </c>
      <c r="AV113" s="32">
        <f t="shared" si="183"/>
        <v>-0.18391795520123499</v>
      </c>
      <c r="AW113" s="32">
        <f t="shared" ref="AW113:CB113" si="184">SUMPRODUCT(AH$3:AH$6,$K113:$K116)</f>
        <v>0.15925643707068679</v>
      </c>
      <c r="AX113" s="32">
        <f t="shared" si="184"/>
        <v>-0.95031852182396981</v>
      </c>
      <c r="AY113" s="32">
        <f t="shared" si="184"/>
        <v>-0.67577900800643242</v>
      </c>
      <c r="AZ113" s="32">
        <f t="shared" si="184"/>
        <v>-0.33260461573451061</v>
      </c>
      <c r="BA113" s="32">
        <f t="shared" si="184"/>
        <v>0.1993362015364325</v>
      </c>
      <c r="BB113" s="32">
        <f t="shared" si="184"/>
        <v>0.47387571535396994</v>
      </c>
      <c r="BC113" s="32">
        <f t="shared" si="184"/>
        <v>0.8170501076258917</v>
      </c>
      <c r="BD113" s="32">
        <f t="shared" si="184"/>
        <v>3.538251726803332E-2</v>
      </c>
      <c r="BE113" s="32">
        <f t="shared" si="184"/>
        <v>0.30992203108557076</v>
      </c>
      <c r="BF113" s="32">
        <f t="shared" si="184"/>
        <v>0.65309642335749252</v>
      </c>
      <c r="BG113" s="32">
        <f t="shared" si="184"/>
        <v>-0.45647853553716411</v>
      </c>
      <c r="BH113" s="32">
        <f t="shared" si="184"/>
        <v>-0.18193902171962667</v>
      </c>
      <c r="BI113" s="32">
        <f t="shared" si="184"/>
        <v>0.16123537055229509</v>
      </c>
      <c r="BJ113" s="32">
        <f t="shared" si="184"/>
        <v>0.85778951658550673</v>
      </c>
      <c r="BK113" s="32">
        <f t="shared" si="184"/>
        <v>1.1323290304030442</v>
      </c>
      <c r="BL113" s="32">
        <f t="shared" si="184"/>
        <v>1.4755034226749659</v>
      </c>
      <c r="BM113" s="32">
        <f t="shared" si="184"/>
        <v>0.69383583231710766</v>
      </c>
      <c r="BN113" s="32">
        <f t="shared" si="184"/>
        <v>0.96837534613464504</v>
      </c>
      <c r="BO113" s="32">
        <f t="shared" si="184"/>
        <v>1.3115497384065669</v>
      </c>
      <c r="BP113" s="32">
        <f t="shared" si="184"/>
        <v>0.20197477951191023</v>
      </c>
      <c r="BQ113" s="32">
        <f t="shared" si="184"/>
        <v>0.47651429332944767</v>
      </c>
      <c r="BR113" s="32">
        <f t="shared" si="184"/>
        <v>0.81968868560136943</v>
      </c>
      <c r="BS113" s="32">
        <f t="shared" si="184"/>
        <v>-1.3448735864523655</v>
      </c>
      <c r="BT113" s="32">
        <f t="shared" si="184"/>
        <v>-1.070334072634828</v>
      </c>
      <c r="BU113" s="32">
        <f t="shared" si="184"/>
        <v>-0.72715968036290635</v>
      </c>
      <c r="BV113" s="32">
        <f t="shared" si="184"/>
        <v>-1.5088272707207648</v>
      </c>
      <c r="BW113" s="32">
        <f t="shared" si="184"/>
        <v>-1.2342877569032273</v>
      </c>
      <c r="BX113" s="32">
        <f t="shared" si="184"/>
        <v>-0.89111336463130564</v>
      </c>
      <c r="BY113" s="32">
        <f t="shared" si="184"/>
        <v>-2.0006883235259623</v>
      </c>
      <c r="BZ113" s="32">
        <f t="shared" si="184"/>
        <v>-1.7261488097084248</v>
      </c>
      <c r="CA113" s="32">
        <f t="shared" si="184"/>
        <v>-1.3829744174365031</v>
      </c>
      <c r="CB113" s="32">
        <f t="shared" si="184"/>
        <v>-0.85103360016555984</v>
      </c>
      <c r="CC113" s="32">
        <f t="shared" ref="CC113:CS113" si="185">SUMPRODUCT(BN$3:BN$6,$K113:$K116)</f>
        <v>-0.57649408634802246</v>
      </c>
      <c r="CD113" s="32">
        <f t="shared" si="185"/>
        <v>-0.23331969407610065</v>
      </c>
      <c r="CE113" s="32">
        <f t="shared" si="185"/>
        <v>-1.0149872844339589</v>
      </c>
      <c r="CF113" s="32">
        <f t="shared" si="185"/>
        <v>-0.74044777061642153</v>
      </c>
      <c r="CG113" s="32">
        <f t="shared" si="185"/>
        <v>-0.39727337834449972</v>
      </c>
      <c r="CH113" s="32">
        <f t="shared" si="185"/>
        <v>-1.5068483372391563</v>
      </c>
      <c r="CI113" s="32">
        <f t="shared" si="185"/>
        <v>-1.2323088234216188</v>
      </c>
      <c r="CJ113" s="32">
        <f t="shared" si="185"/>
        <v>-0.88913443114969715</v>
      </c>
      <c r="CK113" s="32">
        <f t="shared" si="185"/>
        <v>-0.19258028511648545</v>
      </c>
      <c r="CL113" s="32">
        <f t="shared" si="185"/>
        <v>8.1959228701051975E-2</v>
      </c>
      <c r="CM113" s="32">
        <f t="shared" si="185"/>
        <v>0.42513362097297375</v>
      </c>
      <c r="CN113" s="32">
        <f t="shared" si="185"/>
        <v>-0.35653396938488457</v>
      </c>
      <c r="CO113" s="32">
        <f t="shared" si="185"/>
        <v>-8.1994455567347177E-2</v>
      </c>
      <c r="CP113" s="32">
        <f t="shared" si="185"/>
        <v>0.26117993670457462</v>
      </c>
      <c r="CQ113" s="32">
        <f t="shared" si="185"/>
        <v>-0.848395022190082</v>
      </c>
      <c r="CR113" s="32">
        <f t="shared" si="185"/>
        <v>-0.57385550837254462</v>
      </c>
      <c r="CS113" s="32">
        <f t="shared" si="185"/>
        <v>-0.23068111610062281</v>
      </c>
    </row>
    <row r="114" spans="2:97" ht="14.25" thickTop="1" thickBot="1" x14ac:dyDescent="0.25">
      <c r="H114" s="33">
        <f>H113</f>
        <v>0.1630859375</v>
      </c>
      <c r="I114" s="33">
        <f t="shared" ref="I114:J114" si="186">I109</f>
        <v>0.65234375</v>
      </c>
      <c r="J114" s="33">
        <f t="shared" si="186"/>
        <v>-0.46722053722173312</v>
      </c>
      <c r="K114" s="33">
        <f t="shared" ref="K114:K116" si="187">I114+J114*H114</f>
        <v>0.57614665066794002</v>
      </c>
      <c r="L114" s="33">
        <f>$CE$4-$CE$7*SUMPRODUCT($B$4:$CD$4,Q115:CS115)</f>
        <v>3.7829558049446135</v>
      </c>
      <c r="M114" s="39" t="s">
        <v>414</v>
      </c>
      <c r="O114" s="47">
        <f t="shared" ref="O114:O115" si="188">SUM(Q114:CS114)</f>
        <v>129.81649695635639</v>
      </c>
      <c r="P114" s="39" t="s">
        <v>404</v>
      </c>
      <c r="Q114" s="33">
        <f>EXP(Q113)</f>
        <v>1.2594575546710975</v>
      </c>
      <c r="R114" s="33">
        <f>EXP(R113)</f>
        <v>1.6573511413725954</v>
      </c>
      <c r="S114" s="33">
        <f t="shared" ref="S114:CD114" si="189">EXP(S113)</f>
        <v>2.3358947824451639</v>
      </c>
      <c r="T114" s="33">
        <f t="shared" si="189"/>
        <v>1.0690040619824956</v>
      </c>
      <c r="U114" s="33">
        <f t="shared" si="189"/>
        <v>1.4067287108546558</v>
      </c>
      <c r="V114" s="33">
        <f t="shared" si="189"/>
        <v>1.9826638869538573</v>
      </c>
      <c r="W114" s="33">
        <f t="shared" si="189"/>
        <v>0.65368243361118483</v>
      </c>
      <c r="X114" s="33">
        <f t="shared" si="189"/>
        <v>0.86019677552661467</v>
      </c>
      <c r="Y114" s="33">
        <f t="shared" si="189"/>
        <v>1.2123738353748466</v>
      </c>
      <c r="Z114" s="33">
        <f t="shared" si="189"/>
        <v>2.0637425419000528</v>
      </c>
      <c r="AA114" s="33">
        <f t="shared" si="189"/>
        <v>2.7157295175464995</v>
      </c>
      <c r="AB114" s="33">
        <f t="shared" si="189"/>
        <v>3.8275886456478134</v>
      </c>
      <c r="AC114" s="33">
        <f t="shared" si="189"/>
        <v>1.7516661454727345</v>
      </c>
      <c r="AD114" s="33">
        <f t="shared" si="189"/>
        <v>2.3050605196942198</v>
      </c>
      <c r="AE114" s="33">
        <f t="shared" si="189"/>
        <v>3.2487857924391315</v>
      </c>
      <c r="AF114" s="33">
        <f t="shared" si="189"/>
        <v>1.0711216444991301</v>
      </c>
      <c r="AG114" s="33">
        <f t="shared" si="189"/>
        <v>1.4095152897178165</v>
      </c>
      <c r="AH114" s="33">
        <f t="shared" si="189"/>
        <v>1.9865913316967609</v>
      </c>
      <c r="AI114" s="33">
        <f t="shared" si="189"/>
        <v>3.9867422449438017</v>
      </c>
      <c r="AJ114" s="33">
        <f t="shared" si="189"/>
        <v>5.2462520753559332</v>
      </c>
      <c r="AK114" s="33">
        <f t="shared" si="189"/>
        <v>7.3941439109076592</v>
      </c>
      <c r="AL114" s="33">
        <f t="shared" si="189"/>
        <v>3.3838723965851321</v>
      </c>
      <c r="AM114" s="33">
        <f t="shared" si="189"/>
        <v>4.4529208292407807</v>
      </c>
      <c r="AN114" s="33">
        <f t="shared" si="189"/>
        <v>6.2760113243416278</v>
      </c>
      <c r="AO114" s="33">
        <f t="shared" si="189"/>
        <v>2.0691950778253463</v>
      </c>
      <c r="AP114" s="33">
        <f t="shared" si="189"/>
        <v>2.7229046435407382</v>
      </c>
      <c r="AQ114" s="33">
        <f t="shared" si="189"/>
        <v>3.8377013724894216</v>
      </c>
      <c r="AR114" s="33">
        <f t="shared" si="189"/>
        <v>0.74490112707144995</v>
      </c>
      <c r="AS114" s="33">
        <f t="shared" si="189"/>
        <v>0.98023369551663986</v>
      </c>
      <c r="AT114" s="33">
        <f t="shared" si="189"/>
        <v>1.3815556147250385</v>
      </c>
      <c r="AU114" s="33">
        <f t="shared" si="189"/>
        <v>0.63225817151310859</v>
      </c>
      <c r="AV114" s="33">
        <f t="shared" si="189"/>
        <v>0.8320040626323838</v>
      </c>
      <c r="AW114" s="33">
        <f t="shared" si="189"/>
        <v>1.1726386161393694</v>
      </c>
      <c r="AX114" s="33">
        <f t="shared" si="189"/>
        <v>0.38661785761485179</v>
      </c>
      <c r="AY114" s="33">
        <f t="shared" si="189"/>
        <v>0.50875993813093179</v>
      </c>
      <c r="AZ114" s="33">
        <f t="shared" si="189"/>
        <v>0.71705364984570708</v>
      </c>
      <c r="BA114" s="33">
        <f t="shared" si="189"/>
        <v>1.2205922619187466</v>
      </c>
      <c r="BB114" s="33">
        <f t="shared" si="189"/>
        <v>1.6062073477100054</v>
      </c>
      <c r="BC114" s="33">
        <f t="shared" si="189"/>
        <v>2.2638119764611795</v>
      </c>
      <c r="BD114" s="33">
        <f t="shared" si="189"/>
        <v>1.0360159269966747</v>
      </c>
      <c r="BE114" s="33">
        <f t="shared" si="189"/>
        <v>1.3633188135002496</v>
      </c>
      <c r="BF114" s="33">
        <f t="shared" si="189"/>
        <v>1.9214813468117251</v>
      </c>
      <c r="BG114" s="33">
        <f t="shared" si="189"/>
        <v>0.63351060721247576</v>
      </c>
      <c r="BH114" s="33">
        <f t="shared" si="189"/>
        <v>0.8336521735418333</v>
      </c>
      <c r="BI114" s="33">
        <f t="shared" si="189"/>
        <v>1.1749614876046677</v>
      </c>
      <c r="BJ114" s="33">
        <f t="shared" si="189"/>
        <v>2.3579427354163855</v>
      </c>
      <c r="BK114" s="33">
        <f t="shared" si="189"/>
        <v>3.1028747807655259</v>
      </c>
      <c r="BL114" s="33">
        <f t="shared" si="189"/>
        <v>4.3732368054292872</v>
      </c>
      <c r="BM114" s="33">
        <f t="shared" si="189"/>
        <v>2.0013777778644486</v>
      </c>
      <c r="BN114" s="33">
        <f t="shared" si="189"/>
        <v>2.6336621922345058</v>
      </c>
      <c r="BO114" s="33">
        <f t="shared" si="189"/>
        <v>3.7119217647919243</v>
      </c>
      <c r="BP114" s="33">
        <f t="shared" si="189"/>
        <v>1.223817142456471</v>
      </c>
      <c r="BQ114" s="33">
        <f t="shared" si="189"/>
        <v>1.6104510472457023</v>
      </c>
      <c r="BR114" s="33">
        <f t="shared" si="189"/>
        <v>2.2697931082541016</v>
      </c>
      <c r="BS114" s="33">
        <f t="shared" si="189"/>
        <v>0.26057264569059596</v>
      </c>
      <c r="BT114" s="33">
        <f t="shared" si="189"/>
        <v>0.34289394679804425</v>
      </c>
      <c r="BU114" s="33">
        <f t="shared" si="189"/>
        <v>0.48327971137983083</v>
      </c>
      <c r="BV114" s="33">
        <f t="shared" si="189"/>
        <v>0.22116919752608558</v>
      </c>
      <c r="BW114" s="33">
        <f t="shared" si="189"/>
        <v>0.29104198120598307</v>
      </c>
      <c r="BX114" s="33">
        <f t="shared" si="189"/>
        <v>0.41019879758765082</v>
      </c>
      <c r="BY114" s="33">
        <f t="shared" si="189"/>
        <v>0.13524216083011645</v>
      </c>
      <c r="BZ114" s="33">
        <f t="shared" si="189"/>
        <v>0.17796848236939905</v>
      </c>
      <c r="CA114" s="33">
        <f t="shared" si="189"/>
        <v>0.25083136520005855</v>
      </c>
      <c r="CB114" s="33">
        <f t="shared" si="189"/>
        <v>0.42697338403560964</v>
      </c>
      <c r="CC114" s="33">
        <f t="shared" si="189"/>
        <v>0.5618647668931851</v>
      </c>
      <c r="CD114" s="33">
        <f t="shared" si="189"/>
        <v>0.79190036719593448</v>
      </c>
      <c r="CE114" s="33">
        <f t="shared" ref="CE114:CS114" si="190">EXP(CE113)</f>
        <v>0.36240703801381807</v>
      </c>
      <c r="CF114" s="33">
        <f t="shared" si="190"/>
        <v>0.47690032575215818</v>
      </c>
      <c r="CG114" s="33">
        <f t="shared" si="190"/>
        <v>0.67215024919117317</v>
      </c>
      <c r="CH114" s="33">
        <f t="shared" si="190"/>
        <v>0.22160731001092573</v>
      </c>
      <c r="CI114" s="33">
        <f t="shared" si="190"/>
        <v>0.2916185041893154</v>
      </c>
      <c r="CJ114" s="33">
        <f t="shared" si="190"/>
        <v>0.41101135745810191</v>
      </c>
      <c r="CK114" s="33">
        <f t="shared" si="190"/>
        <v>0.82482809412561764</v>
      </c>
      <c r="CL114" s="33">
        <f t="shared" si="190"/>
        <v>1.0854115552883954</v>
      </c>
      <c r="CM114" s="33">
        <f t="shared" si="190"/>
        <v>1.529794818679199</v>
      </c>
      <c r="CN114" s="33">
        <f t="shared" si="190"/>
        <v>0.70009868914385898</v>
      </c>
      <c r="CO114" s="33">
        <f t="shared" si="190"/>
        <v>0.92127706664083886</v>
      </c>
      <c r="CP114" s="33">
        <f t="shared" si="190"/>
        <v>1.2984612852593562</v>
      </c>
      <c r="CQ114" s="33">
        <f t="shared" si="190"/>
        <v>0.42810147422531664</v>
      </c>
      <c r="CR114" s="33">
        <f t="shared" si="190"/>
        <v>0.5633492484912731</v>
      </c>
      <c r="CS114" s="33">
        <f t="shared" si="190"/>
        <v>0.79399261713202085</v>
      </c>
    </row>
    <row r="115" spans="2:97" ht="14.25" thickTop="1" thickBot="1" x14ac:dyDescent="0.25">
      <c r="H115" s="32">
        <f t="shared" ref="H115:H116" si="191">H114</f>
        <v>0.1630859375</v>
      </c>
      <c r="I115" s="32">
        <f t="shared" ref="I115:J115" si="192">I110</f>
        <v>-0.36293691293352603</v>
      </c>
      <c r="J115" s="32">
        <f t="shared" si="192"/>
        <v>0.21479193689969592</v>
      </c>
      <c r="K115" s="32">
        <f t="shared" si="187"/>
        <v>-0.3279073685367983</v>
      </c>
      <c r="L115" s="32">
        <f>$CE$5-$CE$7*SUMPRODUCT($B$5:$CD$5,Q115:CS115)</f>
        <v>-1.6158119997623501</v>
      </c>
      <c r="M115" s="32">
        <f>SUMPRODUCT($B$7:$CD$7, LN(Q115:CS115))</f>
        <v>-487.76289017472925</v>
      </c>
      <c r="O115" s="48">
        <f t="shared" si="188"/>
        <v>0.99999999999999978</v>
      </c>
      <c r="P115" s="39" t="s">
        <v>405</v>
      </c>
      <c r="Q115" s="32">
        <f t="shared" ref="Q115:AV115" si="193">Q114/$O114</f>
        <v>9.7018297689431595E-3</v>
      </c>
      <c r="R115" s="32">
        <f t="shared" si="193"/>
        <v>1.2766876169288314E-2</v>
      </c>
      <c r="S115" s="32">
        <f t="shared" si="193"/>
        <v>1.7993820794829175E-2</v>
      </c>
      <c r="T115" s="32">
        <f t="shared" si="193"/>
        <v>8.2347320028354262E-3</v>
      </c>
      <c r="U115" s="32">
        <f t="shared" si="193"/>
        <v>1.0836286171915349E-2</v>
      </c>
      <c r="V115" s="32">
        <f t="shared" si="193"/>
        <v>1.5272819198167227E-2</v>
      </c>
      <c r="W115" s="32">
        <f t="shared" si="193"/>
        <v>5.0354342393859955E-3</v>
      </c>
      <c r="X115" s="32">
        <f t="shared" si="193"/>
        <v>6.626251637461826E-3</v>
      </c>
      <c r="Y115" s="32">
        <f t="shared" si="193"/>
        <v>9.3391353472004422E-3</v>
      </c>
      <c r="Z115" s="32">
        <f t="shared" si="193"/>
        <v>1.5897382769416987E-2</v>
      </c>
      <c r="AA115" s="32">
        <f t="shared" si="193"/>
        <v>2.0919756588868001E-2</v>
      </c>
      <c r="AB115" s="32">
        <f t="shared" si="193"/>
        <v>2.9484608931749468E-2</v>
      </c>
      <c r="AC115" s="32">
        <f t="shared" si="193"/>
        <v>1.3493401736619309E-2</v>
      </c>
      <c r="AD115" s="32">
        <f t="shared" si="193"/>
        <v>1.7756298881406181E-2</v>
      </c>
      <c r="AE115" s="32">
        <f t="shared" si="193"/>
        <v>2.5025985669073752E-2</v>
      </c>
      <c r="AF115" s="32">
        <f t="shared" si="193"/>
        <v>8.2510441246865206E-3</v>
      </c>
      <c r="AG115" s="32">
        <f t="shared" si="193"/>
        <v>1.0857751693852037E-2</v>
      </c>
      <c r="AH115" s="32">
        <f t="shared" si="193"/>
        <v>1.5303073016710984E-2</v>
      </c>
      <c r="AI115" s="32">
        <f t="shared" si="193"/>
        <v>3.0710597947224867E-2</v>
      </c>
      <c r="AJ115" s="32">
        <f t="shared" si="193"/>
        <v>4.0412830405674061E-2</v>
      </c>
      <c r="AK115" s="32">
        <f t="shared" si="193"/>
        <v>5.6958430432717123E-2</v>
      </c>
      <c r="AL115" s="32">
        <f t="shared" si="193"/>
        <v>2.6066582259747555E-2</v>
      </c>
      <c r="AM115" s="32">
        <f t="shared" si="193"/>
        <v>3.4301656057918656E-2</v>
      </c>
      <c r="AN115" s="32">
        <f t="shared" si="193"/>
        <v>4.8345252502473464E-2</v>
      </c>
      <c r="AO115" s="32">
        <f t="shared" si="193"/>
        <v>1.5939384641699264E-2</v>
      </c>
      <c r="AP115" s="32">
        <f t="shared" si="193"/>
        <v>2.0975027884600553E-2</v>
      </c>
      <c r="AQ115" s="32">
        <f t="shared" si="193"/>
        <v>2.9562509099129646E-2</v>
      </c>
      <c r="AR115" s="32">
        <f t="shared" si="193"/>
        <v>5.7381083647780277E-3</v>
      </c>
      <c r="AS115" s="32">
        <f t="shared" si="193"/>
        <v>7.550917783940736E-3</v>
      </c>
      <c r="AT115" s="32">
        <f t="shared" si="193"/>
        <v>1.064237325083198E-2</v>
      </c>
      <c r="AU115" s="32">
        <f t="shared" si="193"/>
        <v>4.8703992661708502E-3</v>
      </c>
      <c r="AV115" s="32">
        <f t="shared" si="193"/>
        <v>6.4090780612582627E-3</v>
      </c>
      <c r="AW115" s="32">
        <f t="shared" ref="AW115:CB115" si="194">AW114/$O114</f>
        <v>9.0330477530417737E-3</v>
      </c>
      <c r="AX115" s="32">
        <f t="shared" si="194"/>
        <v>2.9781874159247315E-3</v>
      </c>
      <c r="AY115" s="32">
        <f t="shared" si="194"/>
        <v>3.9190699954103226E-3</v>
      </c>
      <c r="AZ115" s="32">
        <f t="shared" si="194"/>
        <v>5.5235942014887109E-3</v>
      </c>
      <c r="BA115" s="32">
        <f t="shared" si="194"/>
        <v>9.4024433761227058E-3</v>
      </c>
      <c r="BB115" s="32">
        <f t="shared" si="194"/>
        <v>1.2372906258978808E-2</v>
      </c>
      <c r="BC115" s="32">
        <f t="shared" si="194"/>
        <v>1.7438553878266035E-2</v>
      </c>
      <c r="BD115" s="32">
        <f t="shared" si="194"/>
        <v>7.9806184212856835E-3</v>
      </c>
      <c r="BE115" s="32">
        <f t="shared" si="194"/>
        <v>1.0501891866321044E-2</v>
      </c>
      <c r="BF115" s="32">
        <f t="shared" si="194"/>
        <v>1.4801519004612464E-2</v>
      </c>
      <c r="BG115" s="32">
        <f t="shared" si="194"/>
        <v>4.8800470053159623E-3</v>
      </c>
      <c r="BH115" s="32">
        <f t="shared" si="194"/>
        <v>6.4217737582466326E-3</v>
      </c>
      <c r="BI115" s="32">
        <f t="shared" si="194"/>
        <v>9.0509412528646752E-3</v>
      </c>
      <c r="BJ115" s="32">
        <f t="shared" si="194"/>
        <v>1.8163660171858692E-2</v>
      </c>
      <c r="BK115" s="32">
        <f t="shared" si="194"/>
        <v>2.3902006705732445E-2</v>
      </c>
      <c r="BL115" s="32">
        <f t="shared" si="194"/>
        <v>3.3687835583019514E-2</v>
      </c>
      <c r="BM115" s="32">
        <f t="shared" si="194"/>
        <v>1.5416975690980947E-2</v>
      </c>
      <c r="BN115" s="32">
        <f t="shared" si="194"/>
        <v>2.0287577110634322E-2</v>
      </c>
      <c r="BO115" s="32">
        <f t="shared" si="194"/>
        <v>2.8593605988612159E-2</v>
      </c>
      <c r="BP115" s="32">
        <f t="shared" si="194"/>
        <v>9.4272852152828598E-3</v>
      </c>
      <c r="BQ115" s="32">
        <f t="shared" si="194"/>
        <v>1.2405596245499733E-2</v>
      </c>
      <c r="BR115" s="32">
        <f t="shared" si="194"/>
        <v>1.7484627620303096E-2</v>
      </c>
      <c r="BS115" s="32">
        <f t="shared" si="194"/>
        <v>2.0072383079185927E-3</v>
      </c>
      <c r="BT115" s="32">
        <f t="shared" si="194"/>
        <v>2.6413742077274153E-3</v>
      </c>
      <c r="BU115" s="32">
        <f t="shared" si="194"/>
        <v>3.7227911914947671E-3</v>
      </c>
      <c r="BV115" s="32">
        <f t="shared" si="194"/>
        <v>1.7037064064395566E-3</v>
      </c>
      <c r="BW115" s="32">
        <f t="shared" si="194"/>
        <v>2.2419491207179149E-3</v>
      </c>
      <c r="BX115" s="32">
        <f t="shared" si="194"/>
        <v>3.1598356696187655E-3</v>
      </c>
      <c r="BY115" s="32">
        <f t="shared" si="194"/>
        <v>1.0417948719998518E-3</v>
      </c>
      <c r="BZ115" s="32">
        <f t="shared" si="194"/>
        <v>1.3709234692200261E-3</v>
      </c>
      <c r="CA115" s="32">
        <f t="shared" si="194"/>
        <v>1.9321994590902165E-3</v>
      </c>
      <c r="CB115" s="32">
        <f t="shared" si="194"/>
        <v>3.289053348736993E-3</v>
      </c>
      <c r="CC115" s="32">
        <f t="shared" ref="CC115:CS115" si="195">CC114/$O114</f>
        <v>4.3281461144501618E-3</v>
      </c>
      <c r="CD115" s="32">
        <f t="shared" si="195"/>
        <v>6.1001520281522247E-3</v>
      </c>
      <c r="CE115" s="32">
        <f t="shared" si="195"/>
        <v>2.7916870853144141E-3</v>
      </c>
      <c r="CF115" s="32">
        <f t="shared" si="195"/>
        <v>3.673649628001359E-3</v>
      </c>
      <c r="CG115" s="32">
        <f t="shared" si="195"/>
        <v>5.1776951693369641E-3</v>
      </c>
      <c r="CH115" s="32">
        <f t="shared" si="195"/>
        <v>1.7070812663002987E-3</v>
      </c>
      <c r="CI115" s="32">
        <f t="shared" si="195"/>
        <v>2.2463901817297996E-3</v>
      </c>
      <c r="CJ115" s="32">
        <f t="shared" si="195"/>
        <v>3.1660949655441845E-3</v>
      </c>
      <c r="CK115" s="32">
        <f t="shared" si="195"/>
        <v>6.3538002754990408E-3</v>
      </c>
      <c r="CL115" s="32">
        <f t="shared" si="195"/>
        <v>8.361121896959714E-3</v>
      </c>
      <c r="CM115" s="32">
        <f t="shared" si="195"/>
        <v>1.1784286701200294E-2</v>
      </c>
      <c r="CN115" s="32">
        <f t="shared" si="195"/>
        <v>5.3929870668072977E-3</v>
      </c>
      <c r="CO115" s="32">
        <f t="shared" si="195"/>
        <v>7.0967641882261484E-3</v>
      </c>
      <c r="CP115" s="32">
        <f t="shared" si="195"/>
        <v>1.0002282573499822E-2</v>
      </c>
      <c r="CQ115" s="32">
        <f t="shared" si="195"/>
        <v>3.2977432318886408E-3</v>
      </c>
      <c r="CR115" s="32">
        <f t="shared" si="195"/>
        <v>4.339581345201975E-3</v>
      </c>
      <c r="CS115" s="32">
        <f t="shared" si="195"/>
        <v>6.1162690085448607E-3</v>
      </c>
    </row>
    <row r="116" spans="2:97" ht="13.5" thickTop="1" x14ac:dyDescent="0.2">
      <c r="H116" s="34">
        <f t="shared" si="191"/>
        <v>0.1630859375</v>
      </c>
      <c r="I116" s="34">
        <f t="shared" ref="I116:J116" si="196">I111</f>
        <v>0.38419988359023766</v>
      </c>
      <c r="J116" s="34">
        <f t="shared" si="196"/>
        <v>-0.46198299927305519</v>
      </c>
      <c r="K116" s="34">
        <f t="shared" si="187"/>
        <v>0.3088569530447296</v>
      </c>
      <c r="L116" s="34">
        <f>$CE$6-$CE$7*SUMPRODUCT($B$6:$CD$6,Q115:CS115)</f>
        <v>4.2820299642364716</v>
      </c>
    </row>
    <row r="117" spans="2:97" ht="13.5" thickBot="1" x14ac:dyDescent="0.25">
      <c r="B117" s="39" t="s">
        <v>406</v>
      </c>
      <c r="D117" s="39" t="s">
        <v>407</v>
      </c>
      <c r="E117" s="39" t="s">
        <v>408</v>
      </c>
      <c r="F117" s="39" t="s">
        <v>409</v>
      </c>
      <c r="H117" s="39" t="s">
        <v>386</v>
      </c>
      <c r="I117" s="39" t="s">
        <v>410</v>
      </c>
      <c r="J117" s="39" t="s">
        <v>411</v>
      </c>
      <c r="K117" s="39" t="s">
        <v>388</v>
      </c>
      <c r="L117" s="39" t="s">
        <v>412</v>
      </c>
      <c r="M117" s="39" t="s">
        <v>413</v>
      </c>
      <c r="O117" s="45" t="s">
        <v>375</v>
      </c>
    </row>
    <row r="118" spans="2:97" ht="14.25" thickTop="1" thickBot="1" x14ac:dyDescent="0.25">
      <c r="B118" s="32">
        <f>1+B113</f>
        <v>5</v>
      </c>
      <c r="D118" s="32">
        <f>IF(F113,IF(M118&lt;0,D113,H118),E113)</f>
        <v>0</v>
      </c>
      <c r="E118" s="32">
        <f>IF(F113,IF(M118&lt;0,H118,E113),H118)</f>
        <v>8.154296875E-2</v>
      </c>
      <c r="F118" s="32" t="b">
        <f>OR(F113,M118*M113&lt;=0)</f>
        <v>1</v>
      </c>
      <c r="H118" s="32">
        <f>IF(F113,(D113+E113)/2,2*H113)</f>
        <v>8.154296875E-2</v>
      </c>
      <c r="I118" s="32">
        <f>I113</f>
        <v>-0.62469141377649418</v>
      </c>
      <c r="J118" s="32">
        <f>J113</f>
        <v>-1</v>
      </c>
      <c r="K118" s="32">
        <f>I118+J118*H118</f>
        <v>-0.70623438252649418</v>
      </c>
      <c r="L118" s="32">
        <f>$CE$3-$CE$7*SUMPRODUCT($B$3:$CD$3,Q120:CS120)</f>
        <v>1.2994715139536552</v>
      </c>
      <c r="M118" s="32">
        <f>SUMPRODUCT(L118:L121,J118:J121)</f>
        <v>-2.4610851779862806</v>
      </c>
      <c r="O118" s="46">
        <f>SUM(Q118:CS118)</f>
        <v>7.6104916007082339</v>
      </c>
      <c r="P118" s="39" t="s">
        <v>402</v>
      </c>
      <c r="Q118" s="32">
        <f t="shared" ref="Q118:AV118" si="197">SUMPRODUCT(B$3:B$6,$K118:$K121)</f>
        <v>9.0882904610202653E-2</v>
      </c>
      <c r="R118" s="32">
        <f t="shared" si="197"/>
        <v>0.3989081653368548</v>
      </c>
      <c r="S118" s="32">
        <f t="shared" si="197"/>
        <v>0.78393974124516996</v>
      </c>
      <c r="T118" s="32">
        <f t="shared" si="197"/>
        <v>-8.1828165757378446E-2</v>
      </c>
      <c r="U118" s="32">
        <f t="shared" si="197"/>
        <v>0.2261970949692737</v>
      </c>
      <c r="V118" s="32">
        <f t="shared" si="197"/>
        <v>0.61122867087758892</v>
      </c>
      <c r="W118" s="32">
        <f t="shared" si="197"/>
        <v>-0.59996137686012163</v>
      </c>
      <c r="X118" s="32">
        <f t="shared" si="197"/>
        <v>-0.29193611613346948</v>
      </c>
      <c r="Y118" s="32">
        <f t="shared" si="197"/>
        <v>9.3095459774845679E-2</v>
      </c>
      <c r="Z118" s="32">
        <f t="shared" si="197"/>
        <v>0.61737879061074841</v>
      </c>
      <c r="AA118" s="32">
        <f t="shared" si="197"/>
        <v>0.92540405133740056</v>
      </c>
      <c r="AB118" s="32">
        <f t="shared" si="197"/>
        <v>1.3104356272457158</v>
      </c>
      <c r="AC118" s="32">
        <f t="shared" si="197"/>
        <v>0.44466772024316731</v>
      </c>
      <c r="AD118" s="32">
        <f t="shared" si="197"/>
        <v>0.7526929809698194</v>
      </c>
      <c r="AE118" s="32">
        <f t="shared" si="197"/>
        <v>1.1377245568781347</v>
      </c>
      <c r="AF118" s="32">
        <f t="shared" si="197"/>
        <v>-7.3465490859575877E-2</v>
      </c>
      <c r="AG118" s="32">
        <f t="shared" si="197"/>
        <v>0.23455976986707627</v>
      </c>
      <c r="AH118" s="32">
        <f t="shared" si="197"/>
        <v>0.61959134577539143</v>
      </c>
      <c r="AI118" s="32">
        <f t="shared" si="197"/>
        <v>1.3193733052781424</v>
      </c>
      <c r="AJ118" s="32">
        <f t="shared" si="197"/>
        <v>1.6273985660047947</v>
      </c>
      <c r="AK118" s="32">
        <f t="shared" si="197"/>
        <v>2.0124301419131099</v>
      </c>
      <c r="AL118" s="32">
        <f t="shared" si="197"/>
        <v>1.1466622349105615</v>
      </c>
      <c r="AM118" s="32">
        <f t="shared" si="197"/>
        <v>1.4546874956372138</v>
      </c>
      <c r="AN118" s="32">
        <f t="shared" si="197"/>
        <v>1.8397190715455289</v>
      </c>
      <c r="AO118" s="32">
        <f t="shared" si="197"/>
        <v>0.62852902380781828</v>
      </c>
      <c r="AP118" s="32">
        <f t="shared" si="197"/>
        <v>0.93655428453447043</v>
      </c>
      <c r="AQ118" s="32">
        <f t="shared" si="197"/>
        <v>1.3215858604427857</v>
      </c>
      <c r="AR118" s="32">
        <f t="shared" si="197"/>
        <v>-0.37994001707412683</v>
      </c>
      <c r="AS118" s="32">
        <f t="shared" si="197"/>
        <v>-7.1914756347474684E-2</v>
      </c>
      <c r="AT118" s="32">
        <f t="shared" si="197"/>
        <v>0.31311681956084048</v>
      </c>
      <c r="AU118" s="32">
        <f t="shared" si="197"/>
        <v>-0.55265108744170788</v>
      </c>
      <c r="AV118" s="32">
        <f t="shared" si="197"/>
        <v>-0.24462582671505576</v>
      </c>
      <c r="AW118" s="32">
        <f t="shared" ref="AW118:CB118" si="198">SUMPRODUCT(AH$3:AH$6,$K118:$K121)</f>
        <v>0.1404057491932594</v>
      </c>
      <c r="AX118" s="32">
        <f t="shared" si="198"/>
        <v>-1.0707842985444511</v>
      </c>
      <c r="AY118" s="32">
        <f t="shared" si="198"/>
        <v>-0.76275903781779897</v>
      </c>
      <c r="AZ118" s="32">
        <f t="shared" si="198"/>
        <v>-0.37772746190948375</v>
      </c>
      <c r="BA118" s="32">
        <f t="shared" si="198"/>
        <v>0.14655586892641892</v>
      </c>
      <c r="BB118" s="32">
        <f t="shared" si="198"/>
        <v>0.45458112965307107</v>
      </c>
      <c r="BC118" s="32">
        <f t="shared" si="198"/>
        <v>0.83961270556138623</v>
      </c>
      <c r="BD118" s="32">
        <f t="shared" si="198"/>
        <v>-2.6155201441162179E-2</v>
      </c>
      <c r="BE118" s="32">
        <f t="shared" si="198"/>
        <v>0.28187005928548997</v>
      </c>
      <c r="BF118" s="32">
        <f t="shared" si="198"/>
        <v>0.66690163519380508</v>
      </c>
      <c r="BG118" s="32">
        <f t="shared" si="198"/>
        <v>-0.54428841254390536</v>
      </c>
      <c r="BH118" s="32">
        <f t="shared" si="198"/>
        <v>-0.23626315181725321</v>
      </c>
      <c r="BI118" s="32">
        <f t="shared" si="198"/>
        <v>0.14876842409106195</v>
      </c>
      <c r="BJ118" s="32">
        <f t="shared" si="198"/>
        <v>0.84855038359381307</v>
      </c>
      <c r="BK118" s="32">
        <f t="shared" si="198"/>
        <v>1.1565756443204653</v>
      </c>
      <c r="BL118" s="32">
        <f t="shared" si="198"/>
        <v>1.5416072202287805</v>
      </c>
      <c r="BM118" s="32">
        <f t="shared" si="198"/>
        <v>0.67583931322623214</v>
      </c>
      <c r="BN118" s="32">
        <f t="shared" si="198"/>
        <v>0.98386457395288429</v>
      </c>
      <c r="BO118" s="32">
        <f t="shared" si="198"/>
        <v>1.3688961498611996</v>
      </c>
      <c r="BP118" s="32">
        <f t="shared" si="198"/>
        <v>0.15770610212348896</v>
      </c>
      <c r="BQ118" s="32">
        <f t="shared" si="198"/>
        <v>0.46573136285014111</v>
      </c>
      <c r="BR118" s="32">
        <f t="shared" si="198"/>
        <v>0.85076293875845632</v>
      </c>
      <c r="BS118" s="32">
        <f t="shared" si="198"/>
        <v>-1.3215858604427857</v>
      </c>
      <c r="BT118" s="32">
        <f t="shared" si="198"/>
        <v>-1.0135605997161334</v>
      </c>
      <c r="BU118" s="32">
        <f t="shared" si="198"/>
        <v>-0.62852902380781828</v>
      </c>
      <c r="BV118" s="32">
        <f t="shared" si="198"/>
        <v>-1.4942969308103666</v>
      </c>
      <c r="BW118" s="32">
        <f t="shared" si="198"/>
        <v>-1.1862716700837144</v>
      </c>
      <c r="BX118" s="32">
        <f t="shared" si="198"/>
        <v>-0.80124009417539921</v>
      </c>
      <c r="BY118" s="32">
        <f t="shared" si="198"/>
        <v>-2.0124301419131099</v>
      </c>
      <c r="BZ118" s="32">
        <f t="shared" si="198"/>
        <v>-1.7044048811864576</v>
      </c>
      <c r="CA118" s="32">
        <f t="shared" si="198"/>
        <v>-1.3193733052781424</v>
      </c>
      <c r="CB118" s="32">
        <f t="shared" si="198"/>
        <v>-0.79508997444223994</v>
      </c>
      <c r="CC118" s="32">
        <f t="shared" ref="CC118:CS118" si="199">SUMPRODUCT(BN$3:BN$6,$K118:$K121)</f>
        <v>-0.48706471371558779</v>
      </c>
      <c r="CD118" s="32">
        <f t="shared" si="199"/>
        <v>-0.10203313780727263</v>
      </c>
      <c r="CE118" s="32">
        <f t="shared" si="199"/>
        <v>-0.9678010448098211</v>
      </c>
      <c r="CF118" s="32">
        <f t="shared" si="199"/>
        <v>-0.65977578408316895</v>
      </c>
      <c r="CG118" s="32">
        <f t="shared" si="199"/>
        <v>-0.27474420817485373</v>
      </c>
      <c r="CH118" s="32">
        <f t="shared" si="199"/>
        <v>-1.4859342559125643</v>
      </c>
      <c r="CI118" s="32">
        <f t="shared" si="199"/>
        <v>-1.1779089951859121</v>
      </c>
      <c r="CJ118" s="32">
        <f t="shared" si="199"/>
        <v>-0.79287741927759692</v>
      </c>
      <c r="CK118" s="32">
        <f t="shared" si="199"/>
        <v>-9.3095459774845679E-2</v>
      </c>
      <c r="CL118" s="32">
        <f t="shared" si="199"/>
        <v>0.21492980095180647</v>
      </c>
      <c r="CM118" s="32">
        <f t="shared" si="199"/>
        <v>0.59996137686012163</v>
      </c>
      <c r="CN118" s="32">
        <f t="shared" si="199"/>
        <v>-0.26580653014242672</v>
      </c>
      <c r="CO118" s="32">
        <f t="shared" si="199"/>
        <v>4.2218730584225393E-2</v>
      </c>
      <c r="CP118" s="32">
        <f t="shared" si="199"/>
        <v>0.42725030649254059</v>
      </c>
      <c r="CQ118" s="32">
        <f t="shared" si="199"/>
        <v>-0.78393974124516996</v>
      </c>
      <c r="CR118" s="32">
        <f t="shared" si="199"/>
        <v>-0.47591448051851781</v>
      </c>
      <c r="CS118" s="32">
        <f t="shared" si="199"/>
        <v>-9.0882904610202653E-2</v>
      </c>
    </row>
    <row r="119" spans="2:97" ht="14.25" thickTop="1" thickBot="1" x14ac:dyDescent="0.25">
      <c r="H119" s="33">
        <f>H118</f>
        <v>8.154296875E-2</v>
      </c>
      <c r="I119" s="33">
        <f t="shared" ref="I119:J119" si="200">I114</f>
        <v>0.65234375</v>
      </c>
      <c r="J119" s="33">
        <f t="shared" si="200"/>
        <v>-0.46722053722173312</v>
      </c>
      <c r="K119" s="33">
        <f t="shared" ref="K119:K121" si="201">I119+J119*H119</f>
        <v>0.61424520033397001</v>
      </c>
      <c r="L119" s="33">
        <f>$CE$4-$CE$7*SUMPRODUCT($B$4:$CD$4,Q120:CS120)</f>
        <v>1.0062997259586197</v>
      </c>
      <c r="M119" s="39" t="s">
        <v>414</v>
      </c>
      <c r="O119" s="47">
        <f t="shared" ref="O119:O120" si="202">SUM(Q119:CS119)</f>
        <v>127.6601837018507</v>
      </c>
      <c r="P119" s="39" t="s">
        <v>404</v>
      </c>
      <c r="Q119" s="33">
        <f>EXP(Q118)</f>
        <v>1.0951407618158662</v>
      </c>
      <c r="R119" s="33">
        <f>EXP(R118)</f>
        <v>1.4901967606058142</v>
      </c>
      <c r="S119" s="33">
        <f t="shared" ref="S119:CD119" si="203">EXP(S118)</f>
        <v>2.1900836539403774</v>
      </c>
      <c r="T119" s="33">
        <f t="shared" si="203"/>
        <v>0.92143027836760061</v>
      </c>
      <c r="U119" s="33">
        <f t="shared" si="203"/>
        <v>1.2538227630854846</v>
      </c>
      <c r="V119" s="33">
        <f t="shared" si="203"/>
        <v>1.8426940729998289</v>
      </c>
      <c r="W119" s="33">
        <f t="shared" si="203"/>
        <v>0.54883283333196342</v>
      </c>
      <c r="X119" s="33">
        <f t="shared" si="203"/>
        <v>0.74681624395870749</v>
      </c>
      <c r="Y119" s="33">
        <f t="shared" si="203"/>
        <v>1.0975665037187392</v>
      </c>
      <c r="Z119" s="33">
        <f t="shared" si="203"/>
        <v>1.8540617827373773</v>
      </c>
      <c r="AA119" s="33">
        <f t="shared" si="203"/>
        <v>2.5228874304861546</v>
      </c>
      <c r="AB119" s="33">
        <f t="shared" si="203"/>
        <v>3.7077885741699892</v>
      </c>
      <c r="AC119" s="33">
        <f t="shared" si="203"/>
        <v>1.5599717626670488</v>
      </c>
      <c r="AD119" s="33">
        <f t="shared" si="203"/>
        <v>2.1227087406630933</v>
      </c>
      <c r="AE119" s="33">
        <f t="shared" si="203"/>
        <v>3.1196616701224542</v>
      </c>
      <c r="AF119" s="33">
        <f t="shared" si="203"/>
        <v>0.92916821003449912</v>
      </c>
      <c r="AG119" s="33">
        <f t="shared" si="203"/>
        <v>1.2643520403307966</v>
      </c>
      <c r="AH119" s="33">
        <f t="shared" si="203"/>
        <v>1.8581685382465452</v>
      </c>
      <c r="AI119" s="33">
        <f t="shared" si="203"/>
        <v>3.7410761297959056</v>
      </c>
      <c r="AJ119" s="33">
        <f t="shared" si="203"/>
        <v>5.0906145805017076</v>
      </c>
      <c r="AK119" s="33">
        <f t="shared" si="203"/>
        <v>7.4814763231232337</v>
      </c>
      <c r="AL119" s="33">
        <f t="shared" si="203"/>
        <v>3.1476691762951838</v>
      </c>
      <c r="AM119" s="33">
        <f t="shared" si="203"/>
        <v>4.2831447550141748</v>
      </c>
      <c r="AN119" s="33">
        <f t="shared" si="203"/>
        <v>6.294769632705111</v>
      </c>
      <c r="AO119" s="33">
        <f t="shared" si="203"/>
        <v>1.8748506891680166</v>
      </c>
      <c r="AP119" s="33">
        <f t="shared" si="203"/>
        <v>2.5511756305967124</v>
      </c>
      <c r="AQ119" s="33">
        <f t="shared" si="203"/>
        <v>3.7493626308981365</v>
      </c>
      <c r="AR119" s="33">
        <f t="shared" si="203"/>
        <v>0.68390243045084687</v>
      </c>
      <c r="AS119" s="33">
        <f t="shared" si="203"/>
        <v>0.93061022104449065</v>
      </c>
      <c r="AT119" s="33">
        <f t="shared" si="203"/>
        <v>1.3676812936238163</v>
      </c>
      <c r="AU119" s="33">
        <f t="shared" si="203"/>
        <v>0.5754222916711752</v>
      </c>
      <c r="AV119" s="33">
        <f t="shared" si="203"/>
        <v>0.78299746016844507</v>
      </c>
      <c r="AW119" s="33">
        <f t="shared" si="203"/>
        <v>1.1507406162221212</v>
      </c>
      <c r="AX119" s="33">
        <f t="shared" si="203"/>
        <v>0.34273960180660712</v>
      </c>
      <c r="AY119" s="33">
        <f t="shared" si="203"/>
        <v>0.46637789602192575</v>
      </c>
      <c r="AZ119" s="33">
        <f t="shared" si="203"/>
        <v>0.68541727752883397</v>
      </c>
      <c r="BA119" s="33">
        <f t="shared" si="203"/>
        <v>1.1578396162678124</v>
      </c>
      <c r="BB119" s="33">
        <f t="shared" si="203"/>
        <v>1.5755133089945914</v>
      </c>
      <c r="BC119" s="33">
        <f t="shared" si="203"/>
        <v>2.3154700344347985</v>
      </c>
      <c r="BD119" s="33">
        <f t="shared" si="203"/>
        <v>0.97418388313270221</v>
      </c>
      <c r="BE119" s="33">
        <f t="shared" si="203"/>
        <v>1.3256064585447644</v>
      </c>
      <c r="BF119" s="33">
        <f t="shared" si="203"/>
        <v>1.9481917510251727</v>
      </c>
      <c r="BG119" s="33">
        <f t="shared" si="203"/>
        <v>0.58025453831760609</v>
      </c>
      <c r="BH119" s="33">
        <f t="shared" si="203"/>
        <v>0.78957286905654045</v>
      </c>
      <c r="BI119" s="33">
        <f t="shared" si="203"/>
        <v>1.1604042364261657</v>
      </c>
      <c r="BJ119" s="33">
        <f t="shared" si="203"/>
        <v>2.3362577185299327</v>
      </c>
      <c r="BK119" s="33">
        <f t="shared" si="203"/>
        <v>3.1790284915712075</v>
      </c>
      <c r="BL119" s="33">
        <f t="shared" si="203"/>
        <v>4.6720933227437804</v>
      </c>
      <c r="BM119" s="33">
        <f t="shared" si="203"/>
        <v>1.9656821067951811</v>
      </c>
      <c r="BN119" s="33">
        <f t="shared" si="203"/>
        <v>2.674773152512341</v>
      </c>
      <c r="BO119" s="33">
        <f t="shared" si="203"/>
        <v>3.9310090547602519</v>
      </c>
      <c r="BP119" s="33">
        <f t="shared" si="203"/>
        <v>1.1708220420253519</v>
      </c>
      <c r="BQ119" s="33">
        <f t="shared" si="203"/>
        <v>1.5931789548030921</v>
      </c>
      <c r="BR119" s="33">
        <f t="shared" si="203"/>
        <v>2.3414325402892397</v>
      </c>
      <c r="BS119" s="33">
        <f t="shared" si="203"/>
        <v>0.26671199839649978</v>
      </c>
      <c r="BT119" s="33">
        <f t="shared" si="203"/>
        <v>0.36292444759899622</v>
      </c>
      <c r="BU119" s="33">
        <f t="shared" si="203"/>
        <v>0.53337580735229628</v>
      </c>
      <c r="BV119" s="33">
        <f t="shared" si="203"/>
        <v>0.22440632245207826</v>
      </c>
      <c r="BW119" s="33">
        <f t="shared" si="203"/>
        <v>0.30535761834219582</v>
      </c>
      <c r="BX119" s="33">
        <f t="shared" si="203"/>
        <v>0.44877209923979094</v>
      </c>
      <c r="BY119" s="33">
        <f t="shared" si="203"/>
        <v>0.13366345849538661</v>
      </c>
      <c r="BZ119" s="33">
        <f t="shared" si="203"/>
        <v>0.18188059453738534</v>
      </c>
      <c r="CA119" s="33">
        <f t="shared" si="203"/>
        <v>0.26730276671877162</v>
      </c>
      <c r="CB119" s="33">
        <f t="shared" si="203"/>
        <v>0.45154060598066464</v>
      </c>
      <c r="CC119" s="33">
        <f t="shared" si="203"/>
        <v>0.61442726978644746</v>
      </c>
      <c r="CD119" s="33">
        <f t="shared" si="203"/>
        <v>0.90299962774544151</v>
      </c>
      <c r="CE119" s="33">
        <f t="shared" ref="CE119:CS119" si="204">EXP(CE118)</f>
        <v>0.37991754189950838</v>
      </c>
      <c r="CF119" s="33">
        <f t="shared" si="204"/>
        <v>0.51696723378027476</v>
      </c>
      <c r="CG119" s="33">
        <f t="shared" si="204"/>
        <v>0.75976644041601338</v>
      </c>
      <c r="CH119" s="33">
        <f t="shared" si="204"/>
        <v>0.22629082834419023</v>
      </c>
      <c r="CI119" s="33">
        <f t="shared" si="204"/>
        <v>0.30792193214886243</v>
      </c>
      <c r="CJ119" s="33">
        <f t="shared" si="204"/>
        <v>0.45254077053207797</v>
      </c>
      <c r="CK119" s="33">
        <f t="shared" si="204"/>
        <v>0.91110652212128596</v>
      </c>
      <c r="CL119" s="33">
        <f t="shared" si="204"/>
        <v>1.2397748628958936</v>
      </c>
      <c r="CM119" s="33">
        <f t="shared" si="204"/>
        <v>1.8220484258002592</v>
      </c>
      <c r="CN119" s="33">
        <f t="shared" si="204"/>
        <v>0.76658742471491315</v>
      </c>
      <c r="CO119" s="33">
        <f t="shared" si="204"/>
        <v>1.0431226166188408</v>
      </c>
      <c r="CP119" s="33">
        <f t="shared" si="204"/>
        <v>1.5330363426529685</v>
      </c>
      <c r="CQ119" s="33">
        <f t="shared" si="204"/>
        <v>0.45660356315650752</v>
      </c>
      <c r="CR119" s="33">
        <f t="shared" si="204"/>
        <v>0.6213166146502227</v>
      </c>
      <c r="CS119" s="33">
        <f t="shared" si="204"/>
        <v>0.91312462732360344</v>
      </c>
    </row>
    <row r="120" spans="2:97" ht="14.25" thickTop="1" thickBot="1" x14ac:dyDescent="0.25">
      <c r="H120" s="32">
        <f t="shared" ref="H120:H121" si="205">H119</f>
        <v>8.154296875E-2</v>
      </c>
      <c r="I120" s="32">
        <f t="shared" ref="I120:J120" si="206">I115</f>
        <v>-0.36293691293352603</v>
      </c>
      <c r="J120" s="32">
        <f t="shared" si="206"/>
        <v>0.21479193689969592</v>
      </c>
      <c r="K120" s="32">
        <f t="shared" si="201"/>
        <v>-0.34542214073516214</v>
      </c>
      <c r="L120" s="32">
        <f>$CE$5-$CE$7*SUMPRODUCT($B$5:$CD$5,Q120:CS120)</f>
        <v>-0.3952266083036946</v>
      </c>
      <c r="M120" s="32">
        <f>SUMPRODUCT($B$7:$CD$7, LN(Q120:CS120))</f>
        <v>-487.27320152900262</v>
      </c>
      <c r="O120" s="48">
        <f t="shared" si="202"/>
        <v>0.99999999999999989</v>
      </c>
      <c r="P120" s="39" t="s">
        <v>405</v>
      </c>
      <c r="Q120" s="32">
        <f t="shared" ref="Q120:AV120" si="207">Q119/$O119</f>
        <v>8.5785616944869698E-3</v>
      </c>
      <c r="R120" s="32">
        <f t="shared" si="207"/>
        <v>1.1673152249930615E-2</v>
      </c>
      <c r="S120" s="32">
        <f t="shared" si="207"/>
        <v>1.7155573417121973E-2</v>
      </c>
      <c r="T120" s="32">
        <f t="shared" si="207"/>
        <v>7.2178360679755358E-3</v>
      </c>
      <c r="U120" s="32">
        <f t="shared" si="207"/>
        <v>9.821564772409988E-3</v>
      </c>
      <c r="V120" s="32">
        <f t="shared" si="207"/>
        <v>1.4434368019580996E-2</v>
      </c>
      <c r="W120" s="32">
        <f t="shared" si="207"/>
        <v>4.2991700107040259E-3</v>
      </c>
      <c r="X120" s="32">
        <f t="shared" si="207"/>
        <v>5.8500326593833724E-3</v>
      </c>
      <c r="Y120" s="32">
        <f t="shared" si="207"/>
        <v>8.5975632487110994E-3</v>
      </c>
      <c r="Z120" s="32">
        <f t="shared" si="207"/>
        <v>1.4523414654231763E-2</v>
      </c>
      <c r="AA120" s="32">
        <f t="shared" si="207"/>
        <v>1.976252389216623E-2</v>
      </c>
      <c r="AB120" s="32">
        <f t="shared" si="207"/>
        <v>2.9044205222432538E-2</v>
      </c>
      <c r="AC120" s="32">
        <f t="shared" si="207"/>
        <v>1.2219720491005637E-2</v>
      </c>
      <c r="AD120" s="32">
        <f t="shared" si="207"/>
        <v>1.6627805781798514E-2</v>
      </c>
      <c r="AE120" s="32">
        <f t="shared" si="207"/>
        <v>2.443723312672335E-2</v>
      </c>
      <c r="AF120" s="32">
        <f t="shared" si="207"/>
        <v>7.2784495767651705E-3</v>
      </c>
      <c r="AG120" s="32">
        <f t="shared" si="207"/>
        <v>9.9040437172147611E-3</v>
      </c>
      <c r="AH120" s="32">
        <f t="shared" si="207"/>
        <v>1.4555584085530399E-2</v>
      </c>
      <c r="AI120" s="32">
        <f t="shared" si="207"/>
        <v>2.9304956497110783E-2</v>
      </c>
      <c r="AJ120" s="32">
        <f t="shared" si="207"/>
        <v>3.9876290577732489E-2</v>
      </c>
      <c r="AK120" s="32">
        <f t="shared" si="207"/>
        <v>5.860461818381963E-2</v>
      </c>
      <c r="AL120" s="32">
        <f t="shared" si="207"/>
        <v>2.4656624211402821E-2</v>
      </c>
      <c r="AM120" s="32">
        <f t="shared" si="207"/>
        <v>3.3551140463791151E-2</v>
      </c>
      <c r="AN120" s="32">
        <f t="shared" si="207"/>
        <v>4.9308793471631633E-2</v>
      </c>
      <c r="AO120" s="32">
        <f t="shared" si="207"/>
        <v>1.4686260310785036E-2</v>
      </c>
      <c r="AP120" s="32">
        <f t="shared" si="207"/>
        <v>1.9984113735532154E-2</v>
      </c>
      <c r="AQ120" s="32">
        <f t="shared" si="207"/>
        <v>2.9369867112636637E-2</v>
      </c>
      <c r="AR120" s="32">
        <f t="shared" si="207"/>
        <v>5.357210138817404E-3</v>
      </c>
      <c r="AS120" s="32">
        <f t="shared" si="207"/>
        <v>7.289745275769954E-3</v>
      </c>
      <c r="AT120" s="32">
        <f t="shared" si="207"/>
        <v>1.0713452338577427E-2</v>
      </c>
      <c r="AU120" s="32">
        <f t="shared" si="207"/>
        <v>4.5074531070319404E-3</v>
      </c>
      <c r="AV120" s="32">
        <f t="shared" si="207"/>
        <v>6.133450833794264E-3</v>
      </c>
      <c r="AW120" s="32">
        <f t="shared" ref="AW120:CB120" si="208">AW119/$O119</f>
        <v>9.0140918088420299E-3</v>
      </c>
      <c r="AX120" s="32">
        <f t="shared" si="208"/>
        <v>2.6847807348223205E-3</v>
      </c>
      <c r="AY120" s="32">
        <f t="shared" si="208"/>
        <v>3.6532760841951118E-3</v>
      </c>
      <c r="AZ120" s="32">
        <f t="shared" si="208"/>
        <v>5.3690763842986497E-3</v>
      </c>
      <c r="BA120" s="32">
        <f t="shared" si="208"/>
        <v>9.0697003771507741E-3</v>
      </c>
      <c r="BB120" s="32">
        <f t="shared" si="208"/>
        <v>1.2341462022913814E-2</v>
      </c>
      <c r="BC120" s="32">
        <f t="shared" si="208"/>
        <v>1.8137762043665545E-2</v>
      </c>
      <c r="BD120" s="32">
        <f t="shared" si="208"/>
        <v>7.6310706665431455E-3</v>
      </c>
      <c r="BE120" s="32">
        <f t="shared" si="208"/>
        <v>1.0383867703345213E-2</v>
      </c>
      <c r="BF120" s="32">
        <f t="shared" si="208"/>
        <v>1.5260762553617802E-2</v>
      </c>
      <c r="BG120" s="32">
        <f t="shared" si="208"/>
        <v>4.5453055251180414E-3</v>
      </c>
      <c r="BH120" s="32">
        <f t="shared" si="208"/>
        <v>6.1849579576086257E-3</v>
      </c>
      <c r="BI120" s="32">
        <f t="shared" si="208"/>
        <v>9.089789805851135E-3</v>
      </c>
      <c r="BJ120" s="32">
        <f t="shared" si="208"/>
        <v>1.8300598125303057E-2</v>
      </c>
      <c r="BK120" s="32">
        <f t="shared" si="208"/>
        <v>2.4902271008757141E-2</v>
      </c>
      <c r="BL120" s="32">
        <f t="shared" si="208"/>
        <v>3.659788970424338E-2</v>
      </c>
      <c r="BM120" s="32">
        <f t="shared" si="208"/>
        <v>1.5397769686639456E-2</v>
      </c>
      <c r="BN120" s="32">
        <f t="shared" si="208"/>
        <v>2.0952289703414902E-2</v>
      </c>
      <c r="BO120" s="32">
        <f t="shared" si="208"/>
        <v>3.0792757309053315E-2</v>
      </c>
      <c r="BP120" s="32">
        <f t="shared" si="208"/>
        <v>9.1713955602617421E-3</v>
      </c>
      <c r="BQ120" s="32">
        <f t="shared" si="208"/>
        <v>1.247984225468411E-2</v>
      </c>
      <c r="BR120" s="32">
        <f t="shared" si="208"/>
        <v>1.8341134035633509E-2</v>
      </c>
      <c r="BS120" s="32">
        <f t="shared" si="208"/>
        <v>2.0892340169226409E-3</v>
      </c>
      <c r="BT120" s="32">
        <f t="shared" si="208"/>
        <v>2.842894605624282E-3</v>
      </c>
      <c r="BU120" s="32">
        <f t="shared" si="208"/>
        <v>4.1780905516945761E-3</v>
      </c>
      <c r="BV120" s="32">
        <f t="shared" si="208"/>
        <v>1.7578411368745744E-3</v>
      </c>
      <c r="BW120" s="32">
        <f t="shared" si="208"/>
        <v>2.3919565951381993E-3</v>
      </c>
      <c r="BX120" s="32">
        <f t="shared" si="208"/>
        <v>3.5153646675606738E-3</v>
      </c>
      <c r="BY120" s="32">
        <f t="shared" si="208"/>
        <v>1.0470254281284485E-3</v>
      </c>
      <c r="BZ120" s="32">
        <f t="shared" si="208"/>
        <v>1.4247245246189364E-3</v>
      </c>
      <c r="CA120" s="32">
        <f t="shared" si="208"/>
        <v>2.0938616800290294E-3</v>
      </c>
      <c r="CB120" s="32">
        <f t="shared" si="208"/>
        <v>3.5370512002022023E-3</v>
      </c>
      <c r="CC120" s="32">
        <f t="shared" ref="CC120:CS120" si="209">CC119/$O119</f>
        <v>4.8129906441419295E-3</v>
      </c>
      <c r="CD120" s="32">
        <f t="shared" si="209"/>
        <v>7.0734633270964865E-3</v>
      </c>
      <c r="CE120" s="32">
        <f t="shared" si="209"/>
        <v>2.9760065423907163E-3</v>
      </c>
      <c r="CF120" s="32">
        <f t="shared" si="209"/>
        <v>4.0495573387834645E-3</v>
      </c>
      <c r="CG120" s="32">
        <f t="shared" si="209"/>
        <v>5.951475380847341E-3</v>
      </c>
      <c r="CH120" s="32">
        <f t="shared" si="209"/>
        <v>1.7726030292474792E-3</v>
      </c>
      <c r="CI120" s="32">
        <f t="shared" si="209"/>
        <v>2.4120436240951332E-3</v>
      </c>
      <c r="CJ120" s="32">
        <f t="shared" si="209"/>
        <v>3.544885785132373E-3</v>
      </c>
      <c r="CK120" s="32">
        <f t="shared" si="209"/>
        <v>7.1369670299799015E-3</v>
      </c>
      <c r="CL120" s="32">
        <f t="shared" si="209"/>
        <v>9.7115234127453359E-3</v>
      </c>
      <c r="CM120" s="32">
        <f t="shared" si="209"/>
        <v>1.4272644554982297E-2</v>
      </c>
      <c r="CN120" s="32">
        <f t="shared" si="209"/>
        <v>6.0049061695326379E-3</v>
      </c>
      <c r="CO120" s="32">
        <f t="shared" si="209"/>
        <v>8.1710881683755444E-3</v>
      </c>
      <c r="CP120" s="32">
        <f t="shared" si="209"/>
        <v>1.2008727374491032E-2</v>
      </c>
      <c r="CQ120" s="32">
        <f t="shared" si="209"/>
        <v>3.5767108421440263E-3</v>
      </c>
      <c r="CR120" s="32">
        <f t="shared" si="209"/>
        <v>4.8669569213632222E-3</v>
      </c>
      <c r="CS120" s="32">
        <f t="shared" si="209"/>
        <v>7.1527754452883948E-3</v>
      </c>
    </row>
    <row r="121" spans="2:97" ht="13.5" thickTop="1" x14ac:dyDescent="0.2">
      <c r="H121" s="34">
        <f t="shared" si="205"/>
        <v>8.154296875E-2</v>
      </c>
      <c r="I121" s="34">
        <f t="shared" ref="I121:J121" si="210">I116</f>
        <v>0.38419988359023766</v>
      </c>
      <c r="J121" s="34">
        <f t="shared" si="210"/>
        <v>-0.46198299927305519</v>
      </c>
      <c r="K121" s="34">
        <f t="shared" si="201"/>
        <v>0.34652841831748366</v>
      </c>
      <c r="L121" s="34">
        <f>$CE$6-$CE$7*SUMPRODUCT($B$6:$CD$6,Q120:CS120)</f>
        <v>1.3129450168225816</v>
      </c>
    </row>
    <row r="122" spans="2:97" ht="13.5" thickBot="1" x14ac:dyDescent="0.25">
      <c r="B122" s="39" t="s">
        <v>406</v>
      </c>
      <c r="D122" s="39" t="s">
        <v>407</v>
      </c>
      <c r="E122" s="39" t="s">
        <v>408</v>
      </c>
      <c r="F122" s="39" t="s">
        <v>409</v>
      </c>
      <c r="H122" s="39" t="s">
        <v>386</v>
      </c>
      <c r="I122" s="39" t="s">
        <v>410</v>
      </c>
      <c r="J122" s="39" t="s">
        <v>411</v>
      </c>
      <c r="K122" s="39" t="s">
        <v>388</v>
      </c>
      <c r="L122" s="39" t="s">
        <v>412</v>
      </c>
      <c r="M122" s="39" t="s">
        <v>413</v>
      </c>
      <c r="O122" s="45" t="s">
        <v>375</v>
      </c>
    </row>
    <row r="123" spans="2:97" ht="14.25" thickTop="1" thickBot="1" x14ac:dyDescent="0.25">
      <c r="B123" s="32">
        <f>1+B118</f>
        <v>6</v>
      </c>
      <c r="D123" s="32">
        <f>IF(F118,IF(M123&lt;0,D118,H123),E118)</f>
        <v>4.0771484375E-2</v>
      </c>
      <c r="E123" s="32">
        <f>IF(F118,IF(M123&lt;0,H123,E118),H123)</f>
        <v>8.154296875E-2</v>
      </c>
      <c r="F123" s="32" t="b">
        <f>OR(F118,M123*M118&lt;=0)</f>
        <v>1</v>
      </c>
      <c r="H123" s="32">
        <f>IF(F118,(D118+E118)/2,2*H118)</f>
        <v>4.0771484375E-2</v>
      </c>
      <c r="I123" s="32">
        <f>I118</f>
        <v>-0.62469141377649418</v>
      </c>
      <c r="J123" s="32">
        <f>J118</f>
        <v>-1</v>
      </c>
      <c r="K123" s="32">
        <f>I123+J123*H123</f>
        <v>-0.66546289815149418</v>
      </c>
      <c r="L123" s="32">
        <f>$CE$3-$CE$7*SUMPRODUCT($B$3:$CD$3,Q125:CS125)</f>
        <v>-0.87431203783926748</v>
      </c>
      <c r="M123" s="32">
        <f>SUMPRODUCT(L123:L126,J123:J126)</f>
        <v>1.1633760867799485</v>
      </c>
      <c r="O123" s="46">
        <f>SUM(Q123:CS123)</f>
        <v>7.2317899814071547</v>
      </c>
      <c r="P123" s="39" t="s">
        <v>402</v>
      </c>
      <c r="Q123" s="32">
        <f t="shared" ref="Q123:AV123" si="211">SUMPRODUCT(B$3:B$6,$K123:$K126)</f>
        <v>2.0983798864992631E-2</v>
      </c>
      <c r="R123" s="32">
        <f t="shared" si="211"/>
        <v>0.34575193304620211</v>
      </c>
      <c r="S123" s="32">
        <f t="shared" si="211"/>
        <v>0.75171210077271389</v>
      </c>
      <c r="T123" s="32">
        <f t="shared" si="211"/>
        <v>-0.15610596455217943</v>
      </c>
      <c r="U123" s="32">
        <f t="shared" si="211"/>
        <v>0.16866216962903005</v>
      </c>
      <c r="V123" s="32">
        <f t="shared" si="211"/>
        <v>0.57462233735554191</v>
      </c>
      <c r="W123" s="32">
        <f t="shared" si="211"/>
        <v>-0.68737525480369555</v>
      </c>
      <c r="X123" s="32">
        <f t="shared" si="211"/>
        <v>-0.36260712062248612</v>
      </c>
      <c r="Y123" s="32">
        <f t="shared" si="211"/>
        <v>4.335304710402571E-2</v>
      </c>
      <c r="Z123" s="32">
        <f t="shared" si="211"/>
        <v>0.56380763472240847</v>
      </c>
      <c r="AA123" s="32">
        <f t="shared" si="211"/>
        <v>0.88857576890361789</v>
      </c>
      <c r="AB123" s="32">
        <f t="shared" si="211"/>
        <v>1.2945359366301297</v>
      </c>
      <c r="AC123" s="32">
        <f t="shared" si="211"/>
        <v>0.38671787130523638</v>
      </c>
      <c r="AD123" s="32">
        <f t="shared" si="211"/>
        <v>0.7114860054864458</v>
      </c>
      <c r="AE123" s="32">
        <f t="shared" si="211"/>
        <v>1.1174461732129577</v>
      </c>
      <c r="AF123" s="32">
        <f t="shared" si="211"/>
        <v>-0.14455141894627982</v>
      </c>
      <c r="AG123" s="32">
        <f t="shared" si="211"/>
        <v>0.18021671523492966</v>
      </c>
      <c r="AH123" s="32">
        <f t="shared" si="211"/>
        <v>0.58617688296144155</v>
      </c>
      <c r="AI123" s="32">
        <f t="shared" si="211"/>
        <v>1.2875727491989628</v>
      </c>
      <c r="AJ123" s="32">
        <f t="shared" si="211"/>
        <v>1.6123408833801722</v>
      </c>
      <c r="AK123" s="32">
        <f t="shared" si="211"/>
        <v>2.0183010511066839</v>
      </c>
      <c r="AL123" s="32">
        <f t="shared" si="211"/>
        <v>1.1104829857817906</v>
      </c>
      <c r="AM123" s="32">
        <f t="shared" si="211"/>
        <v>1.435251119963</v>
      </c>
      <c r="AN123" s="32">
        <f t="shared" si="211"/>
        <v>1.8412112876895117</v>
      </c>
      <c r="AO123" s="32">
        <f t="shared" si="211"/>
        <v>0.57921369553027435</v>
      </c>
      <c r="AP123" s="32">
        <f t="shared" si="211"/>
        <v>0.90398182971148378</v>
      </c>
      <c r="AQ123" s="32">
        <f t="shared" si="211"/>
        <v>1.3099419974379956</v>
      </c>
      <c r="AR123" s="32">
        <f t="shared" si="211"/>
        <v>-0.42265813323600349</v>
      </c>
      <c r="AS123" s="32">
        <f t="shared" si="211"/>
        <v>-9.7889999054794008E-2</v>
      </c>
      <c r="AT123" s="32">
        <f t="shared" si="211"/>
        <v>0.30807016867171783</v>
      </c>
      <c r="AU123" s="32">
        <f t="shared" si="211"/>
        <v>-0.59974789665317552</v>
      </c>
      <c r="AV123" s="32">
        <f t="shared" si="211"/>
        <v>-0.27497976247196609</v>
      </c>
      <c r="AW123" s="32">
        <f t="shared" ref="AW123:CB123" si="212">SUMPRODUCT(AH$3:AH$6,$K123:$K126)</f>
        <v>0.13098040525454577</v>
      </c>
      <c r="AX123" s="32">
        <f t="shared" si="212"/>
        <v>-1.1310171869046917</v>
      </c>
      <c r="AY123" s="32">
        <f t="shared" si="212"/>
        <v>-0.80624905272348235</v>
      </c>
      <c r="AZ123" s="32">
        <f t="shared" si="212"/>
        <v>-0.40028888499697046</v>
      </c>
      <c r="BA123" s="32">
        <f t="shared" si="212"/>
        <v>0.12016570262141224</v>
      </c>
      <c r="BB123" s="32">
        <f t="shared" si="212"/>
        <v>0.44493383680262172</v>
      </c>
      <c r="BC123" s="32">
        <f t="shared" si="212"/>
        <v>0.85089400452913355</v>
      </c>
      <c r="BD123" s="32">
        <f t="shared" si="212"/>
        <v>-5.6924060795759845E-2</v>
      </c>
      <c r="BE123" s="32">
        <f t="shared" si="212"/>
        <v>0.26784407338544963</v>
      </c>
      <c r="BF123" s="32">
        <f t="shared" si="212"/>
        <v>0.67380424111196147</v>
      </c>
      <c r="BG123" s="32">
        <f t="shared" si="212"/>
        <v>-0.58819335104727599</v>
      </c>
      <c r="BH123" s="32">
        <f t="shared" si="212"/>
        <v>-0.26342521686606651</v>
      </c>
      <c r="BI123" s="32">
        <f t="shared" si="212"/>
        <v>0.14253495086044532</v>
      </c>
      <c r="BJ123" s="32">
        <f t="shared" si="212"/>
        <v>0.84393081709796658</v>
      </c>
      <c r="BK123" s="32">
        <f t="shared" si="212"/>
        <v>1.1686989512791761</v>
      </c>
      <c r="BL123" s="32">
        <f t="shared" si="212"/>
        <v>1.574659119005688</v>
      </c>
      <c r="BM123" s="32">
        <f t="shared" si="212"/>
        <v>0.66684105368079438</v>
      </c>
      <c r="BN123" s="32">
        <f t="shared" si="212"/>
        <v>0.9916091878620038</v>
      </c>
      <c r="BO123" s="32">
        <f t="shared" si="212"/>
        <v>1.3975693555885158</v>
      </c>
      <c r="BP123" s="32">
        <f t="shared" si="212"/>
        <v>0.13557176342927824</v>
      </c>
      <c r="BQ123" s="32">
        <f t="shared" si="212"/>
        <v>0.46033989761048771</v>
      </c>
      <c r="BR123" s="32">
        <f t="shared" si="212"/>
        <v>0.86630006533699955</v>
      </c>
      <c r="BS123" s="32">
        <f t="shared" si="212"/>
        <v>-1.3099419974379956</v>
      </c>
      <c r="BT123" s="32">
        <f t="shared" si="212"/>
        <v>-0.98517386325678624</v>
      </c>
      <c r="BU123" s="32">
        <f t="shared" si="212"/>
        <v>-0.57921369553027435</v>
      </c>
      <c r="BV123" s="32">
        <f t="shared" si="212"/>
        <v>-1.4870317608551678</v>
      </c>
      <c r="BW123" s="32">
        <f t="shared" si="212"/>
        <v>-1.1622636266739583</v>
      </c>
      <c r="BX123" s="32">
        <f t="shared" si="212"/>
        <v>-0.75630345894744655</v>
      </c>
      <c r="BY123" s="32">
        <f t="shared" si="212"/>
        <v>-2.0183010511066839</v>
      </c>
      <c r="BZ123" s="32">
        <f t="shared" si="212"/>
        <v>-1.6935329169254745</v>
      </c>
      <c r="CA123" s="32">
        <f t="shared" si="212"/>
        <v>-1.2875727491989628</v>
      </c>
      <c r="CB123" s="32">
        <f t="shared" si="212"/>
        <v>-0.76711816158057999</v>
      </c>
      <c r="CC123" s="32">
        <f t="shared" ref="CC123:CS123" si="213">SUMPRODUCT(BN$3:BN$6,$K123:$K126)</f>
        <v>-0.44235002739937046</v>
      </c>
      <c r="CD123" s="32">
        <f t="shared" si="213"/>
        <v>-3.6389859672858627E-2</v>
      </c>
      <c r="CE123" s="32">
        <f t="shared" si="213"/>
        <v>-0.94420792499775197</v>
      </c>
      <c r="CF123" s="32">
        <f t="shared" si="213"/>
        <v>-0.61943979081654255</v>
      </c>
      <c r="CG123" s="32">
        <f t="shared" si="213"/>
        <v>-0.21347962309003066</v>
      </c>
      <c r="CH123" s="32">
        <f t="shared" si="213"/>
        <v>-1.4754772152492683</v>
      </c>
      <c r="CI123" s="32">
        <f t="shared" si="213"/>
        <v>-1.1507090810680587</v>
      </c>
      <c r="CJ123" s="32">
        <f t="shared" si="213"/>
        <v>-0.74474891334154691</v>
      </c>
      <c r="CK123" s="32">
        <f t="shared" si="213"/>
        <v>-4.335304710402571E-2</v>
      </c>
      <c r="CL123" s="32">
        <f t="shared" si="213"/>
        <v>0.28141508707718377</v>
      </c>
      <c r="CM123" s="32">
        <f t="shared" si="213"/>
        <v>0.68737525480369555</v>
      </c>
      <c r="CN123" s="32">
        <f t="shared" si="213"/>
        <v>-0.22044281052119777</v>
      </c>
      <c r="CO123" s="32">
        <f t="shared" si="213"/>
        <v>0.10432532366001171</v>
      </c>
      <c r="CP123" s="32">
        <f t="shared" si="213"/>
        <v>0.51028549138652357</v>
      </c>
      <c r="CQ123" s="32">
        <f t="shared" si="213"/>
        <v>-0.75171210077271389</v>
      </c>
      <c r="CR123" s="32">
        <f t="shared" si="213"/>
        <v>-0.42694396659150446</v>
      </c>
      <c r="CS123" s="32">
        <f t="shared" si="213"/>
        <v>-2.0983798864992631E-2</v>
      </c>
    </row>
    <row r="124" spans="2:97" ht="14.25" thickTop="1" thickBot="1" x14ac:dyDescent="0.25">
      <c r="H124" s="33">
        <f>H123</f>
        <v>4.0771484375E-2</v>
      </c>
      <c r="I124" s="33">
        <f t="shared" ref="I124:J124" si="214">I119</f>
        <v>0.65234375</v>
      </c>
      <c r="J124" s="33">
        <f t="shared" si="214"/>
        <v>-0.46722053722173312</v>
      </c>
      <c r="K124" s="33">
        <f t="shared" ref="K124:K126" si="215">I124+J124*H124</f>
        <v>0.633294475166985</v>
      </c>
      <c r="L124" s="33">
        <f>$CE$4-$CE$7*SUMPRODUCT($B$4:$CD$4,Q125:CS125)</f>
        <v>-0.36307031458696315</v>
      </c>
      <c r="M124" s="39" t="s">
        <v>414</v>
      </c>
      <c r="O124" s="47">
        <f t="shared" ref="O124:O125" si="216">SUM(Q124:CS124)</f>
        <v>126.82584966718359</v>
      </c>
      <c r="P124" s="39" t="s">
        <v>404</v>
      </c>
      <c r="Q124" s="33">
        <f>EXP(Q123)</f>
        <v>1.0212055068152204</v>
      </c>
      <c r="R124" s="33">
        <f>EXP(R123)</f>
        <v>1.4130520408211147</v>
      </c>
      <c r="S124" s="33">
        <f t="shared" ref="S124:CD124" si="217">EXP(S123)</f>
        <v>2.1206276385179521</v>
      </c>
      <c r="T124" s="33">
        <f t="shared" si="217"/>
        <v>0.85546853622769548</v>
      </c>
      <c r="U124" s="33">
        <f t="shared" si="217"/>
        <v>1.1837201747419916</v>
      </c>
      <c r="V124" s="33">
        <f t="shared" si="217"/>
        <v>1.7764594978189838</v>
      </c>
      <c r="W124" s="33">
        <f t="shared" si="217"/>
        <v>0.50289430770737831</v>
      </c>
      <c r="X124" s="33">
        <f t="shared" si="217"/>
        <v>0.69585976875447186</v>
      </c>
      <c r="Y124" s="33">
        <f t="shared" si="217"/>
        <v>1.0443065191682173</v>
      </c>
      <c r="Z124" s="33">
        <f t="shared" si="217"/>
        <v>1.757351128515207</v>
      </c>
      <c r="AA124" s="33">
        <f t="shared" si="217"/>
        <v>2.4316639324948568</v>
      </c>
      <c r="AB124" s="33">
        <f t="shared" si="217"/>
        <v>3.6493020737150981</v>
      </c>
      <c r="AC124" s="33">
        <f t="shared" si="217"/>
        <v>1.472141099432021</v>
      </c>
      <c r="AD124" s="33">
        <f t="shared" si="217"/>
        <v>2.0370160276715548</v>
      </c>
      <c r="AE124" s="33">
        <f t="shared" si="217"/>
        <v>3.0570370825650346</v>
      </c>
      <c r="AF124" s="33">
        <f t="shared" si="217"/>
        <v>0.86541041276753039</v>
      </c>
      <c r="AG124" s="33">
        <f t="shared" si="217"/>
        <v>1.1974768464799039</v>
      </c>
      <c r="AH124" s="33">
        <f t="shared" si="217"/>
        <v>1.7971047235139153</v>
      </c>
      <c r="AI124" s="33">
        <f t="shared" si="217"/>
        <v>3.6239795643876831</v>
      </c>
      <c r="AJ124" s="33">
        <f t="shared" si="217"/>
        <v>5.0145359432326426</v>
      </c>
      <c r="AK124" s="33">
        <f t="shared" si="217"/>
        <v>7.5255285781134482</v>
      </c>
      <c r="AL124" s="33">
        <f t="shared" si="217"/>
        <v>3.0358243003744114</v>
      </c>
      <c r="AM124" s="33">
        <f t="shared" si="217"/>
        <v>4.2006997559156307</v>
      </c>
      <c r="AN124" s="33">
        <f t="shared" si="217"/>
        <v>6.3041698013711187</v>
      </c>
      <c r="AO124" s="33">
        <f t="shared" si="217"/>
        <v>1.7846346127353914</v>
      </c>
      <c r="AP124" s="33">
        <f t="shared" si="217"/>
        <v>2.469416356273177</v>
      </c>
      <c r="AQ124" s="33">
        <f t="shared" si="217"/>
        <v>3.7059587508738714</v>
      </c>
      <c r="AR124" s="33">
        <f t="shared" si="217"/>
        <v>0.65530262100909875</v>
      </c>
      <c r="AS124" s="33">
        <f t="shared" si="217"/>
        <v>0.90674864147582512</v>
      </c>
      <c r="AT124" s="33">
        <f t="shared" si="217"/>
        <v>1.36079647086803</v>
      </c>
      <c r="AU124" s="33">
        <f t="shared" si="217"/>
        <v>0.54895001078589056</v>
      </c>
      <c r="AV124" s="33">
        <f t="shared" si="217"/>
        <v>0.75958749524265134</v>
      </c>
      <c r="AW124" s="33">
        <f t="shared" si="217"/>
        <v>1.1399454441523356</v>
      </c>
      <c r="AX124" s="33">
        <f t="shared" si="217"/>
        <v>0.32270483828367225</v>
      </c>
      <c r="AY124" s="33">
        <f t="shared" si="217"/>
        <v>0.4465298387801393</v>
      </c>
      <c r="AZ124" s="33">
        <f t="shared" si="217"/>
        <v>0.67012642859910387</v>
      </c>
      <c r="BA124" s="33">
        <f t="shared" si="217"/>
        <v>1.1276836962432142</v>
      </c>
      <c r="BB124" s="33">
        <f t="shared" si="217"/>
        <v>1.5603869522273341</v>
      </c>
      <c r="BC124" s="33">
        <f t="shared" si="217"/>
        <v>2.3417394420613409</v>
      </c>
      <c r="BD124" s="33">
        <f t="shared" si="217"/>
        <v>0.94466580381217491</v>
      </c>
      <c r="BE124" s="33">
        <f t="shared" si="217"/>
        <v>1.3071433056933621</v>
      </c>
      <c r="BF124" s="33">
        <f t="shared" si="217"/>
        <v>1.9616858696487183</v>
      </c>
      <c r="BG124" s="33">
        <f t="shared" si="217"/>
        <v>0.55532966474469103</v>
      </c>
      <c r="BH124" s="33">
        <f t="shared" si="217"/>
        <v>0.76841508477879628</v>
      </c>
      <c r="BI124" s="33">
        <f t="shared" si="217"/>
        <v>1.1531933853541068</v>
      </c>
      <c r="BJ124" s="33">
        <f t="shared" si="217"/>
        <v>2.325490110636824</v>
      </c>
      <c r="BK124" s="33">
        <f t="shared" si="217"/>
        <v>3.2178033949235925</v>
      </c>
      <c r="BL124" s="33">
        <f t="shared" si="217"/>
        <v>4.8290951907380757</v>
      </c>
      <c r="BM124" s="33">
        <f t="shared" si="217"/>
        <v>1.948073730196237</v>
      </c>
      <c r="BN124" s="33">
        <f t="shared" si="217"/>
        <v>2.6955686605221962</v>
      </c>
      <c r="BO124" s="33">
        <f t="shared" si="217"/>
        <v>4.0453551871341444</v>
      </c>
      <c r="BP124" s="33">
        <f t="shared" si="217"/>
        <v>1.1451913757459478</v>
      </c>
      <c r="BQ124" s="33">
        <f t="shared" si="217"/>
        <v>1.5846124994715245</v>
      </c>
      <c r="BR124" s="33">
        <f t="shared" si="217"/>
        <v>2.3780957570165917</v>
      </c>
      <c r="BS124" s="33">
        <f t="shared" si="217"/>
        <v>0.26983570709312354</v>
      </c>
      <c r="BT124" s="33">
        <f t="shared" si="217"/>
        <v>0.37337430522036802</v>
      </c>
      <c r="BU124" s="33">
        <f t="shared" si="217"/>
        <v>0.56033879028450206</v>
      </c>
      <c r="BV124" s="33">
        <f t="shared" si="217"/>
        <v>0.22604260927735834</v>
      </c>
      <c r="BW124" s="33">
        <f t="shared" si="217"/>
        <v>0.31277736774846426</v>
      </c>
      <c r="BX124" s="33">
        <f t="shared" si="217"/>
        <v>0.46939837429119524</v>
      </c>
      <c r="BY124" s="33">
        <f t="shared" si="217"/>
        <v>0.13288103149436009</v>
      </c>
      <c r="BZ124" s="33">
        <f t="shared" si="217"/>
        <v>0.18386878202909607</v>
      </c>
      <c r="CA124" s="33">
        <f t="shared" si="217"/>
        <v>0.27593974586028397</v>
      </c>
      <c r="CB124" s="33">
        <f t="shared" si="217"/>
        <v>0.46434932166851473</v>
      </c>
      <c r="CC124" s="33">
        <f t="shared" si="217"/>
        <v>0.64252469484217201</v>
      </c>
      <c r="CD124" s="33">
        <f t="shared" si="217"/>
        <v>0.96426429243246514</v>
      </c>
      <c r="CE124" s="33">
        <f t="shared" ref="CE124:CS124" si="218">EXP(CE123)</f>
        <v>0.38898755623138703</v>
      </c>
      <c r="CF124" s="33">
        <f t="shared" si="218"/>
        <v>0.53824588343728585</v>
      </c>
      <c r="CG124" s="33">
        <f t="shared" si="218"/>
        <v>0.80776861981130565</v>
      </c>
      <c r="CH124" s="33">
        <f t="shared" si="218"/>
        <v>0.22866957639421728</v>
      </c>
      <c r="CI124" s="33">
        <f t="shared" si="218"/>
        <v>0.31641232782346829</v>
      </c>
      <c r="CJ124" s="33">
        <f t="shared" si="218"/>
        <v>0.4748535143548856</v>
      </c>
      <c r="CK124" s="33">
        <f t="shared" si="218"/>
        <v>0.9575732619159486</v>
      </c>
      <c r="CL124" s="33">
        <f t="shared" si="218"/>
        <v>1.3250034816262468</v>
      </c>
      <c r="CM124" s="33">
        <f t="shared" si="218"/>
        <v>1.9884893996093411</v>
      </c>
      <c r="CN124" s="33">
        <f t="shared" si="218"/>
        <v>0.80216351286307708</v>
      </c>
      <c r="CO124" s="33">
        <f t="shared" si="218"/>
        <v>1.1099614929206447</v>
      </c>
      <c r="CP124" s="33">
        <f t="shared" si="218"/>
        <v>1.6657666891096112</v>
      </c>
      <c r="CQ124" s="33">
        <f t="shared" si="218"/>
        <v>0.47155850552757689</v>
      </c>
      <c r="CR124" s="33">
        <f t="shared" si="218"/>
        <v>0.65250011300895394</v>
      </c>
      <c r="CS124" s="33">
        <f t="shared" si="218"/>
        <v>0.97923482915661819</v>
      </c>
    </row>
    <row r="125" spans="2:97" ht="14.25" thickTop="1" thickBot="1" x14ac:dyDescent="0.25">
      <c r="H125" s="32">
        <f t="shared" ref="H125:H126" si="219">H124</f>
        <v>4.0771484375E-2</v>
      </c>
      <c r="I125" s="32">
        <f t="shared" ref="I125:J125" si="220">I120</f>
        <v>-0.36293691293352603</v>
      </c>
      <c r="J125" s="32">
        <f t="shared" si="220"/>
        <v>0.21479193689969592</v>
      </c>
      <c r="K125" s="32">
        <f t="shared" si="215"/>
        <v>-0.35417952683434412</v>
      </c>
      <c r="L125" s="32">
        <f>$CE$5-$CE$7*SUMPRODUCT($B$5:$CD$5,Q125:CS125)</f>
        <v>0.20842410591291838</v>
      </c>
      <c r="M125" s="32">
        <f>SUMPRODUCT($B$7:$CD$7, LN(Q125:CS125))</f>
        <v>-487.24651125648825</v>
      </c>
      <c r="O125" s="48">
        <f t="shared" si="216"/>
        <v>1.0000000000000002</v>
      </c>
      <c r="P125" s="39" t="s">
        <v>405</v>
      </c>
      <c r="Q125" s="32">
        <f t="shared" ref="Q125:AV125" si="221">Q124/$O124</f>
        <v>8.0520296887035877E-3</v>
      </c>
      <c r="R125" s="32">
        <f t="shared" si="221"/>
        <v>1.1141672179049034E-2</v>
      </c>
      <c r="S125" s="32">
        <f t="shared" si="221"/>
        <v>1.6720784004861024E-2</v>
      </c>
      <c r="T125" s="32">
        <f t="shared" si="221"/>
        <v>6.7452221962053961E-3</v>
      </c>
      <c r="U125" s="32">
        <f t="shared" si="221"/>
        <v>9.333429879226595E-3</v>
      </c>
      <c r="V125" s="32">
        <f t="shared" si="221"/>
        <v>1.4007077441079789E-2</v>
      </c>
      <c r="W125" s="32">
        <f t="shared" si="221"/>
        <v>3.9652350765011519E-3</v>
      </c>
      <c r="X125" s="32">
        <f t="shared" si="221"/>
        <v>5.4867345307013293E-3</v>
      </c>
      <c r="Y125" s="32">
        <f t="shared" si="221"/>
        <v>8.2341771958057957E-3</v>
      </c>
      <c r="Z125" s="32">
        <f t="shared" si="221"/>
        <v>1.3856411237353016E-2</v>
      </c>
      <c r="AA125" s="32">
        <f t="shared" si="221"/>
        <v>1.9173251658680227E-2</v>
      </c>
      <c r="AB125" s="32">
        <f t="shared" si="221"/>
        <v>2.8774118866868207E-2</v>
      </c>
      <c r="AC125" s="32">
        <f t="shared" si="221"/>
        <v>1.1607579237948839E-2</v>
      </c>
      <c r="AD125" s="32">
        <f t="shared" si="221"/>
        <v>1.6061520841508987E-2</v>
      </c>
      <c r="AE125" s="32">
        <f t="shared" si="221"/>
        <v>2.4104211330634187E-2</v>
      </c>
      <c r="AF125" s="32">
        <f t="shared" si="221"/>
        <v>6.8236121818898944E-3</v>
      </c>
      <c r="AG125" s="32">
        <f t="shared" si="221"/>
        <v>9.4418988685849355E-3</v>
      </c>
      <c r="AH125" s="32">
        <f t="shared" si="221"/>
        <v>1.4169861492983313E-2</v>
      </c>
      <c r="AI125" s="32">
        <f t="shared" si="221"/>
        <v>2.8574455238405506E-2</v>
      </c>
      <c r="AJ125" s="32">
        <f t="shared" si="221"/>
        <v>3.9538752993902963E-2</v>
      </c>
      <c r="AK125" s="32">
        <f t="shared" si="221"/>
        <v>5.9337497819742117E-2</v>
      </c>
      <c r="AL125" s="32">
        <f t="shared" si="221"/>
        <v>2.3936952193429194E-2</v>
      </c>
      <c r="AM125" s="32">
        <f t="shared" si="221"/>
        <v>3.3121794704621399E-2</v>
      </c>
      <c r="AN125" s="32">
        <f t="shared" si="221"/>
        <v>4.9707294040722154E-2</v>
      </c>
      <c r="AO125" s="32">
        <f t="shared" si="221"/>
        <v>1.4071536815393942E-2</v>
      </c>
      <c r="AP125" s="32">
        <f t="shared" si="221"/>
        <v>1.9470923023606146E-2</v>
      </c>
      <c r="AQ125" s="32">
        <f t="shared" si="221"/>
        <v>2.9220847016590456E-2</v>
      </c>
      <c r="AR125" s="32">
        <f t="shared" si="221"/>
        <v>5.1669483999416833E-3</v>
      </c>
      <c r="AS125" s="32">
        <f t="shared" si="221"/>
        <v>7.1495570016310954E-3</v>
      </c>
      <c r="AT125" s="32">
        <f t="shared" si="221"/>
        <v>1.0729646002286066E-2</v>
      </c>
      <c r="AU125" s="32">
        <f t="shared" si="221"/>
        <v>4.3283763698524023E-3</v>
      </c>
      <c r="AV125" s="32">
        <f t="shared" si="221"/>
        <v>5.9892166875756079E-3</v>
      </c>
      <c r="AW125" s="32">
        <f t="shared" ref="AW125:CB125" si="222">AW124/$O124</f>
        <v>8.9882736614324329E-3</v>
      </c>
      <c r="AX125" s="32">
        <f t="shared" si="222"/>
        <v>2.5444721177150741E-3</v>
      </c>
      <c r="AY125" s="32">
        <f t="shared" si="222"/>
        <v>3.5208109384003575E-3</v>
      </c>
      <c r="AZ125" s="32">
        <f t="shared" si="222"/>
        <v>5.2838315718573914E-3</v>
      </c>
      <c r="BA125" s="32">
        <f t="shared" si="222"/>
        <v>8.8915918892125065E-3</v>
      </c>
      <c r="BB125" s="32">
        <f t="shared" si="222"/>
        <v>1.2303382601591882E-2</v>
      </c>
      <c r="BC125" s="32">
        <f t="shared" si="222"/>
        <v>1.8464212526125658E-2</v>
      </c>
      <c r="BD125" s="32">
        <f t="shared" si="222"/>
        <v>7.4485273017383053E-3</v>
      </c>
      <c r="BE125" s="32">
        <f t="shared" si="222"/>
        <v>1.0306600027703876E-2</v>
      </c>
      <c r="BF125" s="32">
        <f t="shared" si="222"/>
        <v>1.5467555508570017E-2</v>
      </c>
      <c r="BG125" s="32">
        <f t="shared" si="222"/>
        <v>4.3786788434848831E-3</v>
      </c>
      <c r="BH125" s="32">
        <f t="shared" si="222"/>
        <v>6.0588207119863279E-3</v>
      </c>
      <c r="BI125" s="32">
        <f t="shared" si="222"/>
        <v>9.0927313980573906E-3</v>
      </c>
      <c r="BJ125" s="32">
        <f t="shared" si="222"/>
        <v>1.8336089344083841E-2</v>
      </c>
      <c r="BK125" s="32">
        <f t="shared" si="222"/>
        <v>2.5371826038364832E-2</v>
      </c>
      <c r="BL125" s="32">
        <f t="shared" si="222"/>
        <v>3.8076584571761891E-2</v>
      </c>
      <c r="BM125" s="32">
        <f t="shared" si="222"/>
        <v>1.5360226131410689E-2</v>
      </c>
      <c r="BN125" s="32">
        <f t="shared" si="222"/>
        <v>2.1254095025548089E-2</v>
      </c>
      <c r="BO125" s="32">
        <f t="shared" si="222"/>
        <v>3.1896929512003791E-2</v>
      </c>
      <c r="BP125" s="32">
        <f t="shared" si="222"/>
        <v>9.0296369293102249E-3</v>
      </c>
      <c r="BQ125" s="32">
        <f t="shared" si="222"/>
        <v>1.2494396872797343E-2</v>
      </c>
      <c r="BR125" s="32">
        <f t="shared" si="222"/>
        <v>1.8750875813228856E-2</v>
      </c>
      <c r="BS125" s="32">
        <f t="shared" si="222"/>
        <v>2.1276081161784167E-3</v>
      </c>
      <c r="BT125" s="32">
        <f t="shared" si="222"/>
        <v>2.9439921451358451E-3</v>
      </c>
      <c r="BU125" s="32">
        <f t="shared" si="222"/>
        <v>4.4181749363788473E-3</v>
      </c>
      <c r="BV125" s="32">
        <f t="shared" si="222"/>
        <v>1.7823070759670791E-3</v>
      </c>
      <c r="BW125" s="32">
        <f t="shared" si="222"/>
        <v>2.466195720898024E-3</v>
      </c>
      <c r="BX125" s="32">
        <f t="shared" si="222"/>
        <v>3.7011254056092706E-3</v>
      </c>
      <c r="BY125" s="32">
        <f t="shared" si="222"/>
        <v>1.0477440667108994E-3</v>
      </c>
      <c r="BZ125" s="32">
        <f t="shared" si="222"/>
        <v>1.4497737055308877E-3</v>
      </c>
      <c r="CA125" s="32">
        <f t="shared" si="222"/>
        <v>2.1757374114536199E-3</v>
      </c>
      <c r="CB125" s="32">
        <f t="shared" si="222"/>
        <v>3.6613144945376692E-3</v>
      </c>
      <c r="CC125" s="32">
        <f t="shared" ref="CC125:CS125" si="223">CC124/$O124</f>
        <v>5.0661966509846805E-3</v>
      </c>
      <c r="CD125" s="32">
        <f t="shared" si="223"/>
        <v>7.6030580119343782E-3</v>
      </c>
      <c r="CE125" s="32">
        <f t="shared" si="223"/>
        <v>3.067099942576125E-3</v>
      </c>
      <c r="CF125" s="32">
        <f t="shared" si="223"/>
        <v>4.2439761677114784E-3</v>
      </c>
      <c r="CG125" s="32">
        <f t="shared" si="223"/>
        <v>6.3691165636268329E-3</v>
      </c>
      <c r="CH125" s="32">
        <f t="shared" si="223"/>
        <v>1.8030202596260305E-3</v>
      </c>
      <c r="CI125" s="32">
        <f t="shared" si="223"/>
        <v>2.4948567555730756E-3</v>
      </c>
      <c r="CJ125" s="32">
        <f t="shared" si="223"/>
        <v>3.7441382462723195E-3</v>
      </c>
      <c r="CK125" s="32">
        <f t="shared" si="223"/>
        <v>7.5503003877270486E-3</v>
      </c>
      <c r="CL125" s="32">
        <f t="shared" si="223"/>
        <v>1.0447424441494546E-2</v>
      </c>
      <c r="CM125" s="32">
        <f t="shared" si="223"/>
        <v>1.5678896729866467E-2</v>
      </c>
      <c r="CN125" s="32">
        <f t="shared" si="223"/>
        <v>6.3249212598860145E-3</v>
      </c>
      <c r="CO125" s="32">
        <f t="shared" si="223"/>
        <v>8.7518553657113737E-3</v>
      </c>
      <c r="CP125" s="32">
        <f t="shared" si="223"/>
        <v>1.3134283692803292E-2</v>
      </c>
      <c r="CQ125" s="32">
        <f t="shared" si="223"/>
        <v>3.7181576686853728E-3</v>
      </c>
      <c r="CR125" s="32">
        <f t="shared" si="223"/>
        <v>5.1448511066256985E-3</v>
      </c>
      <c r="CS125" s="32">
        <f t="shared" si="223"/>
        <v>7.7210981178231913E-3</v>
      </c>
    </row>
    <row r="126" spans="2:97" ht="13.5" thickTop="1" x14ac:dyDescent="0.2">
      <c r="H126" s="34">
        <f t="shared" si="219"/>
        <v>4.0771484375E-2</v>
      </c>
      <c r="I126" s="34">
        <f t="shared" ref="I126:J126" si="224">I121</f>
        <v>0.38419988359023766</v>
      </c>
      <c r="J126" s="34">
        <f t="shared" si="224"/>
        <v>-0.46198299927305519</v>
      </c>
      <c r="K126" s="34">
        <f t="shared" si="215"/>
        <v>0.36536415095386066</v>
      </c>
      <c r="L126" s="34">
        <f>$CE$6-$CE$7*SUMPRODUCT($B$6:$CD$6,Q125:CS125)</f>
        <v>-0.1616127091731876</v>
      </c>
    </row>
    <row r="127" spans="2:97" ht="13.5" thickBot="1" x14ac:dyDescent="0.25">
      <c r="B127" s="39" t="s">
        <v>406</v>
      </c>
      <c r="D127" s="39" t="s">
        <v>407</v>
      </c>
      <c r="E127" s="39" t="s">
        <v>408</v>
      </c>
      <c r="F127" s="39" t="s">
        <v>409</v>
      </c>
      <c r="H127" s="39" t="s">
        <v>386</v>
      </c>
      <c r="I127" s="39" t="s">
        <v>410</v>
      </c>
      <c r="J127" s="39" t="s">
        <v>411</v>
      </c>
      <c r="K127" s="39" t="s">
        <v>388</v>
      </c>
      <c r="L127" s="39" t="s">
        <v>412</v>
      </c>
      <c r="M127" s="39" t="s">
        <v>413</v>
      </c>
      <c r="O127" s="45" t="s">
        <v>375</v>
      </c>
    </row>
    <row r="128" spans="2:97" ht="14.25" thickTop="1" thickBot="1" x14ac:dyDescent="0.25">
      <c r="B128" s="32">
        <f>1+B123</f>
        <v>7</v>
      </c>
      <c r="D128" s="32">
        <f>IF(F123,IF(M128&lt;0,D123,H128),E123)</f>
        <v>4.0771484375E-2</v>
      </c>
      <c r="E128" s="32">
        <f>IF(F123,IF(M128&lt;0,H128,E123),H128)</f>
        <v>6.11572265625E-2</v>
      </c>
      <c r="F128" s="32" t="b">
        <f>OR(F123,M128*M123&lt;=0)</f>
        <v>1</v>
      </c>
      <c r="H128" s="32">
        <f>IF(F123,(D123+E123)/2,2*H123)</f>
        <v>6.11572265625E-2</v>
      </c>
      <c r="I128" s="32">
        <f>I123</f>
        <v>-0.62469141377649418</v>
      </c>
      <c r="J128" s="32">
        <f>J123</f>
        <v>-1</v>
      </c>
      <c r="K128" s="32">
        <f>I128+J128*H128</f>
        <v>-0.68584864033899418</v>
      </c>
      <c r="L128" s="32">
        <f>$CE$3-$CE$7*SUMPRODUCT($B$3:$CD$3,Q130:CS130)</f>
        <v>0.2225270597581499</v>
      </c>
      <c r="M128" s="32">
        <f>SUMPRODUCT(L128:L131,J128:J131)</f>
        <v>-0.65751916190159965</v>
      </c>
      <c r="O128" s="46">
        <f>SUM(Q128:CS128)</f>
        <v>7.4211407910576845</v>
      </c>
      <c r="P128" s="39" t="s">
        <v>402</v>
      </c>
      <c r="Q128" s="32">
        <f t="shared" ref="Q128:AV128" si="225">SUMPRODUCT(B$3:B$6,$K128:$K131)</f>
        <v>5.5933351737597725E-2</v>
      </c>
      <c r="R128" s="32">
        <f t="shared" si="225"/>
        <v>0.37233004919152851</v>
      </c>
      <c r="S128" s="32">
        <f t="shared" si="225"/>
        <v>0.76782592100894198</v>
      </c>
      <c r="T128" s="32">
        <f t="shared" si="225"/>
        <v>-0.11896706515477884</v>
      </c>
      <c r="U128" s="32">
        <f t="shared" si="225"/>
        <v>0.19742963229915195</v>
      </c>
      <c r="V128" s="32">
        <f t="shared" si="225"/>
        <v>0.59292550411656542</v>
      </c>
      <c r="W128" s="32">
        <f t="shared" si="225"/>
        <v>-0.64366831583190853</v>
      </c>
      <c r="X128" s="32">
        <f t="shared" si="225"/>
        <v>-0.32727161837797775</v>
      </c>
      <c r="Y128" s="32">
        <f t="shared" si="225"/>
        <v>6.8224253439435723E-2</v>
      </c>
      <c r="Z128" s="32">
        <f t="shared" si="225"/>
        <v>0.59059321266657838</v>
      </c>
      <c r="AA128" s="32">
        <f t="shared" si="225"/>
        <v>0.90698991012050911</v>
      </c>
      <c r="AB128" s="32">
        <f t="shared" si="225"/>
        <v>1.3024857819379227</v>
      </c>
      <c r="AC128" s="32">
        <f t="shared" si="225"/>
        <v>0.41569279577420182</v>
      </c>
      <c r="AD128" s="32">
        <f t="shared" si="225"/>
        <v>0.73208949322813255</v>
      </c>
      <c r="AE128" s="32">
        <f t="shared" si="225"/>
        <v>1.1275853650455461</v>
      </c>
      <c r="AF128" s="32">
        <f t="shared" si="225"/>
        <v>-0.10900845490292788</v>
      </c>
      <c r="AG128" s="32">
        <f t="shared" si="225"/>
        <v>0.20738824255100291</v>
      </c>
      <c r="AH128" s="32">
        <f t="shared" si="225"/>
        <v>0.60288411436841638</v>
      </c>
      <c r="AI128" s="32">
        <f t="shared" si="225"/>
        <v>1.3034730272385526</v>
      </c>
      <c r="AJ128" s="32">
        <f t="shared" si="225"/>
        <v>1.6198697246924834</v>
      </c>
      <c r="AK128" s="32">
        <f t="shared" si="225"/>
        <v>2.0153655965098967</v>
      </c>
      <c r="AL128" s="32">
        <f t="shared" si="225"/>
        <v>1.128572610346176</v>
      </c>
      <c r="AM128" s="32">
        <f t="shared" si="225"/>
        <v>1.4449693078001069</v>
      </c>
      <c r="AN128" s="32">
        <f t="shared" si="225"/>
        <v>1.8404651796175204</v>
      </c>
      <c r="AO128" s="32">
        <f t="shared" si="225"/>
        <v>0.60387135966904626</v>
      </c>
      <c r="AP128" s="32">
        <f t="shared" si="225"/>
        <v>0.92026805712297699</v>
      </c>
      <c r="AQ128" s="32">
        <f t="shared" si="225"/>
        <v>1.3157639289403904</v>
      </c>
      <c r="AR128" s="32">
        <f t="shared" si="225"/>
        <v>-0.40129907515506508</v>
      </c>
      <c r="AS128" s="32">
        <f t="shared" si="225"/>
        <v>-8.4902377701134291E-2</v>
      </c>
      <c r="AT128" s="32">
        <f t="shared" si="225"/>
        <v>0.31059349411627918</v>
      </c>
      <c r="AU128" s="32">
        <f t="shared" si="225"/>
        <v>-0.57619949204744159</v>
      </c>
      <c r="AV128" s="32">
        <f t="shared" si="225"/>
        <v>-0.25980279459351086</v>
      </c>
      <c r="AW128" s="32">
        <f t="shared" ref="AW128:CB128" si="226">SUMPRODUCT(AH$3:AH$6,$K128:$K131)</f>
        <v>0.13569307722390261</v>
      </c>
      <c r="AX128" s="32">
        <f t="shared" si="226"/>
        <v>-1.1009007427245714</v>
      </c>
      <c r="AY128" s="32">
        <f t="shared" si="226"/>
        <v>-0.78450404527064055</v>
      </c>
      <c r="AZ128" s="32">
        <f t="shared" si="226"/>
        <v>-0.38900817345322702</v>
      </c>
      <c r="BA128" s="32">
        <f t="shared" si="226"/>
        <v>0.13336078577391558</v>
      </c>
      <c r="BB128" s="32">
        <f t="shared" si="226"/>
        <v>0.44975748322784637</v>
      </c>
      <c r="BC128" s="32">
        <f t="shared" si="226"/>
        <v>0.84525335504525989</v>
      </c>
      <c r="BD128" s="32">
        <f t="shared" si="226"/>
        <v>-4.1539631118460985E-2</v>
      </c>
      <c r="BE128" s="32">
        <f t="shared" si="226"/>
        <v>0.2748570663354698</v>
      </c>
      <c r="BF128" s="32">
        <f t="shared" si="226"/>
        <v>0.67035293815288322</v>
      </c>
      <c r="BG128" s="32">
        <f t="shared" si="226"/>
        <v>-0.56624088179559062</v>
      </c>
      <c r="BH128" s="32">
        <f t="shared" si="226"/>
        <v>-0.24984418434165989</v>
      </c>
      <c r="BI128" s="32">
        <f t="shared" si="226"/>
        <v>0.14565168747575358</v>
      </c>
      <c r="BJ128" s="32">
        <f t="shared" si="226"/>
        <v>0.84624060034588988</v>
      </c>
      <c r="BK128" s="32">
        <f t="shared" si="226"/>
        <v>1.1626372977998207</v>
      </c>
      <c r="BL128" s="32">
        <f t="shared" si="226"/>
        <v>1.5581331696172342</v>
      </c>
      <c r="BM128" s="32">
        <f t="shared" si="226"/>
        <v>0.67134018345351321</v>
      </c>
      <c r="BN128" s="32">
        <f t="shared" si="226"/>
        <v>0.98773688090744394</v>
      </c>
      <c r="BO128" s="32">
        <f t="shared" si="226"/>
        <v>1.3832327527248576</v>
      </c>
      <c r="BP128" s="32">
        <f t="shared" si="226"/>
        <v>0.14663893277638362</v>
      </c>
      <c r="BQ128" s="32">
        <f t="shared" si="226"/>
        <v>0.46303563023031441</v>
      </c>
      <c r="BR128" s="32">
        <f t="shared" si="226"/>
        <v>0.85853150204772788</v>
      </c>
      <c r="BS128" s="32">
        <f t="shared" si="226"/>
        <v>-1.3157639289403904</v>
      </c>
      <c r="BT128" s="32">
        <f t="shared" si="226"/>
        <v>-0.99936723148645978</v>
      </c>
      <c r="BU128" s="32">
        <f t="shared" si="226"/>
        <v>-0.60387135966904626</v>
      </c>
      <c r="BV128" s="32">
        <f t="shared" si="226"/>
        <v>-1.4906643458327671</v>
      </c>
      <c r="BW128" s="32">
        <f t="shared" si="226"/>
        <v>-1.1742676483788361</v>
      </c>
      <c r="BX128" s="32">
        <f t="shared" si="226"/>
        <v>-0.77877177656142271</v>
      </c>
      <c r="BY128" s="32">
        <f t="shared" si="226"/>
        <v>-2.0153655965098967</v>
      </c>
      <c r="BZ128" s="32">
        <f t="shared" si="226"/>
        <v>-1.6989688990559659</v>
      </c>
      <c r="CA128" s="32">
        <f t="shared" si="226"/>
        <v>-1.3034730272385526</v>
      </c>
      <c r="CB128" s="32">
        <f t="shared" si="226"/>
        <v>-0.78110406801140997</v>
      </c>
      <c r="CC128" s="32">
        <f t="shared" ref="CC128:CS128" si="227">SUMPRODUCT(BN$3:BN$6,$K128:$K131)</f>
        <v>-0.46470737055747918</v>
      </c>
      <c r="CD128" s="32">
        <f t="shared" si="227"/>
        <v>-6.9211498740065713E-2</v>
      </c>
      <c r="CE128" s="32">
        <f t="shared" si="227"/>
        <v>-0.95600448490378653</v>
      </c>
      <c r="CF128" s="32">
        <f t="shared" si="227"/>
        <v>-0.6396077874498558</v>
      </c>
      <c r="CG128" s="32">
        <f t="shared" si="227"/>
        <v>-0.24411191563244228</v>
      </c>
      <c r="CH128" s="32">
        <f t="shared" si="227"/>
        <v>-1.4807057355809161</v>
      </c>
      <c r="CI128" s="32">
        <f t="shared" si="227"/>
        <v>-1.1643090381269854</v>
      </c>
      <c r="CJ128" s="32">
        <f t="shared" si="227"/>
        <v>-0.76881316630957197</v>
      </c>
      <c r="CK128" s="32">
        <f t="shared" si="227"/>
        <v>-6.8224253439435723E-2</v>
      </c>
      <c r="CL128" s="32">
        <f t="shared" si="227"/>
        <v>0.24817244401449506</v>
      </c>
      <c r="CM128" s="32">
        <f t="shared" si="227"/>
        <v>0.64366831583190853</v>
      </c>
      <c r="CN128" s="32">
        <f t="shared" si="227"/>
        <v>-0.24312467033181229</v>
      </c>
      <c r="CO128" s="32">
        <f t="shared" si="227"/>
        <v>7.3272027122118499E-2</v>
      </c>
      <c r="CP128" s="32">
        <f t="shared" si="227"/>
        <v>0.46876789893953197</v>
      </c>
      <c r="CQ128" s="32">
        <f t="shared" si="227"/>
        <v>-0.76782592100894198</v>
      </c>
      <c r="CR128" s="32">
        <f t="shared" si="227"/>
        <v>-0.45142922355501119</v>
      </c>
      <c r="CS128" s="32">
        <f t="shared" si="227"/>
        <v>-5.5933351737597725E-2</v>
      </c>
    </row>
    <row r="129" spans="2:97" ht="14.25" thickTop="1" thickBot="1" x14ac:dyDescent="0.25">
      <c r="H129" s="33">
        <f>H128</f>
        <v>6.11572265625E-2</v>
      </c>
      <c r="I129" s="33">
        <f t="shared" ref="I129:J129" si="228">I124</f>
        <v>0.65234375</v>
      </c>
      <c r="J129" s="33">
        <f t="shared" si="228"/>
        <v>-0.46722053722173312</v>
      </c>
      <c r="K129" s="33">
        <f t="shared" ref="K129:K131" si="229">I129+J129*H129</f>
        <v>0.62376983775047745</v>
      </c>
      <c r="L129" s="33">
        <f>$CE$4-$CE$7*SUMPRODUCT($B$4:$CD$4,Q130:CS130)</f>
        <v>0.31999836057939035</v>
      </c>
      <c r="M129" s="39" t="s">
        <v>414</v>
      </c>
      <c r="O129" s="47">
        <f t="shared" ref="O129:O130" si="230">SUM(Q129:CS129)</f>
        <v>127.22274776666592</v>
      </c>
      <c r="P129" s="39" t="s">
        <v>404</v>
      </c>
      <c r="Q129" s="33">
        <f>EXP(Q128)</f>
        <v>1.057527199037537</v>
      </c>
      <c r="R129" s="33">
        <f>EXP(R128)</f>
        <v>1.4511118405550483</v>
      </c>
      <c r="S129" s="33">
        <f t="shared" ref="S129:CD129" si="231">EXP(S128)</f>
        <v>2.1550758518466004</v>
      </c>
      <c r="T129" s="33">
        <f t="shared" si="231"/>
        <v>0.88783704105596395</v>
      </c>
      <c r="U129" s="33">
        <f t="shared" si="231"/>
        <v>1.2182673352819722</v>
      </c>
      <c r="V129" s="33">
        <f t="shared" si="231"/>
        <v>1.8092737182514131</v>
      </c>
      <c r="W129" s="33">
        <f t="shared" si="231"/>
        <v>0.52536169232782548</v>
      </c>
      <c r="X129" s="33">
        <f t="shared" si="231"/>
        <v>0.72088791002706487</v>
      </c>
      <c r="Y129" s="33">
        <f t="shared" si="231"/>
        <v>1.0706053684967898</v>
      </c>
      <c r="Z129" s="33">
        <f t="shared" si="231"/>
        <v>1.8050588816519106</v>
      </c>
      <c r="AA129" s="33">
        <f t="shared" si="231"/>
        <v>2.4768557427629503</v>
      </c>
      <c r="AB129" s="33">
        <f t="shared" si="231"/>
        <v>3.678429084896933</v>
      </c>
      <c r="AC129" s="33">
        <f t="shared" si="231"/>
        <v>1.515420253848937</v>
      </c>
      <c r="AD129" s="33">
        <f t="shared" si="231"/>
        <v>2.0794210075906276</v>
      </c>
      <c r="AE129" s="33">
        <f t="shared" si="231"/>
        <v>3.0881906370269805</v>
      </c>
      <c r="AF129" s="33">
        <f t="shared" si="231"/>
        <v>0.89672283576165446</v>
      </c>
      <c r="AG129" s="33">
        <f t="shared" si="231"/>
        <v>1.2304601960631454</v>
      </c>
      <c r="AH129" s="33">
        <f t="shared" si="231"/>
        <v>1.8273815849919832</v>
      </c>
      <c r="AI129" s="33">
        <f t="shared" si="231"/>
        <v>3.6820623899112475</v>
      </c>
      <c r="AJ129" s="33">
        <f t="shared" si="231"/>
        <v>5.0524320665467606</v>
      </c>
      <c r="AK129" s="33">
        <f t="shared" si="231"/>
        <v>7.503470122292951</v>
      </c>
      <c r="AL129" s="33">
        <f t="shared" si="231"/>
        <v>3.0912409441737836</v>
      </c>
      <c r="AM129" s="33">
        <f t="shared" si="231"/>
        <v>4.2417219530444656</v>
      </c>
      <c r="AN129" s="33">
        <f t="shared" si="231"/>
        <v>6.2994679636527673</v>
      </c>
      <c r="AO129" s="33">
        <f t="shared" si="231"/>
        <v>1.8291865496990853</v>
      </c>
      <c r="AP129" s="33">
        <f t="shared" si="231"/>
        <v>2.5099631132590488</v>
      </c>
      <c r="AQ129" s="33">
        <f t="shared" si="231"/>
        <v>3.7275975174603309</v>
      </c>
      <c r="AR129" s="33">
        <f t="shared" si="231"/>
        <v>0.66944981528784731</v>
      </c>
      <c r="AS129" s="33">
        <f t="shared" si="231"/>
        <v>0.91860195605910244</v>
      </c>
      <c r="AT129" s="33">
        <f t="shared" si="231"/>
        <v>1.3642345390861175</v>
      </c>
      <c r="AU129" s="33">
        <f t="shared" si="231"/>
        <v>0.56203031343454557</v>
      </c>
      <c r="AV129" s="33">
        <f t="shared" si="231"/>
        <v>0.77120365633904187</v>
      </c>
      <c r="AW129" s="33">
        <f t="shared" si="231"/>
        <v>1.145330311684563</v>
      </c>
      <c r="AX129" s="33">
        <f t="shared" si="231"/>
        <v>0.33257138748607246</v>
      </c>
      <c r="AY129" s="33">
        <f t="shared" si="231"/>
        <v>0.45634597261429966</v>
      </c>
      <c r="AZ129" s="33">
        <f t="shared" si="231"/>
        <v>0.67772873060725292</v>
      </c>
      <c r="BA129" s="33">
        <f t="shared" si="231"/>
        <v>1.1426621802307591</v>
      </c>
      <c r="BB129" s="33">
        <f t="shared" si="231"/>
        <v>1.5679318895971446</v>
      </c>
      <c r="BC129" s="33">
        <f t="shared" si="231"/>
        <v>2.328567694216146</v>
      </c>
      <c r="BD129" s="33">
        <f t="shared" si="231"/>
        <v>0.95931131600769726</v>
      </c>
      <c r="BE129" s="33">
        <f t="shared" si="231"/>
        <v>1.3163425117615379</v>
      </c>
      <c r="BF129" s="33">
        <f t="shared" si="231"/>
        <v>1.9549271672756188</v>
      </c>
      <c r="BG129" s="33">
        <f t="shared" si="231"/>
        <v>0.56765531639411404</v>
      </c>
      <c r="BH129" s="33">
        <f t="shared" si="231"/>
        <v>0.77892214188269093</v>
      </c>
      <c r="BI129" s="33">
        <f t="shared" si="231"/>
        <v>1.1567931923137935</v>
      </c>
      <c r="BJ129" s="33">
        <f t="shared" si="231"/>
        <v>2.3308676968760595</v>
      </c>
      <c r="BK129" s="33">
        <f t="shared" si="231"/>
        <v>3.1983571834203661</v>
      </c>
      <c r="BL129" s="33">
        <f t="shared" si="231"/>
        <v>4.7499456202720332</v>
      </c>
      <c r="BM129" s="33">
        <f t="shared" si="231"/>
        <v>1.9568581129362665</v>
      </c>
      <c r="BN129" s="33">
        <f t="shared" si="231"/>
        <v>2.6851507748948515</v>
      </c>
      <c r="BO129" s="33">
        <f t="shared" si="231"/>
        <v>3.987772294194551</v>
      </c>
      <c r="BP129" s="33">
        <f t="shared" si="231"/>
        <v>1.1579357948784088</v>
      </c>
      <c r="BQ129" s="33">
        <f t="shared" si="231"/>
        <v>1.5888899539225361</v>
      </c>
      <c r="BR129" s="33">
        <f t="shared" si="231"/>
        <v>2.3596929438811358</v>
      </c>
      <c r="BS129" s="33">
        <f t="shared" si="231"/>
        <v>0.26826930625313733</v>
      </c>
      <c r="BT129" s="33">
        <f t="shared" si="231"/>
        <v>0.36811229736285789</v>
      </c>
      <c r="BU129" s="33">
        <f t="shared" si="231"/>
        <v>0.54669109619492195</v>
      </c>
      <c r="BV129" s="33">
        <f t="shared" si="231"/>
        <v>0.22522297987861722</v>
      </c>
      <c r="BW129" s="33">
        <f t="shared" si="231"/>
        <v>0.30904522660447648</v>
      </c>
      <c r="BX129" s="33">
        <f t="shared" si="231"/>
        <v>0.45896938221454914</v>
      </c>
      <c r="BY129" s="33">
        <f t="shared" si="231"/>
        <v>0.13327167080055149</v>
      </c>
      <c r="BZ129" s="33">
        <f t="shared" si="231"/>
        <v>0.18287198635197496</v>
      </c>
      <c r="CA129" s="33">
        <f t="shared" si="231"/>
        <v>0.27158692442039367</v>
      </c>
      <c r="CB129" s="33">
        <f t="shared" si="231"/>
        <v>0.45790017917982051</v>
      </c>
      <c r="CC129" s="33">
        <f t="shared" si="231"/>
        <v>0.62831894291215351</v>
      </c>
      <c r="CD129" s="33">
        <f t="shared" si="231"/>
        <v>0.93312930353447665</v>
      </c>
      <c r="CE129" s="33">
        <f t="shared" ref="CE129:CS129" si="232">EXP(CE128)</f>
        <v>0.38442580063378334</v>
      </c>
      <c r="CF129" s="33">
        <f t="shared" si="232"/>
        <v>0.52749927531153429</v>
      </c>
      <c r="CG129" s="33">
        <f t="shared" si="232"/>
        <v>0.78339995465521417</v>
      </c>
      <c r="CH129" s="33">
        <f t="shared" si="232"/>
        <v>0.22747709304315136</v>
      </c>
      <c r="CI129" s="33">
        <f t="shared" si="232"/>
        <v>0.31213826317694793</v>
      </c>
      <c r="CJ129" s="33">
        <f t="shared" si="232"/>
        <v>0.46356291404298622</v>
      </c>
      <c r="CK129" s="33">
        <f t="shared" si="232"/>
        <v>0.93405098594272418</v>
      </c>
      <c r="CL129" s="33">
        <f t="shared" si="232"/>
        <v>1.281680931343586</v>
      </c>
      <c r="CM129" s="33">
        <f t="shared" si="232"/>
        <v>1.9034505457927458</v>
      </c>
      <c r="CN129" s="33">
        <f t="shared" si="232"/>
        <v>0.78417374447629551</v>
      </c>
      <c r="CO129" s="33">
        <f t="shared" si="232"/>
        <v>1.076023204601805</v>
      </c>
      <c r="CP129" s="33">
        <f t="shared" si="232"/>
        <v>1.5980240526305423</v>
      </c>
      <c r="CQ129" s="33">
        <f t="shared" si="232"/>
        <v>0.46402079033233978</v>
      </c>
      <c r="CR129" s="33">
        <f t="shared" si="232"/>
        <v>0.63671748937312134</v>
      </c>
      <c r="CS129" s="33">
        <f t="shared" si="232"/>
        <v>0.9456021565309215</v>
      </c>
    </row>
    <row r="130" spans="2:97" ht="14.25" thickTop="1" thickBot="1" x14ac:dyDescent="0.25">
      <c r="H130" s="32">
        <f t="shared" ref="H130:H131" si="233">H129</f>
        <v>6.11572265625E-2</v>
      </c>
      <c r="I130" s="32">
        <f t="shared" ref="I130:J130" si="234">I125</f>
        <v>-0.36293691293352603</v>
      </c>
      <c r="J130" s="32">
        <f t="shared" si="234"/>
        <v>0.21479193689969592</v>
      </c>
      <c r="K130" s="32">
        <f t="shared" si="229"/>
        <v>-0.34980083378475313</v>
      </c>
      <c r="L130" s="32">
        <f>$CE$5-$CE$7*SUMPRODUCT($B$5:$CD$5,Q130:CS130)</f>
        <v>-9.2846607743737763E-2</v>
      </c>
      <c r="M130" s="32">
        <f>SUMPRODUCT($B$7:$CD$7, LN(Q130:CS130))</f>
        <v>-487.24138463354092</v>
      </c>
      <c r="O130" s="48">
        <f t="shared" si="230"/>
        <v>1.0000000000000002</v>
      </c>
      <c r="P130" s="39" t="s">
        <v>405</v>
      </c>
      <c r="Q130" s="32">
        <f t="shared" ref="Q130:AV130" si="235">Q129/$O129</f>
        <v>8.3124065279355924E-3</v>
      </c>
      <c r="R130" s="32">
        <f t="shared" si="235"/>
        <v>1.1406072153200728E-2</v>
      </c>
      <c r="S130" s="32">
        <f t="shared" si="235"/>
        <v>1.6939390868990958E-2</v>
      </c>
      <c r="T130" s="32">
        <f t="shared" si="235"/>
        <v>6.978602935728993E-3</v>
      </c>
      <c r="U130" s="32">
        <f t="shared" si="235"/>
        <v>9.5758608949112374E-3</v>
      </c>
      <c r="V130" s="32">
        <f t="shared" si="235"/>
        <v>1.4221306723933748E-2</v>
      </c>
      <c r="W130" s="32">
        <f t="shared" si="235"/>
        <v>4.1294634925773659E-3</v>
      </c>
      <c r="X130" s="32">
        <f t="shared" si="235"/>
        <v>5.6663444445423875E-3</v>
      </c>
      <c r="Y130" s="32">
        <f t="shared" si="235"/>
        <v>8.4152039418323495E-3</v>
      </c>
      <c r="Z130" s="32">
        <f t="shared" si="235"/>
        <v>1.4188177140793217E-2</v>
      </c>
      <c r="AA130" s="32">
        <f t="shared" si="235"/>
        <v>1.9468654672556287E-2</v>
      </c>
      <c r="AB130" s="32">
        <f t="shared" si="235"/>
        <v>2.8913296949405545E-2</v>
      </c>
      <c r="AC130" s="32">
        <f t="shared" si="235"/>
        <v>1.1911551042965271E-2</v>
      </c>
      <c r="AD130" s="32">
        <f t="shared" si="235"/>
        <v>1.6344726427418542E-2</v>
      </c>
      <c r="AE130" s="32">
        <f t="shared" si="235"/>
        <v>2.4273887266535902E-2</v>
      </c>
      <c r="AF130" s="32">
        <f t="shared" si="235"/>
        <v>7.0484473217501753E-3</v>
      </c>
      <c r="AG130" s="32">
        <f t="shared" si="235"/>
        <v>9.6716995793856182E-3</v>
      </c>
      <c r="AH130" s="32">
        <f t="shared" si="235"/>
        <v>1.4363638712972224E-2</v>
      </c>
      <c r="AI130" s="32">
        <f t="shared" si="235"/>
        <v>2.8941855560802449E-2</v>
      </c>
      <c r="AJ130" s="32">
        <f t="shared" si="235"/>
        <v>3.9713275772138026E-2</v>
      </c>
      <c r="AK130" s="32">
        <f t="shared" si="235"/>
        <v>5.8978997498582257E-2</v>
      </c>
      <c r="AL130" s="32">
        <f t="shared" si="235"/>
        <v>2.4297863380873547E-2</v>
      </c>
      <c r="AM130" s="32">
        <f t="shared" si="235"/>
        <v>3.3340908190601544E-2</v>
      </c>
      <c r="AN130" s="32">
        <f t="shared" si="235"/>
        <v>4.9515264166486689E-2</v>
      </c>
      <c r="AO130" s="32">
        <f t="shared" si="235"/>
        <v>1.437782614987944E-2</v>
      </c>
      <c r="AP130" s="32">
        <f t="shared" si="235"/>
        <v>1.9728886204080975E-2</v>
      </c>
      <c r="AQ130" s="32">
        <f t="shared" si="235"/>
        <v>2.9299772115415762E-2</v>
      </c>
      <c r="AR130" s="32">
        <f t="shared" si="235"/>
        <v>5.2620292128547491E-3</v>
      </c>
      <c r="AS130" s="32">
        <f t="shared" si="235"/>
        <v>7.2204222293946446E-3</v>
      </c>
      <c r="AT130" s="32">
        <f t="shared" si="235"/>
        <v>1.0723196621945352E-2</v>
      </c>
      <c r="AU130" s="32">
        <f t="shared" si="235"/>
        <v>4.4176872713466509E-3</v>
      </c>
      <c r="AV130" s="32">
        <f t="shared" si="235"/>
        <v>6.0618377599694299E-3</v>
      </c>
      <c r="AW130" s="32">
        <f t="shared" ref="AW130:CB130" si="236">AW129/$O129</f>
        <v>9.0025591475603635E-3</v>
      </c>
      <c r="AX130" s="32">
        <f t="shared" si="236"/>
        <v>2.6140874436702795E-3</v>
      </c>
      <c r="AY130" s="32">
        <f t="shared" si="236"/>
        <v>3.5869840938451141E-3</v>
      </c>
      <c r="AZ130" s="32">
        <f t="shared" si="236"/>
        <v>5.3271033875973792E-3</v>
      </c>
      <c r="BA130" s="32">
        <f t="shared" si="236"/>
        <v>8.9815870218938314E-3</v>
      </c>
      <c r="BB130" s="32">
        <f t="shared" si="236"/>
        <v>1.2324304553402863E-2</v>
      </c>
      <c r="BC130" s="32">
        <f t="shared" si="236"/>
        <v>1.8303076573121007E-2</v>
      </c>
      <c r="BD130" s="32">
        <f t="shared" si="236"/>
        <v>7.5404071429673192E-3</v>
      </c>
      <c r="BE130" s="32">
        <f t="shared" si="236"/>
        <v>1.0346754294096747E-2</v>
      </c>
      <c r="BF130" s="32">
        <f t="shared" si="236"/>
        <v>1.5366176266378647E-2</v>
      </c>
      <c r="BG130" s="32">
        <f t="shared" si="236"/>
        <v>4.4619010857651622E-3</v>
      </c>
      <c r="BH130" s="32">
        <f t="shared" si="236"/>
        <v>6.1225068280342477E-3</v>
      </c>
      <c r="BI130" s="32">
        <f t="shared" si="236"/>
        <v>9.0926600204817229E-3</v>
      </c>
      <c r="BJ130" s="32">
        <f t="shared" si="236"/>
        <v>1.8321155121967726E-2</v>
      </c>
      <c r="BK130" s="32">
        <f t="shared" si="236"/>
        <v>2.5139821608682302E-2</v>
      </c>
      <c r="BL130" s="32">
        <f t="shared" si="236"/>
        <v>3.7335662872049549E-2</v>
      </c>
      <c r="BM130" s="32">
        <f t="shared" si="236"/>
        <v>1.5381353942498245E-2</v>
      </c>
      <c r="BN130" s="32">
        <f t="shared" si="236"/>
        <v>2.1105901436900085E-2</v>
      </c>
      <c r="BO130" s="32">
        <f t="shared" si="236"/>
        <v>3.1344805580746947E-2</v>
      </c>
      <c r="BP130" s="32">
        <f t="shared" si="236"/>
        <v>9.1016411389111939E-3</v>
      </c>
      <c r="BQ130" s="32">
        <f t="shared" si="236"/>
        <v>1.2489039749688905E-2</v>
      </c>
      <c r="BR130" s="32">
        <f t="shared" si="236"/>
        <v>1.8547728179939587E-2</v>
      </c>
      <c r="BS130" s="32">
        <f t="shared" si="236"/>
        <v>2.1086583253582857E-3</v>
      </c>
      <c r="BT130" s="32">
        <f t="shared" si="236"/>
        <v>2.8934471533188211E-3</v>
      </c>
      <c r="BU130" s="32">
        <f t="shared" si="236"/>
        <v>4.2971175028980345E-3</v>
      </c>
      <c r="BV130" s="32">
        <f t="shared" si="236"/>
        <v>1.7703043192534213E-3</v>
      </c>
      <c r="BW130" s="32">
        <f t="shared" si="236"/>
        <v>2.4291664189747247E-3</v>
      </c>
      <c r="BX130" s="32">
        <f t="shared" si="236"/>
        <v>3.6076046954773076E-3</v>
      </c>
      <c r="BY130" s="32">
        <f t="shared" si="236"/>
        <v>1.0475459235087397E-3</v>
      </c>
      <c r="BZ130" s="32">
        <f t="shared" si="236"/>
        <v>1.4374157889387286E-3</v>
      </c>
      <c r="CA130" s="32">
        <f t="shared" si="236"/>
        <v>2.1347355656749392E-3</v>
      </c>
      <c r="CB130" s="32">
        <f t="shared" si="236"/>
        <v>3.599200514200783E-3</v>
      </c>
      <c r="CC130" s="32">
        <f t="shared" ref="CC130:CS130" si="237">CC129/$O129</f>
        <v>4.9387311148516282E-3</v>
      </c>
      <c r="CD130" s="32">
        <f t="shared" si="237"/>
        <v>7.3346105151406672E-3</v>
      </c>
      <c r="CE130" s="32">
        <f t="shared" si="237"/>
        <v>3.0216750336098941E-3</v>
      </c>
      <c r="CF130" s="32">
        <f t="shared" si="237"/>
        <v>4.1462653854875018E-3</v>
      </c>
      <c r="CG130" s="32">
        <f t="shared" si="237"/>
        <v>6.1577034642579503E-3</v>
      </c>
      <c r="CH130" s="32">
        <f t="shared" si="237"/>
        <v>1.7880221661330398E-3</v>
      </c>
      <c r="CI130" s="32">
        <f t="shared" si="237"/>
        <v>2.4534783964061842E-3</v>
      </c>
      <c r="CJ130" s="32">
        <f t="shared" si="237"/>
        <v>3.6437109100425041E-3</v>
      </c>
      <c r="CK130" s="32">
        <f t="shared" si="237"/>
        <v>7.3418551504313458E-3</v>
      </c>
      <c r="CL130" s="32">
        <f t="shared" si="237"/>
        <v>1.0074306315834846E-2</v>
      </c>
      <c r="CM130" s="32">
        <f t="shared" si="237"/>
        <v>1.4961558205642494E-2</v>
      </c>
      <c r="CN130" s="32">
        <f t="shared" si="237"/>
        <v>6.1637856298664192E-3</v>
      </c>
      <c r="CO130" s="32">
        <f t="shared" si="237"/>
        <v>8.4577893772212458E-3</v>
      </c>
      <c r="CP130" s="32">
        <f t="shared" si="237"/>
        <v>1.2560835862163685E-2</v>
      </c>
      <c r="CQ130" s="32">
        <f t="shared" si="237"/>
        <v>3.6473099227771867E-3</v>
      </c>
      <c r="CR130" s="32">
        <f t="shared" si="237"/>
        <v>5.0047456178269238E-3</v>
      </c>
      <c r="CS130" s="32">
        <f t="shared" si="237"/>
        <v>7.4326500026961539E-3</v>
      </c>
    </row>
    <row r="131" spans="2:97" ht="13.5" thickTop="1" x14ac:dyDescent="0.2">
      <c r="H131" s="34">
        <f t="shared" si="233"/>
        <v>6.11572265625E-2</v>
      </c>
      <c r="I131" s="34">
        <f t="shared" ref="I131:J131" si="238">I126</f>
        <v>0.38419988359023766</v>
      </c>
      <c r="J131" s="34">
        <f t="shared" si="238"/>
        <v>-0.46198299927305519</v>
      </c>
      <c r="K131" s="34">
        <f t="shared" si="229"/>
        <v>0.35594628463567213</v>
      </c>
      <c r="L131" s="34">
        <f>$CE$6-$CE$7*SUMPRODUCT($B$6:$CD$6,Q130:CS130)</f>
        <v>0.57478217577154211</v>
      </c>
    </row>
    <row r="132" spans="2:97" ht="13.5" thickBot="1" x14ac:dyDescent="0.25">
      <c r="B132" s="39" t="s">
        <v>406</v>
      </c>
      <c r="D132" s="39" t="s">
        <v>407</v>
      </c>
      <c r="E132" s="39" t="s">
        <v>408</v>
      </c>
      <c r="F132" s="39" t="s">
        <v>409</v>
      </c>
      <c r="H132" s="39" t="s">
        <v>386</v>
      </c>
      <c r="I132" s="39" t="s">
        <v>410</v>
      </c>
      <c r="J132" s="39" t="s">
        <v>411</v>
      </c>
      <c r="K132" s="39" t="s">
        <v>388</v>
      </c>
      <c r="L132" s="39" t="s">
        <v>412</v>
      </c>
      <c r="M132" s="39" t="s">
        <v>413</v>
      </c>
      <c r="O132" s="45" t="s">
        <v>375</v>
      </c>
    </row>
    <row r="133" spans="2:97" ht="14.25" thickTop="1" thickBot="1" x14ac:dyDescent="0.25">
      <c r="B133" s="32">
        <f>1+B128</f>
        <v>8</v>
      </c>
      <c r="D133" s="32">
        <f>IF(F128,IF(M133&lt;0,D128,H133),E128)</f>
        <v>5.096435546875E-2</v>
      </c>
      <c r="E133" s="32">
        <f>IF(F128,IF(M133&lt;0,H133,E128),H133)</f>
        <v>6.11572265625E-2</v>
      </c>
      <c r="F133" s="32" t="b">
        <f>OR(F128,M133*M128&lt;=0)</f>
        <v>1</v>
      </c>
      <c r="H133" s="32">
        <f>IF(F128,(D128+E128)/2,2*H128)</f>
        <v>5.096435546875E-2</v>
      </c>
      <c r="I133" s="32">
        <f>I128</f>
        <v>-0.62469141377649418</v>
      </c>
      <c r="J133" s="32">
        <f>J128</f>
        <v>-1</v>
      </c>
      <c r="K133" s="32">
        <f>I133+J133*H133</f>
        <v>-0.67565576924524418</v>
      </c>
      <c r="L133" s="32">
        <f>$CE$3-$CE$7*SUMPRODUCT($B$3:$CD$3,Q135:CS135)</f>
        <v>-0.32339729668073147</v>
      </c>
      <c r="M133" s="32">
        <f>SUMPRODUCT(L133:L136,J133:J136)</f>
        <v>0.25075697518087525</v>
      </c>
      <c r="O133" s="46">
        <f>SUM(Q133:CS133)</f>
        <v>7.3264653862324103</v>
      </c>
      <c r="P133" s="39" t="s">
        <v>402</v>
      </c>
      <c r="Q133" s="32">
        <f t="shared" ref="Q133:AV133" si="239">SUMPRODUCT(B$3:B$6,$K133:$K136)</f>
        <v>3.8458575301295095E-2</v>
      </c>
      <c r="R133" s="32">
        <f t="shared" si="239"/>
        <v>0.35904099111886523</v>
      </c>
      <c r="S133" s="32">
        <f t="shared" si="239"/>
        <v>0.75976901089082793</v>
      </c>
      <c r="T133" s="32">
        <f t="shared" si="239"/>
        <v>-0.1375365148534792</v>
      </c>
      <c r="U133" s="32">
        <f t="shared" si="239"/>
        <v>0.18304590096409093</v>
      </c>
      <c r="V133" s="32">
        <f t="shared" si="239"/>
        <v>0.58377392073605361</v>
      </c>
      <c r="W133" s="32">
        <f t="shared" si="239"/>
        <v>-0.66552178531780215</v>
      </c>
      <c r="X133" s="32">
        <f t="shared" si="239"/>
        <v>-0.34493936950023196</v>
      </c>
      <c r="Y133" s="32">
        <f t="shared" si="239"/>
        <v>5.5788650271730689E-2</v>
      </c>
      <c r="Z133" s="32">
        <f t="shared" si="239"/>
        <v>0.57720042369449343</v>
      </c>
      <c r="AA133" s="32">
        <f t="shared" si="239"/>
        <v>0.8977828395120635</v>
      </c>
      <c r="AB133" s="32">
        <f t="shared" si="239"/>
        <v>1.2985108592840262</v>
      </c>
      <c r="AC133" s="32">
        <f t="shared" si="239"/>
        <v>0.4012053335397191</v>
      </c>
      <c r="AD133" s="32">
        <f t="shared" si="239"/>
        <v>0.72178774935728918</v>
      </c>
      <c r="AE133" s="32">
        <f t="shared" si="239"/>
        <v>1.1225157691292518</v>
      </c>
      <c r="AF133" s="32">
        <f t="shared" si="239"/>
        <v>-0.12677993692460382</v>
      </c>
      <c r="AG133" s="32">
        <f t="shared" si="239"/>
        <v>0.19380247889296631</v>
      </c>
      <c r="AH133" s="32">
        <f t="shared" si="239"/>
        <v>0.59453049866492891</v>
      </c>
      <c r="AI133" s="32">
        <f t="shared" si="239"/>
        <v>1.2955228882187577</v>
      </c>
      <c r="AJ133" s="32">
        <f t="shared" si="239"/>
        <v>1.6161053040363278</v>
      </c>
      <c r="AK133" s="32">
        <f t="shared" si="239"/>
        <v>2.0168333238082905</v>
      </c>
      <c r="AL133" s="32">
        <f t="shared" si="239"/>
        <v>1.1195277980639833</v>
      </c>
      <c r="AM133" s="32">
        <f t="shared" si="239"/>
        <v>1.4401102138815534</v>
      </c>
      <c r="AN133" s="32">
        <f t="shared" si="239"/>
        <v>1.8408382336535161</v>
      </c>
      <c r="AO133" s="32">
        <f t="shared" si="239"/>
        <v>0.59154252759966042</v>
      </c>
      <c r="AP133" s="32">
        <f t="shared" si="239"/>
        <v>0.91212494341723049</v>
      </c>
      <c r="AQ133" s="32">
        <f t="shared" si="239"/>
        <v>1.3128529631891932</v>
      </c>
      <c r="AR133" s="32">
        <f t="shared" si="239"/>
        <v>-0.41197860419553439</v>
      </c>
      <c r="AS133" s="32">
        <f t="shared" si="239"/>
        <v>-9.139618837796426E-2</v>
      </c>
      <c r="AT133" s="32">
        <f t="shared" si="239"/>
        <v>0.30933183139399839</v>
      </c>
      <c r="AU133" s="32">
        <f t="shared" si="239"/>
        <v>-0.58797369435030866</v>
      </c>
      <c r="AV133" s="32">
        <f t="shared" si="239"/>
        <v>-0.26739127853273859</v>
      </c>
      <c r="AW133" s="32">
        <f t="shared" ref="AW133:CB133" si="240">SUMPRODUCT(AH$3:AH$6,$K133:$K136)</f>
        <v>0.13333674123922409</v>
      </c>
      <c r="AX133" s="32">
        <f t="shared" si="240"/>
        <v>-1.1159589648146315</v>
      </c>
      <c r="AY133" s="32">
        <f t="shared" si="240"/>
        <v>-0.79537654899706145</v>
      </c>
      <c r="AZ133" s="32">
        <f t="shared" si="240"/>
        <v>-0.39464852922509874</v>
      </c>
      <c r="BA133" s="32">
        <f t="shared" si="240"/>
        <v>0.12676324419766388</v>
      </c>
      <c r="BB133" s="32">
        <f t="shared" si="240"/>
        <v>0.44734566001523401</v>
      </c>
      <c r="BC133" s="32">
        <f t="shared" si="240"/>
        <v>0.84807367978719661</v>
      </c>
      <c r="BD133" s="32">
        <f t="shared" si="240"/>
        <v>-4.9231845957110387E-2</v>
      </c>
      <c r="BE133" s="32">
        <f t="shared" si="240"/>
        <v>0.27135056986045974</v>
      </c>
      <c r="BF133" s="32">
        <f t="shared" si="240"/>
        <v>0.6720785896324224</v>
      </c>
      <c r="BG133" s="32">
        <f t="shared" si="240"/>
        <v>-0.57721711642143325</v>
      </c>
      <c r="BH133" s="32">
        <f t="shared" si="240"/>
        <v>-0.25663470060386318</v>
      </c>
      <c r="BI133" s="32">
        <f t="shared" si="240"/>
        <v>0.14409331916809948</v>
      </c>
      <c r="BJ133" s="32">
        <f t="shared" si="240"/>
        <v>0.84508570872192812</v>
      </c>
      <c r="BK133" s="32">
        <f t="shared" si="240"/>
        <v>1.1656681245394982</v>
      </c>
      <c r="BL133" s="32">
        <f t="shared" si="240"/>
        <v>1.5663961443114609</v>
      </c>
      <c r="BM133" s="32">
        <f t="shared" si="240"/>
        <v>0.66909061856715391</v>
      </c>
      <c r="BN133" s="32">
        <f t="shared" si="240"/>
        <v>0.98967303438472398</v>
      </c>
      <c r="BO133" s="32">
        <f t="shared" si="240"/>
        <v>1.3904010541566867</v>
      </c>
      <c r="BP133" s="32">
        <f t="shared" si="240"/>
        <v>0.14110534810283104</v>
      </c>
      <c r="BQ133" s="32">
        <f t="shared" si="240"/>
        <v>0.46168776392040117</v>
      </c>
      <c r="BR133" s="32">
        <f t="shared" si="240"/>
        <v>0.86241578369236382</v>
      </c>
      <c r="BS133" s="32">
        <f t="shared" si="240"/>
        <v>-1.3128529631891932</v>
      </c>
      <c r="BT133" s="32">
        <f t="shared" si="240"/>
        <v>-0.99227054737162312</v>
      </c>
      <c r="BU133" s="32">
        <f t="shared" si="240"/>
        <v>-0.59154252759966042</v>
      </c>
      <c r="BV133" s="32">
        <f t="shared" si="240"/>
        <v>-1.4888480533439676</v>
      </c>
      <c r="BW133" s="32">
        <f t="shared" si="240"/>
        <v>-1.1682656375263976</v>
      </c>
      <c r="BX133" s="32">
        <f t="shared" si="240"/>
        <v>-0.76753761775443485</v>
      </c>
      <c r="BY133" s="32">
        <f t="shared" si="240"/>
        <v>-2.0168333238082905</v>
      </c>
      <c r="BZ133" s="32">
        <f t="shared" si="240"/>
        <v>-1.6962509079907204</v>
      </c>
      <c r="CA133" s="32">
        <f t="shared" si="240"/>
        <v>-1.2955228882187577</v>
      </c>
      <c r="CB133" s="32">
        <f t="shared" si="240"/>
        <v>-0.77411111479599493</v>
      </c>
      <c r="CC133" s="32">
        <f t="shared" ref="CC133:CS133" si="241">SUMPRODUCT(BN$3:BN$6,$K133:$K136)</f>
        <v>-0.45352869897842485</v>
      </c>
      <c r="CD133" s="32">
        <f t="shared" si="241"/>
        <v>-5.2800679206462198E-2</v>
      </c>
      <c r="CE133" s="32">
        <f t="shared" si="241"/>
        <v>-0.95010620495076925</v>
      </c>
      <c r="CF133" s="32">
        <f t="shared" si="241"/>
        <v>-0.62952378913319917</v>
      </c>
      <c r="CG133" s="32">
        <f t="shared" si="241"/>
        <v>-0.22879576936123647</v>
      </c>
      <c r="CH133" s="32">
        <f t="shared" si="241"/>
        <v>-1.4780914754150922</v>
      </c>
      <c r="CI133" s="32">
        <f t="shared" si="241"/>
        <v>-1.1575090595975221</v>
      </c>
      <c r="CJ133" s="32">
        <f t="shared" si="241"/>
        <v>-0.75678103982555944</v>
      </c>
      <c r="CK133" s="32">
        <f t="shared" si="241"/>
        <v>-5.5788650271730689E-2</v>
      </c>
      <c r="CL133" s="32">
        <f t="shared" si="241"/>
        <v>0.26479376554583944</v>
      </c>
      <c r="CM133" s="32">
        <f t="shared" si="241"/>
        <v>0.66552178531780215</v>
      </c>
      <c r="CN133" s="32">
        <f t="shared" si="241"/>
        <v>-0.23178374042650499</v>
      </c>
      <c r="CO133" s="32">
        <f t="shared" si="241"/>
        <v>8.8798675391065146E-2</v>
      </c>
      <c r="CP133" s="32">
        <f t="shared" si="241"/>
        <v>0.48952669516302783</v>
      </c>
      <c r="CQ133" s="32">
        <f t="shared" si="241"/>
        <v>-0.75976901089082793</v>
      </c>
      <c r="CR133" s="32">
        <f t="shared" si="241"/>
        <v>-0.43918659507325775</v>
      </c>
      <c r="CS133" s="32">
        <f t="shared" si="241"/>
        <v>-3.8458575301295095E-2</v>
      </c>
    </row>
    <row r="134" spans="2:97" ht="14.25" thickTop="1" thickBot="1" x14ac:dyDescent="0.25">
      <c r="H134" s="33">
        <f>H133</f>
        <v>5.096435546875E-2</v>
      </c>
      <c r="I134" s="33">
        <f t="shared" ref="I134:J134" si="242">I129</f>
        <v>0.65234375</v>
      </c>
      <c r="J134" s="33">
        <f t="shared" si="242"/>
        <v>-0.46722053722173312</v>
      </c>
      <c r="K134" s="33">
        <f t="shared" ref="K134:K136" si="243">I134+J134*H134</f>
        <v>0.62853215645873128</v>
      </c>
      <c r="L134" s="33">
        <f>$CE$4-$CE$7*SUMPRODUCT($B$4:$CD$4,Q135:CS135)</f>
        <v>-2.1942711098532186E-2</v>
      </c>
      <c r="M134" s="39" t="s">
        <v>414</v>
      </c>
      <c r="O134" s="47">
        <f t="shared" ref="O134:O135" si="244">SUM(Q134:CS134)</f>
        <v>127.01923215852528</v>
      </c>
      <c r="P134" s="39" t="s">
        <v>404</v>
      </c>
      <c r="Q134" s="33">
        <f>EXP(Q133)</f>
        <v>1.0392076786013507</v>
      </c>
      <c r="R134" s="33">
        <f>EXP(R133)</f>
        <v>1.4319554978266591</v>
      </c>
      <c r="S134" s="33">
        <f t="shared" ref="S134:CD134" si="245">EXP(S133)</f>
        <v>2.1377823590179896</v>
      </c>
      <c r="T134" s="33">
        <f t="shared" si="245"/>
        <v>0.87150252662908201</v>
      </c>
      <c r="U134" s="33">
        <f t="shared" si="245"/>
        <v>1.2008695278848724</v>
      </c>
      <c r="V134" s="33">
        <f t="shared" si="245"/>
        <v>1.7927915330405793</v>
      </c>
      <c r="W134" s="33">
        <f t="shared" si="245"/>
        <v>0.51400525732639979</v>
      </c>
      <c r="X134" s="33">
        <f t="shared" si="245"/>
        <v>0.70826329452353232</v>
      </c>
      <c r="Y134" s="33">
        <f t="shared" si="245"/>
        <v>1.0573741843726321</v>
      </c>
      <c r="Z134" s="33">
        <f t="shared" si="245"/>
        <v>1.7810452725035888</v>
      </c>
      <c r="AA134" s="33">
        <f t="shared" si="245"/>
        <v>2.4541558173167051</v>
      </c>
      <c r="AB134" s="33">
        <f t="shared" si="245"/>
        <v>3.6638366349399787</v>
      </c>
      <c r="AC134" s="33">
        <f t="shared" si="245"/>
        <v>1.4936239281032984</v>
      </c>
      <c r="AD134" s="33">
        <f t="shared" si="245"/>
        <v>2.0581093072864332</v>
      </c>
      <c r="AE134" s="33">
        <f t="shared" si="245"/>
        <v>3.0725743758974517</v>
      </c>
      <c r="AF134" s="33">
        <f t="shared" si="245"/>
        <v>0.88092751088529631</v>
      </c>
      <c r="AG134" s="33">
        <f t="shared" si="245"/>
        <v>1.2138564969965517</v>
      </c>
      <c r="AH134" s="33">
        <f t="shared" si="245"/>
        <v>1.8121799243042722</v>
      </c>
      <c r="AI134" s="33">
        <f t="shared" si="245"/>
        <v>3.6529055361231055</v>
      </c>
      <c r="AJ134" s="33">
        <f t="shared" si="245"/>
        <v>5.033448340694469</v>
      </c>
      <c r="AK134" s="33">
        <f t="shared" si="245"/>
        <v>7.5144912562552122</v>
      </c>
      <c r="AL134" s="33">
        <f t="shared" si="245"/>
        <v>3.0634073148432468</v>
      </c>
      <c r="AM134" s="33">
        <f t="shared" si="245"/>
        <v>4.2211610219009481</v>
      </c>
      <c r="AN134" s="33">
        <f t="shared" si="245"/>
        <v>6.3018184440020635</v>
      </c>
      <c r="AO134" s="33">
        <f t="shared" si="245"/>
        <v>1.8067732646192811</v>
      </c>
      <c r="AP134" s="33">
        <f t="shared" si="245"/>
        <v>2.489607191009104</v>
      </c>
      <c r="AQ134" s="33">
        <f t="shared" si="245"/>
        <v>3.7167623867511139</v>
      </c>
      <c r="AR134" s="33">
        <f t="shared" si="245"/>
        <v>0.66233844716442614</v>
      </c>
      <c r="AS134" s="33">
        <f t="shared" si="245"/>
        <v>0.91265605553988771</v>
      </c>
      <c r="AT134" s="33">
        <f t="shared" si="245"/>
        <v>1.3625144205565904</v>
      </c>
      <c r="AU134" s="33">
        <f t="shared" si="245"/>
        <v>0.55545166002262625</v>
      </c>
      <c r="AV134" s="33">
        <f t="shared" si="245"/>
        <v>0.76537353863361846</v>
      </c>
      <c r="AW134" s="33">
        <f t="shared" si="245"/>
        <v>1.1426347057806323</v>
      </c>
      <c r="AX134" s="33">
        <f t="shared" si="245"/>
        <v>0.32760097041441977</v>
      </c>
      <c r="AY134" s="33">
        <f t="shared" si="245"/>
        <v>0.45141122447213144</v>
      </c>
      <c r="AZ134" s="33">
        <f t="shared" si="245"/>
        <v>0.67391685970959547</v>
      </c>
      <c r="BA134" s="33">
        <f t="shared" si="245"/>
        <v>1.1351482330338853</v>
      </c>
      <c r="BB134" s="33">
        <f t="shared" si="245"/>
        <v>1.564154871650673</v>
      </c>
      <c r="BC134" s="33">
        <f t="shared" si="245"/>
        <v>2.3351442809933136</v>
      </c>
      <c r="BD134" s="33">
        <f t="shared" si="245"/>
        <v>0.95196039594225068</v>
      </c>
      <c r="BE134" s="33">
        <f t="shared" si="245"/>
        <v>1.3117348444898003</v>
      </c>
      <c r="BF134" s="33">
        <f t="shared" si="245"/>
        <v>1.9583036026717047</v>
      </c>
      <c r="BG134" s="33">
        <f t="shared" si="245"/>
        <v>0.56145866859786298</v>
      </c>
      <c r="BH134" s="33">
        <f t="shared" si="245"/>
        <v>0.77365077631375101</v>
      </c>
      <c r="BI134" s="33">
        <f t="shared" si="245"/>
        <v>1.154991886377964</v>
      </c>
      <c r="BJ134" s="33">
        <f t="shared" si="245"/>
        <v>2.328177351124288</v>
      </c>
      <c r="BK134" s="33">
        <f t="shared" si="245"/>
        <v>3.2080655546588055</v>
      </c>
      <c r="BL134" s="33">
        <f t="shared" si="245"/>
        <v>4.7893569037108783</v>
      </c>
      <c r="BM134" s="33">
        <f t="shared" si="245"/>
        <v>1.9524609813085954</v>
      </c>
      <c r="BN134" s="33">
        <f t="shared" si="245"/>
        <v>2.6903546750537286</v>
      </c>
      <c r="BO134" s="33">
        <f t="shared" si="245"/>
        <v>4.0164605482227449</v>
      </c>
      <c r="BP134" s="33">
        <f t="shared" si="245"/>
        <v>1.1515459547765703</v>
      </c>
      <c r="BQ134" s="33">
        <f t="shared" si="245"/>
        <v>1.5867497853380621</v>
      </c>
      <c r="BR134" s="33">
        <f t="shared" si="245"/>
        <v>2.3688764800440145</v>
      </c>
      <c r="BS134" s="33">
        <f t="shared" si="245"/>
        <v>0.26905136673913588</v>
      </c>
      <c r="BT134" s="33">
        <f t="shared" si="245"/>
        <v>0.37073396562890021</v>
      </c>
      <c r="BU134" s="33">
        <f t="shared" si="245"/>
        <v>0.55347287874038675</v>
      </c>
      <c r="BV134" s="33">
        <f t="shared" si="245"/>
        <v>0.2256324224064099</v>
      </c>
      <c r="BW134" s="33">
        <f t="shared" si="245"/>
        <v>0.31090569710536947</v>
      </c>
      <c r="BX134" s="33">
        <f t="shared" si="245"/>
        <v>0.4641545883226228</v>
      </c>
      <c r="BY134" s="33">
        <f t="shared" si="245"/>
        <v>0.13307620780948812</v>
      </c>
      <c r="BZ134" s="33">
        <f t="shared" si="245"/>
        <v>0.18336970687051637</v>
      </c>
      <c r="CA134" s="33">
        <f t="shared" si="245"/>
        <v>0.27375468380201201</v>
      </c>
      <c r="CB134" s="33">
        <f t="shared" si="245"/>
        <v>0.46111347583218715</v>
      </c>
      <c r="CC134" s="33">
        <f t="shared" si="245"/>
        <v>0.63538211893173979</v>
      </c>
      <c r="CD134" s="33">
        <f t="shared" si="245"/>
        <v>0.94856906317920309</v>
      </c>
      <c r="CE134" s="33">
        <f t="shared" ref="CE134:CS134" si="246">EXP(CE133)</f>
        <v>0.38669995182418859</v>
      </c>
      <c r="CF134" s="33">
        <f t="shared" si="246"/>
        <v>0.53284548740942228</v>
      </c>
      <c r="CG134" s="33">
        <f t="shared" si="246"/>
        <v>0.79549098054728551</v>
      </c>
      <c r="CH134" s="33">
        <f t="shared" si="246"/>
        <v>0.22807255535369741</v>
      </c>
      <c r="CI134" s="33">
        <f t="shared" si="246"/>
        <v>0.31426802964124817</v>
      </c>
      <c r="CJ134" s="33">
        <f t="shared" si="246"/>
        <v>0.46917425212590663</v>
      </c>
      <c r="CK134" s="33">
        <f t="shared" si="246"/>
        <v>0.94573899644932813</v>
      </c>
      <c r="CL134" s="33">
        <f t="shared" si="246"/>
        <v>1.3031621911198246</v>
      </c>
      <c r="CM134" s="33">
        <f t="shared" si="246"/>
        <v>1.9455053926909303</v>
      </c>
      <c r="CN134" s="33">
        <f t="shared" si="246"/>
        <v>0.7931176240407839</v>
      </c>
      <c r="CO134" s="33">
        <f t="shared" si="246"/>
        <v>1.0928606144413275</v>
      </c>
      <c r="CP134" s="33">
        <f t="shared" si="246"/>
        <v>1.6315438195978378</v>
      </c>
      <c r="CQ134" s="33">
        <f t="shared" si="246"/>
        <v>0.46777446533863221</v>
      </c>
      <c r="CR134" s="33">
        <f t="shared" si="246"/>
        <v>0.64456049659495829</v>
      </c>
      <c r="CS134" s="33">
        <f t="shared" si="246"/>
        <v>0.96227156572387962</v>
      </c>
    </row>
    <row r="135" spans="2:97" ht="14.25" thickTop="1" thickBot="1" x14ac:dyDescent="0.25">
      <c r="H135" s="32">
        <f t="shared" ref="H135:H136" si="247">H134</f>
        <v>5.096435546875E-2</v>
      </c>
      <c r="I135" s="32">
        <f t="shared" ref="I135:J135" si="248">I130</f>
        <v>-0.36293691293352603</v>
      </c>
      <c r="J135" s="32">
        <f t="shared" si="248"/>
        <v>0.21479193689969592</v>
      </c>
      <c r="K135" s="32">
        <f t="shared" si="243"/>
        <v>-0.35199018030954859</v>
      </c>
      <c r="L135" s="32">
        <f>$CE$5-$CE$7*SUMPRODUCT($B$5:$CD$5,Q135:CS135)</f>
        <v>5.7927489414090871E-2</v>
      </c>
      <c r="M135" s="32">
        <f>SUMPRODUCT($B$7:$CD$7, LN(Q135:CS135))</f>
        <v>-487.2393079116145</v>
      </c>
      <c r="O135" s="48">
        <f t="shared" si="244"/>
        <v>1</v>
      </c>
      <c r="P135" s="39" t="s">
        <v>405</v>
      </c>
      <c r="Q135" s="32">
        <f t="shared" ref="Q135:AV135" si="249">Q134/$O134</f>
        <v>8.1814986671024451E-3</v>
      </c>
      <c r="R135" s="32">
        <f t="shared" si="249"/>
        <v>1.1273532940582722E-2</v>
      </c>
      <c r="S135" s="32">
        <f t="shared" si="249"/>
        <v>1.6830383263141981E-2</v>
      </c>
      <c r="T135" s="32">
        <f t="shared" si="249"/>
        <v>6.8611856001570739E-3</v>
      </c>
      <c r="U135" s="32">
        <f t="shared" si="249"/>
        <v>9.4542338784266728E-3</v>
      </c>
      <c r="V135" s="32">
        <f t="shared" si="249"/>
        <v>1.4114331369938537E-2</v>
      </c>
      <c r="W135" s="32">
        <f t="shared" si="249"/>
        <v>4.0466726856362972E-3</v>
      </c>
      <c r="X135" s="32">
        <f t="shared" si="249"/>
        <v>5.5760319322320437E-3</v>
      </c>
      <c r="Y135" s="32">
        <f t="shared" si="249"/>
        <v>8.3245203612393529E-3</v>
      </c>
      <c r="Z135" s="32">
        <f t="shared" si="249"/>
        <v>1.4021855133565681E-2</v>
      </c>
      <c r="AA135" s="32">
        <f t="shared" si="249"/>
        <v>1.9321135670650382E-2</v>
      </c>
      <c r="AB135" s="32">
        <f t="shared" si="249"/>
        <v>2.8844739278279987E-2</v>
      </c>
      <c r="AC135" s="32">
        <f t="shared" si="249"/>
        <v>1.1759037609668382E-2</v>
      </c>
      <c r="AD135" s="32">
        <f t="shared" si="249"/>
        <v>1.6203131386574806E-2</v>
      </c>
      <c r="AE135" s="32">
        <f t="shared" si="249"/>
        <v>2.4189835851493348E-2</v>
      </c>
      <c r="AF135" s="32">
        <f t="shared" si="249"/>
        <v>6.9353868380015249E-3</v>
      </c>
      <c r="AG135" s="32">
        <f t="shared" si="249"/>
        <v>9.556477994463141E-3</v>
      </c>
      <c r="AH135" s="32">
        <f t="shared" si="249"/>
        <v>1.4266972752933952E-2</v>
      </c>
      <c r="AI135" s="32">
        <f t="shared" si="249"/>
        <v>2.875868066627995E-2</v>
      </c>
      <c r="AJ135" s="32">
        <f t="shared" si="249"/>
        <v>3.9627450545540351E-2</v>
      </c>
      <c r="AK135" s="32">
        <f t="shared" si="249"/>
        <v>5.9160263595963283E-2</v>
      </c>
      <c r="AL135" s="32">
        <f t="shared" si="249"/>
        <v>2.4117665197503219E-2</v>
      </c>
      <c r="AM135" s="32">
        <f t="shared" si="249"/>
        <v>3.3232455827104698E-2</v>
      </c>
      <c r="AN135" s="32">
        <f t="shared" si="249"/>
        <v>4.9613104542602905E-2</v>
      </c>
      <c r="AO135" s="32">
        <f t="shared" si="249"/>
        <v>1.4224407075334488E-2</v>
      </c>
      <c r="AP135" s="32">
        <f t="shared" si="249"/>
        <v>1.9600238079710407E-2</v>
      </c>
      <c r="AQ135" s="32">
        <f t="shared" si="249"/>
        <v>2.9261414382606564E-2</v>
      </c>
      <c r="AR135" s="32">
        <f t="shared" si="249"/>
        <v>5.2144737132232086E-3</v>
      </c>
      <c r="AS135" s="32">
        <f t="shared" si="249"/>
        <v>7.1851800710057432E-3</v>
      </c>
      <c r="AT135" s="32">
        <f t="shared" si="249"/>
        <v>1.0726835593338462E-2</v>
      </c>
      <c r="AU135" s="32">
        <f t="shared" si="249"/>
        <v>4.3729729001148387E-3</v>
      </c>
      <c r="AV135" s="32">
        <f t="shared" si="249"/>
        <v>6.0256508060007831E-3</v>
      </c>
      <c r="AW135" s="32">
        <f t="shared" ref="AW135:CB135" si="250">AW134/$O134</f>
        <v>8.9957614005615836E-3</v>
      </c>
      <c r="AX135" s="32">
        <f t="shared" si="250"/>
        <v>2.5791446291027814E-3</v>
      </c>
      <c r="AY135" s="32">
        <f t="shared" si="250"/>
        <v>3.5538809107958664E-3</v>
      </c>
      <c r="AZ135" s="32">
        <f t="shared" si="250"/>
        <v>5.3056285119761955E-3</v>
      </c>
      <c r="BA135" s="32">
        <f t="shared" si="250"/>
        <v>8.9368217217466184E-3</v>
      </c>
      <c r="BB135" s="32">
        <f t="shared" si="250"/>
        <v>1.2314315281787743E-2</v>
      </c>
      <c r="BC135" s="32">
        <f t="shared" si="250"/>
        <v>1.8384178846861211E-2</v>
      </c>
      <c r="BD135" s="32">
        <f t="shared" si="250"/>
        <v>7.4946162070493741E-3</v>
      </c>
      <c r="BE135" s="32">
        <f t="shared" si="250"/>
        <v>1.0327056951916547E-2</v>
      </c>
      <c r="BF135" s="32">
        <f t="shared" si="250"/>
        <v>1.5417378686620152E-2</v>
      </c>
      <c r="BG135" s="32">
        <f t="shared" si="250"/>
        <v>4.4202650185850532E-3</v>
      </c>
      <c r="BH135" s="32">
        <f t="shared" si="250"/>
        <v>6.0908160375918712E-3</v>
      </c>
      <c r="BI135" s="32">
        <f t="shared" si="250"/>
        <v>9.0930473027618849E-3</v>
      </c>
      <c r="BJ135" s="32">
        <f t="shared" si="250"/>
        <v>1.8329329437440041E-2</v>
      </c>
      <c r="BK135" s="32">
        <f t="shared" si="250"/>
        <v>2.5256533992072998E-2</v>
      </c>
      <c r="BL135" s="32">
        <f t="shared" si="250"/>
        <v>3.7705761736408244E-2</v>
      </c>
      <c r="BM135" s="32">
        <f t="shared" si="250"/>
        <v>1.5371380759661992E-2</v>
      </c>
      <c r="BN135" s="32">
        <f t="shared" si="250"/>
        <v>2.1180687596159091E-2</v>
      </c>
      <c r="BO135" s="32">
        <f t="shared" si="250"/>
        <v>3.1620885120845599E-2</v>
      </c>
      <c r="BP135" s="32">
        <f t="shared" si="250"/>
        <v>9.0659180913595285E-3</v>
      </c>
      <c r="BQ135" s="32">
        <f t="shared" si="250"/>
        <v>1.2492201049977475E-2</v>
      </c>
      <c r="BR135" s="32">
        <f t="shared" si="250"/>
        <v>1.8649746497345836E-2</v>
      </c>
      <c r="BS135" s="32">
        <f t="shared" si="250"/>
        <v>2.1181939314776251E-3</v>
      </c>
      <c r="BT135" s="32">
        <f t="shared" si="250"/>
        <v>2.918723088848536E-3</v>
      </c>
      <c r="BU135" s="32">
        <f t="shared" si="250"/>
        <v>4.3573943042706283E-3</v>
      </c>
      <c r="BV135" s="32">
        <f t="shared" si="250"/>
        <v>1.7763642447846894E-3</v>
      </c>
      <c r="BW135" s="32">
        <f t="shared" si="250"/>
        <v>2.4477056885160997E-3</v>
      </c>
      <c r="BX135" s="32">
        <f t="shared" si="250"/>
        <v>3.6542071655994469E-3</v>
      </c>
      <c r="BY135" s="32">
        <f t="shared" si="250"/>
        <v>1.0476855004398348E-3</v>
      </c>
      <c r="BZ135" s="32">
        <f t="shared" si="250"/>
        <v>1.443637343372249E-3</v>
      </c>
      <c r="CA135" s="32">
        <f t="shared" si="250"/>
        <v>2.1552223167303894E-3</v>
      </c>
      <c r="CB135" s="32">
        <f t="shared" si="250"/>
        <v>3.6302650236201897E-3</v>
      </c>
      <c r="CC135" s="32">
        <f t="shared" ref="CC135:CS135" si="251">CC134/$O134</f>
        <v>5.0022512979668822E-3</v>
      </c>
      <c r="CD135" s="32">
        <f t="shared" si="251"/>
        <v>7.4679168426663878E-3</v>
      </c>
      <c r="CE135" s="32">
        <f t="shared" si="251"/>
        <v>3.0444204806841452E-3</v>
      </c>
      <c r="CF135" s="32">
        <f t="shared" si="251"/>
        <v>4.194998492389003E-3</v>
      </c>
      <c r="CG135" s="32">
        <f t="shared" si="251"/>
        <v>6.2627601114332012E-3</v>
      </c>
      <c r="CH135" s="32">
        <f t="shared" si="251"/>
        <v>1.7955749808741827E-3</v>
      </c>
      <c r="CI135" s="32">
        <f t="shared" si="251"/>
        <v>2.4741767392281871E-3</v>
      </c>
      <c r="CJ135" s="32">
        <f t="shared" si="251"/>
        <v>3.6937260929144782E-3</v>
      </c>
      <c r="CK135" s="32">
        <f t="shared" si="251"/>
        <v>7.445636226717278E-3</v>
      </c>
      <c r="CL135" s="32">
        <f t="shared" si="251"/>
        <v>1.0259565964730632E-2</v>
      </c>
      <c r="CM135" s="32">
        <f t="shared" si="251"/>
        <v>1.5316620637911419E-2</v>
      </c>
      <c r="CN135" s="32">
        <f t="shared" si="251"/>
        <v>6.2440750944781345E-3</v>
      </c>
      <c r="CO135" s="32">
        <f t="shared" si="251"/>
        <v>8.6038987629636441E-3</v>
      </c>
      <c r="CP135" s="32">
        <f t="shared" si="251"/>
        <v>1.2844856577007199E-2</v>
      </c>
      <c r="CQ135" s="32">
        <f t="shared" si="251"/>
        <v>3.6827058185553369E-3</v>
      </c>
      <c r="CR135" s="32">
        <f t="shared" si="251"/>
        <v>5.0745110456227602E-3</v>
      </c>
      <c r="CS135" s="32">
        <f t="shared" si="251"/>
        <v>7.5757942271523476E-3</v>
      </c>
    </row>
    <row r="136" spans="2:97" ht="13.5" thickTop="1" x14ac:dyDescent="0.2">
      <c r="H136" s="34">
        <f t="shared" si="247"/>
        <v>5.096435546875E-2</v>
      </c>
      <c r="I136" s="34">
        <f t="shared" ref="I136:J136" si="252">I131</f>
        <v>0.38419988359023766</v>
      </c>
      <c r="J136" s="34">
        <f t="shared" si="252"/>
        <v>-0.46198299927305519</v>
      </c>
      <c r="K136" s="34">
        <f t="shared" si="243"/>
        <v>0.36065521779476639</v>
      </c>
      <c r="L136" s="34">
        <f>$CE$6-$CE$7*SUMPRODUCT($B$6:$CD$6,Q135:CS135)</f>
        <v>0.2063598975902039</v>
      </c>
    </row>
    <row r="137" spans="2:97" ht="13.5" thickBot="1" x14ac:dyDescent="0.25">
      <c r="B137" s="39" t="s">
        <v>406</v>
      </c>
      <c r="D137" s="39" t="s">
        <v>407</v>
      </c>
      <c r="E137" s="39" t="s">
        <v>408</v>
      </c>
      <c r="F137" s="39" t="s">
        <v>409</v>
      </c>
      <c r="H137" s="39" t="s">
        <v>386</v>
      </c>
      <c r="I137" s="39" t="s">
        <v>410</v>
      </c>
      <c r="J137" s="39" t="s">
        <v>411</v>
      </c>
      <c r="K137" s="39" t="s">
        <v>388</v>
      </c>
      <c r="L137" s="39" t="s">
        <v>412</v>
      </c>
      <c r="M137" s="39" t="s">
        <v>413</v>
      </c>
      <c r="O137" s="45" t="s">
        <v>375</v>
      </c>
    </row>
    <row r="138" spans="2:97" ht="14.25" thickTop="1" thickBot="1" x14ac:dyDescent="0.25">
      <c r="B138" s="32">
        <f>1+B133</f>
        <v>9</v>
      </c>
      <c r="D138" s="32">
        <f>IF(F133,IF(M138&lt;0,D133,H138),E133)</f>
        <v>5.096435546875E-2</v>
      </c>
      <c r="E138" s="32">
        <f>IF(F133,IF(M138&lt;0,H138,E133),H138)</f>
        <v>5.6060791015625E-2</v>
      </c>
      <c r="F138" s="32" t="b">
        <f>OR(F133,M138*M133&lt;=0)</f>
        <v>1</v>
      </c>
      <c r="H138" s="32">
        <f>IF(F133,(D133+E133)/2,2*H133)</f>
        <v>5.6060791015625E-2</v>
      </c>
      <c r="I138" s="32">
        <f>I133</f>
        <v>-0.62469141377649418</v>
      </c>
      <c r="J138" s="32">
        <f>J133</f>
        <v>-1</v>
      </c>
      <c r="K138" s="32">
        <f>I138+J138*H138</f>
        <v>-0.68075220479211918</v>
      </c>
      <c r="L138" s="32">
        <f>$CE$3-$CE$7*SUMPRODUCT($B$3:$CD$3,Q140:CS140)</f>
        <v>-4.9812327757678077E-2</v>
      </c>
      <c r="M138" s="32">
        <f>SUMPRODUCT(L138:L141,J138:J141)</f>
        <v>-0.20392333441931337</v>
      </c>
      <c r="O138" s="46">
        <f>SUM(Q138:CS138)</f>
        <v>7.3738030886450661</v>
      </c>
      <c r="P138" s="39" t="s">
        <v>402</v>
      </c>
      <c r="Q138" s="32">
        <f t="shared" ref="Q138:AV138" si="253">SUMPRODUCT(B$3:B$6,$K138:$K141)</f>
        <v>4.7195963519446382E-2</v>
      </c>
      <c r="R138" s="32">
        <f t="shared" si="253"/>
        <v>0.36568552015519684</v>
      </c>
      <c r="S138" s="32">
        <f t="shared" si="253"/>
        <v>0.76379746594988496</v>
      </c>
      <c r="T138" s="32">
        <f t="shared" si="253"/>
        <v>-0.12825179000412906</v>
      </c>
      <c r="U138" s="32">
        <f t="shared" si="253"/>
        <v>0.1902377666316214</v>
      </c>
      <c r="V138" s="32">
        <f t="shared" si="253"/>
        <v>0.58834971242630951</v>
      </c>
      <c r="W138" s="32">
        <f t="shared" si="253"/>
        <v>-0.65459505057485545</v>
      </c>
      <c r="X138" s="32">
        <f t="shared" si="253"/>
        <v>-0.33610549393910494</v>
      </c>
      <c r="Y138" s="32">
        <f t="shared" si="253"/>
        <v>6.2006451855583122E-2</v>
      </c>
      <c r="Z138" s="32">
        <f t="shared" si="253"/>
        <v>0.58389681818053596</v>
      </c>
      <c r="AA138" s="32">
        <f t="shared" si="253"/>
        <v>0.90238637481628636</v>
      </c>
      <c r="AB138" s="32">
        <f t="shared" si="253"/>
        <v>1.3004983206109744</v>
      </c>
      <c r="AC138" s="32">
        <f t="shared" si="253"/>
        <v>0.40844906465696046</v>
      </c>
      <c r="AD138" s="32">
        <f t="shared" si="253"/>
        <v>0.72693862129271092</v>
      </c>
      <c r="AE138" s="32">
        <f t="shared" si="253"/>
        <v>1.1250505670873989</v>
      </c>
      <c r="AF138" s="32">
        <f t="shared" si="253"/>
        <v>-0.11789419591376588</v>
      </c>
      <c r="AG138" s="32">
        <f t="shared" si="253"/>
        <v>0.20059536072198458</v>
      </c>
      <c r="AH138" s="32">
        <f t="shared" si="253"/>
        <v>0.59870730651667259</v>
      </c>
      <c r="AI138" s="32">
        <f t="shared" si="253"/>
        <v>1.2994979577286552</v>
      </c>
      <c r="AJ138" s="32">
        <f t="shared" si="253"/>
        <v>1.6179875143644056</v>
      </c>
      <c r="AK138" s="32">
        <f t="shared" si="253"/>
        <v>2.0160994601590936</v>
      </c>
      <c r="AL138" s="32">
        <f t="shared" si="253"/>
        <v>1.1240502042050797</v>
      </c>
      <c r="AM138" s="32">
        <f t="shared" si="253"/>
        <v>1.4425397608408301</v>
      </c>
      <c r="AN138" s="32">
        <f t="shared" si="253"/>
        <v>1.8406517066355181</v>
      </c>
      <c r="AO138" s="32">
        <f t="shared" si="253"/>
        <v>0.59770694363435339</v>
      </c>
      <c r="AP138" s="32">
        <f t="shared" si="253"/>
        <v>0.9161965002701038</v>
      </c>
      <c r="AQ138" s="32">
        <f t="shared" si="253"/>
        <v>1.3143084460647918</v>
      </c>
      <c r="AR138" s="32">
        <f t="shared" si="253"/>
        <v>-0.40663883967529973</v>
      </c>
      <c r="AS138" s="32">
        <f t="shared" si="253"/>
        <v>-8.8149283039549275E-2</v>
      </c>
      <c r="AT138" s="32">
        <f t="shared" si="253"/>
        <v>0.30996266275513878</v>
      </c>
      <c r="AU138" s="32">
        <f t="shared" si="253"/>
        <v>-0.58208659319887524</v>
      </c>
      <c r="AV138" s="32">
        <f t="shared" si="253"/>
        <v>-0.26359703656312472</v>
      </c>
      <c r="AW138" s="32">
        <f t="shared" ref="AW138:CB138" si="254">SUMPRODUCT(AH$3:AH$6,$K138:$K141)</f>
        <v>0.13451490923156334</v>
      </c>
      <c r="AX138" s="32">
        <f t="shared" si="254"/>
        <v>-1.1084298537696016</v>
      </c>
      <c r="AY138" s="32">
        <f t="shared" si="254"/>
        <v>-0.78994029713385105</v>
      </c>
      <c r="AZ138" s="32">
        <f t="shared" si="254"/>
        <v>-0.39182835133916299</v>
      </c>
      <c r="BA138" s="32">
        <f t="shared" si="254"/>
        <v>0.13006201498578979</v>
      </c>
      <c r="BB138" s="32">
        <f t="shared" si="254"/>
        <v>0.44855157162154025</v>
      </c>
      <c r="BC138" s="32">
        <f t="shared" si="254"/>
        <v>0.84666351741622825</v>
      </c>
      <c r="BD138" s="32">
        <f t="shared" si="254"/>
        <v>-4.5385738537785658E-2</v>
      </c>
      <c r="BE138" s="32">
        <f t="shared" si="254"/>
        <v>0.2731038180979648</v>
      </c>
      <c r="BF138" s="32">
        <f t="shared" si="254"/>
        <v>0.67121576389265281</v>
      </c>
      <c r="BG138" s="32">
        <f t="shared" si="254"/>
        <v>-0.57172899910851194</v>
      </c>
      <c r="BH138" s="32">
        <f t="shared" si="254"/>
        <v>-0.25323944247276153</v>
      </c>
      <c r="BI138" s="32">
        <f t="shared" si="254"/>
        <v>0.14487250332192653</v>
      </c>
      <c r="BJ138" s="32">
        <f t="shared" si="254"/>
        <v>0.84566315453390928</v>
      </c>
      <c r="BK138" s="32">
        <f t="shared" si="254"/>
        <v>1.1641527111696597</v>
      </c>
      <c r="BL138" s="32">
        <f t="shared" si="254"/>
        <v>1.5622646569643477</v>
      </c>
      <c r="BM138" s="32">
        <f t="shared" si="254"/>
        <v>0.67021540101033361</v>
      </c>
      <c r="BN138" s="32">
        <f t="shared" si="254"/>
        <v>0.98870495764608402</v>
      </c>
      <c r="BO138" s="32">
        <f t="shared" si="254"/>
        <v>1.386816903440772</v>
      </c>
      <c r="BP138" s="32">
        <f t="shared" si="254"/>
        <v>0.14387214043960733</v>
      </c>
      <c r="BQ138" s="32">
        <f t="shared" si="254"/>
        <v>0.46236169707535779</v>
      </c>
      <c r="BR138" s="32">
        <f t="shared" si="254"/>
        <v>0.86047364287004591</v>
      </c>
      <c r="BS138" s="32">
        <f t="shared" si="254"/>
        <v>-1.3143084460647918</v>
      </c>
      <c r="BT138" s="32">
        <f t="shared" si="254"/>
        <v>-0.9958188894290414</v>
      </c>
      <c r="BU138" s="32">
        <f t="shared" si="254"/>
        <v>-0.59770694363435339</v>
      </c>
      <c r="BV138" s="32">
        <f t="shared" si="254"/>
        <v>-1.4897561995883672</v>
      </c>
      <c r="BW138" s="32">
        <f t="shared" si="254"/>
        <v>-1.1712666429526168</v>
      </c>
      <c r="BX138" s="32">
        <f t="shared" si="254"/>
        <v>-0.77315469715792884</v>
      </c>
      <c r="BY138" s="32">
        <f t="shared" si="254"/>
        <v>-2.0160994601590936</v>
      </c>
      <c r="BZ138" s="32">
        <f t="shared" si="254"/>
        <v>-1.6976099035233432</v>
      </c>
      <c r="CA138" s="32">
        <f t="shared" si="254"/>
        <v>-1.2994979577286552</v>
      </c>
      <c r="CB138" s="32">
        <f t="shared" si="254"/>
        <v>-0.77760759140370239</v>
      </c>
      <c r="CC138" s="32">
        <f t="shared" ref="CC138:CS138" si="255">SUMPRODUCT(BN$3:BN$6,$K138:$K141)</f>
        <v>-0.45911803476795199</v>
      </c>
      <c r="CD138" s="32">
        <f t="shared" si="255"/>
        <v>-6.1006088973263928E-2</v>
      </c>
      <c r="CE138" s="32">
        <f t="shared" si="255"/>
        <v>-0.95305534492727784</v>
      </c>
      <c r="CF138" s="32">
        <f t="shared" si="255"/>
        <v>-0.63456578829152743</v>
      </c>
      <c r="CG138" s="32">
        <f t="shared" si="255"/>
        <v>-0.23645384249683937</v>
      </c>
      <c r="CH138" s="32">
        <f t="shared" si="255"/>
        <v>-1.4793986054980042</v>
      </c>
      <c r="CI138" s="32">
        <f t="shared" si="255"/>
        <v>-1.1609090488622538</v>
      </c>
      <c r="CJ138" s="32">
        <f t="shared" si="255"/>
        <v>-0.76279710306756576</v>
      </c>
      <c r="CK138" s="32">
        <f t="shared" si="255"/>
        <v>-6.2006451855583122E-2</v>
      </c>
      <c r="CL138" s="32">
        <f t="shared" si="255"/>
        <v>0.25648310478016734</v>
      </c>
      <c r="CM138" s="32">
        <f t="shared" si="255"/>
        <v>0.65459505057485545</v>
      </c>
      <c r="CN138" s="32">
        <f t="shared" si="255"/>
        <v>-0.23745420537915857</v>
      </c>
      <c r="CO138" s="32">
        <f t="shared" si="255"/>
        <v>8.1035351256591892E-2</v>
      </c>
      <c r="CP138" s="32">
        <f t="shared" si="255"/>
        <v>0.47914729705127995</v>
      </c>
      <c r="CQ138" s="32">
        <f t="shared" si="255"/>
        <v>-0.76379746594988496</v>
      </c>
      <c r="CR138" s="32">
        <f t="shared" si="255"/>
        <v>-0.44530790931413444</v>
      </c>
      <c r="CS138" s="32">
        <f t="shared" si="255"/>
        <v>-4.7195963519446382E-2</v>
      </c>
    </row>
    <row r="139" spans="2:97" ht="14.25" thickTop="1" thickBot="1" x14ac:dyDescent="0.25">
      <c r="H139" s="33">
        <f>H138</f>
        <v>5.6060791015625E-2</v>
      </c>
      <c r="I139" s="33">
        <f t="shared" ref="I139:J139" si="256">I134</f>
        <v>0.65234375</v>
      </c>
      <c r="J139" s="33">
        <f t="shared" si="256"/>
        <v>-0.46722053722173312</v>
      </c>
      <c r="K139" s="33">
        <f t="shared" ref="K139:K141" si="257">I139+J139*H139</f>
        <v>0.62615099710460442</v>
      </c>
      <c r="L139" s="33">
        <f>$CE$4-$CE$7*SUMPRODUCT($B$4:$CD$4,Q140:CS140)</f>
        <v>0.14892646960399247</v>
      </c>
      <c r="M139" s="39" t="s">
        <v>414</v>
      </c>
      <c r="O139" s="47">
        <f t="shared" ref="O139:O140" si="258">SUM(Q139:CS139)</f>
        <v>127.11972332633397</v>
      </c>
      <c r="P139" s="39" t="s">
        <v>404</v>
      </c>
      <c r="Q139" s="33">
        <f>EXP(Q138)</f>
        <v>1.0483274228835127</v>
      </c>
      <c r="R139" s="33">
        <f>EXP(R138)</f>
        <v>1.4415018480890558</v>
      </c>
      <c r="S139" s="33">
        <f t="shared" ref="S139:CD139" si="259">EXP(S138)</f>
        <v>2.1464116889411802</v>
      </c>
      <c r="T139" s="33">
        <f t="shared" si="259"/>
        <v>0.87963186874689825</v>
      </c>
      <c r="U139" s="33">
        <f t="shared" si="259"/>
        <v>1.2095371510448214</v>
      </c>
      <c r="V139" s="33">
        <f t="shared" si="259"/>
        <v>1.801013770917363</v>
      </c>
      <c r="W139" s="33">
        <f t="shared" si="259"/>
        <v>0.51965245294754137</v>
      </c>
      <c r="X139" s="33">
        <f t="shared" si="259"/>
        <v>0.71454772138601952</v>
      </c>
      <c r="Y139" s="33">
        <f t="shared" si="259"/>
        <v>1.0639692092815722</v>
      </c>
      <c r="Z139" s="33">
        <f t="shared" si="259"/>
        <v>1.7930118760780003</v>
      </c>
      <c r="AA139" s="33">
        <f t="shared" si="259"/>
        <v>2.4654796551089171</v>
      </c>
      <c r="AB139" s="33">
        <f t="shared" si="259"/>
        <v>3.6711256094383535</v>
      </c>
      <c r="AC139" s="33">
        <f t="shared" si="259"/>
        <v>1.5044826194679508</v>
      </c>
      <c r="AD139" s="33">
        <f t="shared" si="259"/>
        <v>2.0687377140394587</v>
      </c>
      <c r="AE139" s="33">
        <f t="shared" si="259"/>
        <v>3.0803726104508082</v>
      </c>
      <c r="AF139" s="33">
        <f t="shared" si="259"/>
        <v>0.88879008526283565</v>
      </c>
      <c r="AG139" s="33">
        <f t="shared" si="259"/>
        <v>1.2221301498968511</v>
      </c>
      <c r="AH139" s="33">
        <f t="shared" si="259"/>
        <v>1.8197648810672749</v>
      </c>
      <c r="AI139" s="33">
        <f t="shared" si="259"/>
        <v>3.6674549879252054</v>
      </c>
      <c r="AJ139" s="33">
        <f t="shared" si="259"/>
        <v>5.0429312707820362</v>
      </c>
      <c r="AK139" s="33">
        <f t="shared" si="259"/>
        <v>7.5089786672717755</v>
      </c>
      <c r="AL139" s="33">
        <f t="shared" si="259"/>
        <v>3.0772926608180957</v>
      </c>
      <c r="AM139" s="33">
        <f t="shared" si="259"/>
        <v>4.2314289990419152</v>
      </c>
      <c r="AN139" s="33">
        <f t="shared" si="259"/>
        <v>6.3006430942203924</v>
      </c>
      <c r="AO139" s="33">
        <f t="shared" si="259"/>
        <v>1.8179453660650795</v>
      </c>
      <c r="AP139" s="33">
        <f t="shared" si="259"/>
        <v>2.4997644320890173</v>
      </c>
      <c r="AQ139" s="33">
        <f t="shared" si="259"/>
        <v>3.7221760095196181</v>
      </c>
      <c r="AR139" s="33">
        <f t="shared" si="259"/>
        <v>0.66588463799089459</v>
      </c>
      <c r="AS139" s="33">
        <f t="shared" si="259"/>
        <v>0.91562417935970086</v>
      </c>
      <c r="AT139" s="33">
        <f t="shared" si="259"/>
        <v>1.3633742085451845</v>
      </c>
      <c r="AU139" s="33">
        <f t="shared" si="259"/>
        <v>0.55873130445703079</v>
      </c>
      <c r="AV139" s="33">
        <f t="shared" si="259"/>
        <v>0.76828306727364326</v>
      </c>
      <c r="AW139" s="33">
        <f t="shared" si="259"/>
        <v>1.1439817147635405</v>
      </c>
      <c r="AX139" s="33">
        <f t="shared" si="259"/>
        <v>0.33007682328892363</v>
      </c>
      <c r="AY139" s="33">
        <f t="shared" si="259"/>
        <v>0.45387189192628657</v>
      </c>
      <c r="AZ139" s="33">
        <f t="shared" si="259"/>
        <v>0.67582010762170297</v>
      </c>
      <c r="BA139" s="33">
        <f t="shared" si="259"/>
        <v>1.1388990099405625</v>
      </c>
      <c r="BB139" s="33">
        <f t="shared" si="259"/>
        <v>1.5660422419366022</v>
      </c>
      <c r="BC139" s="33">
        <f t="shared" si="259"/>
        <v>2.3318536690913136</v>
      </c>
      <c r="BD139" s="33">
        <f t="shared" si="259"/>
        <v>0.9556287878766363</v>
      </c>
      <c r="BE139" s="33">
        <f t="shared" si="259"/>
        <v>1.3140366585300556</v>
      </c>
      <c r="BF139" s="33">
        <f t="shared" si="259"/>
        <v>1.9566146566548648</v>
      </c>
      <c r="BG139" s="33">
        <f t="shared" si="259"/>
        <v>0.56454849053481482</v>
      </c>
      <c r="BH139" s="33">
        <f t="shared" si="259"/>
        <v>0.77628198469081677</v>
      </c>
      <c r="BI139" s="33">
        <f t="shared" si="259"/>
        <v>1.1558921884586362</v>
      </c>
      <c r="BJ139" s="33">
        <f t="shared" si="259"/>
        <v>2.3295221356179634</v>
      </c>
      <c r="BK139" s="33">
        <f t="shared" si="259"/>
        <v>3.2032076909913969</v>
      </c>
      <c r="BL139" s="33">
        <f t="shared" si="259"/>
        <v>4.7696105552446433</v>
      </c>
      <c r="BM139" s="33">
        <f t="shared" si="259"/>
        <v>1.9546583106684476</v>
      </c>
      <c r="BN139" s="33">
        <f t="shared" si="259"/>
        <v>2.6877514655307149</v>
      </c>
      <c r="BO139" s="33">
        <f t="shared" si="259"/>
        <v>4.0020907154796124</v>
      </c>
      <c r="BP139" s="33">
        <f t="shared" si="259"/>
        <v>1.1547364549901524</v>
      </c>
      <c r="BQ139" s="33">
        <f t="shared" si="259"/>
        <v>1.5878195090476712</v>
      </c>
      <c r="BR139" s="33">
        <f t="shared" si="259"/>
        <v>2.3642802530338582</v>
      </c>
      <c r="BS139" s="33">
        <f t="shared" si="259"/>
        <v>0.2686600519272756</v>
      </c>
      <c r="BT139" s="33">
        <f t="shared" si="259"/>
        <v>0.36942080585437692</v>
      </c>
      <c r="BU139" s="33">
        <f t="shared" si="259"/>
        <v>0.55007153606848358</v>
      </c>
      <c r="BV139" s="33">
        <f t="shared" si="259"/>
        <v>0.22542760818409652</v>
      </c>
      <c r="BW139" s="33">
        <f t="shared" si="259"/>
        <v>0.30997406603545341</v>
      </c>
      <c r="BX139" s="33">
        <f t="shared" si="259"/>
        <v>0.46155470385912278</v>
      </c>
      <c r="BY139" s="33">
        <f t="shared" si="259"/>
        <v>0.13317390344422544</v>
      </c>
      <c r="BZ139" s="33">
        <f t="shared" si="259"/>
        <v>0.18312067751128139</v>
      </c>
      <c r="CA139" s="33">
        <f t="shared" si="259"/>
        <v>0.27266864986548384</v>
      </c>
      <c r="CB139" s="33">
        <f t="shared" si="259"/>
        <v>0.45950401870472074</v>
      </c>
      <c r="CC139" s="33">
        <f t="shared" si="259"/>
        <v>0.63184066133201244</v>
      </c>
      <c r="CD139" s="33">
        <f t="shared" si="259"/>
        <v>0.9408175111458974</v>
      </c>
      <c r="CE139" s="33">
        <f t="shared" ref="CE139:CS139" si="260">EXP(CE138)</f>
        <v>0.38556119953265422</v>
      </c>
      <c r="CF139" s="33">
        <f t="shared" si="260"/>
        <v>0.53016564247553011</v>
      </c>
      <c r="CG139" s="33">
        <f t="shared" si="260"/>
        <v>0.78942231922423844</v>
      </c>
      <c r="CH139" s="33">
        <f t="shared" si="260"/>
        <v>0.22777462961177725</v>
      </c>
      <c r="CI139" s="33">
        <f t="shared" si="260"/>
        <v>0.31320133611506323</v>
      </c>
      <c r="CJ139" s="33">
        <f t="shared" si="260"/>
        <v>0.46636014356870592</v>
      </c>
      <c r="CK139" s="33">
        <f t="shared" si="260"/>
        <v>0.93987682282200025</v>
      </c>
      <c r="CL139" s="33">
        <f t="shared" si="260"/>
        <v>1.2923769306228756</v>
      </c>
      <c r="CM139" s="33">
        <f t="shared" si="260"/>
        <v>1.9243630898456461</v>
      </c>
      <c r="CN139" s="33">
        <f t="shared" si="260"/>
        <v>0.78863300530361036</v>
      </c>
      <c r="CO139" s="33">
        <f t="shared" si="260"/>
        <v>1.084409231118149</v>
      </c>
      <c r="CP139" s="33">
        <f t="shared" si="260"/>
        <v>1.6146969581435557</v>
      </c>
      <c r="CQ139" s="33">
        <f t="shared" si="260"/>
        <v>0.46589384746283119</v>
      </c>
      <c r="CR139" s="33">
        <f t="shared" si="260"/>
        <v>0.64062699064356798</v>
      </c>
      <c r="CS139" s="33">
        <f t="shared" si="260"/>
        <v>0.95390044958417275</v>
      </c>
    </row>
    <row r="140" spans="2:97" ht="14.25" thickTop="1" thickBot="1" x14ac:dyDescent="0.25">
      <c r="H140" s="32">
        <f t="shared" ref="H140:H141" si="261">H139</f>
        <v>5.6060791015625E-2</v>
      </c>
      <c r="I140" s="32">
        <f t="shared" ref="I140:J140" si="262">I135</f>
        <v>-0.36293691293352603</v>
      </c>
      <c r="J140" s="32">
        <f t="shared" si="262"/>
        <v>0.21479193689969592</v>
      </c>
      <c r="K140" s="32">
        <f t="shared" si="257"/>
        <v>-0.35089550704715089</v>
      </c>
      <c r="L140" s="32">
        <f>$CE$5-$CE$7*SUMPRODUCT($B$5:$CD$5,Q140:CS140)</f>
        <v>-1.7424883834891602E-2</v>
      </c>
      <c r="M140" s="32">
        <f>SUMPRODUCT($B$7:$CD$7, LN(Q140:CS140))</f>
        <v>-487.23918903015698</v>
      </c>
      <c r="O140" s="48">
        <f t="shared" si="258"/>
        <v>1.0000000000000007</v>
      </c>
      <c r="P140" s="39" t="s">
        <v>405</v>
      </c>
      <c r="Q140" s="32">
        <f t="shared" ref="Q140:AV140" si="263">Q139/$O139</f>
        <v>8.2467723768742847E-3</v>
      </c>
      <c r="R140" s="32">
        <f t="shared" si="263"/>
        <v>1.1339718262196973E-2</v>
      </c>
      <c r="S140" s="32">
        <f t="shared" si="263"/>
        <v>1.6884961930187996E-2</v>
      </c>
      <c r="T140" s="32">
        <f t="shared" si="263"/>
        <v>6.9197119512977639E-3</v>
      </c>
      <c r="U140" s="32">
        <f t="shared" si="263"/>
        <v>9.514944804747346E-3</v>
      </c>
      <c r="V140" s="32">
        <f t="shared" si="263"/>
        <v>1.4167854710428458E-2</v>
      </c>
      <c r="W140" s="32">
        <f t="shared" si="263"/>
        <v>4.0878979229172913E-3</v>
      </c>
      <c r="X140" s="32">
        <f t="shared" si="263"/>
        <v>5.6210610178223592E-3</v>
      </c>
      <c r="Y140" s="32">
        <f t="shared" si="263"/>
        <v>8.3698200518436908E-3</v>
      </c>
      <c r="Z140" s="32">
        <f t="shared" si="263"/>
        <v>1.4104907005462009E-2</v>
      </c>
      <c r="AA140" s="32">
        <f t="shared" si="263"/>
        <v>1.9394941953890889E-2</v>
      </c>
      <c r="AB140" s="32">
        <f t="shared" si="263"/>
        <v>2.8879276271032032E-2</v>
      </c>
      <c r="AC140" s="32">
        <f t="shared" si="263"/>
        <v>1.1835162790637415E-2</v>
      </c>
      <c r="AD140" s="32">
        <f t="shared" si="263"/>
        <v>1.6273931848708654E-2</v>
      </c>
      <c r="AE140" s="32">
        <f t="shared" si="263"/>
        <v>2.423205880131649E-2</v>
      </c>
      <c r="AF140" s="32">
        <f t="shared" si="263"/>
        <v>6.9917559762239902E-3</v>
      </c>
      <c r="AG140" s="32">
        <f t="shared" si="263"/>
        <v>9.6140088879793535E-3</v>
      </c>
      <c r="AH140" s="32">
        <f t="shared" si="263"/>
        <v>1.4315362191244595E-2</v>
      </c>
      <c r="AI140" s="32">
        <f t="shared" si="263"/>
        <v>2.8850400960284815E-2</v>
      </c>
      <c r="AJ140" s="32">
        <f t="shared" si="263"/>
        <v>3.9670722519086453E-2</v>
      </c>
      <c r="AK140" s="32">
        <f t="shared" si="263"/>
        <v>5.907013066725441E-2</v>
      </c>
      <c r="AL140" s="32">
        <f t="shared" si="263"/>
        <v>2.4207830069911798E-2</v>
      </c>
      <c r="AM140" s="32">
        <f t="shared" si="263"/>
        <v>3.3286958847284852E-2</v>
      </c>
      <c r="AN140" s="32">
        <f t="shared" si="263"/>
        <v>4.9564638195803555E-2</v>
      </c>
      <c r="AO140" s="32">
        <f t="shared" si="263"/>
        <v>1.4301048794750453E-2</v>
      </c>
      <c r="AP140" s="32">
        <f t="shared" si="263"/>
        <v>1.9664646576297018E-2</v>
      </c>
      <c r="AQ140" s="32">
        <f t="shared" si="263"/>
        <v>2.9280869342079009E-2</v>
      </c>
      <c r="AR140" s="32">
        <f t="shared" si="263"/>
        <v>5.2382480119271208E-3</v>
      </c>
      <c r="AS140" s="32">
        <f t="shared" si="263"/>
        <v>7.2028490575704492E-3</v>
      </c>
      <c r="AT140" s="32">
        <f t="shared" si="263"/>
        <v>1.0725119382499078E-2</v>
      </c>
      <c r="AU140" s="32">
        <f t="shared" si="263"/>
        <v>4.3953156114310441E-3</v>
      </c>
      <c r="AV140" s="32">
        <f t="shared" si="263"/>
        <v>6.0437754832218605E-3</v>
      </c>
      <c r="AW140" s="32">
        <f t="shared" ref="AW140:CB140" si="264">AW139/$O139</f>
        <v>8.999246417700113E-3</v>
      </c>
      <c r="AX140" s="32">
        <f t="shared" si="264"/>
        <v>2.596582297788445E-3</v>
      </c>
      <c r="AY140" s="32">
        <f t="shared" si="264"/>
        <v>3.5704285696180637E-3</v>
      </c>
      <c r="AZ140" s="32">
        <f t="shared" si="264"/>
        <v>5.316406376111903E-3</v>
      </c>
      <c r="BA140" s="32">
        <f t="shared" si="264"/>
        <v>8.959262812560178E-3</v>
      </c>
      <c r="BB140" s="32">
        <f t="shared" si="264"/>
        <v>1.231942770923403E-2</v>
      </c>
      <c r="BC140" s="32">
        <f t="shared" si="264"/>
        <v>1.8343759788598042E-2</v>
      </c>
      <c r="BD140" s="32">
        <f t="shared" si="264"/>
        <v>7.5175493060459595E-3</v>
      </c>
      <c r="BE140" s="32">
        <f t="shared" si="264"/>
        <v>1.0337000617573255E-2</v>
      </c>
      <c r="BF140" s="32">
        <f t="shared" si="264"/>
        <v>1.5391904619175133E-2</v>
      </c>
      <c r="BG140" s="32">
        <f t="shared" si="264"/>
        <v>4.4410770867203703E-3</v>
      </c>
      <c r="BH140" s="32">
        <f t="shared" si="264"/>
        <v>6.1066997659992789E-3</v>
      </c>
      <c r="BI140" s="32">
        <f t="shared" si="264"/>
        <v>9.0929413486159072E-3</v>
      </c>
      <c r="BJ140" s="32">
        <f t="shared" si="264"/>
        <v>1.8325418547661221E-2</v>
      </c>
      <c r="BK140" s="32">
        <f t="shared" si="264"/>
        <v>2.5198353230901221E-2</v>
      </c>
      <c r="BL140" s="32">
        <f t="shared" si="264"/>
        <v>3.7520617811607336E-2</v>
      </c>
      <c r="BM140" s="32">
        <f t="shared" si="264"/>
        <v>1.5376514828077217E-2</v>
      </c>
      <c r="BN140" s="32">
        <f t="shared" si="264"/>
        <v>2.1143465350619776E-2</v>
      </c>
      <c r="BO140" s="32">
        <f t="shared" si="264"/>
        <v>3.1482846333811557E-2</v>
      </c>
      <c r="BP140" s="32">
        <f t="shared" si="264"/>
        <v>9.0838496558538259E-3</v>
      </c>
      <c r="BQ140" s="32">
        <f t="shared" si="264"/>
        <v>1.249074075603137E-2</v>
      </c>
      <c r="BR140" s="32">
        <f t="shared" si="264"/>
        <v>1.8598846749881784E-2</v>
      </c>
      <c r="BS140" s="32">
        <f t="shared" si="264"/>
        <v>2.1134411316927428E-3</v>
      </c>
      <c r="BT140" s="32">
        <f t="shared" si="264"/>
        <v>2.906085666234676E-3</v>
      </c>
      <c r="BU140" s="32">
        <f t="shared" si="264"/>
        <v>4.3271926784828945E-3</v>
      </c>
      <c r="BV140" s="32">
        <f t="shared" si="264"/>
        <v>1.7733487950205222E-3</v>
      </c>
      <c r="BW140" s="32">
        <f t="shared" si="264"/>
        <v>2.4384419500324663E-3</v>
      </c>
      <c r="BX140" s="32">
        <f t="shared" si="264"/>
        <v>3.6308661770309853E-3</v>
      </c>
      <c r="BY140" s="32">
        <f t="shared" si="264"/>
        <v>1.0476258125763031E-3</v>
      </c>
      <c r="BZ140" s="32">
        <f t="shared" si="264"/>
        <v>1.4405370993546391E-3</v>
      </c>
      <c r="CA140" s="32">
        <f t="shared" si="264"/>
        <v>2.1449751677440768E-3</v>
      </c>
      <c r="CB140" s="32">
        <f t="shared" si="264"/>
        <v>3.6147342574457163E-3</v>
      </c>
      <c r="CC140" s="32">
        <f t="shared" ref="CC140:CS140" si="265">CC139/$O139</f>
        <v>4.9704376692984911E-3</v>
      </c>
      <c r="CD140" s="32">
        <f t="shared" si="265"/>
        <v>7.4010349183241085E-3</v>
      </c>
      <c r="CE140" s="32">
        <f t="shared" si="265"/>
        <v>3.0330556851737721E-3</v>
      </c>
      <c r="CF140" s="32">
        <f t="shared" si="265"/>
        <v>4.1706009783747042E-3</v>
      </c>
      <c r="CG140" s="32">
        <f t="shared" si="265"/>
        <v>6.210069520035705E-3</v>
      </c>
      <c r="CH140" s="32">
        <f t="shared" si="265"/>
        <v>1.791811873496988E-3</v>
      </c>
      <c r="CI140" s="32">
        <f t="shared" si="265"/>
        <v>2.4638295924467356E-3</v>
      </c>
      <c r="CJ140" s="32">
        <f t="shared" si="265"/>
        <v>3.6686686484637379E-3</v>
      </c>
      <c r="CK140" s="32">
        <f t="shared" si="265"/>
        <v>7.39363489967018E-3</v>
      </c>
      <c r="CL140" s="32">
        <f t="shared" si="265"/>
        <v>1.0166612204662881E-2</v>
      </c>
      <c r="CM140" s="32">
        <f t="shared" si="265"/>
        <v>1.5138194447651047E-2</v>
      </c>
      <c r="CN140" s="32">
        <f t="shared" si="265"/>
        <v>6.2038603032440525E-3</v>
      </c>
      <c r="CO140" s="32">
        <f t="shared" si="265"/>
        <v>8.5306135251279613E-3</v>
      </c>
      <c r="CP140" s="32">
        <f t="shared" si="265"/>
        <v>1.2702174893807821E-2</v>
      </c>
      <c r="CQ140" s="32">
        <f t="shared" si="265"/>
        <v>3.6650004835741897E-3</v>
      </c>
      <c r="CR140" s="32">
        <f t="shared" si="265"/>
        <v>5.0395562063881277E-3</v>
      </c>
      <c r="CS140" s="32">
        <f t="shared" si="265"/>
        <v>7.5039531602454634E-3</v>
      </c>
    </row>
    <row r="141" spans="2:97" ht="13.5" thickTop="1" x14ac:dyDescent="0.2">
      <c r="H141" s="34">
        <f t="shared" si="261"/>
        <v>5.6060791015625E-2</v>
      </c>
      <c r="I141" s="34">
        <f t="shared" ref="I141:J141" si="266">I136</f>
        <v>0.38419988359023766</v>
      </c>
      <c r="J141" s="34">
        <f t="shared" si="266"/>
        <v>-0.46198299927305519</v>
      </c>
      <c r="K141" s="34">
        <f t="shared" si="257"/>
        <v>0.35830075121521926</v>
      </c>
      <c r="L141" s="34">
        <f>$CE$6-$CE$7*SUMPRODUCT($B$6:$CD$6,Q140:CS140)</f>
        <v>0.39051530635718734</v>
      </c>
    </row>
    <row r="142" spans="2:97" ht="13.5" thickBot="1" x14ac:dyDescent="0.25">
      <c r="B142" s="39" t="s">
        <v>406</v>
      </c>
      <c r="D142" s="39" t="s">
        <v>407</v>
      </c>
      <c r="E142" s="39" t="s">
        <v>408</v>
      </c>
      <c r="F142" s="39" t="s">
        <v>409</v>
      </c>
      <c r="H142" s="39" t="s">
        <v>386</v>
      </c>
      <c r="I142" s="39" t="s">
        <v>410</v>
      </c>
      <c r="J142" s="39" t="s">
        <v>411</v>
      </c>
      <c r="K142" s="39" t="s">
        <v>388</v>
      </c>
      <c r="L142" s="39" t="s">
        <v>412</v>
      </c>
      <c r="M142" s="39" t="s">
        <v>413</v>
      </c>
      <c r="O142" s="45" t="s">
        <v>375</v>
      </c>
    </row>
    <row r="143" spans="2:97" ht="14.25" thickTop="1" thickBot="1" x14ac:dyDescent="0.25">
      <c r="B143" s="32">
        <f>1+B138</f>
        <v>10</v>
      </c>
      <c r="D143" s="32">
        <f>IF(F138,IF(M143&lt;0,D138,H143),E138)</f>
        <v>5.35125732421875E-2</v>
      </c>
      <c r="E143" s="32">
        <f>IF(F138,IF(M143&lt;0,H143,E138),H143)</f>
        <v>5.6060791015625E-2</v>
      </c>
      <c r="F143" s="32" t="b">
        <f>OR(F138,M143*M138&lt;=0)</f>
        <v>1</v>
      </c>
      <c r="H143" s="32">
        <f>IF(F138,(D138+E138)/2,2*H138)</f>
        <v>5.35125732421875E-2</v>
      </c>
      <c r="I143" s="32">
        <f>I138</f>
        <v>-0.62469141377649418</v>
      </c>
      <c r="J143" s="32">
        <f>J138</f>
        <v>-1</v>
      </c>
      <c r="K143" s="32">
        <f>I143+J143*H143</f>
        <v>-0.67820398701868168</v>
      </c>
      <c r="L143" s="32">
        <f>$CE$3-$CE$7*SUMPRODUCT($B$3:$CD$3,Q145:CS145)</f>
        <v>-0.186448986214792</v>
      </c>
      <c r="M143" s="32">
        <f>SUMPRODUCT(L143:L146,J143:J146)</f>
        <v>2.3281178989588536E-2</v>
      </c>
      <c r="O143" s="46">
        <f>SUM(Q143:CS143)</f>
        <v>7.3501342374387315</v>
      </c>
      <c r="P143" s="39" t="s">
        <v>402</v>
      </c>
      <c r="Q143" s="32">
        <f t="shared" ref="Q143:AV143" si="267">SUMPRODUCT(B$3:B$6,$K143:$K146)</f>
        <v>4.2827269410370739E-2</v>
      </c>
      <c r="R143" s="32">
        <f t="shared" si="267"/>
        <v>0.36236325563703103</v>
      </c>
      <c r="S143" s="32">
        <f t="shared" si="267"/>
        <v>0.76178323842035645</v>
      </c>
      <c r="T143" s="32">
        <f t="shared" si="267"/>
        <v>-0.13289415242880412</v>
      </c>
      <c r="U143" s="32">
        <f t="shared" si="267"/>
        <v>0.1866418337978562</v>
      </c>
      <c r="V143" s="32">
        <f t="shared" si="267"/>
        <v>0.58606181658118162</v>
      </c>
      <c r="W143" s="32">
        <f t="shared" si="267"/>
        <v>-0.66005841794632869</v>
      </c>
      <c r="X143" s="32">
        <f t="shared" si="267"/>
        <v>-0.34052243171966839</v>
      </c>
      <c r="Y143" s="32">
        <f t="shared" si="267"/>
        <v>5.8897551063657017E-2</v>
      </c>
      <c r="Z143" s="32">
        <f t="shared" si="267"/>
        <v>0.58054862093751458</v>
      </c>
      <c r="AA143" s="32">
        <f t="shared" si="267"/>
        <v>0.90008460716417493</v>
      </c>
      <c r="AB143" s="32">
        <f t="shared" si="267"/>
        <v>1.2995045899475004</v>
      </c>
      <c r="AC143" s="32">
        <f t="shared" si="267"/>
        <v>0.4048271990983397</v>
      </c>
      <c r="AD143" s="32">
        <f t="shared" si="267"/>
        <v>0.72436318532499999</v>
      </c>
      <c r="AE143" s="32">
        <f t="shared" si="267"/>
        <v>1.1237831681083255</v>
      </c>
      <c r="AF143" s="32">
        <f t="shared" si="267"/>
        <v>-0.12233706641918485</v>
      </c>
      <c r="AG143" s="32">
        <f t="shared" si="267"/>
        <v>0.19719891980747548</v>
      </c>
      <c r="AH143" s="32">
        <f t="shared" si="267"/>
        <v>0.59661890259080086</v>
      </c>
      <c r="AI143" s="32">
        <f t="shared" si="267"/>
        <v>1.2975104229737062</v>
      </c>
      <c r="AJ143" s="32">
        <f t="shared" si="267"/>
        <v>1.6170464092003667</v>
      </c>
      <c r="AK143" s="32">
        <f t="shared" si="267"/>
        <v>2.016466391983692</v>
      </c>
      <c r="AL143" s="32">
        <f t="shared" si="267"/>
        <v>1.1217890011345315</v>
      </c>
      <c r="AM143" s="32">
        <f t="shared" si="267"/>
        <v>1.441324987361192</v>
      </c>
      <c r="AN143" s="32">
        <f t="shared" si="267"/>
        <v>1.8407449701445173</v>
      </c>
      <c r="AO143" s="32">
        <f t="shared" si="267"/>
        <v>0.59462473561700691</v>
      </c>
      <c r="AP143" s="32">
        <f t="shared" si="267"/>
        <v>0.91416072184366726</v>
      </c>
      <c r="AQ143" s="32">
        <f t="shared" si="267"/>
        <v>1.3135807046269927</v>
      </c>
      <c r="AR143" s="32">
        <f t="shared" si="267"/>
        <v>-0.40930872193541706</v>
      </c>
      <c r="AS143" s="32">
        <f t="shared" si="267"/>
        <v>-8.977273570875674E-2</v>
      </c>
      <c r="AT143" s="32">
        <f t="shared" si="267"/>
        <v>0.30964724707456864</v>
      </c>
      <c r="AU143" s="32">
        <f t="shared" si="267"/>
        <v>-0.58503014377459195</v>
      </c>
      <c r="AV143" s="32">
        <f t="shared" si="267"/>
        <v>-0.2654941575479316</v>
      </c>
      <c r="AW143" s="32">
        <f t="shared" ref="AW143:CB143" si="268">SUMPRODUCT(AH$3:AH$6,$K143:$K146)</f>
        <v>0.13392582523539379</v>
      </c>
      <c r="AX143" s="32">
        <f t="shared" si="268"/>
        <v>-1.1121944092921165</v>
      </c>
      <c r="AY143" s="32">
        <f t="shared" si="268"/>
        <v>-0.7926584230654562</v>
      </c>
      <c r="AZ143" s="32">
        <f t="shared" si="268"/>
        <v>-0.39323844028213079</v>
      </c>
      <c r="BA143" s="32">
        <f t="shared" si="268"/>
        <v>0.12841262959172678</v>
      </c>
      <c r="BB143" s="32">
        <f t="shared" si="268"/>
        <v>0.44794861581838707</v>
      </c>
      <c r="BC143" s="32">
        <f t="shared" si="268"/>
        <v>0.84736859860171254</v>
      </c>
      <c r="BD143" s="32">
        <f t="shared" si="268"/>
        <v>-4.730879224744805E-2</v>
      </c>
      <c r="BE143" s="32">
        <f t="shared" si="268"/>
        <v>0.27222719397921225</v>
      </c>
      <c r="BF143" s="32">
        <f t="shared" si="268"/>
        <v>0.6716471767625376</v>
      </c>
      <c r="BG143" s="32">
        <f t="shared" si="268"/>
        <v>-0.57447305776497259</v>
      </c>
      <c r="BH143" s="32">
        <f t="shared" si="268"/>
        <v>-0.25493707153831235</v>
      </c>
      <c r="BI143" s="32">
        <f t="shared" si="268"/>
        <v>0.14448291124501306</v>
      </c>
      <c r="BJ143" s="32">
        <f t="shared" si="268"/>
        <v>0.84537443162791837</v>
      </c>
      <c r="BK143" s="32">
        <f t="shared" si="268"/>
        <v>1.1649104178545788</v>
      </c>
      <c r="BL143" s="32">
        <f t="shared" si="268"/>
        <v>1.5643304006379042</v>
      </c>
      <c r="BM143" s="32">
        <f t="shared" si="268"/>
        <v>0.66965300978874365</v>
      </c>
      <c r="BN143" s="32">
        <f t="shared" si="268"/>
        <v>0.989188996015404</v>
      </c>
      <c r="BO143" s="32">
        <f t="shared" si="268"/>
        <v>1.3886089787987295</v>
      </c>
      <c r="BP143" s="32">
        <f t="shared" si="268"/>
        <v>0.1424887442712191</v>
      </c>
      <c r="BQ143" s="32">
        <f t="shared" si="268"/>
        <v>0.4620247304978794</v>
      </c>
      <c r="BR143" s="32">
        <f t="shared" si="268"/>
        <v>0.86144471328120487</v>
      </c>
      <c r="BS143" s="32">
        <f t="shared" si="268"/>
        <v>-1.3135807046269927</v>
      </c>
      <c r="BT143" s="32">
        <f t="shared" si="268"/>
        <v>-0.99404471840033237</v>
      </c>
      <c r="BU143" s="32">
        <f t="shared" si="268"/>
        <v>-0.59462473561700691</v>
      </c>
      <c r="BV143" s="32">
        <f t="shared" si="268"/>
        <v>-1.4893021264661674</v>
      </c>
      <c r="BW143" s="32">
        <f t="shared" si="268"/>
        <v>-1.169766140239507</v>
      </c>
      <c r="BX143" s="32">
        <f t="shared" si="268"/>
        <v>-0.77034615745618162</v>
      </c>
      <c r="BY143" s="32">
        <f t="shared" si="268"/>
        <v>-2.016466391983692</v>
      </c>
      <c r="BZ143" s="32">
        <f t="shared" si="268"/>
        <v>-1.6969304057570316</v>
      </c>
      <c r="CA143" s="32">
        <f t="shared" si="268"/>
        <v>-1.2975104229737062</v>
      </c>
      <c r="CB143" s="32">
        <f t="shared" si="268"/>
        <v>-0.77585935309984877</v>
      </c>
      <c r="CC143" s="32">
        <f t="shared" ref="CC143:CS143" si="269">SUMPRODUCT(BN$3:BN$6,$K143:$K146)</f>
        <v>-0.45632336687318847</v>
      </c>
      <c r="CD143" s="32">
        <f t="shared" si="269"/>
        <v>-5.6903384089863063E-2</v>
      </c>
      <c r="CE143" s="32">
        <f t="shared" si="269"/>
        <v>-0.95158077493902371</v>
      </c>
      <c r="CF143" s="32">
        <f t="shared" si="269"/>
        <v>-0.63204478871236336</v>
      </c>
      <c r="CG143" s="32">
        <f t="shared" si="269"/>
        <v>-0.23262480592903795</v>
      </c>
      <c r="CH143" s="32">
        <f t="shared" si="269"/>
        <v>-1.4787450404565483</v>
      </c>
      <c r="CI143" s="32">
        <f t="shared" si="269"/>
        <v>-1.1592090542298878</v>
      </c>
      <c r="CJ143" s="32">
        <f t="shared" si="269"/>
        <v>-0.75978907144656249</v>
      </c>
      <c r="CK143" s="32">
        <f t="shared" si="269"/>
        <v>-5.8897551063657017E-2</v>
      </c>
      <c r="CL143" s="32">
        <f t="shared" si="269"/>
        <v>0.26063843516300328</v>
      </c>
      <c r="CM143" s="32">
        <f t="shared" si="269"/>
        <v>0.66005841794632869</v>
      </c>
      <c r="CN143" s="32">
        <f t="shared" si="269"/>
        <v>-0.23461897290283187</v>
      </c>
      <c r="CO143" s="32">
        <f t="shared" si="269"/>
        <v>8.491701332382845E-2</v>
      </c>
      <c r="CP143" s="32">
        <f t="shared" si="269"/>
        <v>0.48433699610715386</v>
      </c>
      <c r="CQ143" s="32">
        <f t="shared" si="269"/>
        <v>-0.76178323842035645</v>
      </c>
      <c r="CR143" s="32">
        <f t="shared" si="269"/>
        <v>-0.44224725219369615</v>
      </c>
      <c r="CS143" s="32">
        <f t="shared" si="269"/>
        <v>-4.2827269410370739E-2</v>
      </c>
    </row>
    <row r="144" spans="2:97" ht="14.25" thickTop="1" thickBot="1" x14ac:dyDescent="0.25">
      <c r="H144" s="33">
        <f>H143</f>
        <v>5.35125732421875E-2</v>
      </c>
      <c r="I144" s="33">
        <f t="shared" ref="I144:J144" si="270">I139</f>
        <v>0.65234375</v>
      </c>
      <c r="J144" s="33">
        <f t="shared" si="270"/>
        <v>-0.46722053722173312</v>
      </c>
      <c r="K144" s="33">
        <f t="shared" ref="K144:K146" si="271">I144+J144*H144</f>
        <v>0.6273415767816678</v>
      </c>
      <c r="L144" s="33">
        <f>$CE$4-$CE$7*SUMPRODUCT($B$4:$CD$4,Q145:CS145)</f>
        <v>6.3466499258090892E-2</v>
      </c>
      <c r="M144" s="39" t="s">
        <v>414</v>
      </c>
      <c r="O144" s="47">
        <f t="shared" ref="O144:O145" si="272">SUM(Q144:CS144)</f>
        <v>127.06916108840871</v>
      </c>
      <c r="P144" s="39" t="s">
        <v>404</v>
      </c>
      <c r="Q144" s="33">
        <f>EXP(Q143)</f>
        <v>1.0437575904149927</v>
      </c>
      <c r="R144" s="33">
        <f>EXP(R143)</f>
        <v>1.4367207440899616</v>
      </c>
      <c r="S144" s="33">
        <f t="shared" ref="S144:CD144" si="273">EXP(S143)</f>
        <v>2.1420926786225807</v>
      </c>
      <c r="T144" s="33">
        <f t="shared" si="273"/>
        <v>0.8755577628668384</v>
      </c>
      <c r="U144" s="33">
        <f t="shared" si="273"/>
        <v>1.2051955474255656</v>
      </c>
      <c r="V144" s="33">
        <f t="shared" si="273"/>
        <v>1.7968979490750538</v>
      </c>
      <c r="W144" s="33">
        <f t="shared" si="273"/>
        <v>0.51682114198008189</v>
      </c>
      <c r="X144" s="33">
        <f t="shared" si="273"/>
        <v>0.71139856848544847</v>
      </c>
      <c r="Y144" s="33">
        <f t="shared" si="273"/>
        <v>1.0606665710116903</v>
      </c>
      <c r="Z144" s="33">
        <f t="shared" si="273"/>
        <v>1.7870185576628779</v>
      </c>
      <c r="AA144" s="33">
        <f t="shared" si="273"/>
        <v>2.4598112200048061</v>
      </c>
      <c r="AB144" s="33">
        <f t="shared" si="273"/>
        <v>3.6674793113699495</v>
      </c>
      <c r="AC144" s="33">
        <f t="shared" si="273"/>
        <v>1.4990434416163061</v>
      </c>
      <c r="AD144" s="33">
        <f t="shared" si="273"/>
        <v>2.0634166674714707</v>
      </c>
      <c r="AE144" s="33">
        <f t="shared" si="273"/>
        <v>3.0764710223058334</v>
      </c>
      <c r="AF144" s="33">
        <f t="shared" si="273"/>
        <v>0.88485006498848151</v>
      </c>
      <c r="AG144" s="33">
        <f t="shared" si="273"/>
        <v>1.2179862982101493</v>
      </c>
      <c r="AH144" s="33">
        <f t="shared" si="273"/>
        <v>1.8159684425738427</v>
      </c>
      <c r="AI144" s="33">
        <f t="shared" si="273"/>
        <v>3.660173032641254</v>
      </c>
      <c r="AJ144" s="33">
        <f t="shared" si="273"/>
        <v>5.0381875746297986</v>
      </c>
      <c r="AK144" s="33">
        <f t="shared" si="273"/>
        <v>7.5117344560774155</v>
      </c>
      <c r="AL144" s="33">
        <f t="shared" si="273"/>
        <v>3.0703421384372773</v>
      </c>
      <c r="AM144" s="33">
        <f t="shared" si="273"/>
        <v>4.2262918921552357</v>
      </c>
      <c r="AN144" s="33">
        <f t="shared" si="273"/>
        <v>6.3012307417069184</v>
      </c>
      <c r="AO144" s="33">
        <f t="shared" si="273"/>
        <v>1.8123507066638338</v>
      </c>
      <c r="AP144" s="33">
        <f t="shared" si="273"/>
        <v>2.4946806420777805</v>
      </c>
      <c r="AQ144" s="33">
        <f t="shared" si="273"/>
        <v>3.7194682132060062</v>
      </c>
      <c r="AR144" s="33">
        <f t="shared" si="273"/>
        <v>0.66410917560107174</v>
      </c>
      <c r="AS144" s="33">
        <f t="shared" si="273"/>
        <v>0.91413891279792447</v>
      </c>
      <c r="AT144" s="33">
        <f t="shared" si="273"/>
        <v>1.3629442467532349</v>
      </c>
      <c r="AU144" s="33">
        <f t="shared" si="273"/>
        <v>0.55708906879175535</v>
      </c>
      <c r="AV144" s="33">
        <f t="shared" si="273"/>
        <v>0.76682692302208511</v>
      </c>
      <c r="AW144" s="33">
        <f t="shared" si="273"/>
        <v>1.1433080118967336</v>
      </c>
      <c r="AX144" s="33">
        <f t="shared" si="273"/>
        <v>0.32883656673302064</v>
      </c>
      <c r="AY144" s="33">
        <f t="shared" si="273"/>
        <v>0.4526398860992345</v>
      </c>
      <c r="AZ144" s="33">
        <f t="shared" si="273"/>
        <v>0.67486781272855123</v>
      </c>
      <c r="BA144" s="33">
        <f t="shared" si="273"/>
        <v>1.1370220748684128</v>
      </c>
      <c r="BB144" s="33">
        <f t="shared" si="273"/>
        <v>1.5650982722934295</v>
      </c>
      <c r="BC144" s="33">
        <f t="shared" si="273"/>
        <v>2.3334983950052028</v>
      </c>
      <c r="BD144" s="33">
        <f t="shared" si="273"/>
        <v>0.95379282828130751</v>
      </c>
      <c r="BE144" s="33">
        <f t="shared" si="273"/>
        <v>1.3128852470535339</v>
      </c>
      <c r="BF144" s="33">
        <f t="shared" si="273"/>
        <v>1.9574589475050255</v>
      </c>
      <c r="BG144" s="33">
        <f t="shared" si="273"/>
        <v>0.56300145990451078</v>
      </c>
      <c r="BH144" s="33">
        <f t="shared" si="273"/>
        <v>0.77496526379859743</v>
      </c>
      <c r="BI144" s="33">
        <f t="shared" si="273"/>
        <v>1.1554419497306618</v>
      </c>
      <c r="BJ144" s="33">
        <f t="shared" si="273"/>
        <v>2.3288496463036039</v>
      </c>
      <c r="BK144" s="33">
        <f t="shared" si="273"/>
        <v>3.2056357026162012</v>
      </c>
      <c r="BL144" s="33">
        <f t="shared" si="273"/>
        <v>4.7794735317577812</v>
      </c>
      <c r="BM144" s="33">
        <f t="shared" si="273"/>
        <v>1.9535593370488435</v>
      </c>
      <c r="BN144" s="33">
        <f t="shared" si="273"/>
        <v>2.689052755278905</v>
      </c>
      <c r="BO144" s="33">
        <f t="shared" si="273"/>
        <v>4.0092691938971132</v>
      </c>
      <c r="BP144" s="33">
        <f t="shared" si="273"/>
        <v>1.1531401014520946</v>
      </c>
      <c r="BQ144" s="33">
        <f t="shared" si="273"/>
        <v>1.5872845570775831</v>
      </c>
      <c r="BR144" s="33">
        <f t="shared" si="273"/>
        <v>2.3665772507240108</v>
      </c>
      <c r="BS144" s="33">
        <f t="shared" si="273"/>
        <v>0.26885563813920788</v>
      </c>
      <c r="BT144" s="33">
        <f t="shared" si="273"/>
        <v>0.37007680329928427</v>
      </c>
      <c r="BU144" s="33">
        <f t="shared" si="273"/>
        <v>0.55176958649509678</v>
      </c>
      <c r="BV144" s="33">
        <f t="shared" si="273"/>
        <v>0.22552999204509527</v>
      </c>
      <c r="BW144" s="33">
        <f t="shared" si="273"/>
        <v>0.31043953209174008</v>
      </c>
      <c r="BX144" s="33">
        <f t="shared" si="273"/>
        <v>0.46285282062238892</v>
      </c>
      <c r="BY144" s="33">
        <f t="shared" si="273"/>
        <v>0.13312504666494751</v>
      </c>
      <c r="BZ144" s="33">
        <f t="shared" si="273"/>
        <v>0.18324514988717722</v>
      </c>
      <c r="CA144" s="33">
        <f t="shared" si="273"/>
        <v>0.27321112720137714</v>
      </c>
      <c r="CB144" s="33">
        <f t="shared" si="273"/>
        <v>0.46030804383998336</v>
      </c>
      <c r="CC144" s="33">
        <f t="shared" si="273"/>
        <v>0.63360891583402279</v>
      </c>
      <c r="CD144" s="33">
        <f t="shared" si="273"/>
        <v>0.94468533659110709</v>
      </c>
      <c r="CE144" s="33">
        <f t="shared" ref="CE144:CS144" si="274">EXP(CE143)</f>
        <v>0.38613015588600913</v>
      </c>
      <c r="CF144" s="33">
        <f t="shared" si="274"/>
        <v>0.53150387597138304</v>
      </c>
      <c r="CG144" s="33">
        <f t="shared" si="274"/>
        <v>0.79245084061132876</v>
      </c>
      <c r="CH144" s="33">
        <f t="shared" si="274"/>
        <v>0.22792354380427657</v>
      </c>
      <c r="CI144" s="33">
        <f t="shared" si="274"/>
        <v>0.31373422953494767</v>
      </c>
      <c r="CJ144" s="33">
        <f t="shared" si="274"/>
        <v>0.46776508161702074</v>
      </c>
      <c r="CK144" s="33">
        <f t="shared" si="274"/>
        <v>0.94280335341027577</v>
      </c>
      <c r="CL144" s="33">
        <f t="shared" si="274"/>
        <v>1.2977583568073139</v>
      </c>
      <c r="CM144" s="33">
        <f t="shared" si="274"/>
        <v>1.9349053642982348</v>
      </c>
      <c r="CN144" s="33">
        <f t="shared" si="274"/>
        <v>0.7908721359401546</v>
      </c>
      <c r="CO144" s="33">
        <f t="shared" si="274"/>
        <v>1.0886267214365204</v>
      </c>
      <c r="CP144" s="33">
        <f t="shared" si="274"/>
        <v>1.6230985313845081</v>
      </c>
      <c r="CQ144" s="33">
        <f t="shared" si="274"/>
        <v>0.4668332094029774</v>
      </c>
      <c r="CR144" s="33">
        <f t="shared" si="274"/>
        <v>0.64259073384336307</v>
      </c>
      <c r="CS144" s="33">
        <f t="shared" si="274"/>
        <v>0.95807686495712574</v>
      </c>
    </row>
    <row r="145" spans="1:111" ht="14.25" thickTop="1" thickBot="1" x14ac:dyDescent="0.25">
      <c r="H145" s="32">
        <f t="shared" ref="H145:H146" si="275">H144</f>
        <v>5.35125732421875E-2</v>
      </c>
      <c r="I145" s="32">
        <f t="shared" ref="I145:J145" si="276">I140</f>
        <v>-0.36293691293352603</v>
      </c>
      <c r="J145" s="32">
        <f t="shared" si="276"/>
        <v>0.21479193689969592</v>
      </c>
      <c r="K145" s="32">
        <f t="shared" si="271"/>
        <v>-0.35144284367834971</v>
      </c>
      <c r="L145" s="32">
        <f>$CE$5-$CE$7*SUMPRODUCT($B$5:$CD$5,Q145:CS145)</f>
        <v>2.0259972852421981E-2</v>
      </c>
      <c r="M145" s="32">
        <f>SUMPRODUCT($B$7:$CD$7, LN(Q145:CS145))</f>
        <v>-487.23895881479132</v>
      </c>
      <c r="O145" s="48">
        <f t="shared" si="272"/>
        <v>1.0000000000000002</v>
      </c>
      <c r="P145" s="39" t="s">
        <v>405</v>
      </c>
      <c r="Q145" s="32">
        <f t="shared" ref="Q145:AV145" si="277">Q144/$O144</f>
        <v>8.2140905116135591E-3</v>
      </c>
      <c r="R145" s="32">
        <f t="shared" si="277"/>
        <v>1.130660446471634E-2</v>
      </c>
      <c r="S145" s="32">
        <f t="shared" si="277"/>
        <v>1.6857691199615412E-2</v>
      </c>
      <c r="T145" s="32">
        <f t="shared" si="277"/>
        <v>6.8904032683246158E-3</v>
      </c>
      <c r="U145" s="32">
        <f t="shared" si="277"/>
        <v>9.4845636588963365E-3</v>
      </c>
      <c r="V145" s="32">
        <f t="shared" si="277"/>
        <v>1.4141101851021565E-2</v>
      </c>
      <c r="W145" s="32">
        <f t="shared" si="277"/>
        <v>4.0672428900392459E-3</v>
      </c>
      <c r="X145" s="32">
        <f t="shared" si="277"/>
        <v>5.5985147174340043E-3</v>
      </c>
      <c r="Y145" s="32">
        <f t="shared" si="277"/>
        <v>8.3471596249362866E-3</v>
      </c>
      <c r="Z145" s="32">
        <f t="shared" si="277"/>
        <v>1.4063353707195367E-2</v>
      </c>
      <c r="AA145" s="32">
        <f t="shared" si="277"/>
        <v>1.9358050363560565E-2</v>
      </c>
      <c r="AB145" s="32">
        <f t="shared" si="277"/>
        <v>2.886207227588676E-2</v>
      </c>
      <c r="AC145" s="32">
        <f t="shared" si="277"/>
        <v>1.1797067272470168E-2</v>
      </c>
      <c r="AD145" s="32">
        <f t="shared" si="277"/>
        <v>1.6238532227625578E-2</v>
      </c>
      <c r="AE145" s="32">
        <f t="shared" si="277"/>
        <v>2.4210996562457593E-2</v>
      </c>
      <c r="AF145" s="32">
        <f t="shared" si="277"/>
        <v>6.9635311778980325E-3</v>
      </c>
      <c r="AG145" s="32">
        <f t="shared" si="277"/>
        <v>9.5852234151662663E-3</v>
      </c>
      <c r="AH145" s="32">
        <f t="shared" si="277"/>
        <v>1.4291181487460815E-2</v>
      </c>
      <c r="AI145" s="32">
        <f t="shared" si="277"/>
        <v>2.8804573834360005E-2</v>
      </c>
      <c r="AJ145" s="32">
        <f t="shared" si="277"/>
        <v>3.9649176334173371E-2</v>
      </c>
      <c r="AK145" s="32">
        <f t="shared" si="277"/>
        <v>5.9115322645839352E-2</v>
      </c>
      <c r="AL145" s="32">
        <f t="shared" si="277"/>
        <v>2.4162763900684593E-2</v>
      </c>
      <c r="AM145" s="32">
        <f t="shared" si="277"/>
        <v>3.3259776455239067E-2</v>
      </c>
      <c r="AN145" s="32">
        <f t="shared" si="277"/>
        <v>4.9588985145835825E-2</v>
      </c>
      <c r="AO145" s="32">
        <f t="shared" si="277"/>
        <v>1.4262710882327192E-2</v>
      </c>
      <c r="AP145" s="32">
        <f t="shared" si="277"/>
        <v>1.9632463303524132E-2</v>
      </c>
      <c r="AQ145" s="32">
        <f t="shared" si="277"/>
        <v>2.9271210900795798E-2</v>
      </c>
      <c r="AR145" s="32">
        <f t="shared" si="277"/>
        <v>5.22635995951068E-3</v>
      </c>
      <c r="AS145" s="32">
        <f t="shared" si="277"/>
        <v>7.1940265046836179E-3</v>
      </c>
      <c r="AT145" s="32">
        <f t="shared" si="277"/>
        <v>1.0726003343997549E-2</v>
      </c>
      <c r="AU145" s="32">
        <f t="shared" si="277"/>
        <v>4.3841406051635078E-3</v>
      </c>
      <c r="AV145" s="32">
        <f t="shared" si="277"/>
        <v>6.0347209067396239E-3</v>
      </c>
      <c r="AW145" s="32">
        <f t="shared" ref="AW145:CB145" si="278">AW144/$O144</f>
        <v>8.9975254586065461E-3</v>
      </c>
      <c r="AX145" s="32">
        <f t="shared" si="278"/>
        <v>2.5878550225434459E-3</v>
      </c>
      <c r="AY145" s="32">
        <f t="shared" si="278"/>
        <v>3.5621537296866949E-3</v>
      </c>
      <c r="AZ145" s="32">
        <f t="shared" si="278"/>
        <v>5.3110275297954482E-3</v>
      </c>
      <c r="BA145" s="32">
        <f t="shared" si="278"/>
        <v>8.9480568308570683E-3</v>
      </c>
      <c r="BB145" s="32">
        <f t="shared" si="278"/>
        <v>1.2316900960765044E-2</v>
      </c>
      <c r="BC145" s="32">
        <f t="shared" si="278"/>
        <v>1.8364002524433643E-2</v>
      </c>
      <c r="BD145" s="32">
        <f t="shared" si="278"/>
        <v>7.5060921163845858E-3</v>
      </c>
      <c r="BE145" s="32">
        <f t="shared" si="278"/>
        <v>1.0332052527993716E-2</v>
      </c>
      <c r="BF145" s="32">
        <f t="shared" si="278"/>
        <v>1.540467357097855E-2</v>
      </c>
      <c r="BG145" s="32">
        <f t="shared" si="278"/>
        <v>4.4306695273828162E-3</v>
      </c>
      <c r="BH145" s="32">
        <f t="shared" si="278"/>
        <v>6.0987674519973681E-3</v>
      </c>
      <c r="BI145" s="32">
        <f t="shared" si="278"/>
        <v>9.0930162742379333E-3</v>
      </c>
      <c r="BJ145" s="32">
        <f t="shared" si="278"/>
        <v>1.8327418126915157E-2</v>
      </c>
      <c r="BK145" s="32">
        <f t="shared" si="278"/>
        <v>2.5227487733124103E-2</v>
      </c>
      <c r="BL145" s="32">
        <f t="shared" si="278"/>
        <v>3.7613166647353952E-2</v>
      </c>
      <c r="BM145" s="32">
        <f t="shared" si="278"/>
        <v>1.5373984689248475E-2</v>
      </c>
      <c r="BN145" s="32">
        <f t="shared" si="278"/>
        <v>2.1162119370631473E-2</v>
      </c>
      <c r="BO145" s="32">
        <f t="shared" si="278"/>
        <v>3.1551866397446768E-2</v>
      </c>
      <c r="BP145" s="32">
        <f t="shared" si="278"/>
        <v>9.0749013495870518E-3</v>
      </c>
      <c r="BQ145" s="32">
        <f t="shared" si="278"/>
        <v>1.249150103362393E-2</v>
      </c>
      <c r="BR145" s="32">
        <f t="shared" si="278"/>
        <v>1.8624324190489133E-2</v>
      </c>
      <c r="BS145" s="32">
        <f t="shared" si="278"/>
        <v>2.1158213042120491E-3</v>
      </c>
      <c r="BT145" s="32">
        <f t="shared" si="278"/>
        <v>2.9124045529961623E-3</v>
      </c>
      <c r="BU145" s="32">
        <f t="shared" si="278"/>
        <v>4.3422777152923959E-3</v>
      </c>
      <c r="BV145" s="32">
        <f t="shared" si="278"/>
        <v>1.7748601636567206E-3</v>
      </c>
      <c r="BW145" s="32">
        <f t="shared" si="278"/>
        <v>2.4430753255367046E-3</v>
      </c>
      <c r="BX145" s="32">
        <f t="shared" si="278"/>
        <v>3.6425267677682852E-3</v>
      </c>
      <c r="BY145" s="32">
        <f t="shared" si="278"/>
        <v>1.0476581849180968E-3</v>
      </c>
      <c r="BZ145" s="32">
        <f t="shared" si="278"/>
        <v>1.4420898691515239E-3</v>
      </c>
      <c r="CA145" s="32">
        <f t="shared" si="278"/>
        <v>2.150097827523153E-3</v>
      </c>
      <c r="CB145" s="32">
        <f t="shared" si="278"/>
        <v>3.622500061362039E-3</v>
      </c>
      <c r="CC145" s="32">
        <f t="shared" ref="CC145:CS145" si="279">CC144/$O144</f>
        <v>4.9863311475959746E-3</v>
      </c>
      <c r="CD145" s="32">
        <f t="shared" si="279"/>
        <v>7.4344186150236699E-3</v>
      </c>
      <c r="CE145" s="32">
        <f t="shared" si="279"/>
        <v>3.038740104826521E-3</v>
      </c>
      <c r="CF145" s="32">
        <f t="shared" si="279"/>
        <v>4.1827920434729859E-3</v>
      </c>
      <c r="CG145" s="32">
        <f t="shared" si="279"/>
        <v>6.2363742219087998E-3</v>
      </c>
      <c r="CH145" s="32">
        <f t="shared" si="279"/>
        <v>1.7936967699479669E-3</v>
      </c>
      <c r="CI145" s="32">
        <f t="shared" si="279"/>
        <v>2.4690037051292584E-3</v>
      </c>
      <c r="CJ145" s="32">
        <f t="shared" si="279"/>
        <v>3.6811849359072416E-3</v>
      </c>
      <c r="CK145" s="32">
        <f t="shared" si="279"/>
        <v>7.4196079153644352E-3</v>
      </c>
      <c r="CL145" s="32">
        <f t="shared" si="279"/>
        <v>1.0213007984717826E-2</v>
      </c>
      <c r="CM145" s="32">
        <f t="shared" si="279"/>
        <v>1.5227182958672555E-2</v>
      </c>
      <c r="CN145" s="32">
        <f t="shared" si="279"/>
        <v>6.2239502422614026E-3</v>
      </c>
      <c r="CO145" s="32">
        <f t="shared" si="279"/>
        <v>8.5671984619392072E-3</v>
      </c>
      <c r="CP145" s="32">
        <f t="shared" si="279"/>
        <v>1.2773347344720668E-2</v>
      </c>
      <c r="CQ145" s="32">
        <f t="shared" si="279"/>
        <v>3.6738513531082255E-3</v>
      </c>
      <c r="CR145" s="32">
        <f t="shared" si="279"/>
        <v>5.0570156310096271E-3</v>
      </c>
      <c r="CS145" s="32">
        <f t="shared" si="279"/>
        <v>7.5398063287011171E-3</v>
      </c>
    </row>
    <row r="146" spans="1:111" ht="13.5" thickTop="1" x14ac:dyDescent="0.2">
      <c r="H146" s="34">
        <f t="shared" si="275"/>
        <v>5.35125732421875E-2</v>
      </c>
      <c r="I146" s="34">
        <f t="shared" ref="I146:J146" si="280">I141</f>
        <v>0.38419988359023766</v>
      </c>
      <c r="J146" s="34">
        <f t="shared" si="280"/>
        <v>-0.46198299927305519</v>
      </c>
      <c r="K146" s="34">
        <f t="shared" si="271"/>
        <v>0.35947798450499285</v>
      </c>
      <c r="L146" s="34">
        <f>$CE$6-$CE$7*SUMPRODUCT($B$6:$CD$6,Q145:CS145)</f>
        <v>0.29842360946982893</v>
      </c>
    </row>
    <row r="148" spans="1:111" ht="27.75" customHeight="1" x14ac:dyDescent="0.2">
      <c r="A148" s="40" t="s">
        <v>393</v>
      </c>
      <c r="B148" s="40"/>
      <c r="C148" s="40">
        <f>1+C90</f>
        <v>3</v>
      </c>
      <c r="D148" s="40"/>
    </row>
    <row r="149" spans="1:111" x14ac:dyDescent="0.2">
      <c r="B149" s="37" t="s">
        <v>388</v>
      </c>
      <c r="D149" s="37" t="s">
        <v>389</v>
      </c>
      <c r="F149" s="37" t="s">
        <v>387</v>
      </c>
      <c r="H149" s="37" t="s">
        <v>394</v>
      </c>
      <c r="I149" s="37"/>
      <c r="J149" s="37"/>
      <c r="K149" s="37"/>
      <c r="M149" s="37" t="s">
        <v>395</v>
      </c>
      <c r="N149" s="37" t="s">
        <v>396</v>
      </c>
      <c r="P149" s="37" t="s">
        <v>397</v>
      </c>
      <c r="R149" s="37" t="s">
        <v>398</v>
      </c>
      <c r="T149" s="37" t="s">
        <v>399</v>
      </c>
      <c r="V149" s="37" t="s">
        <v>400</v>
      </c>
      <c r="X149" s="37" t="s">
        <v>401</v>
      </c>
      <c r="Y149" s="37"/>
      <c r="Z149" s="37"/>
      <c r="AA149" s="37"/>
      <c r="AC149" s="37" t="s">
        <v>375</v>
      </c>
    </row>
    <row r="150" spans="1:111" x14ac:dyDescent="0.2">
      <c r="B150" s="36">
        <f>K143</f>
        <v>-0.67820398701868168</v>
      </c>
      <c r="D150" s="36">
        <f>$CE$3-$CE$7*SUMPRODUCT($B$3:$CD$3,AE152:DG152)</f>
        <v>-0.186448986214792</v>
      </c>
      <c r="F150" s="36">
        <f>SUMPRODUCT(D150:D153,D150:D153)</f>
        <v>0.12825833817758281</v>
      </c>
      <c r="H150" s="36">
        <f t="shared" ref="H150:K153" si="281">X92</f>
        <v>1.2524211887373626E-2</v>
      </c>
      <c r="I150" s="36">
        <f t="shared" si="281"/>
        <v>6.4938591482191721E-2</v>
      </c>
      <c r="J150" s="36">
        <f t="shared" si="281"/>
        <v>-7.7298457123220088E-2</v>
      </c>
      <c r="K150" s="36">
        <f t="shared" si="281"/>
        <v>-0.13853275394596598</v>
      </c>
      <c r="M150" s="36">
        <f t="array" ref="M150:M153">MMULT(H150:K153,D150:D153)</f>
        <v>-4.1121210646615475E-2</v>
      </c>
      <c r="N150" s="36">
        <f>IFERROR(M150/(MAX(ABS(M150),ABS(M151),ABS(M152),ABS(M153))),0)</f>
        <v>-0.20380958991026066</v>
      </c>
      <c r="P150" s="36">
        <f>L201</f>
        <v>-0.15672535475506066</v>
      </c>
      <c r="R150" s="36">
        <f>H201*J201</f>
        <v>-5.5383938632003627E-4</v>
      </c>
      <c r="T150" s="36">
        <f>P150-D150</f>
        <v>2.9723631459731337E-2</v>
      </c>
      <c r="V150" s="36">
        <f t="array" ref="V150:V153">MMULT(H150:K153,T150:T153)</f>
        <v>4.4093460961389809E-2</v>
      </c>
      <c r="X150" s="36">
        <f t="array" ref="X150:AA153">H150:K153+MMULT(R150:R153,TRANSPOSE(R150:R153))*((SUMPRODUCT(R150:R153,T150:T153)+SUMPRODUCT(V150:V153,T150:T153))/SUMPRODUCT(R150:R153,T150:T153)^2)-(MMULT(V150:V153,TRANSPOSE(R150:R153))+MMULT(R150:R153,TRANSPOSE(V150:V153)))/SUMPRODUCT(R150:R153,T150:T153)</f>
        <v>-1.7147430928746814E-2</v>
      </c>
      <c r="Y150" s="36">
        <v>-4.7376701111243313E-3</v>
      </c>
      <c r="Z150" s="36">
        <v>-5.3207884801050598E-3</v>
      </c>
      <c r="AA150" s="36">
        <v>6.3046912234787644E-4</v>
      </c>
      <c r="AC150" s="43">
        <f>SUM(AE150:DG150)</f>
        <v>7.3501342374387315</v>
      </c>
      <c r="AD150" s="37" t="s">
        <v>402</v>
      </c>
      <c r="AE150" s="36">
        <f t="shared" ref="AE150:BJ150" si="282">SUMPRODUCT(B$3:B$6,$B150:$B153)</f>
        <v>4.2827269410370739E-2</v>
      </c>
      <c r="AF150" s="36">
        <f t="shared" si="282"/>
        <v>0.36236325563703103</v>
      </c>
      <c r="AG150" s="36">
        <f t="shared" si="282"/>
        <v>0.76178323842035645</v>
      </c>
      <c r="AH150" s="36">
        <f t="shared" si="282"/>
        <v>-0.13289415242880412</v>
      </c>
      <c r="AI150" s="36">
        <f t="shared" si="282"/>
        <v>0.1866418337978562</v>
      </c>
      <c r="AJ150" s="36">
        <f t="shared" si="282"/>
        <v>0.58606181658118162</v>
      </c>
      <c r="AK150" s="36">
        <f t="shared" si="282"/>
        <v>-0.66005841794632869</v>
      </c>
      <c r="AL150" s="36">
        <f t="shared" si="282"/>
        <v>-0.34052243171966839</v>
      </c>
      <c r="AM150" s="36">
        <f t="shared" si="282"/>
        <v>5.8897551063657017E-2</v>
      </c>
      <c r="AN150" s="36">
        <f t="shared" si="282"/>
        <v>0.58054862093751458</v>
      </c>
      <c r="AO150" s="36">
        <f t="shared" si="282"/>
        <v>0.90008460716417493</v>
      </c>
      <c r="AP150" s="36">
        <f t="shared" si="282"/>
        <v>1.2995045899475004</v>
      </c>
      <c r="AQ150" s="36">
        <f t="shared" si="282"/>
        <v>0.4048271990983397</v>
      </c>
      <c r="AR150" s="36">
        <f t="shared" si="282"/>
        <v>0.72436318532499999</v>
      </c>
      <c r="AS150" s="36">
        <f t="shared" si="282"/>
        <v>1.1237831681083255</v>
      </c>
      <c r="AT150" s="36">
        <f t="shared" si="282"/>
        <v>-0.12233706641918485</v>
      </c>
      <c r="AU150" s="36">
        <f t="shared" si="282"/>
        <v>0.19719891980747548</v>
      </c>
      <c r="AV150" s="36">
        <f t="shared" si="282"/>
        <v>0.59661890259080086</v>
      </c>
      <c r="AW150" s="36">
        <f t="shared" si="282"/>
        <v>1.2975104229737062</v>
      </c>
      <c r="AX150" s="36">
        <f t="shared" si="282"/>
        <v>1.6170464092003667</v>
      </c>
      <c r="AY150" s="36">
        <f t="shared" si="282"/>
        <v>2.016466391983692</v>
      </c>
      <c r="AZ150" s="36">
        <f t="shared" si="282"/>
        <v>1.1217890011345315</v>
      </c>
      <c r="BA150" s="36">
        <f t="shared" si="282"/>
        <v>1.441324987361192</v>
      </c>
      <c r="BB150" s="36">
        <f t="shared" si="282"/>
        <v>1.8407449701445173</v>
      </c>
      <c r="BC150" s="36">
        <f t="shared" si="282"/>
        <v>0.59462473561700691</v>
      </c>
      <c r="BD150" s="36">
        <f t="shared" si="282"/>
        <v>0.91416072184366726</v>
      </c>
      <c r="BE150" s="36">
        <f t="shared" si="282"/>
        <v>1.3135807046269927</v>
      </c>
      <c r="BF150" s="36">
        <f t="shared" si="282"/>
        <v>-0.40930872193541706</v>
      </c>
      <c r="BG150" s="36">
        <f t="shared" si="282"/>
        <v>-8.977273570875674E-2</v>
      </c>
      <c r="BH150" s="36">
        <f t="shared" si="282"/>
        <v>0.30964724707456864</v>
      </c>
      <c r="BI150" s="36">
        <f t="shared" si="282"/>
        <v>-0.58503014377459195</v>
      </c>
      <c r="BJ150" s="36">
        <f t="shared" si="282"/>
        <v>-0.2654941575479316</v>
      </c>
      <c r="BK150" s="36">
        <f t="shared" ref="BK150:CP150" si="283">SUMPRODUCT(AH$3:AH$6,$B150:$B153)</f>
        <v>0.13392582523539379</v>
      </c>
      <c r="BL150" s="36">
        <f t="shared" si="283"/>
        <v>-1.1121944092921165</v>
      </c>
      <c r="BM150" s="36">
        <f t="shared" si="283"/>
        <v>-0.7926584230654562</v>
      </c>
      <c r="BN150" s="36">
        <f t="shared" si="283"/>
        <v>-0.39323844028213079</v>
      </c>
      <c r="BO150" s="36">
        <f t="shared" si="283"/>
        <v>0.12841262959172678</v>
      </c>
      <c r="BP150" s="36">
        <f t="shared" si="283"/>
        <v>0.44794861581838707</v>
      </c>
      <c r="BQ150" s="36">
        <f t="shared" si="283"/>
        <v>0.84736859860171254</v>
      </c>
      <c r="BR150" s="36">
        <f t="shared" si="283"/>
        <v>-4.730879224744805E-2</v>
      </c>
      <c r="BS150" s="36">
        <f t="shared" si="283"/>
        <v>0.27222719397921225</v>
      </c>
      <c r="BT150" s="36">
        <f t="shared" si="283"/>
        <v>0.6716471767625376</v>
      </c>
      <c r="BU150" s="36">
        <f t="shared" si="283"/>
        <v>-0.57447305776497259</v>
      </c>
      <c r="BV150" s="36">
        <f t="shared" si="283"/>
        <v>-0.25493707153831235</v>
      </c>
      <c r="BW150" s="36">
        <f t="shared" si="283"/>
        <v>0.14448291124501306</v>
      </c>
      <c r="BX150" s="36">
        <f t="shared" si="283"/>
        <v>0.84537443162791837</v>
      </c>
      <c r="BY150" s="36">
        <f t="shared" si="283"/>
        <v>1.1649104178545788</v>
      </c>
      <c r="BZ150" s="36">
        <f t="shared" si="283"/>
        <v>1.5643304006379042</v>
      </c>
      <c r="CA150" s="36">
        <f t="shared" si="283"/>
        <v>0.66965300978874365</v>
      </c>
      <c r="CB150" s="36">
        <f t="shared" si="283"/>
        <v>0.989188996015404</v>
      </c>
      <c r="CC150" s="36">
        <f t="shared" si="283"/>
        <v>1.3886089787987295</v>
      </c>
      <c r="CD150" s="36">
        <f t="shared" si="283"/>
        <v>0.1424887442712191</v>
      </c>
      <c r="CE150" s="36">
        <f t="shared" si="283"/>
        <v>0.4620247304978794</v>
      </c>
      <c r="CF150" s="36">
        <f t="shared" si="283"/>
        <v>0.86144471328120487</v>
      </c>
      <c r="CG150" s="36">
        <f t="shared" si="283"/>
        <v>-1.3135807046269927</v>
      </c>
      <c r="CH150" s="36">
        <f t="shared" si="283"/>
        <v>-0.99404471840033237</v>
      </c>
      <c r="CI150" s="36">
        <f t="shared" si="283"/>
        <v>-0.59462473561700691</v>
      </c>
      <c r="CJ150" s="36">
        <f t="shared" si="283"/>
        <v>-1.4893021264661674</v>
      </c>
      <c r="CK150" s="36">
        <f t="shared" si="283"/>
        <v>-1.169766140239507</v>
      </c>
      <c r="CL150" s="36">
        <f t="shared" si="283"/>
        <v>-0.77034615745618162</v>
      </c>
      <c r="CM150" s="36">
        <f t="shared" si="283"/>
        <v>-2.016466391983692</v>
      </c>
      <c r="CN150" s="36">
        <f t="shared" si="283"/>
        <v>-1.6969304057570316</v>
      </c>
      <c r="CO150" s="36">
        <f t="shared" si="283"/>
        <v>-1.2975104229737062</v>
      </c>
      <c r="CP150" s="36">
        <f t="shared" si="283"/>
        <v>-0.77585935309984877</v>
      </c>
      <c r="CQ150" s="36">
        <f t="shared" ref="CQ150:DG150" si="284">SUMPRODUCT(BN$3:BN$6,$B150:$B153)</f>
        <v>-0.45632336687318847</v>
      </c>
      <c r="CR150" s="36">
        <f t="shared" si="284"/>
        <v>-5.6903384089863063E-2</v>
      </c>
      <c r="CS150" s="36">
        <f t="shared" si="284"/>
        <v>-0.95158077493902371</v>
      </c>
      <c r="CT150" s="36">
        <f t="shared" si="284"/>
        <v>-0.63204478871236336</v>
      </c>
      <c r="CU150" s="36">
        <f t="shared" si="284"/>
        <v>-0.23262480592903795</v>
      </c>
      <c r="CV150" s="36">
        <f t="shared" si="284"/>
        <v>-1.4787450404565483</v>
      </c>
      <c r="CW150" s="36">
        <f t="shared" si="284"/>
        <v>-1.1592090542298878</v>
      </c>
      <c r="CX150" s="36">
        <f t="shared" si="284"/>
        <v>-0.75978907144656249</v>
      </c>
      <c r="CY150" s="36">
        <f t="shared" si="284"/>
        <v>-5.8897551063657017E-2</v>
      </c>
      <c r="CZ150" s="36">
        <f t="shared" si="284"/>
        <v>0.26063843516300328</v>
      </c>
      <c r="DA150" s="36">
        <f t="shared" si="284"/>
        <v>0.66005841794632869</v>
      </c>
      <c r="DB150" s="36">
        <f t="shared" si="284"/>
        <v>-0.23461897290283187</v>
      </c>
      <c r="DC150" s="36">
        <f t="shared" si="284"/>
        <v>8.491701332382845E-2</v>
      </c>
      <c r="DD150" s="36">
        <f t="shared" si="284"/>
        <v>0.48433699610715386</v>
      </c>
      <c r="DE150" s="36">
        <f t="shared" si="284"/>
        <v>-0.76178323842035645</v>
      </c>
      <c r="DF150" s="36">
        <f t="shared" si="284"/>
        <v>-0.44224725219369615</v>
      </c>
      <c r="DG150" s="36">
        <f t="shared" si="284"/>
        <v>-4.2827269410370739E-2</v>
      </c>
    </row>
    <row r="151" spans="1:111" x14ac:dyDescent="0.2">
      <c r="B151" s="35">
        <f t="shared" ref="B151:B153" si="285">K144</f>
        <v>0.6273415767816678</v>
      </c>
      <c r="D151" s="35">
        <f>$CE$4-$CE$7*SUMPRODUCT($B$4:$CD$4,AE152:DG152)</f>
        <v>6.3466499258090892E-2</v>
      </c>
      <c r="F151" s="37" t="s">
        <v>403</v>
      </c>
      <c r="H151" s="35">
        <f t="shared" si="281"/>
        <v>6.4938591482191721E-2</v>
      </c>
      <c r="I151" s="35">
        <f t="shared" si="281"/>
        <v>0.44931780718154002</v>
      </c>
      <c r="J151" s="35">
        <f t="shared" si="281"/>
        <v>0.28620300146621513</v>
      </c>
      <c r="K151" s="35">
        <f t="shared" si="281"/>
        <v>-0.41080365739422786</v>
      </c>
      <c r="M151" s="35">
        <v>-0.10038615145494219</v>
      </c>
      <c r="N151" s="35">
        <f>IFERROR(M151/(MAX(ABS(M150),ABS(M151),ABS(M152),ABS(M153))),0)</f>
        <v>-0.4975451850512343</v>
      </c>
      <c r="P151" s="35">
        <f>L202</f>
        <v>0.16052051156680136</v>
      </c>
      <c r="R151" s="35">
        <f>H202*J202</f>
        <v>-1.3520468790334953E-3</v>
      </c>
      <c r="T151" s="35">
        <f>P151-D151</f>
        <v>9.7054012308710469E-2</v>
      </c>
      <c r="V151" s="35">
        <v>0.10325859874892758</v>
      </c>
      <c r="X151" s="35">
        <v>-4.7376701111243313E-3</v>
      </c>
      <c r="Y151" s="35">
        <v>0.28595746126170346</v>
      </c>
      <c r="Z151" s="35">
        <v>0.45444627618401423</v>
      </c>
      <c r="AA151" s="35">
        <v>-8.4611550097899446E-2</v>
      </c>
      <c r="AC151" s="43">
        <f t="shared" ref="AC151:AC152" si="286">SUM(AE151:DG151)</f>
        <v>127.06916108840871</v>
      </c>
      <c r="AD151" s="37" t="s">
        <v>404</v>
      </c>
      <c r="AE151" s="35">
        <f>EXP(AE150)</f>
        <v>1.0437575904149927</v>
      </c>
      <c r="AF151" s="35">
        <f t="shared" ref="AF151:CQ151" si="287">EXP(AF150)</f>
        <v>1.4367207440899616</v>
      </c>
      <c r="AG151" s="35">
        <f t="shared" si="287"/>
        <v>2.1420926786225807</v>
      </c>
      <c r="AH151" s="35">
        <f t="shared" si="287"/>
        <v>0.8755577628668384</v>
      </c>
      <c r="AI151" s="35">
        <f t="shared" si="287"/>
        <v>1.2051955474255656</v>
      </c>
      <c r="AJ151" s="35">
        <f t="shared" si="287"/>
        <v>1.7968979490750538</v>
      </c>
      <c r="AK151" s="35">
        <f t="shared" si="287"/>
        <v>0.51682114198008189</v>
      </c>
      <c r="AL151" s="35">
        <f t="shared" si="287"/>
        <v>0.71139856848544847</v>
      </c>
      <c r="AM151" s="35">
        <f t="shared" si="287"/>
        <v>1.0606665710116903</v>
      </c>
      <c r="AN151" s="35">
        <f t="shared" si="287"/>
        <v>1.7870185576628779</v>
      </c>
      <c r="AO151" s="35">
        <f t="shared" si="287"/>
        <v>2.4598112200048061</v>
      </c>
      <c r="AP151" s="35">
        <f t="shared" si="287"/>
        <v>3.6674793113699495</v>
      </c>
      <c r="AQ151" s="35">
        <f t="shared" si="287"/>
        <v>1.4990434416163061</v>
      </c>
      <c r="AR151" s="35">
        <f t="shared" si="287"/>
        <v>2.0634166674714707</v>
      </c>
      <c r="AS151" s="35">
        <f t="shared" si="287"/>
        <v>3.0764710223058334</v>
      </c>
      <c r="AT151" s="35">
        <f t="shared" si="287"/>
        <v>0.88485006498848151</v>
      </c>
      <c r="AU151" s="35">
        <f t="shared" si="287"/>
        <v>1.2179862982101493</v>
      </c>
      <c r="AV151" s="35">
        <f t="shared" si="287"/>
        <v>1.8159684425738427</v>
      </c>
      <c r="AW151" s="35">
        <f t="shared" si="287"/>
        <v>3.660173032641254</v>
      </c>
      <c r="AX151" s="35">
        <f t="shared" si="287"/>
        <v>5.0381875746297986</v>
      </c>
      <c r="AY151" s="35">
        <f t="shared" si="287"/>
        <v>7.5117344560774155</v>
      </c>
      <c r="AZ151" s="35">
        <f t="shared" si="287"/>
        <v>3.0703421384372773</v>
      </c>
      <c r="BA151" s="35">
        <f t="shared" si="287"/>
        <v>4.2262918921552357</v>
      </c>
      <c r="BB151" s="35">
        <f t="shared" si="287"/>
        <v>6.3012307417069184</v>
      </c>
      <c r="BC151" s="35">
        <f t="shared" si="287"/>
        <v>1.8123507066638338</v>
      </c>
      <c r="BD151" s="35">
        <f t="shared" si="287"/>
        <v>2.4946806420777805</v>
      </c>
      <c r="BE151" s="35">
        <f t="shared" si="287"/>
        <v>3.7194682132060062</v>
      </c>
      <c r="BF151" s="35">
        <f t="shared" si="287"/>
        <v>0.66410917560107174</v>
      </c>
      <c r="BG151" s="35">
        <f t="shared" si="287"/>
        <v>0.91413891279792447</v>
      </c>
      <c r="BH151" s="35">
        <f t="shared" si="287"/>
        <v>1.3629442467532349</v>
      </c>
      <c r="BI151" s="35">
        <f t="shared" si="287"/>
        <v>0.55708906879175535</v>
      </c>
      <c r="BJ151" s="35">
        <f t="shared" si="287"/>
        <v>0.76682692302208511</v>
      </c>
      <c r="BK151" s="35">
        <f t="shared" si="287"/>
        <v>1.1433080118967336</v>
      </c>
      <c r="BL151" s="35">
        <f t="shared" si="287"/>
        <v>0.32883656673302064</v>
      </c>
      <c r="BM151" s="35">
        <f t="shared" si="287"/>
        <v>0.4526398860992345</v>
      </c>
      <c r="BN151" s="35">
        <f t="shared" si="287"/>
        <v>0.67486781272855123</v>
      </c>
      <c r="BO151" s="35">
        <f t="shared" si="287"/>
        <v>1.1370220748684128</v>
      </c>
      <c r="BP151" s="35">
        <f t="shared" si="287"/>
        <v>1.5650982722934295</v>
      </c>
      <c r="BQ151" s="35">
        <f t="shared" si="287"/>
        <v>2.3334983950052028</v>
      </c>
      <c r="BR151" s="35">
        <f t="shared" si="287"/>
        <v>0.95379282828130751</v>
      </c>
      <c r="BS151" s="35">
        <f t="shared" si="287"/>
        <v>1.3128852470535339</v>
      </c>
      <c r="BT151" s="35">
        <f t="shared" si="287"/>
        <v>1.9574589475050255</v>
      </c>
      <c r="BU151" s="35">
        <f t="shared" si="287"/>
        <v>0.56300145990451078</v>
      </c>
      <c r="BV151" s="35">
        <f t="shared" si="287"/>
        <v>0.77496526379859743</v>
      </c>
      <c r="BW151" s="35">
        <f t="shared" si="287"/>
        <v>1.1554419497306618</v>
      </c>
      <c r="BX151" s="35">
        <f t="shared" si="287"/>
        <v>2.3288496463036039</v>
      </c>
      <c r="BY151" s="35">
        <f t="shared" si="287"/>
        <v>3.2056357026162012</v>
      </c>
      <c r="BZ151" s="35">
        <f t="shared" si="287"/>
        <v>4.7794735317577812</v>
      </c>
      <c r="CA151" s="35">
        <f t="shared" si="287"/>
        <v>1.9535593370488435</v>
      </c>
      <c r="CB151" s="35">
        <f t="shared" si="287"/>
        <v>2.689052755278905</v>
      </c>
      <c r="CC151" s="35">
        <f t="shared" si="287"/>
        <v>4.0092691938971132</v>
      </c>
      <c r="CD151" s="35">
        <f t="shared" si="287"/>
        <v>1.1531401014520946</v>
      </c>
      <c r="CE151" s="35">
        <f t="shared" si="287"/>
        <v>1.5872845570775831</v>
      </c>
      <c r="CF151" s="35">
        <f t="shared" si="287"/>
        <v>2.3665772507240108</v>
      </c>
      <c r="CG151" s="35">
        <f t="shared" si="287"/>
        <v>0.26885563813920788</v>
      </c>
      <c r="CH151" s="35">
        <f t="shared" si="287"/>
        <v>0.37007680329928427</v>
      </c>
      <c r="CI151" s="35">
        <f t="shared" si="287"/>
        <v>0.55176958649509678</v>
      </c>
      <c r="CJ151" s="35">
        <f t="shared" si="287"/>
        <v>0.22552999204509527</v>
      </c>
      <c r="CK151" s="35">
        <f t="shared" si="287"/>
        <v>0.31043953209174008</v>
      </c>
      <c r="CL151" s="35">
        <f t="shared" si="287"/>
        <v>0.46285282062238892</v>
      </c>
      <c r="CM151" s="35">
        <f t="shared" si="287"/>
        <v>0.13312504666494751</v>
      </c>
      <c r="CN151" s="35">
        <f t="shared" si="287"/>
        <v>0.18324514988717722</v>
      </c>
      <c r="CO151" s="35">
        <f t="shared" si="287"/>
        <v>0.27321112720137714</v>
      </c>
      <c r="CP151" s="35">
        <f t="shared" si="287"/>
        <v>0.46030804383998336</v>
      </c>
      <c r="CQ151" s="35">
        <f t="shared" si="287"/>
        <v>0.63360891583402279</v>
      </c>
      <c r="CR151" s="35">
        <f t="shared" ref="CR151:DG151" si="288">EXP(CR150)</f>
        <v>0.94468533659110709</v>
      </c>
      <c r="CS151" s="35">
        <f t="shared" si="288"/>
        <v>0.38613015588600913</v>
      </c>
      <c r="CT151" s="35">
        <f t="shared" si="288"/>
        <v>0.53150387597138304</v>
      </c>
      <c r="CU151" s="35">
        <f t="shared" si="288"/>
        <v>0.79245084061132876</v>
      </c>
      <c r="CV151" s="35">
        <f t="shared" si="288"/>
        <v>0.22792354380427657</v>
      </c>
      <c r="CW151" s="35">
        <f t="shared" si="288"/>
        <v>0.31373422953494767</v>
      </c>
      <c r="CX151" s="35">
        <f t="shared" si="288"/>
        <v>0.46776508161702074</v>
      </c>
      <c r="CY151" s="35">
        <f t="shared" si="288"/>
        <v>0.94280335341027577</v>
      </c>
      <c r="CZ151" s="35">
        <f t="shared" si="288"/>
        <v>1.2977583568073139</v>
      </c>
      <c r="DA151" s="35">
        <f t="shared" si="288"/>
        <v>1.9349053642982348</v>
      </c>
      <c r="DB151" s="35">
        <f t="shared" si="288"/>
        <v>0.7908721359401546</v>
      </c>
      <c r="DC151" s="35">
        <f t="shared" si="288"/>
        <v>1.0886267214365204</v>
      </c>
      <c r="DD151" s="35">
        <f t="shared" si="288"/>
        <v>1.6230985313845081</v>
      </c>
      <c r="DE151" s="35">
        <f t="shared" si="288"/>
        <v>0.4668332094029774</v>
      </c>
      <c r="DF151" s="35">
        <f t="shared" si="288"/>
        <v>0.64259073384336307</v>
      </c>
      <c r="DG151" s="35">
        <f t="shared" si="288"/>
        <v>0.95807686495712574</v>
      </c>
    </row>
    <row r="152" spans="1:111" x14ac:dyDescent="0.2">
      <c r="B152" s="36">
        <f t="shared" si="285"/>
        <v>-0.35144284367834971</v>
      </c>
      <c r="D152" s="36">
        <f>$CE$5-$CE$7*SUMPRODUCT($B$5:$CD$5,AE152:DG152)</f>
        <v>2.0259972852421981E-2</v>
      </c>
      <c r="F152" s="36">
        <f>SUMPRODUCT($B$7:$CD$7, LN(AE152:DG152))</f>
        <v>-487.23895881479132</v>
      </c>
      <c r="H152" s="36">
        <f t="shared" si="281"/>
        <v>-7.7298457123220088E-2</v>
      </c>
      <c r="I152" s="36">
        <f t="shared" si="281"/>
        <v>0.28620300146621513</v>
      </c>
      <c r="J152" s="36">
        <f t="shared" si="281"/>
        <v>0.84954988138828647</v>
      </c>
      <c r="K152" s="36">
        <f t="shared" si="281"/>
        <v>0.20627621255432976</v>
      </c>
      <c r="M152" s="36">
        <v>0.1113460709787446</v>
      </c>
      <c r="N152" s="36">
        <f>IFERROR(M152/(MAX(ABS(M150),ABS(M151),ABS(M152),ABS(M153))),0)</f>
        <v>0.55186597640126911</v>
      </c>
      <c r="P152" s="36">
        <f>L203</f>
        <v>-8.3034950500234572E-2</v>
      </c>
      <c r="R152" s="36">
        <f>H203*J203</f>
        <v>1.4996601182288086E-3</v>
      </c>
      <c r="T152" s="36">
        <f>P152-D152</f>
        <v>-0.10329492335265655</v>
      </c>
      <c r="V152" s="36">
        <v>-0.10610221632693212</v>
      </c>
      <c r="X152" s="36">
        <v>-5.3207884801050598E-3</v>
      </c>
      <c r="Y152" s="36">
        <v>0.45444627618401423</v>
      </c>
      <c r="Z152" s="36">
        <v>0.67730467930282567</v>
      </c>
      <c r="AA152" s="36">
        <v>-0.12949623263196408</v>
      </c>
      <c r="AC152" s="44">
        <f t="shared" si="286"/>
        <v>1.0000000000000002</v>
      </c>
      <c r="AD152" s="37" t="s">
        <v>405</v>
      </c>
      <c r="AE152" s="36">
        <f t="shared" ref="AE152:BJ152" si="289">AE151/$AC151</f>
        <v>8.2140905116135591E-3</v>
      </c>
      <c r="AF152" s="36">
        <f t="shared" si="289"/>
        <v>1.130660446471634E-2</v>
      </c>
      <c r="AG152" s="36">
        <f t="shared" si="289"/>
        <v>1.6857691199615412E-2</v>
      </c>
      <c r="AH152" s="36">
        <f t="shared" si="289"/>
        <v>6.8904032683246158E-3</v>
      </c>
      <c r="AI152" s="36">
        <f t="shared" si="289"/>
        <v>9.4845636588963365E-3</v>
      </c>
      <c r="AJ152" s="36">
        <f t="shared" si="289"/>
        <v>1.4141101851021565E-2</v>
      </c>
      <c r="AK152" s="36">
        <f t="shared" si="289"/>
        <v>4.0672428900392459E-3</v>
      </c>
      <c r="AL152" s="36">
        <f t="shared" si="289"/>
        <v>5.5985147174340043E-3</v>
      </c>
      <c r="AM152" s="36">
        <f t="shared" si="289"/>
        <v>8.3471596249362866E-3</v>
      </c>
      <c r="AN152" s="36">
        <f t="shared" si="289"/>
        <v>1.4063353707195367E-2</v>
      </c>
      <c r="AO152" s="36">
        <f t="shared" si="289"/>
        <v>1.9358050363560565E-2</v>
      </c>
      <c r="AP152" s="36">
        <f t="shared" si="289"/>
        <v>2.886207227588676E-2</v>
      </c>
      <c r="AQ152" s="36">
        <f t="shared" si="289"/>
        <v>1.1797067272470168E-2</v>
      </c>
      <c r="AR152" s="36">
        <f t="shared" si="289"/>
        <v>1.6238532227625578E-2</v>
      </c>
      <c r="AS152" s="36">
        <f t="shared" si="289"/>
        <v>2.4210996562457593E-2</v>
      </c>
      <c r="AT152" s="36">
        <f t="shared" si="289"/>
        <v>6.9635311778980325E-3</v>
      </c>
      <c r="AU152" s="36">
        <f t="shared" si="289"/>
        <v>9.5852234151662663E-3</v>
      </c>
      <c r="AV152" s="36">
        <f t="shared" si="289"/>
        <v>1.4291181487460815E-2</v>
      </c>
      <c r="AW152" s="36">
        <f t="shared" si="289"/>
        <v>2.8804573834360005E-2</v>
      </c>
      <c r="AX152" s="36">
        <f t="shared" si="289"/>
        <v>3.9649176334173371E-2</v>
      </c>
      <c r="AY152" s="36">
        <f t="shared" si="289"/>
        <v>5.9115322645839352E-2</v>
      </c>
      <c r="AZ152" s="36">
        <f t="shared" si="289"/>
        <v>2.4162763900684593E-2</v>
      </c>
      <c r="BA152" s="36">
        <f t="shared" si="289"/>
        <v>3.3259776455239067E-2</v>
      </c>
      <c r="BB152" s="36">
        <f t="shared" si="289"/>
        <v>4.9588985145835825E-2</v>
      </c>
      <c r="BC152" s="36">
        <f t="shared" si="289"/>
        <v>1.4262710882327192E-2</v>
      </c>
      <c r="BD152" s="36">
        <f t="shared" si="289"/>
        <v>1.9632463303524132E-2</v>
      </c>
      <c r="BE152" s="36">
        <f t="shared" si="289"/>
        <v>2.9271210900795798E-2</v>
      </c>
      <c r="BF152" s="36">
        <f t="shared" si="289"/>
        <v>5.22635995951068E-3</v>
      </c>
      <c r="BG152" s="36">
        <f t="shared" si="289"/>
        <v>7.1940265046836179E-3</v>
      </c>
      <c r="BH152" s="36">
        <f t="shared" si="289"/>
        <v>1.0726003343997549E-2</v>
      </c>
      <c r="BI152" s="36">
        <f t="shared" si="289"/>
        <v>4.3841406051635078E-3</v>
      </c>
      <c r="BJ152" s="36">
        <f t="shared" si="289"/>
        <v>6.0347209067396239E-3</v>
      </c>
      <c r="BK152" s="36">
        <f t="shared" ref="BK152:CP152" si="290">BK151/$AC151</f>
        <v>8.9975254586065461E-3</v>
      </c>
      <c r="BL152" s="36">
        <f t="shared" si="290"/>
        <v>2.5878550225434459E-3</v>
      </c>
      <c r="BM152" s="36">
        <f t="shared" si="290"/>
        <v>3.5621537296866949E-3</v>
      </c>
      <c r="BN152" s="36">
        <f t="shared" si="290"/>
        <v>5.3110275297954482E-3</v>
      </c>
      <c r="BO152" s="36">
        <f t="shared" si="290"/>
        <v>8.9480568308570683E-3</v>
      </c>
      <c r="BP152" s="36">
        <f t="shared" si="290"/>
        <v>1.2316900960765044E-2</v>
      </c>
      <c r="BQ152" s="36">
        <f t="shared" si="290"/>
        <v>1.8364002524433643E-2</v>
      </c>
      <c r="BR152" s="36">
        <f t="shared" si="290"/>
        <v>7.5060921163845858E-3</v>
      </c>
      <c r="BS152" s="36">
        <f t="shared" si="290"/>
        <v>1.0332052527993716E-2</v>
      </c>
      <c r="BT152" s="36">
        <f t="shared" si="290"/>
        <v>1.540467357097855E-2</v>
      </c>
      <c r="BU152" s="36">
        <f t="shared" si="290"/>
        <v>4.4306695273828162E-3</v>
      </c>
      <c r="BV152" s="36">
        <f t="shared" si="290"/>
        <v>6.0987674519973681E-3</v>
      </c>
      <c r="BW152" s="36">
        <f t="shared" si="290"/>
        <v>9.0930162742379333E-3</v>
      </c>
      <c r="BX152" s="36">
        <f t="shared" si="290"/>
        <v>1.8327418126915157E-2</v>
      </c>
      <c r="BY152" s="36">
        <f t="shared" si="290"/>
        <v>2.5227487733124103E-2</v>
      </c>
      <c r="BZ152" s="36">
        <f t="shared" si="290"/>
        <v>3.7613166647353952E-2</v>
      </c>
      <c r="CA152" s="36">
        <f t="shared" si="290"/>
        <v>1.5373984689248475E-2</v>
      </c>
      <c r="CB152" s="36">
        <f t="shared" si="290"/>
        <v>2.1162119370631473E-2</v>
      </c>
      <c r="CC152" s="36">
        <f t="shared" si="290"/>
        <v>3.1551866397446768E-2</v>
      </c>
      <c r="CD152" s="36">
        <f t="shared" si="290"/>
        <v>9.0749013495870518E-3</v>
      </c>
      <c r="CE152" s="36">
        <f t="shared" si="290"/>
        <v>1.249150103362393E-2</v>
      </c>
      <c r="CF152" s="36">
        <f t="shared" si="290"/>
        <v>1.8624324190489133E-2</v>
      </c>
      <c r="CG152" s="36">
        <f t="shared" si="290"/>
        <v>2.1158213042120491E-3</v>
      </c>
      <c r="CH152" s="36">
        <f t="shared" si="290"/>
        <v>2.9124045529961623E-3</v>
      </c>
      <c r="CI152" s="36">
        <f t="shared" si="290"/>
        <v>4.3422777152923959E-3</v>
      </c>
      <c r="CJ152" s="36">
        <f t="shared" si="290"/>
        <v>1.7748601636567206E-3</v>
      </c>
      <c r="CK152" s="36">
        <f t="shared" si="290"/>
        <v>2.4430753255367046E-3</v>
      </c>
      <c r="CL152" s="36">
        <f t="shared" si="290"/>
        <v>3.6425267677682852E-3</v>
      </c>
      <c r="CM152" s="36">
        <f t="shared" si="290"/>
        <v>1.0476581849180968E-3</v>
      </c>
      <c r="CN152" s="36">
        <f t="shared" si="290"/>
        <v>1.4420898691515239E-3</v>
      </c>
      <c r="CO152" s="36">
        <f t="shared" si="290"/>
        <v>2.150097827523153E-3</v>
      </c>
      <c r="CP152" s="36">
        <f t="shared" si="290"/>
        <v>3.622500061362039E-3</v>
      </c>
      <c r="CQ152" s="36">
        <f t="shared" ref="CQ152:DG152" si="291">CQ151/$AC151</f>
        <v>4.9863311475959746E-3</v>
      </c>
      <c r="CR152" s="36">
        <f t="shared" si="291"/>
        <v>7.4344186150236699E-3</v>
      </c>
      <c r="CS152" s="36">
        <f t="shared" si="291"/>
        <v>3.038740104826521E-3</v>
      </c>
      <c r="CT152" s="36">
        <f t="shared" si="291"/>
        <v>4.1827920434729859E-3</v>
      </c>
      <c r="CU152" s="36">
        <f t="shared" si="291"/>
        <v>6.2363742219087998E-3</v>
      </c>
      <c r="CV152" s="36">
        <f t="shared" si="291"/>
        <v>1.7936967699479669E-3</v>
      </c>
      <c r="CW152" s="36">
        <f t="shared" si="291"/>
        <v>2.4690037051292584E-3</v>
      </c>
      <c r="CX152" s="36">
        <f t="shared" si="291"/>
        <v>3.6811849359072416E-3</v>
      </c>
      <c r="CY152" s="36">
        <f t="shared" si="291"/>
        <v>7.4196079153644352E-3</v>
      </c>
      <c r="CZ152" s="36">
        <f t="shared" si="291"/>
        <v>1.0213007984717826E-2</v>
      </c>
      <c r="DA152" s="36">
        <f t="shared" si="291"/>
        <v>1.5227182958672555E-2</v>
      </c>
      <c r="DB152" s="36">
        <f t="shared" si="291"/>
        <v>6.2239502422614026E-3</v>
      </c>
      <c r="DC152" s="36">
        <f t="shared" si="291"/>
        <v>8.5671984619392072E-3</v>
      </c>
      <c r="DD152" s="36">
        <f t="shared" si="291"/>
        <v>1.2773347344720668E-2</v>
      </c>
      <c r="DE152" s="36">
        <f t="shared" si="291"/>
        <v>3.6738513531082255E-3</v>
      </c>
      <c r="DF152" s="36">
        <f t="shared" si="291"/>
        <v>5.0570156310096271E-3</v>
      </c>
      <c r="DG152" s="36">
        <f t="shared" si="291"/>
        <v>7.5398063287011171E-3</v>
      </c>
    </row>
    <row r="153" spans="1:111" x14ac:dyDescent="0.2">
      <c r="B153" s="35">
        <f t="shared" si="285"/>
        <v>0.35947798450499285</v>
      </c>
      <c r="D153" s="35">
        <f>$CE$6-$CE$7*SUMPRODUCT($B$6:$CD$6,AE152:DG152)</f>
        <v>0.29842360946982893</v>
      </c>
      <c r="H153" s="35">
        <f t="shared" si="281"/>
        <v>-0.13853275394596598</v>
      </c>
      <c r="I153" s="35">
        <f t="shared" si="281"/>
        <v>-0.41080365739422786</v>
      </c>
      <c r="J153" s="35">
        <f t="shared" si="281"/>
        <v>0.20627621255432976</v>
      </c>
      <c r="K153" s="35">
        <f t="shared" si="281"/>
        <v>0.66290570095588452</v>
      </c>
      <c r="M153" s="35">
        <v>0.20176288399737002</v>
      </c>
      <c r="N153" s="35">
        <f>IFERROR(M153/(MAX(ABS(M150),ABS(M151),ABS(M152),ABS(M153))),0)</f>
        <v>1</v>
      </c>
      <c r="P153" s="35">
        <f>L204</f>
        <v>8.5953229695512334E-2</v>
      </c>
      <c r="R153" s="35">
        <f>H204*J204</f>
        <v>2.717435359954834E-3</v>
      </c>
      <c r="T153" s="35">
        <f>P153-D153</f>
        <v>-0.2124703797743166</v>
      </c>
      <c r="V153" s="35">
        <v>-0.20614295134652633</v>
      </c>
      <c r="X153" s="35">
        <v>6.3046912234787644E-4</v>
      </c>
      <c r="Y153" s="35">
        <v>-8.4611550097899446E-2</v>
      </c>
      <c r="Z153" s="35">
        <v>-0.12949623263196408</v>
      </c>
      <c r="AA153" s="35">
        <v>1.1604993947954112E-2</v>
      </c>
    </row>
    <row r="154" spans="1:111" x14ac:dyDescent="0.2">
      <c r="B154" s="3"/>
    </row>
    <row r="155" spans="1:111" ht="13.5" thickBot="1" x14ac:dyDescent="0.25">
      <c r="B155" s="39" t="s">
        <v>406</v>
      </c>
      <c r="D155" s="39" t="s">
        <v>407</v>
      </c>
      <c r="E155" s="39" t="s">
        <v>408</v>
      </c>
      <c r="F155" s="39" t="s">
        <v>409</v>
      </c>
      <c r="H155" s="39" t="s">
        <v>386</v>
      </c>
      <c r="I155" s="39" t="s">
        <v>410</v>
      </c>
      <c r="J155" s="39" t="s">
        <v>411</v>
      </c>
      <c r="K155" s="39" t="s">
        <v>388</v>
      </c>
      <c r="L155" s="39" t="s">
        <v>412</v>
      </c>
      <c r="M155" s="39" t="s">
        <v>413</v>
      </c>
    </row>
    <row r="156" spans="1:111" ht="13.5" thickTop="1" x14ac:dyDescent="0.2">
      <c r="B156" s="32">
        <v>1</v>
      </c>
      <c r="D156" s="32">
        <v>0</v>
      </c>
      <c r="E156" s="32"/>
      <c r="F156" s="32" t="b">
        <v>0</v>
      </c>
      <c r="H156" s="32">
        <v>0</v>
      </c>
      <c r="I156" s="32">
        <f>B150</f>
        <v>-0.67820398701868168</v>
      </c>
      <c r="J156" s="32">
        <f>IF(SUMPRODUCT(L156:L159,N150:N153)&gt;0,N150,-N150)</f>
        <v>-0.20380958991026066</v>
      </c>
      <c r="K156" s="32">
        <f>I156+J156*H156</f>
        <v>-0.67820398701868168</v>
      </c>
      <c r="L156" s="32">
        <f>D150</f>
        <v>-0.186448986214792</v>
      </c>
      <c r="M156" s="32">
        <f>SUMPRODUCT(L156:L159,J156:J159)</f>
        <v>0.31602703947159372</v>
      </c>
    </row>
    <row r="157" spans="1:111" ht="13.5" thickBot="1" x14ac:dyDescent="0.25">
      <c r="H157" s="33">
        <f>H156</f>
        <v>0</v>
      </c>
      <c r="I157" s="33">
        <f>B151</f>
        <v>0.6273415767816678</v>
      </c>
      <c r="J157" s="32">
        <f>IF(SUMPRODUCT(L156:L159,N150:N153)&gt;0,N151,-N151)</f>
        <v>-0.4975451850512343</v>
      </c>
      <c r="K157" s="33">
        <f t="shared" ref="K157:K159" si="292">I157+J157*H157</f>
        <v>0.6273415767816678</v>
      </c>
      <c r="L157" s="32">
        <f>D151</f>
        <v>6.3466499258090892E-2</v>
      </c>
      <c r="M157" s="39" t="s">
        <v>414</v>
      </c>
    </row>
    <row r="158" spans="1:111" ht="13.5" thickTop="1" x14ac:dyDescent="0.2">
      <c r="H158" s="33">
        <f t="shared" ref="H158:H159" si="293">H157</f>
        <v>0</v>
      </c>
      <c r="I158" s="32">
        <f>B152</f>
        <v>-0.35144284367834971</v>
      </c>
      <c r="J158" s="32">
        <f>IF(SUMPRODUCT(L156:L159,N150:N153)&gt;0,N152,-N152)</f>
        <v>0.55186597640126911</v>
      </c>
      <c r="K158" s="32">
        <f t="shared" si="292"/>
        <v>-0.35144284367834971</v>
      </c>
      <c r="L158" s="32">
        <f>D152</f>
        <v>2.0259972852421981E-2</v>
      </c>
      <c r="M158" s="32">
        <f>F152</f>
        <v>-487.23895881479132</v>
      </c>
    </row>
    <row r="159" spans="1:111" x14ac:dyDescent="0.2">
      <c r="H159" s="33">
        <f t="shared" si="293"/>
        <v>0</v>
      </c>
      <c r="I159" s="34">
        <f>B153</f>
        <v>0.35947798450499285</v>
      </c>
      <c r="J159" s="32">
        <f>IF(SUMPRODUCT(L156:L159,N150:N153)&gt;0,N153,-N153)</f>
        <v>1</v>
      </c>
      <c r="K159" s="34">
        <f t="shared" si="292"/>
        <v>0.35947798450499285</v>
      </c>
      <c r="L159" s="32">
        <f>D153</f>
        <v>0.29842360946982893</v>
      </c>
    </row>
    <row r="160" spans="1:111" ht="13.5" thickBot="1" x14ac:dyDescent="0.25">
      <c r="B160" s="39" t="s">
        <v>406</v>
      </c>
      <c r="D160" s="39" t="s">
        <v>407</v>
      </c>
      <c r="E160" s="39" t="s">
        <v>408</v>
      </c>
      <c r="F160" s="39" t="s">
        <v>409</v>
      </c>
      <c r="H160" s="39" t="s">
        <v>386</v>
      </c>
      <c r="I160" s="39" t="s">
        <v>410</v>
      </c>
      <c r="J160" s="39" t="s">
        <v>411</v>
      </c>
      <c r="K160" s="39" t="s">
        <v>388</v>
      </c>
      <c r="L160" s="39" t="s">
        <v>412</v>
      </c>
      <c r="M160" s="39" t="s">
        <v>413</v>
      </c>
      <c r="O160" s="45" t="s">
        <v>375</v>
      </c>
    </row>
    <row r="161" spans="2:97" ht="14.25" thickTop="1" thickBot="1" x14ac:dyDescent="0.25">
      <c r="B161" s="32">
        <f>1+B156</f>
        <v>2</v>
      </c>
      <c r="D161" s="32">
        <v>0</v>
      </c>
      <c r="E161" s="32">
        <f>H161</f>
        <v>5.35125732421875E-2</v>
      </c>
      <c r="F161" s="32" t="b">
        <f>OR(F156,M161*M156&lt;=0)</f>
        <v>1</v>
      </c>
      <c r="H161" s="32">
        <f>ABS(H143)</f>
        <v>5.35125732421875E-2</v>
      </c>
      <c r="I161" s="32">
        <f>I156</f>
        <v>-0.67820398701868168</v>
      </c>
      <c r="J161" s="32">
        <f>J156</f>
        <v>-0.20380958991026066</v>
      </c>
      <c r="K161" s="32">
        <f>I161+J161*H161</f>
        <v>-0.68911036262621472</v>
      </c>
      <c r="L161" s="32">
        <f>$CE$3-$CE$7*SUMPRODUCT($B$3:$CD$3,Q163:CS163)</f>
        <v>0.39617173792804294</v>
      </c>
      <c r="M161" s="32">
        <f>SUMPRODUCT(L161:L164,J161:J164)</f>
        <v>-6.0500401926383578</v>
      </c>
      <c r="O161" s="46">
        <f>SUM(Q161:CS161)</f>
        <v>6.9917711558468678</v>
      </c>
      <c r="P161" s="39" t="s">
        <v>402</v>
      </c>
      <c r="Q161" s="32">
        <f t="shared" ref="Q161:AV161" si="294">SUMPRODUCT(B$3:B$6,$K161:$K164)</f>
        <v>-2.6857735499760671E-3</v>
      </c>
      <c r="R161" s="32">
        <f t="shared" si="294"/>
        <v>0.3644169444475176</v>
      </c>
      <c r="S161" s="32">
        <f t="shared" si="294"/>
        <v>0.8232953419443847</v>
      </c>
      <c r="T161" s="32">
        <f t="shared" si="294"/>
        <v>-0.1636413111481288</v>
      </c>
      <c r="U161" s="32">
        <f t="shared" si="294"/>
        <v>0.20346140684936487</v>
      </c>
      <c r="V161" s="32">
        <f t="shared" si="294"/>
        <v>0.66233980434623185</v>
      </c>
      <c r="W161" s="32">
        <f t="shared" si="294"/>
        <v>-0.64650792394258705</v>
      </c>
      <c r="X161" s="32">
        <f t="shared" si="294"/>
        <v>-0.27940520594509333</v>
      </c>
      <c r="Y161" s="32">
        <f t="shared" si="294"/>
        <v>0.17947319155177371</v>
      </c>
      <c r="Z161" s="32">
        <f t="shared" si="294"/>
        <v>0.51221421527172328</v>
      </c>
      <c r="AA161" s="32">
        <f t="shared" si="294"/>
        <v>0.879316933269217</v>
      </c>
      <c r="AB161" s="32">
        <f t="shared" si="294"/>
        <v>1.3381953307660841</v>
      </c>
      <c r="AC161" s="32">
        <f t="shared" si="294"/>
        <v>0.35125867767357061</v>
      </c>
      <c r="AD161" s="32">
        <f t="shared" si="294"/>
        <v>0.71836139567106427</v>
      </c>
      <c r="AE161" s="32">
        <f t="shared" si="294"/>
        <v>1.1772397931679313</v>
      </c>
      <c r="AF161" s="32">
        <f t="shared" si="294"/>
        <v>-0.13160793512088759</v>
      </c>
      <c r="AG161" s="32">
        <f t="shared" si="294"/>
        <v>0.23549478287660608</v>
      </c>
      <c r="AH161" s="32">
        <f t="shared" si="294"/>
        <v>0.69437318037347318</v>
      </c>
      <c r="AI161" s="32">
        <f t="shared" si="294"/>
        <v>1.1987475337006557</v>
      </c>
      <c r="AJ161" s="32">
        <f t="shared" si="294"/>
        <v>1.5658502516981494</v>
      </c>
      <c r="AK161" s="32">
        <f t="shared" si="294"/>
        <v>2.0247286491950165</v>
      </c>
      <c r="AL161" s="32">
        <f t="shared" si="294"/>
        <v>1.0377919961025028</v>
      </c>
      <c r="AM161" s="32">
        <f t="shared" si="294"/>
        <v>1.4048947140999966</v>
      </c>
      <c r="AN161" s="32">
        <f t="shared" si="294"/>
        <v>1.8637731115968637</v>
      </c>
      <c r="AO161" s="32">
        <f t="shared" si="294"/>
        <v>0.55492538330804475</v>
      </c>
      <c r="AP161" s="32">
        <f t="shared" si="294"/>
        <v>0.92202810130553847</v>
      </c>
      <c r="AQ161" s="32">
        <f t="shared" si="294"/>
        <v>1.3809064988024056</v>
      </c>
      <c r="AR161" s="32">
        <f t="shared" si="294"/>
        <v>-0.46209268196745257</v>
      </c>
      <c r="AS161" s="32">
        <f t="shared" si="294"/>
        <v>-9.4989963969958915E-2</v>
      </c>
      <c r="AT161" s="32">
        <f t="shared" si="294"/>
        <v>0.36388843352690814</v>
      </c>
      <c r="AU161" s="32">
        <f t="shared" si="294"/>
        <v>-0.6230482195656053</v>
      </c>
      <c r="AV161" s="32">
        <f t="shared" si="294"/>
        <v>-0.25594550156811163</v>
      </c>
      <c r="AW161" s="32">
        <f t="shared" ref="AW161:CB161" si="295">SUMPRODUCT(AH$3:AH$6,$K161:$K164)</f>
        <v>0.20293289592875541</v>
      </c>
      <c r="AX161" s="32">
        <f t="shared" si="295"/>
        <v>-1.1059148323600636</v>
      </c>
      <c r="AY161" s="32">
        <f t="shared" si="295"/>
        <v>-0.73881211436256988</v>
      </c>
      <c r="AZ161" s="32">
        <f t="shared" si="295"/>
        <v>-0.27993371686570284</v>
      </c>
      <c r="BA161" s="32">
        <f t="shared" si="295"/>
        <v>5.2807306854246783E-2</v>
      </c>
      <c r="BB161" s="32">
        <f t="shared" si="295"/>
        <v>0.41991002485174045</v>
      </c>
      <c r="BC161" s="32">
        <f t="shared" si="295"/>
        <v>0.87878842234860755</v>
      </c>
      <c r="BD161" s="32">
        <f t="shared" si="295"/>
        <v>-0.10814823074390595</v>
      </c>
      <c r="BE161" s="32">
        <f t="shared" si="295"/>
        <v>0.25895448725358772</v>
      </c>
      <c r="BF161" s="32">
        <f t="shared" si="295"/>
        <v>0.7178328847504547</v>
      </c>
      <c r="BG161" s="32">
        <f t="shared" si="295"/>
        <v>-0.5910148435383642</v>
      </c>
      <c r="BH161" s="32">
        <f t="shared" si="295"/>
        <v>-0.22391212554087048</v>
      </c>
      <c r="BI161" s="32">
        <f t="shared" si="295"/>
        <v>0.23496627195599656</v>
      </c>
      <c r="BJ161" s="32">
        <f t="shared" si="295"/>
        <v>0.73934062528317912</v>
      </c>
      <c r="BK161" s="32">
        <f t="shared" si="295"/>
        <v>1.1064433432806728</v>
      </c>
      <c r="BL161" s="32">
        <f t="shared" si="295"/>
        <v>1.5653217407775399</v>
      </c>
      <c r="BM161" s="32">
        <f t="shared" si="295"/>
        <v>0.5783850876850265</v>
      </c>
      <c r="BN161" s="32">
        <f t="shared" si="295"/>
        <v>0.94548780568252011</v>
      </c>
      <c r="BO161" s="32">
        <f t="shared" si="295"/>
        <v>1.4043662031793871</v>
      </c>
      <c r="BP161" s="32">
        <f t="shared" si="295"/>
        <v>9.551847489056825E-2</v>
      </c>
      <c r="BQ161" s="32">
        <f t="shared" si="295"/>
        <v>0.46262119288806192</v>
      </c>
      <c r="BR161" s="32">
        <f t="shared" si="295"/>
        <v>0.92149959038492901</v>
      </c>
      <c r="BS161" s="32">
        <f t="shared" si="295"/>
        <v>-1.3809064988024056</v>
      </c>
      <c r="BT161" s="32">
        <f t="shared" si="295"/>
        <v>-1.0138037808049118</v>
      </c>
      <c r="BU161" s="32">
        <f t="shared" si="295"/>
        <v>-0.55492538330804475</v>
      </c>
      <c r="BV161" s="32">
        <f t="shared" si="295"/>
        <v>-1.5418620364005584</v>
      </c>
      <c r="BW161" s="32">
        <f t="shared" si="295"/>
        <v>-1.1747593184030647</v>
      </c>
      <c r="BX161" s="32">
        <f t="shared" si="295"/>
        <v>-0.71588092090619759</v>
      </c>
      <c r="BY161" s="32">
        <f t="shared" si="295"/>
        <v>-2.0247286491950165</v>
      </c>
      <c r="BZ161" s="32">
        <f t="shared" si="295"/>
        <v>-1.6576259311975228</v>
      </c>
      <c r="CA161" s="32">
        <f t="shared" si="295"/>
        <v>-1.1987475337006557</v>
      </c>
      <c r="CB161" s="32">
        <f t="shared" si="295"/>
        <v>-0.86600650998070616</v>
      </c>
      <c r="CC161" s="32">
        <f t="shared" ref="CC161:CS161" si="296">SUMPRODUCT(BN$3:BN$6,$K161:$K164)</f>
        <v>-0.49890379198321244</v>
      </c>
      <c r="CD161" s="32">
        <f t="shared" si="296"/>
        <v>-4.00253944863454E-2</v>
      </c>
      <c r="CE161" s="32">
        <f t="shared" si="296"/>
        <v>-1.0269620475788588</v>
      </c>
      <c r="CF161" s="32">
        <f t="shared" si="296"/>
        <v>-0.65985932958136517</v>
      </c>
      <c r="CG161" s="32">
        <f t="shared" si="296"/>
        <v>-0.20098093208449813</v>
      </c>
      <c r="CH161" s="32">
        <f t="shared" si="296"/>
        <v>-1.5098286603733171</v>
      </c>
      <c r="CI161" s="32">
        <f t="shared" si="296"/>
        <v>-1.1427259423758234</v>
      </c>
      <c r="CJ161" s="32">
        <f t="shared" si="296"/>
        <v>-0.68384754487895627</v>
      </c>
      <c r="CK161" s="32">
        <f t="shared" si="296"/>
        <v>-0.17947319155177371</v>
      </c>
      <c r="CL161" s="32">
        <f t="shared" si="296"/>
        <v>0.18762952644571995</v>
      </c>
      <c r="CM161" s="32">
        <f t="shared" si="296"/>
        <v>0.64650792394258705</v>
      </c>
      <c r="CN161" s="32">
        <f t="shared" si="296"/>
        <v>-0.34042872914992645</v>
      </c>
      <c r="CO161" s="32">
        <f t="shared" si="296"/>
        <v>2.6673988847567207E-2</v>
      </c>
      <c r="CP161" s="32">
        <f t="shared" si="296"/>
        <v>0.48555238634443426</v>
      </c>
      <c r="CQ161" s="32">
        <f t="shared" si="296"/>
        <v>-0.8232953419443847</v>
      </c>
      <c r="CR161" s="32">
        <f t="shared" si="296"/>
        <v>-0.45619262394689097</v>
      </c>
      <c r="CS161" s="32">
        <f t="shared" si="296"/>
        <v>2.6857735499760671E-3</v>
      </c>
    </row>
    <row r="162" spans="2:97" ht="14.25" thickTop="1" thickBot="1" x14ac:dyDescent="0.25">
      <c r="H162" s="33">
        <f>H161</f>
        <v>5.35125732421875E-2</v>
      </c>
      <c r="I162" s="33">
        <f t="shared" ref="I162:J162" si="297">I157</f>
        <v>0.6273415767816678</v>
      </c>
      <c r="J162" s="33">
        <f t="shared" si="297"/>
        <v>-0.4975451850512343</v>
      </c>
      <c r="K162" s="33">
        <f t="shared" ref="K162:K164" si="298">I162+J162*H162</f>
        <v>0.6007166536253159</v>
      </c>
      <c r="L162" s="33">
        <f>$CE$4-$CE$7*SUMPRODUCT($B$4:$CD$4,Q163:CS163)</f>
        <v>1.9865764856788672</v>
      </c>
      <c r="M162" s="39" t="s">
        <v>414</v>
      </c>
      <c r="O162" s="47">
        <f t="shared" ref="O162:O163" si="299">SUM(Q162:CS162)</f>
        <v>126.61307403558396</v>
      </c>
      <c r="P162" s="39" t="s">
        <v>404</v>
      </c>
      <c r="Q162" s="33">
        <f>EXP(Q161)</f>
        <v>0.99731782991305429</v>
      </c>
      <c r="R162" s="33">
        <f>EXP(R161)</f>
        <v>1.4396743532648453</v>
      </c>
      <c r="S162" s="33">
        <f t="shared" ref="S162:CD162" si="300">EXP(S161)</f>
        <v>2.2779942524296311</v>
      </c>
      <c r="T162" s="33">
        <f t="shared" si="300"/>
        <v>0.84904651078669335</v>
      </c>
      <c r="U162" s="33">
        <f t="shared" si="300"/>
        <v>1.2256378555020622</v>
      </c>
      <c r="V162" s="33">
        <f t="shared" si="300"/>
        <v>1.9393246702369051</v>
      </c>
      <c r="W162" s="33">
        <f t="shared" si="300"/>
        <v>0.52387198709578542</v>
      </c>
      <c r="X162" s="33">
        <f t="shared" si="300"/>
        <v>0.7562334108490224</v>
      </c>
      <c r="Y162" s="33">
        <f t="shared" si="300"/>
        <v>1.1965868250015415</v>
      </c>
      <c r="Z162" s="33">
        <f t="shared" si="300"/>
        <v>1.6689825934088605</v>
      </c>
      <c r="AA162" s="33">
        <f t="shared" si="300"/>
        <v>2.4092534633474463</v>
      </c>
      <c r="AB162" s="33">
        <f t="shared" si="300"/>
        <v>3.8121576102995518</v>
      </c>
      <c r="AC162" s="33">
        <f t="shared" si="300"/>
        <v>1.42085482179844</v>
      </c>
      <c r="AD162" s="33">
        <f t="shared" si="300"/>
        <v>2.0510695640869447</v>
      </c>
      <c r="AE162" s="33">
        <f t="shared" si="300"/>
        <v>3.2454038427007239</v>
      </c>
      <c r="AF162" s="33">
        <f t="shared" si="300"/>
        <v>0.8766846449677943</v>
      </c>
      <c r="AG162" s="33">
        <f t="shared" si="300"/>
        <v>1.2655347787888866</v>
      </c>
      <c r="AH162" s="33">
        <f t="shared" si="300"/>
        <v>2.0024535033170436</v>
      </c>
      <c r="AI162" s="33">
        <f t="shared" si="300"/>
        <v>3.3159611911810467</v>
      </c>
      <c r="AJ162" s="33">
        <f t="shared" si="300"/>
        <v>4.7867431426359701</v>
      </c>
      <c r="AK162" s="33">
        <f t="shared" si="300"/>
        <v>7.5740554397274424</v>
      </c>
      <c r="AL162" s="33">
        <f t="shared" si="300"/>
        <v>2.8229769836981662</v>
      </c>
      <c r="AM162" s="33">
        <f t="shared" si="300"/>
        <v>4.075097668354644</v>
      </c>
      <c r="AN162" s="33">
        <f t="shared" si="300"/>
        <v>6.448020030050186</v>
      </c>
      <c r="AO162" s="33">
        <f t="shared" si="300"/>
        <v>1.7418110117493493</v>
      </c>
      <c r="AP162" s="33">
        <f t="shared" si="300"/>
        <v>2.5143846491428365</v>
      </c>
      <c r="AQ162" s="33">
        <f t="shared" si="300"/>
        <v>3.9785065047213406</v>
      </c>
      <c r="AR162" s="33">
        <f t="shared" si="300"/>
        <v>0.62996395093775315</v>
      </c>
      <c r="AS162" s="33">
        <f t="shared" si="300"/>
        <v>0.90938206100811736</v>
      </c>
      <c r="AT162" s="33">
        <f t="shared" si="300"/>
        <v>1.4389136706792567</v>
      </c>
      <c r="AU162" s="33">
        <f t="shared" si="300"/>
        <v>0.53630716149106505</v>
      </c>
      <c r="AV162" s="33">
        <f t="shared" si="300"/>
        <v>0.77418415946525887</v>
      </c>
      <c r="AW162" s="33">
        <f t="shared" si="300"/>
        <v>1.2249902636554724</v>
      </c>
      <c r="AX162" s="33">
        <f t="shared" si="300"/>
        <v>0.33090801836486122</v>
      </c>
      <c r="AY162" s="33">
        <f t="shared" si="300"/>
        <v>0.4776810090431407</v>
      </c>
      <c r="AZ162" s="33">
        <f t="shared" si="300"/>
        <v>0.75583383883124722</v>
      </c>
      <c r="BA162" s="33">
        <f t="shared" si="300"/>
        <v>1.0542264833286332</v>
      </c>
      <c r="BB162" s="33">
        <f t="shared" si="300"/>
        <v>1.5218246230623775</v>
      </c>
      <c r="BC162" s="33">
        <f t="shared" si="300"/>
        <v>2.4079804830031892</v>
      </c>
      <c r="BD162" s="33">
        <f t="shared" si="300"/>
        <v>0.89749455028507363</v>
      </c>
      <c r="BE162" s="33">
        <f t="shared" si="300"/>
        <v>1.2955748383171202</v>
      </c>
      <c r="BF162" s="33">
        <f t="shared" si="300"/>
        <v>2.0499858378292015</v>
      </c>
      <c r="BG162" s="33">
        <f t="shared" si="300"/>
        <v>0.5537650146278047</v>
      </c>
      <c r="BH162" s="33">
        <f t="shared" si="300"/>
        <v>0.79938537684068622</v>
      </c>
      <c r="BI162" s="33">
        <f t="shared" si="300"/>
        <v>1.2648661065537397</v>
      </c>
      <c r="BJ162" s="33">
        <f t="shared" si="300"/>
        <v>2.0945539631380927</v>
      </c>
      <c r="BK162" s="33">
        <f t="shared" si="300"/>
        <v>3.0235853925543874</v>
      </c>
      <c r="BL162" s="33">
        <f t="shared" si="300"/>
        <v>4.7842139650188011</v>
      </c>
      <c r="BM162" s="33">
        <f t="shared" si="300"/>
        <v>1.7831564629821925</v>
      </c>
      <c r="BN162" s="33">
        <f t="shared" si="300"/>
        <v>2.5740687177303561</v>
      </c>
      <c r="BO162" s="33">
        <f t="shared" si="300"/>
        <v>4.0729445037699863</v>
      </c>
      <c r="BP162" s="33">
        <f t="shared" si="300"/>
        <v>1.1002291484592883</v>
      </c>
      <c r="BQ162" s="33">
        <f t="shared" si="300"/>
        <v>1.5882315950265795</v>
      </c>
      <c r="BR162" s="33">
        <f t="shared" si="300"/>
        <v>2.5130561204990243</v>
      </c>
      <c r="BS162" s="33">
        <f t="shared" si="300"/>
        <v>0.25135060073756027</v>
      </c>
      <c r="BT162" s="33">
        <f t="shared" si="300"/>
        <v>0.36283620196695415</v>
      </c>
      <c r="BU162" s="33">
        <f t="shared" si="300"/>
        <v>0.57411509816766648</v>
      </c>
      <c r="BV162" s="33">
        <f t="shared" si="300"/>
        <v>0.21398228743084802</v>
      </c>
      <c r="BW162" s="33">
        <f t="shared" si="300"/>
        <v>0.3088933156785087</v>
      </c>
      <c r="BX162" s="33">
        <f t="shared" si="300"/>
        <v>0.48876136199401221</v>
      </c>
      <c r="BY162" s="33">
        <f t="shared" si="300"/>
        <v>0.13202966468330812</v>
      </c>
      <c r="BZ162" s="33">
        <f t="shared" si="300"/>
        <v>0.19059091937751382</v>
      </c>
      <c r="CA162" s="33">
        <f t="shared" si="300"/>
        <v>0.30157168384827499</v>
      </c>
      <c r="CB162" s="33">
        <f t="shared" si="300"/>
        <v>0.42062797324140905</v>
      </c>
      <c r="CC162" s="33">
        <f t="shared" si="300"/>
        <v>0.60719590804289669</v>
      </c>
      <c r="CD162" s="33">
        <f t="shared" si="300"/>
        <v>0.96076504070782409</v>
      </c>
      <c r="CE162" s="33">
        <f t="shared" ref="CE162:CS162" si="301">EXP(CE161)</f>
        <v>0.35809317983519023</v>
      </c>
      <c r="CF162" s="33">
        <f t="shared" si="301"/>
        <v>0.51692404529930414</v>
      </c>
      <c r="CG162" s="33">
        <f t="shared" si="301"/>
        <v>0.81792802758768368</v>
      </c>
      <c r="CH162" s="33">
        <f t="shared" si="301"/>
        <v>0.22094783183537417</v>
      </c>
      <c r="CI162" s="33">
        <f t="shared" si="301"/>
        <v>0.31894840076266689</v>
      </c>
      <c r="CJ162" s="33">
        <f t="shared" si="301"/>
        <v>0.5046715058244271</v>
      </c>
      <c r="CK162" s="33">
        <f t="shared" si="301"/>
        <v>0.83571035474062805</v>
      </c>
      <c r="CL162" s="33">
        <f t="shared" si="301"/>
        <v>1.2063864982568677</v>
      </c>
      <c r="CM162" s="33">
        <f t="shared" si="301"/>
        <v>1.9088632807868744</v>
      </c>
      <c r="CN162" s="33">
        <f t="shared" si="301"/>
        <v>0.71146523148262464</v>
      </c>
      <c r="CO162" s="33">
        <f t="shared" si="301"/>
        <v>1.0270329239922111</v>
      </c>
      <c r="CP162" s="33">
        <f t="shared" si="301"/>
        <v>1.6250724287785256</v>
      </c>
      <c r="CQ162" s="33">
        <f t="shared" si="301"/>
        <v>0.43898267036162802</v>
      </c>
      <c r="CR162" s="33">
        <f t="shared" si="301"/>
        <v>0.63369176113340753</v>
      </c>
      <c r="CS162" s="33">
        <f t="shared" si="301"/>
        <v>1.0026893834708435</v>
      </c>
    </row>
    <row r="163" spans="2:97" ht="14.25" thickTop="1" thickBot="1" x14ac:dyDescent="0.25">
      <c r="H163" s="32">
        <f t="shared" ref="H163:H164" si="302">H162</f>
        <v>5.35125732421875E-2</v>
      </c>
      <c r="I163" s="32">
        <f t="shared" ref="I163:J163" si="303">I158</f>
        <v>-0.35144284367834971</v>
      </c>
      <c r="J163" s="32">
        <f t="shared" si="303"/>
        <v>0.55186597640126911</v>
      </c>
      <c r="K163" s="32">
        <f t="shared" si="298"/>
        <v>-0.32191107519630546</v>
      </c>
      <c r="L163" s="32">
        <f>$CE$5-$CE$7*SUMPRODUCT($B$5:$CD$5,Q163:CS163)</f>
        <v>-2.0377435483431654</v>
      </c>
      <c r="M163" s="32">
        <f>SUMPRODUCT($B$7:$CD$7, LN(Q163:CS163))</f>
        <v>-487.39248838400471</v>
      </c>
      <c r="O163" s="48">
        <f t="shared" si="299"/>
        <v>1.0000000000000002</v>
      </c>
      <c r="P163" s="39" t="s">
        <v>405</v>
      </c>
      <c r="Q163" s="32">
        <f t="shared" ref="Q163:AV163" si="304">Q162/$O162</f>
        <v>7.8768945269645941E-3</v>
      </c>
      <c r="R163" s="32">
        <f t="shared" si="304"/>
        <v>1.1370661080863041E-2</v>
      </c>
      <c r="S163" s="32">
        <f t="shared" si="304"/>
        <v>1.7991777466752068E-2</v>
      </c>
      <c r="T163" s="32">
        <f t="shared" si="304"/>
        <v>6.7058360066992225E-3</v>
      </c>
      <c r="U163" s="32">
        <f t="shared" si="304"/>
        <v>9.6801840160487922E-3</v>
      </c>
      <c r="V163" s="32">
        <f t="shared" si="304"/>
        <v>1.5316938515305835E-2</v>
      </c>
      <c r="W163" s="32">
        <f t="shared" si="304"/>
        <v>4.1375820868905988E-3</v>
      </c>
      <c r="X163" s="32">
        <f t="shared" si="304"/>
        <v>5.9727908559939619E-3</v>
      </c>
      <c r="Y163" s="32">
        <f t="shared" si="304"/>
        <v>9.4507366961586198E-3</v>
      </c>
      <c r="Z163" s="32">
        <f t="shared" si="304"/>
        <v>1.3181755566094236E-2</v>
      </c>
      <c r="AA163" s="32">
        <f t="shared" si="304"/>
        <v>1.902847302064823E-2</v>
      </c>
      <c r="AB163" s="32">
        <f t="shared" si="304"/>
        <v>3.0108720124970383E-2</v>
      </c>
      <c r="AC163" s="32">
        <f t="shared" si="304"/>
        <v>1.122202294368997E-2</v>
      </c>
      <c r="AD163" s="32">
        <f t="shared" si="304"/>
        <v>1.6199508460796885E-2</v>
      </c>
      <c r="AE163" s="32">
        <f t="shared" si="304"/>
        <v>2.5632454368721982E-2</v>
      </c>
      <c r="AF163" s="32">
        <f t="shared" si="304"/>
        <v>6.9241241605223682E-3</v>
      </c>
      <c r="AG163" s="32">
        <f t="shared" si="304"/>
        <v>9.9952930487511461E-3</v>
      </c>
      <c r="AH163" s="32">
        <f t="shared" si="304"/>
        <v>1.5815534995653482E-2</v>
      </c>
      <c r="AI163" s="32">
        <f t="shared" si="304"/>
        <v>2.6189721846964338E-2</v>
      </c>
      <c r="AJ163" s="32">
        <f t="shared" si="304"/>
        <v>3.7806073180805012E-2</v>
      </c>
      <c r="AK163" s="32">
        <f t="shared" si="304"/>
        <v>5.9820484554373846E-2</v>
      </c>
      <c r="AL163" s="32">
        <f t="shared" si="304"/>
        <v>2.2296093868669382E-2</v>
      </c>
      <c r="AM163" s="32">
        <f t="shared" si="304"/>
        <v>3.2185441348729582E-2</v>
      </c>
      <c r="AN163" s="32">
        <f t="shared" si="304"/>
        <v>5.0926968475925344E-2</v>
      </c>
      <c r="AO163" s="32">
        <f t="shared" si="304"/>
        <v>1.3756960132409565E-2</v>
      </c>
      <c r="AP163" s="32">
        <f t="shared" si="304"/>
        <v>1.9858807380635758E-2</v>
      </c>
      <c r="AQ163" s="32">
        <f t="shared" si="304"/>
        <v>3.1422556754314344E-2</v>
      </c>
      <c r="AR163" s="32">
        <f t="shared" si="304"/>
        <v>4.9755047473273176E-3</v>
      </c>
      <c r="AS163" s="32">
        <f t="shared" si="304"/>
        <v>7.1823709197088139E-3</v>
      </c>
      <c r="AT163" s="32">
        <f t="shared" si="304"/>
        <v>1.1364653150075617E-2</v>
      </c>
      <c r="AU163" s="32">
        <f t="shared" si="304"/>
        <v>4.2357960706359494E-3</v>
      </c>
      <c r="AV163" s="32">
        <f t="shared" si="304"/>
        <v>6.1145672780022571E-3</v>
      </c>
      <c r="AW163" s="32">
        <f t="shared" ref="AW163:CB163" si="305">AW162/$O162</f>
        <v>9.6750692847975168E-3</v>
      </c>
      <c r="AX163" s="32">
        <f t="shared" si="305"/>
        <v>2.6135375109197743E-3</v>
      </c>
      <c r="AY163" s="32">
        <f t="shared" si="305"/>
        <v>3.7727621154580834E-3</v>
      </c>
      <c r="AZ163" s="32">
        <f t="shared" si="305"/>
        <v>5.9696350048244144E-3</v>
      </c>
      <c r="BA163" s="32">
        <f t="shared" si="305"/>
        <v>8.3263635399322845E-3</v>
      </c>
      <c r="BB163" s="32">
        <f t="shared" si="305"/>
        <v>1.2019490361909043E-2</v>
      </c>
      <c r="BC163" s="32">
        <f t="shared" si="305"/>
        <v>1.9018418921938809E-2</v>
      </c>
      <c r="BD163" s="32">
        <f t="shared" si="305"/>
        <v>7.0884824266476409E-3</v>
      </c>
      <c r="BE163" s="32">
        <f t="shared" si="305"/>
        <v>1.0232551797557695E-2</v>
      </c>
      <c r="BF163" s="32">
        <f t="shared" si="305"/>
        <v>1.6190949105722396E-2</v>
      </c>
      <c r="BG163" s="32">
        <f t="shared" si="305"/>
        <v>4.3736795654465499E-3</v>
      </c>
      <c r="BH163" s="32">
        <f t="shared" si="305"/>
        <v>6.3136084715550225E-3</v>
      </c>
      <c r="BI163" s="32">
        <f t="shared" si="305"/>
        <v>9.9900118229358792E-3</v>
      </c>
      <c r="BJ163" s="32">
        <f t="shared" si="305"/>
        <v>1.6542951658763367E-2</v>
      </c>
      <c r="BK163" s="32">
        <f t="shared" si="305"/>
        <v>2.3880514832967596E-2</v>
      </c>
      <c r="BL163" s="32">
        <f t="shared" si="305"/>
        <v>3.7786097537401406E-2</v>
      </c>
      <c r="BM163" s="32">
        <f t="shared" si="305"/>
        <v>1.4083509752563511E-2</v>
      </c>
      <c r="BN163" s="32">
        <f t="shared" si="305"/>
        <v>2.0330196840548449E-2</v>
      </c>
      <c r="BO163" s="32">
        <f t="shared" si="305"/>
        <v>3.2168435485780134E-2</v>
      </c>
      <c r="BP163" s="32">
        <f t="shared" si="305"/>
        <v>8.6896962011211772E-3</v>
      </c>
      <c r="BQ163" s="32">
        <f t="shared" si="305"/>
        <v>1.2543977840552351E-2</v>
      </c>
      <c r="BR163" s="32">
        <f t="shared" si="305"/>
        <v>1.984831455709497E-2</v>
      </c>
      <c r="BS163" s="32">
        <f t="shared" si="305"/>
        <v>1.9851867798969911E-3</v>
      </c>
      <c r="BT163" s="32">
        <f t="shared" si="305"/>
        <v>2.8657088119113266E-3</v>
      </c>
      <c r="BU163" s="32">
        <f t="shared" si="305"/>
        <v>4.5344061230699947E-3</v>
      </c>
      <c r="BV163" s="32">
        <f t="shared" si="305"/>
        <v>1.6900489073561975E-3</v>
      </c>
      <c r="BW163" s="32">
        <f t="shared" si="305"/>
        <v>2.439663660576599E-3</v>
      </c>
      <c r="BX163" s="32">
        <f t="shared" si="305"/>
        <v>3.8602756130591089E-3</v>
      </c>
      <c r="BY163" s="32">
        <f t="shared" si="305"/>
        <v>1.0427806582296694E-3</v>
      </c>
      <c r="BZ163" s="32">
        <f t="shared" si="305"/>
        <v>1.5053020458530941E-3</v>
      </c>
      <c r="CA163" s="32">
        <f t="shared" si="305"/>
        <v>2.3818368375095275E-3</v>
      </c>
      <c r="CB163" s="32">
        <f t="shared" si="305"/>
        <v>3.3221527590681014E-3</v>
      </c>
      <c r="CC163" s="32">
        <f t="shared" ref="CC163:CS163" si="306">CC162/$O162</f>
        <v>4.7956809568674352E-3</v>
      </c>
      <c r="CD163" s="32">
        <f t="shared" si="306"/>
        <v>7.5881977278097357E-3</v>
      </c>
      <c r="CE163" s="32">
        <f t="shared" si="306"/>
        <v>2.8282480507072277E-3</v>
      </c>
      <c r="CF163" s="32">
        <f t="shared" si="306"/>
        <v>4.0827066970510898E-3</v>
      </c>
      <c r="CG163" s="32">
        <f t="shared" si="306"/>
        <v>6.4600597830663927E-3</v>
      </c>
      <c r="CH163" s="32">
        <f t="shared" si="306"/>
        <v>1.7450633239761472E-3</v>
      </c>
      <c r="CI163" s="32">
        <f t="shared" si="306"/>
        <v>2.5190795120654608E-3</v>
      </c>
      <c r="CJ163" s="32">
        <f t="shared" si="306"/>
        <v>3.9859351782470086E-3</v>
      </c>
      <c r="CK163" s="32">
        <f t="shared" si="306"/>
        <v>6.6005059991336747E-3</v>
      </c>
      <c r="CL163" s="32">
        <f t="shared" si="306"/>
        <v>9.5281352849692202E-3</v>
      </c>
      <c r="CM163" s="32">
        <f t="shared" si="306"/>
        <v>1.5076352069695409E-2</v>
      </c>
      <c r="CN163" s="32">
        <f t="shared" si="306"/>
        <v>5.6192082602991768E-3</v>
      </c>
      <c r="CO163" s="32">
        <f t="shared" si="306"/>
        <v>8.1115866731390537E-3</v>
      </c>
      <c r="CP163" s="32">
        <f t="shared" si="306"/>
        <v>1.2834949638153539E-2</v>
      </c>
      <c r="CQ163" s="32">
        <f t="shared" si="306"/>
        <v>3.4671195980776376E-3</v>
      </c>
      <c r="CR163" s="32">
        <f t="shared" si="306"/>
        <v>5.0049472849487226E-3</v>
      </c>
      <c r="CS163" s="32">
        <f t="shared" si="306"/>
        <v>7.9193194787217838E-3</v>
      </c>
    </row>
    <row r="164" spans="2:97" ht="13.5" thickTop="1" x14ac:dyDescent="0.2">
      <c r="H164" s="34">
        <f t="shared" si="302"/>
        <v>5.35125732421875E-2</v>
      </c>
      <c r="I164" s="34">
        <f t="shared" ref="I164:J164" si="307">I159</f>
        <v>0.35947798450499285</v>
      </c>
      <c r="J164" s="34">
        <f t="shared" si="307"/>
        <v>1</v>
      </c>
      <c r="K164" s="34">
        <f t="shared" si="298"/>
        <v>0.41299055774718035</v>
      </c>
      <c r="L164" s="34">
        <f>$CE$6-$CE$7*SUMPRODUCT($B$6:$CD$6,Q163:CS163)</f>
        <v>-3.8563236950498982</v>
      </c>
    </row>
    <row r="165" spans="2:97" ht="13.5" thickBot="1" x14ac:dyDescent="0.25">
      <c r="B165" s="39" t="s">
        <v>406</v>
      </c>
      <c r="D165" s="39" t="s">
        <v>407</v>
      </c>
      <c r="E165" s="39" t="s">
        <v>408</v>
      </c>
      <c r="F165" s="39" t="s">
        <v>409</v>
      </c>
      <c r="H165" s="39" t="s">
        <v>386</v>
      </c>
      <c r="I165" s="39" t="s">
        <v>410</v>
      </c>
      <c r="J165" s="39" t="s">
        <v>411</v>
      </c>
      <c r="K165" s="39" t="s">
        <v>388</v>
      </c>
      <c r="L165" s="39" t="s">
        <v>412</v>
      </c>
      <c r="M165" s="39" t="s">
        <v>413</v>
      </c>
      <c r="O165" s="45" t="s">
        <v>375</v>
      </c>
    </row>
    <row r="166" spans="2:97" ht="14.25" thickTop="1" thickBot="1" x14ac:dyDescent="0.25">
      <c r="B166" s="32">
        <f>1+B161</f>
        <v>3</v>
      </c>
      <c r="D166" s="32">
        <f>IF(F161,IF(M166&lt;0,D161,H166),E161)</f>
        <v>0</v>
      </c>
      <c r="E166" s="32">
        <f>IF(F161,IF(M166&lt;0,H166,E161),H166)</f>
        <v>2.675628662109375E-2</v>
      </c>
      <c r="F166" s="32" t="b">
        <f>OR(F161,M166*M161&lt;=0)</f>
        <v>1</v>
      </c>
      <c r="H166" s="32">
        <f>IF(F161,(D161+E161)/2,2*H161)</f>
        <v>2.675628662109375E-2</v>
      </c>
      <c r="I166" s="32">
        <f>I161</f>
        <v>-0.67820398701868168</v>
      </c>
      <c r="J166" s="32">
        <f>J161</f>
        <v>-0.20380958991026066</v>
      </c>
      <c r="K166" s="32">
        <f>I166+J166*H166</f>
        <v>-0.68365717482244814</v>
      </c>
      <c r="L166" s="32">
        <f>$CE$3-$CE$7*SUMPRODUCT($B$3:$CD$3,Q168:CS168)</f>
        <v>0.10557373087736721</v>
      </c>
      <c r="M166" s="32">
        <f>SUMPRODUCT(L166:L169,J166:J169)</f>
        <v>-2.8700529932637151</v>
      </c>
      <c r="O166" s="46">
        <f>SUM(Q166:CS166)</f>
        <v>7.1709526966427894</v>
      </c>
      <c r="P166" s="39" t="s">
        <v>402</v>
      </c>
      <c r="Q166" s="32">
        <f t="shared" ref="Q166:AV166" si="308">SUMPRODUCT(B$3:B$6,$K166:$K169)</f>
        <v>2.0070747930197363E-2</v>
      </c>
      <c r="R166" s="32">
        <f t="shared" si="308"/>
        <v>0.36339010004227434</v>
      </c>
      <c r="S166" s="32">
        <f t="shared" si="308"/>
        <v>0.79253929018237057</v>
      </c>
      <c r="T166" s="32">
        <f t="shared" si="308"/>
        <v>-0.14826773178846644</v>
      </c>
      <c r="U166" s="32">
        <f t="shared" si="308"/>
        <v>0.19505162032361054</v>
      </c>
      <c r="V166" s="32">
        <f t="shared" si="308"/>
        <v>0.62420081046370679</v>
      </c>
      <c r="W166" s="32">
        <f t="shared" si="308"/>
        <v>-0.65328317094445787</v>
      </c>
      <c r="X166" s="32">
        <f t="shared" si="308"/>
        <v>-0.30996381883238089</v>
      </c>
      <c r="Y166" s="32">
        <f t="shared" si="308"/>
        <v>0.11918537130771534</v>
      </c>
      <c r="Z166" s="32">
        <f t="shared" si="308"/>
        <v>0.54638141810461893</v>
      </c>
      <c r="AA166" s="32">
        <f t="shared" si="308"/>
        <v>0.88970077021669591</v>
      </c>
      <c r="AB166" s="32">
        <f t="shared" si="308"/>
        <v>1.3188499603567923</v>
      </c>
      <c r="AC166" s="32">
        <f t="shared" si="308"/>
        <v>0.3780429383859551</v>
      </c>
      <c r="AD166" s="32">
        <f t="shared" si="308"/>
        <v>0.72136229049803213</v>
      </c>
      <c r="AE166" s="32">
        <f t="shared" si="308"/>
        <v>1.1505114806381282</v>
      </c>
      <c r="AF166" s="32">
        <f t="shared" si="308"/>
        <v>-0.1269725007700363</v>
      </c>
      <c r="AG166" s="32">
        <f t="shared" si="308"/>
        <v>0.21634685134204068</v>
      </c>
      <c r="AH166" s="32">
        <f t="shared" si="308"/>
        <v>0.64549604148213691</v>
      </c>
      <c r="AI166" s="32">
        <f t="shared" si="308"/>
        <v>1.2481289783371807</v>
      </c>
      <c r="AJ166" s="32">
        <f t="shared" si="308"/>
        <v>1.5914483304492577</v>
      </c>
      <c r="AK166" s="32">
        <f t="shared" si="308"/>
        <v>2.0205975205893538</v>
      </c>
      <c r="AL166" s="32">
        <f t="shared" si="308"/>
        <v>1.0797904986185169</v>
      </c>
      <c r="AM166" s="32">
        <f t="shared" si="308"/>
        <v>1.4231098507305939</v>
      </c>
      <c r="AN166" s="32">
        <f t="shared" si="308"/>
        <v>1.8522590408706903</v>
      </c>
      <c r="AO166" s="32">
        <f t="shared" si="308"/>
        <v>0.57477505946252561</v>
      </c>
      <c r="AP166" s="32">
        <f t="shared" si="308"/>
        <v>0.91809441157460259</v>
      </c>
      <c r="AQ166" s="32">
        <f t="shared" si="308"/>
        <v>1.3472436017146989</v>
      </c>
      <c r="AR166" s="32">
        <f t="shared" si="308"/>
        <v>-0.43570070195143473</v>
      </c>
      <c r="AS166" s="32">
        <f t="shared" si="308"/>
        <v>-9.2381349839357751E-2</v>
      </c>
      <c r="AT166" s="32">
        <f t="shared" si="308"/>
        <v>0.33676784030073847</v>
      </c>
      <c r="AU166" s="32">
        <f t="shared" si="308"/>
        <v>-0.60403918167009851</v>
      </c>
      <c r="AV166" s="32">
        <f t="shared" si="308"/>
        <v>-0.26071982955802153</v>
      </c>
      <c r="AW166" s="32">
        <f t="shared" ref="AW166:CB166" si="309">SUMPRODUCT(AH$3:AH$6,$K166:$K169)</f>
        <v>0.16842936058207467</v>
      </c>
      <c r="AX166" s="32">
        <f t="shared" si="309"/>
        <v>-1.1090546208260901</v>
      </c>
      <c r="AY166" s="32">
        <f t="shared" si="309"/>
        <v>-0.7657352687140131</v>
      </c>
      <c r="AZ166" s="32">
        <f t="shared" si="309"/>
        <v>-0.33658607857391681</v>
      </c>
      <c r="BA166" s="32">
        <f t="shared" si="309"/>
        <v>9.0609968222986781E-2</v>
      </c>
      <c r="BB166" s="32">
        <f t="shared" si="309"/>
        <v>0.43392932033506376</v>
      </c>
      <c r="BC166" s="32">
        <f t="shared" si="309"/>
        <v>0.86307851047515993</v>
      </c>
      <c r="BD166" s="32">
        <f t="shared" si="309"/>
        <v>-7.7728511495677E-2</v>
      </c>
      <c r="BE166" s="32">
        <f t="shared" si="309"/>
        <v>0.26559084061639998</v>
      </c>
      <c r="BF166" s="32">
        <f t="shared" si="309"/>
        <v>0.69474003075649615</v>
      </c>
      <c r="BG166" s="32">
        <f t="shared" si="309"/>
        <v>-0.5827439506516684</v>
      </c>
      <c r="BH166" s="32">
        <f t="shared" si="309"/>
        <v>-0.23942459853959144</v>
      </c>
      <c r="BI166" s="32">
        <f t="shared" si="309"/>
        <v>0.18972459160050478</v>
      </c>
      <c r="BJ166" s="32">
        <f t="shared" si="309"/>
        <v>0.79235752845554885</v>
      </c>
      <c r="BK166" s="32">
        <f t="shared" si="309"/>
        <v>1.1356768805676258</v>
      </c>
      <c r="BL166" s="32">
        <f t="shared" si="309"/>
        <v>1.5648260707077222</v>
      </c>
      <c r="BM166" s="32">
        <f t="shared" si="309"/>
        <v>0.62401904873688507</v>
      </c>
      <c r="BN166" s="32">
        <f t="shared" si="309"/>
        <v>0.96733840084896205</v>
      </c>
      <c r="BO166" s="32">
        <f t="shared" si="309"/>
        <v>1.3964875909890584</v>
      </c>
      <c r="BP166" s="32">
        <f t="shared" si="309"/>
        <v>0.11900360958089357</v>
      </c>
      <c r="BQ166" s="32">
        <f t="shared" si="309"/>
        <v>0.46232296169297055</v>
      </c>
      <c r="BR166" s="32">
        <f t="shared" si="309"/>
        <v>0.89147215183306683</v>
      </c>
      <c r="BS166" s="32">
        <f t="shared" si="309"/>
        <v>-1.3472436017146989</v>
      </c>
      <c r="BT166" s="32">
        <f t="shared" si="309"/>
        <v>-1.0039242496026219</v>
      </c>
      <c r="BU166" s="32">
        <f t="shared" si="309"/>
        <v>-0.57477505946252561</v>
      </c>
      <c r="BV166" s="32">
        <f t="shared" si="309"/>
        <v>-1.5155820814333627</v>
      </c>
      <c r="BW166" s="32">
        <f t="shared" si="309"/>
        <v>-1.1722627293212857</v>
      </c>
      <c r="BX166" s="32">
        <f t="shared" si="309"/>
        <v>-0.74311353918118939</v>
      </c>
      <c r="BY166" s="32">
        <f t="shared" si="309"/>
        <v>-2.0205975205893538</v>
      </c>
      <c r="BZ166" s="32">
        <f t="shared" si="309"/>
        <v>-1.6772781684772771</v>
      </c>
      <c r="CA166" s="32">
        <f t="shared" si="309"/>
        <v>-1.2481289783371807</v>
      </c>
      <c r="CB166" s="32">
        <f t="shared" si="309"/>
        <v>-0.82093293154027736</v>
      </c>
      <c r="CC166" s="32">
        <f t="shared" ref="CC166:CS166" si="310">SUMPRODUCT(BN$3:BN$6,$K166:$K169)</f>
        <v>-0.47761357942820037</v>
      </c>
      <c r="CD166" s="32">
        <f t="shared" si="310"/>
        <v>-4.8464389288104148E-2</v>
      </c>
      <c r="CE166" s="32">
        <f t="shared" si="310"/>
        <v>-0.98927141125894114</v>
      </c>
      <c r="CF166" s="32">
        <f t="shared" si="310"/>
        <v>-0.64595205914686415</v>
      </c>
      <c r="CG166" s="32">
        <f t="shared" si="310"/>
        <v>-0.21680286900676798</v>
      </c>
      <c r="CH166" s="32">
        <f t="shared" si="310"/>
        <v>-1.4942868504149327</v>
      </c>
      <c r="CI166" s="32">
        <f t="shared" si="310"/>
        <v>-1.1509674983028557</v>
      </c>
      <c r="CJ166" s="32">
        <f t="shared" si="310"/>
        <v>-0.72181830816275938</v>
      </c>
      <c r="CK166" s="32">
        <f t="shared" si="310"/>
        <v>-0.11918537130771534</v>
      </c>
      <c r="CL166" s="32">
        <f t="shared" si="310"/>
        <v>0.22413398080436164</v>
      </c>
      <c r="CM166" s="32">
        <f t="shared" si="310"/>
        <v>0.65328317094445787</v>
      </c>
      <c r="CN166" s="32">
        <f t="shared" si="310"/>
        <v>-0.28752385102637912</v>
      </c>
      <c r="CO166" s="32">
        <f t="shared" si="310"/>
        <v>5.5795501085697835E-2</v>
      </c>
      <c r="CP166" s="32">
        <f t="shared" si="310"/>
        <v>0.48494469122579409</v>
      </c>
      <c r="CQ166" s="32">
        <f t="shared" si="310"/>
        <v>-0.79253929018237057</v>
      </c>
      <c r="CR166" s="32">
        <f t="shared" si="310"/>
        <v>-0.44921993807029359</v>
      </c>
      <c r="CS166" s="32">
        <f t="shared" si="310"/>
        <v>-2.0070747930197363E-2</v>
      </c>
    </row>
    <row r="167" spans="2:97" ht="14.25" thickTop="1" thickBot="1" x14ac:dyDescent="0.25">
      <c r="H167" s="33">
        <f>H166</f>
        <v>2.675628662109375E-2</v>
      </c>
      <c r="I167" s="33">
        <f t="shared" ref="I167:J167" si="311">I162</f>
        <v>0.6273415767816678</v>
      </c>
      <c r="J167" s="33">
        <f t="shared" si="311"/>
        <v>-0.4975451850512343</v>
      </c>
      <c r="K167" s="33">
        <f t="shared" ref="K167:K169" si="312">I167+J167*H167</f>
        <v>0.61402911520349179</v>
      </c>
      <c r="L167" s="33">
        <f>$CE$4-$CE$7*SUMPRODUCT($B$4:$CD$4,Q168:CS168)</f>
        <v>1.0219069894589978</v>
      </c>
      <c r="M167" s="39" t="s">
        <v>414</v>
      </c>
      <c r="O167" s="47">
        <f t="shared" ref="O167:O168" si="313">SUM(Q167:CS167)</f>
        <v>126.7959082007383</v>
      </c>
      <c r="P167" s="39" t="s">
        <v>404</v>
      </c>
      <c r="Q167" s="33">
        <f>EXP(Q166)</f>
        <v>1.0202735197131989</v>
      </c>
      <c r="R167" s="33">
        <f>EXP(R166)</f>
        <v>1.438196790453206</v>
      </c>
      <c r="S167" s="33">
        <f t="shared" ref="S167:CD167" si="314">EXP(S166)</f>
        <v>2.2089985989298029</v>
      </c>
      <c r="T167" s="33">
        <f t="shared" si="314"/>
        <v>0.86220024562411968</v>
      </c>
      <c r="U167" s="33">
        <f t="shared" si="314"/>
        <v>1.2153737228553627</v>
      </c>
      <c r="V167" s="33">
        <f t="shared" si="314"/>
        <v>1.8667534712809162</v>
      </c>
      <c r="W167" s="33">
        <f t="shared" si="314"/>
        <v>0.52033462177931089</v>
      </c>
      <c r="X167" s="33">
        <f t="shared" si="314"/>
        <v>0.73347349367162717</v>
      </c>
      <c r="Y167" s="33">
        <f t="shared" si="314"/>
        <v>1.1265787343067284</v>
      </c>
      <c r="Z167" s="33">
        <f t="shared" si="314"/>
        <v>1.7269924339260874</v>
      </c>
      <c r="AA167" s="33">
        <f t="shared" si="314"/>
        <v>2.4344010969800118</v>
      </c>
      <c r="AB167" s="33">
        <f t="shared" si="314"/>
        <v>3.7391187688351266</v>
      </c>
      <c r="AC167" s="33">
        <f t="shared" si="314"/>
        <v>1.459425606910423</v>
      </c>
      <c r="AD167" s="33">
        <f t="shared" si="314"/>
        <v>2.0572338526964904</v>
      </c>
      <c r="AE167" s="33">
        <f t="shared" si="314"/>
        <v>3.159808677396271</v>
      </c>
      <c r="AF167" s="33">
        <f t="shared" si="314"/>
        <v>0.88075789242796831</v>
      </c>
      <c r="AG167" s="33">
        <f t="shared" si="314"/>
        <v>1.2415329316910106</v>
      </c>
      <c r="AH167" s="33">
        <f t="shared" si="314"/>
        <v>1.9069327124325037</v>
      </c>
      <c r="AI167" s="33">
        <f t="shared" si="314"/>
        <v>3.4838185557295938</v>
      </c>
      <c r="AJ167" s="33">
        <f t="shared" si="314"/>
        <v>4.9108563229006119</v>
      </c>
      <c r="AK167" s="33">
        <f t="shared" si="314"/>
        <v>7.542830583994391</v>
      </c>
      <c r="AL167" s="33">
        <f t="shared" si="314"/>
        <v>2.9440627012492513</v>
      </c>
      <c r="AM167" s="33">
        <f t="shared" si="314"/>
        <v>4.150006293429918</v>
      </c>
      <c r="AN167" s="33">
        <f t="shared" si="314"/>
        <v>6.3742028549846275</v>
      </c>
      <c r="AO167" s="33">
        <f t="shared" si="314"/>
        <v>1.7767308231746246</v>
      </c>
      <c r="AP167" s="33">
        <f t="shared" si="314"/>
        <v>2.5045132682727322</v>
      </c>
      <c r="AQ167" s="33">
        <f t="shared" si="314"/>
        <v>3.8468075699655615</v>
      </c>
      <c r="AR167" s="33">
        <f t="shared" si="314"/>
        <v>0.64681128632365814</v>
      </c>
      <c r="AS167" s="33">
        <f t="shared" si="314"/>
        <v>0.91175738470708112</v>
      </c>
      <c r="AT167" s="33">
        <f t="shared" si="314"/>
        <v>1.4004139063244381</v>
      </c>
      <c r="AU167" s="33">
        <f t="shared" si="314"/>
        <v>0.5465993570993356</v>
      </c>
      <c r="AV167" s="33">
        <f t="shared" si="314"/>
        <v>0.77049675979538279</v>
      </c>
      <c r="AW167" s="33">
        <f t="shared" si="314"/>
        <v>1.1834446260526066</v>
      </c>
      <c r="AX167" s="33">
        <f t="shared" si="314"/>
        <v>0.32987066657029129</v>
      </c>
      <c r="AY167" s="33">
        <f t="shared" si="314"/>
        <v>0.46499191124691036</v>
      </c>
      <c r="AZ167" s="33">
        <f t="shared" si="314"/>
        <v>0.71420440323360379</v>
      </c>
      <c r="BA167" s="33">
        <f t="shared" si="314"/>
        <v>1.0948418988399891</v>
      </c>
      <c r="BB167" s="33">
        <f t="shared" si="314"/>
        <v>1.5433097836431047</v>
      </c>
      <c r="BC167" s="33">
        <f t="shared" si="314"/>
        <v>2.3704469182607304</v>
      </c>
      <c r="BD167" s="33">
        <f t="shared" si="314"/>
        <v>0.9252155778430563</v>
      </c>
      <c r="BE167" s="33">
        <f t="shared" si="314"/>
        <v>1.3042013232934226</v>
      </c>
      <c r="BF167" s="33">
        <f t="shared" si="314"/>
        <v>2.0031882389124984</v>
      </c>
      <c r="BG167" s="33">
        <f t="shared" si="314"/>
        <v>0.55836413896264581</v>
      </c>
      <c r="BH167" s="33">
        <f t="shared" si="314"/>
        <v>0.78708061813265584</v>
      </c>
      <c r="BI167" s="33">
        <f t="shared" si="314"/>
        <v>1.2089166060174226</v>
      </c>
      <c r="BJ167" s="33">
        <f t="shared" si="314"/>
        <v>2.2085971240174067</v>
      </c>
      <c r="BK167" s="33">
        <f t="shared" si="314"/>
        <v>3.1132801486986623</v>
      </c>
      <c r="BL167" s="33">
        <f t="shared" si="314"/>
        <v>4.7818431609655825</v>
      </c>
      <c r="BM167" s="33">
        <f t="shared" si="314"/>
        <v>1.8664141977808284</v>
      </c>
      <c r="BN167" s="33">
        <f t="shared" si="314"/>
        <v>2.6309326440808118</v>
      </c>
      <c r="BO167" s="33">
        <f t="shared" si="314"/>
        <v>4.0409814312141519</v>
      </c>
      <c r="BP167" s="33">
        <f t="shared" si="314"/>
        <v>1.1263739840190268</v>
      </c>
      <c r="BQ167" s="33">
        <f t="shared" si="314"/>
        <v>1.5877580054430167</v>
      </c>
      <c r="BR167" s="33">
        <f t="shared" si="314"/>
        <v>2.438717171909389</v>
      </c>
      <c r="BS167" s="33">
        <f t="shared" si="314"/>
        <v>0.25995581578023991</v>
      </c>
      <c r="BT167" s="33">
        <f t="shared" si="314"/>
        <v>0.36643861934188093</v>
      </c>
      <c r="BU167" s="33">
        <f t="shared" si="314"/>
        <v>0.56283145817959157</v>
      </c>
      <c r="BV167" s="33">
        <f t="shared" si="314"/>
        <v>0.21968027581480878</v>
      </c>
      <c r="BW167" s="33">
        <f t="shared" si="314"/>
        <v>0.30966545881887186</v>
      </c>
      <c r="BX167" s="33">
        <f t="shared" si="314"/>
        <v>0.47563071285417341</v>
      </c>
      <c r="BY167" s="33">
        <f t="shared" si="314"/>
        <v>0.13257622438477715</v>
      </c>
      <c r="BZ167" s="33">
        <f t="shared" si="314"/>
        <v>0.18688194559257842</v>
      </c>
      <c r="CA167" s="33">
        <f t="shared" si="314"/>
        <v>0.28704135534135949</v>
      </c>
      <c r="CB167" s="33">
        <f t="shared" si="314"/>
        <v>0.44002095353190845</v>
      </c>
      <c r="CC167" s="33">
        <f t="shared" si="314"/>
        <v>0.62026183261096668</v>
      </c>
      <c r="CD167" s="33">
        <f t="shared" si="314"/>
        <v>0.9526912647159308</v>
      </c>
      <c r="CE167" s="33">
        <f t="shared" ref="CE167:CS167" si="315">EXP(CE166)</f>
        <v>0.37184751626369478</v>
      </c>
      <c r="CF167" s="33">
        <f t="shared" si="315"/>
        <v>0.52416327004034435</v>
      </c>
      <c r="CG167" s="33">
        <f t="shared" si="315"/>
        <v>0.80508866159040282</v>
      </c>
      <c r="CH167" s="33">
        <f t="shared" si="315"/>
        <v>0.22440858456794793</v>
      </c>
      <c r="CI167" s="33">
        <f t="shared" si="315"/>
        <v>0.31633057198866976</v>
      </c>
      <c r="CJ167" s="33">
        <f t="shared" si="315"/>
        <v>0.48586799453323526</v>
      </c>
      <c r="CK167" s="33">
        <f t="shared" si="315"/>
        <v>0.8876432419216379</v>
      </c>
      <c r="CL167" s="33">
        <f t="shared" si="315"/>
        <v>1.2512386501592581</v>
      </c>
      <c r="CM167" s="33">
        <f t="shared" si="315"/>
        <v>1.9218402123242324</v>
      </c>
      <c r="CN167" s="33">
        <f t="shared" si="315"/>
        <v>0.75011867545730382</v>
      </c>
      <c r="CO167" s="33">
        <f t="shared" si="315"/>
        <v>1.0573814282712761</v>
      </c>
      <c r="CP167" s="33">
        <f t="shared" si="315"/>
        <v>1.6240851801995733</v>
      </c>
      <c r="CQ167" s="33">
        <f t="shared" si="315"/>
        <v>0.45269381360607092</v>
      </c>
      <c r="CR167" s="33">
        <f t="shared" si="315"/>
        <v>0.63812573511590132</v>
      </c>
      <c r="CS167" s="33">
        <f t="shared" si="315"/>
        <v>0.98012932873245817</v>
      </c>
    </row>
    <row r="168" spans="2:97" ht="14.25" thickTop="1" thickBot="1" x14ac:dyDescent="0.25">
      <c r="H168" s="32">
        <f t="shared" ref="H168:H169" si="316">H167</f>
        <v>2.675628662109375E-2</v>
      </c>
      <c r="I168" s="32">
        <f t="shared" ref="I168:J168" si="317">I163</f>
        <v>-0.35144284367834971</v>
      </c>
      <c r="J168" s="32">
        <f t="shared" si="317"/>
        <v>0.55186597640126911</v>
      </c>
      <c r="K168" s="32">
        <f t="shared" si="312"/>
        <v>-0.33667695943732762</v>
      </c>
      <c r="L168" s="32">
        <f>$CE$5-$CE$7*SUMPRODUCT($B$5:$CD$5,Q168:CS168)</f>
        <v>-1.0024585861449751</v>
      </c>
      <c r="M168" s="32">
        <f>SUMPRODUCT($B$7:$CD$7, LN(Q168:CS168))</f>
        <v>-487.27313890015466</v>
      </c>
      <c r="O168" s="48">
        <f t="shared" si="313"/>
        <v>0.99999999999999967</v>
      </c>
      <c r="P168" s="39" t="s">
        <v>405</v>
      </c>
      <c r="Q168" s="32">
        <f t="shared" ref="Q168:AV168" si="318">Q167/$O167</f>
        <v>8.0465807942157099E-3</v>
      </c>
      <c r="R168" s="32">
        <f t="shared" si="318"/>
        <v>1.1342612004295196E-2</v>
      </c>
      <c r="S168" s="32">
        <f t="shared" si="318"/>
        <v>1.742168679002325E-2</v>
      </c>
      <c r="T168" s="32">
        <f t="shared" si="318"/>
        <v>6.7999059106790584E-3</v>
      </c>
      <c r="U168" s="32">
        <f t="shared" si="318"/>
        <v>9.5852755826412849E-3</v>
      </c>
      <c r="V168" s="32">
        <f t="shared" si="318"/>
        <v>1.472250562159739E-2</v>
      </c>
      <c r="W168" s="32">
        <f t="shared" si="318"/>
        <v>4.1037177710461885E-3</v>
      </c>
      <c r="X168" s="32">
        <f t="shared" si="318"/>
        <v>5.7846779448940955E-3</v>
      </c>
      <c r="Y168" s="32">
        <f t="shared" si="318"/>
        <v>8.8849770492843757E-3</v>
      </c>
      <c r="Z168" s="32">
        <f t="shared" si="318"/>
        <v>1.3620253669321732E-2</v>
      </c>
      <c r="AA168" s="32">
        <f t="shared" si="318"/>
        <v>1.9199366379599282E-2</v>
      </c>
      <c r="AB168" s="32">
        <f t="shared" si="318"/>
        <v>2.9489269976405712E-2</v>
      </c>
      <c r="AC168" s="32">
        <f t="shared" si="318"/>
        <v>1.151003709520277E-2</v>
      </c>
      <c r="AD168" s="32">
        <f t="shared" si="318"/>
        <v>1.622476530898425E-2</v>
      </c>
      <c r="AE168" s="32">
        <f t="shared" si="318"/>
        <v>2.4920430968433036E-2</v>
      </c>
      <c r="AF168" s="32">
        <f t="shared" si="318"/>
        <v>6.9462643150407268E-3</v>
      </c>
      <c r="AG168" s="32">
        <f t="shared" si="318"/>
        <v>9.791585148989701E-3</v>
      </c>
      <c r="AH168" s="32">
        <f t="shared" si="318"/>
        <v>1.5039386834262213E-2</v>
      </c>
      <c r="AI168" s="32">
        <f t="shared" si="318"/>
        <v>2.7475796381490079E-2</v>
      </c>
      <c r="AJ168" s="32">
        <f t="shared" si="318"/>
        <v>3.8730400630325838E-2</v>
      </c>
      <c r="AK168" s="32">
        <f t="shared" si="318"/>
        <v>5.9487965274501432E-2</v>
      </c>
      <c r="AL168" s="32">
        <f t="shared" si="318"/>
        <v>2.3218909371967484E-2</v>
      </c>
      <c r="AM168" s="32">
        <f t="shared" si="318"/>
        <v>3.2729812438898193E-2</v>
      </c>
      <c r="AN168" s="32">
        <f t="shared" si="318"/>
        <v>5.0271360846228887E-2</v>
      </c>
      <c r="AO168" s="32">
        <f t="shared" si="318"/>
        <v>1.4012524918089424E-2</v>
      </c>
      <c r="AP168" s="32">
        <f t="shared" si="318"/>
        <v>1.9752319328062901E-2</v>
      </c>
      <c r="AQ168" s="32">
        <f t="shared" si="318"/>
        <v>3.0338578149347272E-2</v>
      </c>
      <c r="AR168" s="32">
        <f t="shared" si="318"/>
        <v>5.1011999953472628E-3</v>
      </c>
      <c r="AS168" s="32">
        <f t="shared" si="318"/>
        <v>7.1907476956087788E-3</v>
      </c>
      <c r="AT168" s="32">
        <f t="shared" si="318"/>
        <v>1.1044630116197109E-2</v>
      </c>
      <c r="AU168" s="32">
        <f t="shared" si="318"/>
        <v>4.3108595920459906E-3</v>
      </c>
      <c r="AV168" s="32">
        <f t="shared" si="318"/>
        <v>6.076668961395526E-3</v>
      </c>
      <c r="AW168" s="32">
        <f t="shared" ref="AW168:CB168" si="319">AW167/$O167</f>
        <v>9.3334606995284387E-3</v>
      </c>
      <c r="AX168" s="32">
        <f t="shared" si="319"/>
        <v>2.6015876320555475E-3</v>
      </c>
      <c r="AY168" s="32">
        <f t="shared" si="319"/>
        <v>3.6672469785914027E-3</v>
      </c>
      <c r="AZ168" s="32">
        <f t="shared" si="319"/>
        <v>5.6327086052564363E-3</v>
      </c>
      <c r="BA168" s="32">
        <f t="shared" si="319"/>
        <v>8.634678471695462E-3</v>
      </c>
      <c r="BB168" s="32">
        <f t="shared" si="319"/>
        <v>1.2171605578941848E-2</v>
      </c>
      <c r="BC168" s="32">
        <f t="shared" si="319"/>
        <v>1.8694979608552761E-2</v>
      </c>
      <c r="BD168" s="32">
        <f t="shared" si="319"/>
        <v>7.2968882905771011E-3</v>
      </c>
      <c r="BE168" s="32">
        <f t="shared" si="319"/>
        <v>1.0285831315854943E-2</v>
      </c>
      <c r="BF168" s="32">
        <f t="shared" si="319"/>
        <v>1.5798524316266813E-2</v>
      </c>
      <c r="BG168" s="32">
        <f t="shared" si="319"/>
        <v>4.403644777548071E-3</v>
      </c>
      <c r="BH168" s="32">
        <f t="shared" si="319"/>
        <v>6.2074607083264927E-3</v>
      </c>
      <c r="BI168" s="32">
        <f t="shared" si="319"/>
        <v>9.5343503049287147E-3</v>
      </c>
      <c r="BJ168" s="32">
        <f t="shared" si="319"/>
        <v>1.7418520481913679E-2</v>
      </c>
      <c r="BK168" s="32">
        <f t="shared" si="319"/>
        <v>2.4553474894235858E-2</v>
      </c>
      <c r="BL168" s="32">
        <f t="shared" si="319"/>
        <v>3.7712913837843698E-2</v>
      </c>
      <c r="BM168" s="32">
        <f t="shared" si="319"/>
        <v>1.4719829876733837E-2</v>
      </c>
      <c r="BN168" s="32">
        <f t="shared" si="319"/>
        <v>2.0749349733870139E-2</v>
      </c>
      <c r="BO168" s="32">
        <f t="shared" si="319"/>
        <v>3.1869967166579451E-2</v>
      </c>
      <c r="BP168" s="32">
        <f t="shared" si="319"/>
        <v>8.8833622472721738E-3</v>
      </c>
      <c r="BQ168" s="32">
        <f t="shared" si="319"/>
        <v>1.2522154917880637E-2</v>
      </c>
      <c r="BR168" s="32">
        <f t="shared" si="319"/>
        <v>1.9233405923860792E-2</v>
      </c>
      <c r="BS168" s="32">
        <f t="shared" si="319"/>
        <v>2.050190889194059E-3</v>
      </c>
      <c r="BT168" s="32">
        <f t="shared" si="319"/>
        <v>2.8899877333718824E-3</v>
      </c>
      <c r="BU168" s="32">
        <f t="shared" si="319"/>
        <v>4.4388771385945585E-3</v>
      </c>
      <c r="BV168" s="32">
        <f t="shared" si="319"/>
        <v>1.7325501976532208E-3</v>
      </c>
      <c r="BW168" s="32">
        <f t="shared" si="319"/>
        <v>2.4422354255203699E-3</v>
      </c>
      <c r="BX168" s="32">
        <f t="shared" si="319"/>
        <v>3.7511519070566029E-3</v>
      </c>
      <c r="BY168" s="32">
        <f t="shared" si="319"/>
        <v>1.0455875608768675E-3</v>
      </c>
      <c r="BZ168" s="32">
        <f t="shared" si="319"/>
        <v>1.4738799401690019E-3</v>
      </c>
      <c r="CA168" s="32">
        <f t="shared" si="319"/>
        <v>2.2638061386565165E-3</v>
      </c>
      <c r="CB168" s="32">
        <f t="shared" si="319"/>
        <v>3.4703087802745542E-3</v>
      </c>
      <c r="CC168" s="32">
        <f t="shared" ref="CC168:CS168" si="320">CC167/$O167</f>
        <v>4.8918126886949107E-3</v>
      </c>
      <c r="CD168" s="32">
        <f t="shared" si="320"/>
        <v>7.5135805108763245E-3</v>
      </c>
      <c r="CE168" s="32">
        <f t="shared" si="320"/>
        <v>2.9326460257297926E-3</v>
      </c>
      <c r="CF168" s="32">
        <f t="shared" si="320"/>
        <v>4.1339131323584171E-3</v>
      </c>
      <c r="CG168" s="32">
        <f t="shared" si="320"/>
        <v>6.3494845615665934E-3</v>
      </c>
      <c r="CH168" s="32">
        <f t="shared" si="320"/>
        <v>1.7698409022211749E-3</v>
      </c>
      <c r="CI168" s="32">
        <f t="shared" si="320"/>
        <v>2.4948011057885845E-3</v>
      </c>
      <c r="CJ168" s="32">
        <f t="shared" si="320"/>
        <v>3.8318901723865422E-3</v>
      </c>
      <c r="CK168" s="32">
        <f t="shared" si="320"/>
        <v>7.0005669308851517E-3</v>
      </c>
      <c r="CL168" s="32">
        <f t="shared" si="320"/>
        <v>9.8681311401496198E-3</v>
      </c>
      <c r="CM168" s="32">
        <f t="shared" si="320"/>
        <v>1.5156957662085203E-2</v>
      </c>
      <c r="CN168" s="32">
        <f t="shared" si="320"/>
        <v>5.9159533308420758E-3</v>
      </c>
      <c r="CO168" s="32">
        <f t="shared" si="320"/>
        <v>8.3392393593432947E-3</v>
      </c>
      <c r="CP168" s="32">
        <f t="shared" si="320"/>
        <v>1.2808656077673938E-2</v>
      </c>
      <c r="CQ168" s="32">
        <f t="shared" si="320"/>
        <v>3.5702556969692103E-3</v>
      </c>
      <c r="CR168" s="32">
        <f t="shared" si="320"/>
        <v>5.0326997469480302E-3</v>
      </c>
      <c r="CS168" s="32">
        <f t="shared" si="320"/>
        <v>7.7299760113769284E-3</v>
      </c>
    </row>
    <row r="169" spans="2:97" ht="13.5" thickTop="1" x14ac:dyDescent="0.2">
      <c r="H169" s="34">
        <f t="shared" si="316"/>
        <v>2.675628662109375E-2</v>
      </c>
      <c r="I169" s="34">
        <f t="shared" ref="I169:J169" si="321">I164</f>
        <v>0.35947798450499285</v>
      </c>
      <c r="J169" s="34">
        <f t="shared" si="321"/>
        <v>1</v>
      </c>
      <c r="K169" s="34">
        <f t="shared" si="312"/>
        <v>0.3862342711260866</v>
      </c>
      <c r="L169" s="34">
        <f>$CE$6-$CE$7*SUMPRODUCT($B$6:$CD$6,Q168:CS168)</f>
        <v>-1.7868683658480435</v>
      </c>
    </row>
    <row r="170" spans="2:97" ht="13.5" thickBot="1" x14ac:dyDescent="0.25">
      <c r="B170" s="39" t="s">
        <v>406</v>
      </c>
      <c r="D170" s="39" t="s">
        <v>407</v>
      </c>
      <c r="E170" s="39" t="s">
        <v>408</v>
      </c>
      <c r="F170" s="39" t="s">
        <v>409</v>
      </c>
      <c r="H170" s="39" t="s">
        <v>386</v>
      </c>
      <c r="I170" s="39" t="s">
        <v>410</v>
      </c>
      <c r="J170" s="39" t="s">
        <v>411</v>
      </c>
      <c r="K170" s="39" t="s">
        <v>388</v>
      </c>
      <c r="L170" s="39" t="s">
        <v>412</v>
      </c>
      <c r="M170" s="39" t="s">
        <v>413</v>
      </c>
      <c r="O170" s="45" t="s">
        <v>375</v>
      </c>
    </row>
    <row r="171" spans="2:97" ht="14.25" thickTop="1" thickBot="1" x14ac:dyDescent="0.25">
      <c r="B171" s="32">
        <f>1+B166</f>
        <v>4</v>
      </c>
      <c r="D171" s="32">
        <f>IF(F166,IF(M171&lt;0,D166,H171),E166)</f>
        <v>0</v>
      </c>
      <c r="E171" s="32">
        <f>IF(F166,IF(M171&lt;0,H171,E166),H171)</f>
        <v>1.3378143310546875E-2</v>
      </c>
      <c r="F171" s="32" t="b">
        <f>OR(F166,M171*M166&lt;=0)</f>
        <v>1</v>
      </c>
      <c r="H171" s="32">
        <f>IF(F166,(D166+E166)/2,2*H166)</f>
        <v>1.3378143310546875E-2</v>
      </c>
      <c r="I171" s="32">
        <f>I166</f>
        <v>-0.67820398701868168</v>
      </c>
      <c r="J171" s="32">
        <f>J166</f>
        <v>-0.20380958991026066</v>
      </c>
      <c r="K171" s="32">
        <f>I171+J171*H171</f>
        <v>-0.68093058092056491</v>
      </c>
      <c r="L171" s="32">
        <f>$CE$3-$CE$7*SUMPRODUCT($B$3:$CD$3,Q173:CS173)</f>
        <v>-4.0259379093591008E-2</v>
      </c>
      <c r="M171" s="32">
        <f>SUMPRODUCT(L171:L174,J171:J174)</f>
        <v>-1.2776834998897733</v>
      </c>
      <c r="O171" s="46">
        <f>SUM(Q171:CS171)</f>
        <v>7.2605434670407618</v>
      </c>
      <c r="P171" s="39" t="s">
        <v>402</v>
      </c>
      <c r="Q171" s="32">
        <f t="shared" ref="Q171:AV171" si="322">SUMPRODUCT(B$3:B$6,$K171:$K174)</f>
        <v>3.1449008670283995E-2</v>
      </c>
      <c r="R171" s="32">
        <f t="shared" si="322"/>
        <v>0.36287667783965266</v>
      </c>
      <c r="S171" s="32">
        <f t="shared" si="322"/>
        <v>0.77716126430136345</v>
      </c>
      <c r="T171" s="32">
        <f t="shared" si="322"/>
        <v>-0.14058094210863534</v>
      </c>
      <c r="U171" s="32">
        <f t="shared" si="322"/>
        <v>0.1908467270607333</v>
      </c>
      <c r="V171" s="32">
        <f t="shared" si="322"/>
        <v>0.60513131352244409</v>
      </c>
      <c r="W171" s="32">
        <f t="shared" si="322"/>
        <v>-0.65667079444539334</v>
      </c>
      <c r="X171" s="32">
        <f t="shared" si="322"/>
        <v>-0.32524312527602467</v>
      </c>
      <c r="Y171" s="32">
        <f t="shared" si="322"/>
        <v>8.9041461185686122E-2</v>
      </c>
      <c r="Z171" s="32">
        <f t="shared" si="322"/>
        <v>0.56346501952106665</v>
      </c>
      <c r="AA171" s="32">
        <f t="shared" si="322"/>
        <v>0.89489268869043537</v>
      </c>
      <c r="AB171" s="32">
        <f t="shared" si="322"/>
        <v>1.3091772751521462</v>
      </c>
      <c r="AC171" s="32">
        <f t="shared" si="322"/>
        <v>0.39143506874214745</v>
      </c>
      <c r="AD171" s="32">
        <f t="shared" si="322"/>
        <v>0.72286273791151612</v>
      </c>
      <c r="AE171" s="32">
        <f t="shared" si="322"/>
        <v>1.1371473243732269</v>
      </c>
      <c r="AF171" s="32">
        <f t="shared" si="322"/>
        <v>-0.12465478359461057</v>
      </c>
      <c r="AG171" s="32">
        <f t="shared" si="322"/>
        <v>0.20677288557475809</v>
      </c>
      <c r="AH171" s="32">
        <f t="shared" si="322"/>
        <v>0.62105747203646888</v>
      </c>
      <c r="AI171" s="32">
        <f t="shared" si="322"/>
        <v>1.2728197006554438</v>
      </c>
      <c r="AJ171" s="32">
        <f t="shared" si="322"/>
        <v>1.6042473698248125</v>
      </c>
      <c r="AK171" s="32">
        <f t="shared" si="322"/>
        <v>2.0185319562865232</v>
      </c>
      <c r="AL171" s="32">
        <f t="shared" si="322"/>
        <v>1.1007897498765244</v>
      </c>
      <c r="AM171" s="32">
        <f t="shared" si="322"/>
        <v>1.4322174190458932</v>
      </c>
      <c r="AN171" s="32">
        <f t="shared" si="322"/>
        <v>1.846502005507604</v>
      </c>
      <c r="AO171" s="32">
        <f t="shared" si="322"/>
        <v>0.58469989753976637</v>
      </c>
      <c r="AP171" s="32">
        <f t="shared" si="322"/>
        <v>0.91612756670913509</v>
      </c>
      <c r="AQ171" s="32">
        <f t="shared" si="322"/>
        <v>1.3304121531708459</v>
      </c>
      <c r="AR171" s="32">
        <f t="shared" si="322"/>
        <v>-0.42250471194342598</v>
      </c>
      <c r="AS171" s="32">
        <f t="shared" si="322"/>
        <v>-9.1077042774057329E-2</v>
      </c>
      <c r="AT171" s="32">
        <f t="shared" si="322"/>
        <v>0.32320754368765348</v>
      </c>
      <c r="AU171" s="32">
        <f t="shared" si="322"/>
        <v>-0.59453466272234534</v>
      </c>
      <c r="AV171" s="32">
        <f t="shared" si="322"/>
        <v>-0.26310699355297668</v>
      </c>
      <c r="AW171" s="32">
        <f t="shared" ref="AW171:CB171" si="323">SUMPRODUCT(AH$3:AH$6,$K171:$K174)</f>
        <v>0.15117759290873414</v>
      </c>
      <c r="AX171" s="32">
        <f t="shared" si="323"/>
        <v>-1.1106245150591034</v>
      </c>
      <c r="AY171" s="32">
        <f t="shared" si="323"/>
        <v>-0.7791968458897347</v>
      </c>
      <c r="AZ171" s="32">
        <f t="shared" si="323"/>
        <v>-0.36491225942802391</v>
      </c>
      <c r="BA171" s="32">
        <f t="shared" si="323"/>
        <v>0.10951129890735678</v>
      </c>
      <c r="BB171" s="32">
        <f t="shared" si="323"/>
        <v>0.44093896807672545</v>
      </c>
      <c r="BC171" s="32">
        <f t="shared" si="323"/>
        <v>0.85522355453843624</v>
      </c>
      <c r="BD171" s="32">
        <f t="shared" si="323"/>
        <v>-6.2518651871562525E-2</v>
      </c>
      <c r="BE171" s="32">
        <f t="shared" si="323"/>
        <v>0.26890901729780614</v>
      </c>
      <c r="BF171" s="32">
        <f t="shared" si="323"/>
        <v>0.68319360375951699</v>
      </c>
      <c r="BG171" s="32">
        <f t="shared" si="323"/>
        <v>-0.57860850420832055</v>
      </c>
      <c r="BH171" s="32">
        <f t="shared" si="323"/>
        <v>-0.24718083503895188</v>
      </c>
      <c r="BI171" s="32">
        <f t="shared" si="323"/>
        <v>0.16710375142275891</v>
      </c>
      <c r="BJ171" s="32">
        <f t="shared" si="323"/>
        <v>0.81886598004173372</v>
      </c>
      <c r="BK171" s="32">
        <f t="shared" si="323"/>
        <v>1.1502936492111024</v>
      </c>
      <c r="BL171" s="32">
        <f t="shared" si="323"/>
        <v>1.5645782356728133</v>
      </c>
      <c r="BM171" s="32">
        <f t="shared" si="323"/>
        <v>0.64683602926281436</v>
      </c>
      <c r="BN171" s="32">
        <f t="shared" si="323"/>
        <v>0.97826369843218308</v>
      </c>
      <c r="BO171" s="32">
        <f t="shared" si="323"/>
        <v>1.3925482848938939</v>
      </c>
      <c r="BP171" s="32">
        <f t="shared" si="323"/>
        <v>0.13074617692605633</v>
      </c>
      <c r="BQ171" s="32">
        <f t="shared" si="323"/>
        <v>0.462173846095425</v>
      </c>
      <c r="BR171" s="32">
        <f t="shared" si="323"/>
        <v>0.87645843255713585</v>
      </c>
      <c r="BS171" s="32">
        <f t="shared" si="323"/>
        <v>-1.3304121531708459</v>
      </c>
      <c r="BT171" s="32">
        <f t="shared" si="323"/>
        <v>-0.99898448400147721</v>
      </c>
      <c r="BU171" s="32">
        <f t="shared" si="323"/>
        <v>-0.58469989753976637</v>
      </c>
      <c r="BV171" s="32">
        <f t="shared" si="323"/>
        <v>-1.5024421039497653</v>
      </c>
      <c r="BW171" s="32">
        <f t="shared" si="323"/>
        <v>-1.1710144347803966</v>
      </c>
      <c r="BX171" s="32">
        <f t="shared" si="323"/>
        <v>-0.75672984831868573</v>
      </c>
      <c r="BY171" s="32">
        <f t="shared" si="323"/>
        <v>-2.0185319562865232</v>
      </c>
      <c r="BZ171" s="32">
        <f t="shared" si="323"/>
        <v>-1.6871042871171547</v>
      </c>
      <c r="CA171" s="32">
        <f t="shared" si="323"/>
        <v>-1.2728197006554438</v>
      </c>
      <c r="CB171" s="32">
        <f t="shared" si="323"/>
        <v>-0.79839614232006306</v>
      </c>
      <c r="CC171" s="32">
        <f t="shared" ref="CC171:CS171" si="324">SUMPRODUCT(BN$3:BN$6,$K171:$K174)</f>
        <v>-0.4669684731506944</v>
      </c>
      <c r="CD171" s="32">
        <f t="shared" si="324"/>
        <v>-5.2683886688983605E-2</v>
      </c>
      <c r="CE171" s="32">
        <f t="shared" si="324"/>
        <v>-0.97042609309898231</v>
      </c>
      <c r="CF171" s="32">
        <f t="shared" si="324"/>
        <v>-0.6389984239296137</v>
      </c>
      <c r="CG171" s="32">
        <f t="shared" si="324"/>
        <v>-0.22471383746790291</v>
      </c>
      <c r="CH171" s="32">
        <f t="shared" si="324"/>
        <v>-1.4865159454357404</v>
      </c>
      <c r="CI171" s="32">
        <f t="shared" si="324"/>
        <v>-1.1550882762663717</v>
      </c>
      <c r="CJ171" s="32">
        <f t="shared" si="324"/>
        <v>-0.74080368980466083</v>
      </c>
      <c r="CK171" s="32">
        <f t="shared" si="324"/>
        <v>-8.9041461185686122E-2</v>
      </c>
      <c r="CL171" s="32">
        <f t="shared" si="324"/>
        <v>0.24238620798368254</v>
      </c>
      <c r="CM171" s="32">
        <f t="shared" si="324"/>
        <v>0.65667079444539334</v>
      </c>
      <c r="CN171" s="32">
        <f t="shared" si="324"/>
        <v>-0.26107141196460548</v>
      </c>
      <c r="CO171" s="32">
        <f t="shared" si="324"/>
        <v>7.0356257204763198E-2</v>
      </c>
      <c r="CP171" s="32">
        <f t="shared" si="324"/>
        <v>0.48464084366647397</v>
      </c>
      <c r="CQ171" s="32">
        <f t="shared" si="324"/>
        <v>-0.77716126430136345</v>
      </c>
      <c r="CR171" s="32">
        <f t="shared" si="324"/>
        <v>-0.44573359513199479</v>
      </c>
      <c r="CS171" s="32">
        <f t="shared" si="324"/>
        <v>-3.1449008670283995E-2</v>
      </c>
    </row>
    <row r="172" spans="2:97" ht="14.25" thickTop="1" thickBot="1" x14ac:dyDescent="0.25">
      <c r="H172" s="33">
        <f>H171</f>
        <v>1.3378143310546875E-2</v>
      </c>
      <c r="I172" s="33">
        <f t="shared" ref="I172:J172" si="325">I167</f>
        <v>0.6273415767816678</v>
      </c>
      <c r="J172" s="33">
        <f t="shared" si="325"/>
        <v>-0.4975451850512343</v>
      </c>
      <c r="K172" s="33">
        <f t="shared" ref="K172:K174" si="326">I172+J172*H172</f>
        <v>0.62068534599257985</v>
      </c>
      <c r="L172" s="33">
        <f>$CE$4-$CE$7*SUMPRODUCT($B$4:$CD$4,Q173:CS173)</f>
        <v>0.54190071339210277</v>
      </c>
      <c r="M172" s="39" t="s">
        <v>414</v>
      </c>
      <c r="O172" s="47">
        <f t="shared" ref="O172:O173" si="327">SUM(Q172:CS172)</f>
        <v>126.92118994723972</v>
      </c>
      <c r="P172" s="39" t="s">
        <v>404</v>
      </c>
      <c r="Q172" s="33">
        <f>EXP(Q171)</f>
        <v>1.0319487538148742</v>
      </c>
      <c r="R172" s="33">
        <f>EXP(R171)</f>
        <v>1.4374585778128441</v>
      </c>
      <c r="S172" s="33">
        <f t="shared" ref="S172:CD172" si="328">EXP(S171)</f>
        <v>2.175288423601585</v>
      </c>
      <c r="T172" s="33">
        <f t="shared" si="328"/>
        <v>0.86885333526544783</v>
      </c>
      <c r="U172" s="33">
        <f t="shared" si="328"/>
        <v>1.2102739356209056</v>
      </c>
      <c r="V172" s="33">
        <f t="shared" si="328"/>
        <v>1.8314926928528583</v>
      </c>
      <c r="W172" s="33">
        <f t="shared" si="328"/>
        <v>0.51857490629585745</v>
      </c>
      <c r="X172" s="33">
        <f t="shared" si="328"/>
        <v>0.72235171033231182</v>
      </c>
      <c r="Y172" s="33">
        <f t="shared" si="328"/>
        <v>1.0931259776859241</v>
      </c>
      <c r="Z172" s="33">
        <f t="shared" si="328"/>
        <v>1.7567491364361898</v>
      </c>
      <c r="AA172" s="33">
        <f t="shared" si="328"/>
        <v>2.4470731767447087</v>
      </c>
      <c r="AB172" s="33">
        <f t="shared" si="328"/>
        <v>3.7031258049731313</v>
      </c>
      <c r="AC172" s="33">
        <f t="shared" si="328"/>
        <v>1.4791018844440593</v>
      </c>
      <c r="AD172" s="33">
        <f t="shared" si="328"/>
        <v>2.0603229408373065</v>
      </c>
      <c r="AE172" s="33">
        <f t="shared" si="328"/>
        <v>3.1178614196336807</v>
      </c>
      <c r="AF172" s="33">
        <f t="shared" si="328"/>
        <v>0.88280160758462933</v>
      </c>
      <c r="AG172" s="33">
        <f t="shared" si="328"/>
        <v>1.2297032567153461</v>
      </c>
      <c r="AH172" s="33">
        <f t="shared" si="328"/>
        <v>1.860894846005321</v>
      </c>
      <c r="AI172" s="33">
        <f t="shared" si="328"/>
        <v>3.5709072696300401</v>
      </c>
      <c r="AJ172" s="33">
        <f t="shared" si="328"/>
        <v>4.9741145249008953</v>
      </c>
      <c r="AK172" s="33">
        <f t="shared" si="328"/>
        <v>7.5272664622786687</v>
      </c>
      <c r="AL172" s="33">
        <f t="shared" si="328"/>
        <v>3.0065395007960656</v>
      </c>
      <c r="AM172" s="33">
        <f t="shared" si="328"/>
        <v>4.1879753999177307</v>
      </c>
      <c r="AN172" s="33">
        <f t="shared" si="328"/>
        <v>6.3376117728766852</v>
      </c>
      <c r="AO172" s="33">
        <f t="shared" si="328"/>
        <v>1.7944523852507055</v>
      </c>
      <c r="AP172" s="33">
        <f t="shared" si="328"/>
        <v>2.4995921203642291</v>
      </c>
      <c r="AQ172" s="33">
        <f t="shared" si="328"/>
        <v>3.7826020777775646</v>
      </c>
      <c r="AR172" s="33">
        <f t="shared" si="328"/>
        <v>0.65540316609692484</v>
      </c>
      <c r="AS172" s="33">
        <f t="shared" si="328"/>
        <v>0.91294737219163402</v>
      </c>
      <c r="AT172" s="33">
        <f t="shared" si="328"/>
        <v>1.381552053560819</v>
      </c>
      <c r="AU172" s="33">
        <f t="shared" si="328"/>
        <v>0.55181928821729398</v>
      </c>
      <c r="AV172" s="33">
        <f t="shared" si="328"/>
        <v>0.76865965128422076</v>
      </c>
      <c r="AW172" s="33">
        <f t="shared" si="328"/>
        <v>1.163203216382279</v>
      </c>
      <c r="AX172" s="33">
        <f t="shared" si="328"/>
        <v>0.32935321079489654</v>
      </c>
      <c r="AY172" s="33">
        <f t="shared" si="328"/>
        <v>0.45877432986585776</v>
      </c>
      <c r="AZ172" s="33">
        <f t="shared" si="328"/>
        <v>0.6942575627613734</v>
      </c>
      <c r="BA172" s="33">
        <f t="shared" si="328"/>
        <v>1.115732677424085</v>
      </c>
      <c r="BB172" s="33">
        <f t="shared" si="328"/>
        <v>1.5541658457170424</v>
      </c>
      <c r="BC172" s="33">
        <f t="shared" si="328"/>
        <v>2.3519000997505066</v>
      </c>
      <c r="BD172" s="33">
        <f t="shared" si="328"/>
        <v>0.93939554116509028</v>
      </c>
      <c r="BE172" s="33">
        <f t="shared" si="328"/>
        <v>1.308536081481757</v>
      </c>
      <c r="BF172" s="33">
        <f t="shared" si="328"/>
        <v>1.9801915921940749</v>
      </c>
      <c r="BG172" s="33">
        <f t="shared" si="328"/>
        <v>0.56067800509231203</v>
      </c>
      <c r="BH172" s="33">
        <f t="shared" si="328"/>
        <v>0.78099944869502747</v>
      </c>
      <c r="BI172" s="33">
        <f t="shared" si="328"/>
        <v>1.1818768803553714</v>
      </c>
      <c r="BJ172" s="33">
        <f t="shared" si="328"/>
        <v>2.2679265047825283</v>
      </c>
      <c r="BK172" s="33">
        <f t="shared" si="328"/>
        <v>3.1591204467248017</v>
      </c>
      <c r="BL172" s="33">
        <f t="shared" si="328"/>
        <v>4.7806581995423993</v>
      </c>
      <c r="BM172" s="33">
        <f t="shared" si="328"/>
        <v>1.9094896917436512</v>
      </c>
      <c r="BN172" s="33">
        <f t="shared" si="328"/>
        <v>2.6598339563812479</v>
      </c>
      <c r="BO172" s="33">
        <f t="shared" si="328"/>
        <v>4.0250940815435809</v>
      </c>
      <c r="BP172" s="33">
        <f t="shared" si="328"/>
        <v>1.1396784679043035</v>
      </c>
      <c r="BQ172" s="33">
        <f t="shared" si="328"/>
        <v>1.5875212636106659</v>
      </c>
      <c r="BR172" s="33">
        <f t="shared" si="328"/>
        <v>2.4023764442715376</v>
      </c>
      <c r="BS172" s="33">
        <f t="shared" si="328"/>
        <v>0.26436827861828421</v>
      </c>
      <c r="BT172" s="33">
        <f t="shared" si="328"/>
        <v>0.36825321838572783</v>
      </c>
      <c r="BU172" s="33">
        <f t="shared" si="328"/>
        <v>0.55727307574131513</v>
      </c>
      <c r="BV172" s="33">
        <f t="shared" si="328"/>
        <v>0.22258591792154808</v>
      </c>
      <c r="BW172" s="33">
        <f t="shared" si="328"/>
        <v>0.31005225388747709</v>
      </c>
      <c r="BX172" s="33">
        <f t="shared" si="328"/>
        <v>0.46919827047762186</v>
      </c>
      <c r="BY172" s="33">
        <f t="shared" si="328"/>
        <v>0.13285035211803542</v>
      </c>
      <c r="BZ172" s="33">
        <f t="shared" si="328"/>
        <v>0.18505461391524208</v>
      </c>
      <c r="CA172" s="33">
        <f t="shared" si="328"/>
        <v>0.28004087602745392</v>
      </c>
      <c r="CB172" s="33">
        <f t="shared" si="328"/>
        <v>0.45005020205403418</v>
      </c>
      <c r="CC172" s="33">
        <f t="shared" si="328"/>
        <v>0.62689985427806472</v>
      </c>
      <c r="CD172" s="33">
        <f t="shared" si="328"/>
        <v>0.94867985541782041</v>
      </c>
      <c r="CE172" s="33">
        <f t="shared" ref="CE172:CS172" si="329">EXP(CE171)</f>
        <v>0.37892154784430748</v>
      </c>
      <c r="CF172" s="33">
        <f t="shared" si="329"/>
        <v>0.52782081208330334</v>
      </c>
      <c r="CG172" s="33">
        <f t="shared" si="329"/>
        <v>0.7987447568804219</v>
      </c>
      <c r="CH172" s="33">
        <f t="shared" si="329"/>
        <v>0.22615923561691748</v>
      </c>
      <c r="CI172" s="33">
        <f t="shared" si="329"/>
        <v>0.31502972602790141</v>
      </c>
      <c r="CJ172" s="33">
        <f t="shared" si="329"/>
        <v>0.47673061797826349</v>
      </c>
      <c r="CK172" s="33">
        <f t="shared" si="329"/>
        <v>0.91480764377856449</v>
      </c>
      <c r="CL172" s="33">
        <f t="shared" si="329"/>
        <v>1.2742862373126693</v>
      </c>
      <c r="CM172" s="33">
        <f t="shared" si="329"/>
        <v>1.9283617233678478</v>
      </c>
      <c r="CN172" s="33">
        <f t="shared" si="329"/>
        <v>0.77022591430535325</v>
      </c>
      <c r="CO172" s="33">
        <f t="shared" si="329"/>
        <v>1.0728903380899768</v>
      </c>
      <c r="CP172" s="33">
        <f t="shared" si="329"/>
        <v>1.6235917808443328</v>
      </c>
      <c r="CQ172" s="33">
        <f t="shared" si="329"/>
        <v>0.45970915357712355</v>
      </c>
      <c r="CR172" s="33">
        <f t="shared" si="329"/>
        <v>0.6403543428543782</v>
      </c>
      <c r="CS172" s="33">
        <f t="shared" si="329"/>
        <v>0.96904036785085779</v>
      </c>
    </row>
    <row r="173" spans="2:97" ht="14.25" thickTop="1" thickBot="1" x14ac:dyDescent="0.25">
      <c r="H173" s="32">
        <f t="shared" ref="H173:H174" si="330">H172</f>
        <v>1.3378143310546875E-2</v>
      </c>
      <c r="I173" s="32">
        <f t="shared" ref="I173:J173" si="331">I168</f>
        <v>-0.35144284367834971</v>
      </c>
      <c r="J173" s="32">
        <f t="shared" si="331"/>
        <v>0.55186597640126911</v>
      </c>
      <c r="K173" s="32">
        <f t="shared" si="326"/>
        <v>-0.34405990155783867</v>
      </c>
      <c r="L173" s="32">
        <f>$CE$5-$CE$7*SUMPRODUCT($B$5:$CD$5,Q173:CS173)</f>
        <v>-0.48952497457946009</v>
      </c>
      <c r="M173" s="32">
        <f>SUMPRODUCT($B$7:$CD$7, LN(Q173:CS173))</f>
        <v>-487.24539279614146</v>
      </c>
      <c r="O173" s="48">
        <f t="shared" si="327"/>
        <v>0.99999999999999956</v>
      </c>
      <c r="P173" s="39" t="s">
        <v>405</v>
      </c>
      <c r="Q173" s="32">
        <f t="shared" ref="Q173:AV173" si="332">Q172/$O172</f>
        <v>8.130626211776364E-3</v>
      </c>
      <c r="R173" s="32">
        <f t="shared" si="332"/>
        <v>1.1325599597753424E-2</v>
      </c>
      <c r="S173" s="32">
        <f t="shared" si="332"/>
        <v>1.7138890870041775E-2</v>
      </c>
      <c r="T173" s="32">
        <f t="shared" si="332"/>
        <v>6.8456129006245862E-3</v>
      </c>
      <c r="U173" s="32">
        <f t="shared" si="332"/>
        <v>9.5356333810296626E-3</v>
      </c>
      <c r="V173" s="32">
        <f t="shared" si="332"/>
        <v>1.4430156962869615E-2</v>
      </c>
      <c r="W173" s="32">
        <f t="shared" si="332"/>
        <v>4.0858024299285688E-3</v>
      </c>
      <c r="X173" s="32">
        <f t="shared" si="332"/>
        <v>5.691340513216024E-3</v>
      </c>
      <c r="Y173" s="32">
        <f t="shared" si="332"/>
        <v>8.6126357477449515E-3</v>
      </c>
      <c r="Z173" s="32">
        <f t="shared" si="332"/>
        <v>1.3841259581370601E-2</v>
      </c>
      <c r="AA173" s="32">
        <f t="shared" si="332"/>
        <v>1.928025712461363E-2</v>
      </c>
      <c r="AB173" s="32">
        <f t="shared" si="332"/>
        <v>2.9176576476414185E-2</v>
      </c>
      <c r="AC173" s="32">
        <f t="shared" si="332"/>
        <v>1.1653703255216185E-2</v>
      </c>
      <c r="AD173" s="32">
        <f t="shared" si="332"/>
        <v>1.6233088751324887E-2</v>
      </c>
      <c r="AE173" s="32">
        <f t="shared" si="332"/>
        <v>2.4565333975593472E-2</v>
      </c>
      <c r="AF173" s="32">
        <f t="shared" si="332"/>
        <v>6.9555100133524119E-3</v>
      </c>
      <c r="AG173" s="32">
        <f t="shared" si="332"/>
        <v>9.6887151564409805E-3</v>
      </c>
      <c r="AH173" s="32">
        <f t="shared" si="332"/>
        <v>1.4661813734797809E-2</v>
      </c>
      <c r="AI173" s="32">
        <f t="shared" si="332"/>
        <v>2.8134839195208001E-2</v>
      </c>
      <c r="AJ173" s="32">
        <f t="shared" si="332"/>
        <v>3.9190575876010943E-2</v>
      </c>
      <c r="AK173" s="32">
        <f t="shared" si="332"/>
        <v>5.9306617479773886E-2</v>
      </c>
      <c r="AL173" s="32">
        <f t="shared" si="332"/>
        <v>2.3688239150971274E-2</v>
      </c>
      <c r="AM173" s="32">
        <f t="shared" si="332"/>
        <v>3.2996660381600929E-2</v>
      </c>
      <c r="AN173" s="32">
        <f t="shared" si="332"/>
        <v>4.9933441181186429E-2</v>
      </c>
      <c r="AO173" s="32">
        <f t="shared" si="332"/>
        <v>1.4138319897541515E-2</v>
      </c>
      <c r="AP173" s="32">
        <f t="shared" si="332"/>
        <v>1.9694048892886149E-2</v>
      </c>
      <c r="AQ173" s="32">
        <f t="shared" si="332"/>
        <v>2.9802762480795889E-2</v>
      </c>
      <c r="AR173" s="32">
        <f t="shared" si="332"/>
        <v>5.1638592922850111E-3</v>
      </c>
      <c r="AS173" s="32">
        <f t="shared" si="332"/>
        <v>7.1930256292990951E-3</v>
      </c>
      <c r="AT173" s="32">
        <f t="shared" si="332"/>
        <v>1.0885117403446349E-2</v>
      </c>
      <c r="AU173" s="32">
        <f t="shared" si="332"/>
        <v>4.3477317573738595E-3</v>
      </c>
      <c r="AV173" s="32">
        <f t="shared" si="332"/>
        <v>6.0561963814217889E-3</v>
      </c>
      <c r="AW173" s="32">
        <f t="shared" ref="AW173:CB173" si="333">AW172/$O172</f>
        <v>9.1647676551552554E-3</v>
      </c>
      <c r="AX173" s="32">
        <f t="shared" si="333"/>
        <v>2.594942664276993E-3</v>
      </c>
      <c r="AY173" s="32">
        <f t="shared" si="333"/>
        <v>3.6146393683873209E-3</v>
      </c>
      <c r="AZ173" s="32">
        <f t="shared" si="333"/>
        <v>5.469989393023904E-3</v>
      </c>
      <c r="BA173" s="32">
        <f t="shared" si="333"/>
        <v>8.7907517876872048E-3</v>
      </c>
      <c r="BB173" s="32">
        <f t="shared" si="333"/>
        <v>1.2245125076144484E-2</v>
      </c>
      <c r="BC173" s="32">
        <f t="shared" si="333"/>
        <v>1.8530397490979841E-2</v>
      </c>
      <c r="BD173" s="32">
        <f t="shared" si="333"/>
        <v>7.4014082404647375E-3</v>
      </c>
      <c r="BE173" s="32">
        <f t="shared" si="333"/>
        <v>1.0309831494848942E-2</v>
      </c>
      <c r="BF173" s="32">
        <f t="shared" si="333"/>
        <v>1.5601741466631593E-2</v>
      </c>
      <c r="BG173" s="32">
        <f t="shared" si="333"/>
        <v>4.4175287461879461E-3</v>
      </c>
      <c r="BH173" s="32">
        <f t="shared" si="333"/>
        <v>6.1534204731273287E-3</v>
      </c>
      <c r="BI173" s="32">
        <f t="shared" si="333"/>
        <v>9.3118956798834748E-3</v>
      </c>
      <c r="BJ173" s="32">
        <f t="shared" si="333"/>
        <v>1.7868777512449183E-2</v>
      </c>
      <c r="BK173" s="32">
        <f t="shared" si="333"/>
        <v>2.4890409931060578E-2</v>
      </c>
      <c r="BL173" s="32">
        <f t="shared" si="333"/>
        <v>3.7666351863937665E-2</v>
      </c>
      <c r="BM173" s="32">
        <f t="shared" si="333"/>
        <v>1.5044687908594406E-2</v>
      </c>
      <c r="BN173" s="32">
        <f t="shared" si="333"/>
        <v>2.0956579098312288E-2</v>
      </c>
      <c r="BO173" s="32">
        <f t="shared" si="333"/>
        <v>3.1713333945393871E-2</v>
      </c>
      <c r="BP173" s="32">
        <f t="shared" si="333"/>
        <v>8.9794183963927549E-3</v>
      </c>
      <c r="BQ173" s="32">
        <f t="shared" si="333"/>
        <v>1.2507929245467899E-2</v>
      </c>
      <c r="BR173" s="32">
        <f t="shared" si="333"/>
        <v>1.8928095814971395E-2</v>
      </c>
      <c r="BS173" s="32">
        <f t="shared" si="333"/>
        <v>2.0829325562436054E-3</v>
      </c>
      <c r="BT173" s="32">
        <f t="shared" si="333"/>
        <v>2.9014321291725063E-3</v>
      </c>
      <c r="BU173" s="32">
        <f t="shared" si="333"/>
        <v>4.3907016312482554E-3</v>
      </c>
      <c r="BV173" s="32">
        <f t="shared" si="333"/>
        <v>1.7537333050066386E-3</v>
      </c>
      <c r="BW173" s="32">
        <f t="shared" si="333"/>
        <v>2.4428722581025571E-3</v>
      </c>
      <c r="BX173" s="32">
        <f t="shared" si="333"/>
        <v>3.6967686063506368E-3</v>
      </c>
      <c r="BY173" s="32">
        <f t="shared" si="333"/>
        <v>1.0467153055629278E-3</v>
      </c>
      <c r="BZ173" s="32">
        <f t="shared" si="333"/>
        <v>1.4580277256474512E-3</v>
      </c>
      <c r="CA173" s="32">
        <f t="shared" si="333"/>
        <v>2.2064154625706313E-3</v>
      </c>
      <c r="CB173" s="32">
        <f t="shared" si="333"/>
        <v>3.5459027940182171E-3</v>
      </c>
      <c r="CC173" s="32">
        <f t="shared" ref="CC173:CS173" si="334">CC172/$O172</f>
        <v>4.9392844058479338E-3</v>
      </c>
      <c r="CD173" s="32">
        <f t="shared" si="334"/>
        <v>7.4745584705925008E-3</v>
      </c>
      <c r="CE173" s="32">
        <f t="shared" si="334"/>
        <v>2.9854868836466362E-3</v>
      </c>
      <c r="CF173" s="32">
        <f t="shared" si="334"/>
        <v>4.1586500434065803E-3</v>
      </c>
      <c r="CG173" s="32">
        <f t="shared" si="334"/>
        <v>6.2932340707840409E-3</v>
      </c>
      <c r="CH173" s="32">
        <f t="shared" si="334"/>
        <v>1.7818871357172931E-3</v>
      </c>
      <c r="CI173" s="32">
        <f t="shared" si="334"/>
        <v>2.4820892883123547E-3</v>
      </c>
      <c r="CJ173" s="32">
        <f t="shared" si="334"/>
        <v>3.7561152568490507E-3</v>
      </c>
      <c r="CK173" s="32">
        <f t="shared" si="334"/>
        <v>7.2076825324348427E-3</v>
      </c>
      <c r="CL173" s="32">
        <f t="shared" si="334"/>
        <v>1.0039980225858121E-2</v>
      </c>
      <c r="CM173" s="32">
        <f t="shared" si="334"/>
        <v>1.5193378853203746E-2</v>
      </c>
      <c r="CN173" s="32">
        <f t="shared" si="334"/>
        <v>6.0685368189939831E-3</v>
      </c>
      <c r="CO173" s="32">
        <f t="shared" si="334"/>
        <v>8.4532010654483312E-3</v>
      </c>
      <c r="CP173" s="32">
        <f t="shared" si="334"/>
        <v>1.2792125424598122E-2</v>
      </c>
      <c r="CQ173" s="32">
        <f t="shared" si="334"/>
        <v>3.6220047556142637E-3</v>
      </c>
      <c r="CR173" s="32">
        <f t="shared" si="334"/>
        <v>5.0452910433676926E-3</v>
      </c>
      <c r="CS173" s="32">
        <f t="shared" si="334"/>
        <v>7.634977014111523E-3</v>
      </c>
    </row>
    <row r="174" spans="2:97" ht="13.5" thickTop="1" x14ac:dyDescent="0.2">
      <c r="H174" s="34">
        <f t="shared" si="330"/>
        <v>1.3378143310546875E-2</v>
      </c>
      <c r="I174" s="34">
        <f t="shared" ref="I174:J174" si="335">I169</f>
        <v>0.35947798450499285</v>
      </c>
      <c r="J174" s="34">
        <f t="shared" si="335"/>
        <v>1</v>
      </c>
      <c r="K174" s="34">
        <f t="shared" si="326"/>
        <v>0.37285612781553973</v>
      </c>
      <c r="L174" s="34">
        <f>$CE$6-$CE$7*SUMPRODUCT($B$6:$CD$6,Q173:CS173)</f>
        <v>-0.74611647863970987</v>
      </c>
    </row>
    <row r="175" spans="2:97" ht="13.5" thickBot="1" x14ac:dyDescent="0.25">
      <c r="B175" s="39" t="s">
        <v>406</v>
      </c>
      <c r="D175" s="39" t="s">
        <v>407</v>
      </c>
      <c r="E175" s="39" t="s">
        <v>408</v>
      </c>
      <c r="F175" s="39" t="s">
        <v>409</v>
      </c>
      <c r="H175" s="39" t="s">
        <v>386</v>
      </c>
      <c r="I175" s="39" t="s">
        <v>410</v>
      </c>
      <c r="J175" s="39" t="s">
        <v>411</v>
      </c>
      <c r="K175" s="39" t="s">
        <v>388</v>
      </c>
      <c r="L175" s="39" t="s">
        <v>412</v>
      </c>
      <c r="M175" s="39" t="s">
        <v>413</v>
      </c>
      <c r="O175" s="45" t="s">
        <v>375</v>
      </c>
    </row>
    <row r="176" spans="2:97" ht="14.25" thickTop="1" thickBot="1" x14ac:dyDescent="0.25">
      <c r="B176" s="32">
        <f>1+B171</f>
        <v>5</v>
      </c>
      <c r="D176" s="32">
        <f>IF(F171,IF(M176&lt;0,D171,H176),E171)</f>
        <v>0</v>
      </c>
      <c r="E176" s="32">
        <f>IF(F171,IF(M176&lt;0,H176,E171),H176)</f>
        <v>6.6890716552734375E-3</v>
      </c>
      <c r="F176" s="32" t="b">
        <f>OR(F171,M176*M171&lt;=0)</f>
        <v>1</v>
      </c>
      <c r="H176" s="32">
        <f>IF(F171,(D171+E171)/2,2*H171)</f>
        <v>6.6890716552734375E-3</v>
      </c>
      <c r="I176" s="32">
        <f>I171</f>
        <v>-0.67820398701868168</v>
      </c>
      <c r="J176" s="32">
        <f>J171</f>
        <v>-0.20380958991026066</v>
      </c>
      <c r="K176" s="32">
        <f>I176+J176*H176</f>
        <v>-0.67956728396962329</v>
      </c>
      <c r="L176" s="32">
        <f>$CE$3-$CE$7*SUMPRODUCT($B$3:$CD$3,Q178:CS178)</f>
        <v>-0.11330960080471186</v>
      </c>
      <c r="M176" s="32">
        <f>SUMPRODUCT(L176:L179,J176:J179)</f>
        <v>-0.48098434929743739</v>
      </c>
      <c r="O176" s="46">
        <f>SUM(Q176:CS176)</f>
        <v>7.305338852239748</v>
      </c>
      <c r="P176" s="39" t="s">
        <v>402</v>
      </c>
      <c r="Q176" s="32">
        <f t="shared" ref="Q176:AV176" si="336">SUMPRODUCT(B$3:B$6,$K176:$K179)</f>
        <v>3.7138139040327423E-2</v>
      </c>
      <c r="R176" s="32">
        <f t="shared" si="336"/>
        <v>0.3626199667383419</v>
      </c>
      <c r="S176" s="32">
        <f t="shared" si="336"/>
        <v>0.76947225136086006</v>
      </c>
      <c r="T176" s="32">
        <f t="shared" si="336"/>
        <v>-0.13673754726871967</v>
      </c>
      <c r="U176" s="32">
        <f t="shared" si="336"/>
        <v>0.18874428042929481</v>
      </c>
      <c r="V176" s="32">
        <f t="shared" si="336"/>
        <v>0.59559656505181291</v>
      </c>
      <c r="W176" s="32">
        <f t="shared" si="336"/>
        <v>-0.65836460619586101</v>
      </c>
      <c r="X176" s="32">
        <f t="shared" si="336"/>
        <v>-0.33288277849784648</v>
      </c>
      <c r="Y176" s="32">
        <f t="shared" si="336"/>
        <v>7.3969506124671625E-2</v>
      </c>
      <c r="Z176" s="32">
        <f t="shared" si="336"/>
        <v>0.57200682022929072</v>
      </c>
      <c r="AA176" s="32">
        <f t="shared" si="336"/>
        <v>0.89748864792730521</v>
      </c>
      <c r="AB176" s="32">
        <f t="shared" si="336"/>
        <v>1.3043409325498232</v>
      </c>
      <c r="AC176" s="32">
        <f t="shared" si="336"/>
        <v>0.39813113392024363</v>
      </c>
      <c r="AD176" s="32">
        <f t="shared" si="336"/>
        <v>0.72361296161825805</v>
      </c>
      <c r="AE176" s="32">
        <f t="shared" si="336"/>
        <v>1.1304652462407763</v>
      </c>
      <c r="AF176" s="32">
        <f t="shared" si="336"/>
        <v>-0.12349592500689771</v>
      </c>
      <c r="AG176" s="32">
        <f t="shared" si="336"/>
        <v>0.20198590269111677</v>
      </c>
      <c r="AH176" s="32">
        <f t="shared" si="336"/>
        <v>0.60883818731363482</v>
      </c>
      <c r="AI176" s="32">
        <f t="shared" si="336"/>
        <v>1.2851650618145751</v>
      </c>
      <c r="AJ176" s="32">
        <f t="shared" si="336"/>
        <v>1.6106468895125896</v>
      </c>
      <c r="AK176" s="32">
        <f t="shared" si="336"/>
        <v>2.0174991741351076</v>
      </c>
      <c r="AL176" s="32">
        <f t="shared" si="336"/>
        <v>1.111289375505528</v>
      </c>
      <c r="AM176" s="32">
        <f t="shared" si="336"/>
        <v>1.4367712032035425</v>
      </c>
      <c r="AN176" s="32">
        <f t="shared" si="336"/>
        <v>1.8436234878260607</v>
      </c>
      <c r="AO176" s="32">
        <f t="shared" si="336"/>
        <v>0.58966231657838675</v>
      </c>
      <c r="AP176" s="32">
        <f t="shared" si="336"/>
        <v>0.91514414427640123</v>
      </c>
      <c r="AQ176" s="32">
        <f t="shared" si="336"/>
        <v>1.3219964288989192</v>
      </c>
      <c r="AR176" s="32">
        <f t="shared" si="336"/>
        <v>-0.41590671693942144</v>
      </c>
      <c r="AS176" s="32">
        <f t="shared" si="336"/>
        <v>-9.0424889241406958E-2</v>
      </c>
      <c r="AT176" s="32">
        <f t="shared" si="336"/>
        <v>0.31642739538111114</v>
      </c>
      <c r="AU176" s="32">
        <f t="shared" si="336"/>
        <v>-0.58978240324846853</v>
      </c>
      <c r="AV176" s="32">
        <f t="shared" si="336"/>
        <v>-0.26430057555045405</v>
      </c>
      <c r="AW176" s="32">
        <f t="shared" ref="AW176:CB176" si="337">SUMPRODUCT(AH$3:AH$6,$K176:$K179)</f>
        <v>0.14255170907206405</v>
      </c>
      <c r="AX176" s="32">
        <f t="shared" si="337"/>
        <v>-1.1114094621756099</v>
      </c>
      <c r="AY176" s="32">
        <f t="shared" si="337"/>
        <v>-0.78592763447759539</v>
      </c>
      <c r="AZ176" s="32">
        <f t="shared" si="337"/>
        <v>-0.37907534985507724</v>
      </c>
      <c r="BA176" s="32">
        <f t="shared" si="337"/>
        <v>0.11896196424954181</v>
      </c>
      <c r="BB176" s="32">
        <f t="shared" si="337"/>
        <v>0.44444379194755629</v>
      </c>
      <c r="BC176" s="32">
        <f t="shared" si="337"/>
        <v>0.85129607657007433</v>
      </c>
      <c r="BD176" s="32">
        <f t="shared" si="337"/>
        <v>-5.4913722059505288E-2</v>
      </c>
      <c r="BE176" s="32">
        <f t="shared" si="337"/>
        <v>0.27056810563850919</v>
      </c>
      <c r="BF176" s="32">
        <f t="shared" si="337"/>
        <v>0.67742039026102729</v>
      </c>
      <c r="BG176" s="32">
        <f t="shared" si="337"/>
        <v>-0.57654078098664652</v>
      </c>
      <c r="BH176" s="32">
        <f t="shared" si="337"/>
        <v>-0.25105895328863209</v>
      </c>
      <c r="BI176" s="32">
        <f t="shared" si="337"/>
        <v>0.15579333133388601</v>
      </c>
      <c r="BJ176" s="32">
        <f t="shared" si="337"/>
        <v>0.83212020583482604</v>
      </c>
      <c r="BK176" s="32">
        <f t="shared" si="337"/>
        <v>1.1576020335328405</v>
      </c>
      <c r="BL176" s="32">
        <f t="shared" si="337"/>
        <v>1.5644543181553587</v>
      </c>
      <c r="BM176" s="32">
        <f t="shared" si="337"/>
        <v>0.65824451952577889</v>
      </c>
      <c r="BN176" s="32">
        <f t="shared" si="337"/>
        <v>0.98372634722379337</v>
      </c>
      <c r="BO176" s="32">
        <f t="shared" si="337"/>
        <v>1.3905786318463116</v>
      </c>
      <c r="BP176" s="32">
        <f t="shared" si="337"/>
        <v>0.13661746059863772</v>
      </c>
      <c r="BQ176" s="32">
        <f t="shared" si="337"/>
        <v>0.4620992882966522</v>
      </c>
      <c r="BR176" s="32">
        <f t="shared" si="337"/>
        <v>0.86895157291917036</v>
      </c>
      <c r="BS176" s="32">
        <f t="shared" si="337"/>
        <v>-1.3219964288989192</v>
      </c>
      <c r="BT176" s="32">
        <f t="shared" si="337"/>
        <v>-0.99651460120090474</v>
      </c>
      <c r="BU176" s="32">
        <f t="shared" si="337"/>
        <v>-0.58966231657838675</v>
      </c>
      <c r="BV176" s="32">
        <f t="shared" si="337"/>
        <v>-1.4958721152079664</v>
      </c>
      <c r="BW176" s="32">
        <f t="shared" si="337"/>
        <v>-1.1703902875099519</v>
      </c>
      <c r="BX176" s="32">
        <f t="shared" si="337"/>
        <v>-0.76353800288743368</v>
      </c>
      <c r="BY176" s="32">
        <f t="shared" si="337"/>
        <v>-2.0174991741351076</v>
      </c>
      <c r="BZ176" s="32">
        <f t="shared" si="337"/>
        <v>-1.6920173464370933</v>
      </c>
      <c r="CA176" s="32">
        <f t="shared" si="337"/>
        <v>-1.2851650618145751</v>
      </c>
      <c r="CB176" s="32">
        <f t="shared" si="337"/>
        <v>-0.78712774770995586</v>
      </c>
      <c r="CC176" s="32">
        <f t="shared" ref="CC176:CS176" si="338">SUMPRODUCT(BN$3:BN$6,$K176:$K179)</f>
        <v>-0.46164592001194144</v>
      </c>
      <c r="CD176" s="32">
        <f t="shared" si="338"/>
        <v>-5.4793635389423334E-2</v>
      </c>
      <c r="CE176" s="32">
        <f t="shared" si="338"/>
        <v>-0.96100343401900301</v>
      </c>
      <c r="CF176" s="32">
        <f t="shared" si="338"/>
        <v>-0.63552160632098853</v>
      </c>
      <c r="CG176" s="32">
        <f t="shared" si="338"/>
        <v>-0.22866932169847037</v>
      </c>
      <c r="CH176" s="32">
        <f t="shared" si="338"/>
        <v>-1.4826304929461445</v>
      </c>
      <c r="CI176" s="32">
        <f t="shared" si="338"/>
        <v>-1.15714866524813</v>
      </c>
      <c r="CJ176" s="32">
        <f t="shared" si="338"/>
        <v>-0.75029638062561177</v>
      </c>
      <c r="CK176" s="32">
        <f t="shared" si="338"/>
        <v>-7.3969506124671625E-2</v>
      </c>
      <c r="CL176" s="32">
        <f t="shared" si="338"/>
        <v>0.25151232157334286</v>
      </c>
      <c r="CM176" s="32">
        <f t="shared" si="338"/>
        <v>0.65836460619586101</v>
      </c>
      <c r="CN176" s="32">
        <f t="shared" si="338"/>
        <v>-0.24784519243371872</v>
      </c>
      <c r="CO176" s="32">
        <f t="shared" si="338"/>
        <v>7.7636635264295761E-2</v>
      </c>
      <c r="CP176" s="32">
        <f t="shared" si="338"/>
        <v>0.48448891988681386</v>
      </c>
      <c r="CQ176" s="32">
        <f t="shared" si="338"/>
        <v>-0.76947225136086006</v>
      </c>
      <c r="CR176" s="32">
        <f t="shared" si="338"/>
        <v>-0.44399042366284552</v>
      </c>
      <c r="CS176" s="32">
        <f t="shared" si="338"/>
        <v>-3.7138139040327423E-2</v>
      </c>
    </row>
    <row r="177" spans="2:97" ht="14.25" thickTop="1" thickBot="1" x14ac:dyDescent="0.25">
      <c r="H177" s="33">
        <f>H176</f>
        <v>6.6890716552734375E-3</v>
      </c>
      <c r="I177" s="33">
        <f t="shared" ref="I177:J177" si="339">I172</f>
        <v>0.6273415767816678</v>
      </c>
      <c r="J177" s="33">
        <f t="shared" si="339"/>
        <v>-0.4975451850512343</v>
      </c>
      <c r="K177" s="33">
        <f t="shared" ref="K177:K179" si="340">I177+J177*H177</f>
        <v>0.62401346138712377</v>
      </c>
      <c r="L177" s="33">
        <f>$CE$4-$CE$7*SUMPRODUCT($B$4:$CD$4,Q178:CS178)</f>
        <v>0.30248618670155736</v>
      </c>
      <c r="M177" s="39" t="s">
        <v>414</v>
      </c>
      <c r="O177" s="47">
        <f t="shared" ref="O177:O178" si="341">SUM(Q177:CS177)</f>
        <v>126.99233352267352</v>
      </c>
      <c r="P177" s="39" t="s">
        <v>404</v>
      </c>
      <c r="Q177" s="33">
        <f>EXP(Q176)</f>
        <v>1.0378363766574998</v>
      </c>
      <c r="R177" s="33">
        <f>EXP(R176)</f>
        <v>1.4370896135988764</v>
      </c>
      <c r="S177" s="33">
        <f t="shared" ref="S177:CD177" si="342">EXP(S176)</f>
        <v>2.1586267407982818</v>
      </c>
      <c r="T177" s="33">
        <f t="shared" si="342"/>
        <v>0.87219910713346105</v>
      </c>
      <c r="U177" s="33">
        <f t="shared" si="342"/>
        <v>1.2077320722641802</v>
      </c>
      <c r="V177" s="33">
        <f t="shared" si="342"/>
        <v>1.8141128585436048</v>
      </c>
      <c r="W177" s="33">
        <f t="shared" si="342"/>
        <v>0.51769728150149585</v>
      </c>
      <c r="X177" s="33">
        <f t="shared" si="342"/>
        <v>0.71685421995927601</v>
      </c>
      <c r="Y177" s="33">
        <f t="shared" si="342"/>
        <v>1.0767739699843839</v>
      </c>
      <c r="Z177" s="33">
        <f t="shared" si="342"/>
        <v>1.7718192086016302</v>
      </c>
      <c r="AA177" s="33">
        <f t="shared" si="342"/>
        <v>2.4534339315191351</v>
      </c>
      <c r="AB177" s="33">
        <f t="shared" si="342"/>
        <v>3.6852594585916396</v>
      </c>
      <c r="AC177" s="33">
        <f t="shared" si="342"/>
        <v>1.4890392806632695</v>
      </c>
      <c r="AD177" s="33">
        <f t="shared" si="342"/>
        <v>2.0618692239076499</v>
      </c>
      <c r="AE177" s="33">
        <f t="shared" si="342"/>
        <v>3.097097077759809</v>
      </c>
      <c r="AF177" s="33">
        <f t="shared" si="342"/>
        <v>0.88382524281850838</v>
      </c>
      <c r="AG177" s="33">
        <f t="shared" si="342"/>
        <v>1.2238307552695713</v>
      </c>
      <c r="AH177" s="33">
        <f t="shared" si="342"/>
        <v>1.8382944038684264</v>
      </c>
      <c r="AI177" s="33">
        <f t="shared" si="342"/>
        <v>3.6152646501138044</v>
      </c>
      <c r="AJ177" s="33">
        <f t="shared" si="342"/>
        <v>5.0060485409293918</v>
      </c>
      <c r="AK177" s="33">
        <f t="shared" si="342"/>
        <v>7.5194964488837037</v>
      </c>
      <c r="AL177" s="33">
        <f t="shared" si="342"/>
        <v>3.0382733452028861</v>
      </c>
      <c r="AM177" s="33">
        <f t="shared" si="342"/>
        <v>4.2070900248530316</v>
      </c>
      <c r="AN177" s="33">
        <f t="shared" si="342"/>
        <v>6.3193950764495055</v>
      </c>
      <c r="AO177" s="33">
        <f t="shared" si="342"/>
        <v>1.8033793412601018</v>
      </c>
      <c r="AP177" s="33">
        <f t="shared" si="342"/>
        <v>2.4971351737066212</v>
      </c>
      <c r="AQ177" s="33">
        <f t="shared" si="342"/>
        <v>3.7509023169766285</v>
      </c>
      <c r="AR177" s="33">
        <f t="shared" si="342"/>
        <v>0.65974181034929202</v>
      </c>
      <c r="AS177" s="33">
        <f t="shared" si="342"/>
        <v>0.91354294822793225</v>
      </c>
      <c r="AT177" s="33">
        <f t="shared" si="342"/>
        <v>1.3722166093554018</v>
      </c>
      <c r="AU177" s="33">
        <f t="shared" si="342"/>
        <v>0.55444791767514257</v>
      </c>
      <c r="AV177" s="33">
        <f t="shared" si="342"/>
        <v>0.76774274027535294</v>
      </c>
      <c r="AW177" s="33">
        <f t="shared" si="342"/>
        <v>1.1532127109748269</v>
      </c>
      <c r="AX177" s="33">
        <f t="shared" si="342"/>
        <v>0.32909478737939718</v>
      </c>
      <c r="AY177" s="33">
        <f t="shared" si="342"/>
        <v>0.45569678561049176</v>
      </c>
      <c r="AZ177" s="33">
        <f t="shared" si="342"/>
        <v>0.68449403419680954</v>
      </c>
      <c r="BA177" s="33">
        <f t="shared" si="342"/>
        <v>1.1263270767779769</v>
      </c>
      <c r="BB177" s="33">
        <f t="shared" si="342"/>
        <v>1.5596224799576339</v>
      </c>
      <c r="BC177" s="33">
        <f t="shared" si="342"/>
        <v>2.3426811793285878</v>
      </c>
      <c r="BD177" s="33">
        <f t="shared" si="342"/>
        <v>0.94656681226562178</v>
      </c>
      <c r="BE177" s="33">
        <f t="shared" si="342"/>
        <v>1.3107088603555863</v>
      </c>
      <c r="BF177" s="33">
        <f t="shared" si="342"/>
        <v>1.9687924598378861</v>
      </c>
      <c r="BG177" s="33">
        <f t="shared" si="342"/>
        <v>0.56183853143347184</v>
      </c>
      <c r="BH177" s="33">
        <f t="shared" si="342"/>
        <v>0.77797650593350254</v>
      </c>
      <c r="BI177" s="33">
        <f t="shared" si="342"/>
        <v>1.1685846682972538</v>
      </c>
      <c r="BJ177" s="33">
        <f t="shared" si="342"/>
        <v>2.2981862062298952</v>
      </c>
      <c r="BK177" s="33">
        <f t="shared" si="342"/>
        <v>3.1822930872070638</v>
      </c>
      <c r="BL177" s="33">
        <f t="shared" si="342"/>
        <v>4.7800658289498177</v>
      </c>
      <c r="BM177" s="33">
        <f t="shared" si="342"/>
        <v>1.9313988237296633</v>
      </c>
      <c r="BN177" s="33">
        <f t="shared" si="342"/>
        <v>2.6744034529201803</v>
      </c>
      <c r="BO177" s="33">
        <f t="shared" si="342"/>
        <v>4.0171738453383208</v>
      </c>
      <c r="BP177" s="33">
        <f t="shared" si="342"/>
        <v>1.1463895254676466</v>
      </c>
      <c r="BQ177" s="33">
        <f t="shared" si="342"/>
        <v>1.5874029059320449</v>
      </c>
      <c r="BR177" s="33">
        <f t="shared" si="342"/>
        <v>2.3844096629329998</v>
      </c>
      <c r="BS177" s="33">
        <f t="shared" si="342"/>
        <v>0.26660251733935808</v>
      </c>
      <c r="BT177" s="33">
        <f t="shared" si="342"/>
        <v>0.36916388483282514</v>
      </c>
      <c r="BU177" s="33">
        <f t="shared" si="342"/>
        <v>0.5545145034772635</v>
      </c>
      <c r="BV177" s="33">
        <f t="shared" si="342"/>
        <v>0.224053119367254</v>
      </c>
      <c r="BW177" s="33">
        <f t="shared" si="342"/>
        <v>0.31024583255995197</v>
      </c>
      <c r="BX177" s="33">
        <f t="shared" si="342"/>
        <v>0.46601474539086618</v>
      </c>
      <c r="BY177" s="33">
        <f t="shared" si="342"/>
        <v>0.13298762846659148</v>
      </c>
      <c r="BZ177" s="33">
        <f t="shared" si="342"/>
        <v>0.18414765940465339</v>
      </c>
      <c r="CA177" s="33">
        <f t="shared" si="342"/>
        <v>0.27660492295315675</v>
      </c>
      <c r="CB177" s="33">
        <f t="shared" si="342"/>
        <v>0.45515022590050613</v>
      </c>
      <c r="CC177" s="33">
        <f t="shared" si="342"/>
        <v>0.63024545774295859</v>
      </c>
      <c r="CD177" s="33">
        <f t="shared" si="342"/>
        <v>0.94668048914751934</v>
      </c>
      <c r="CE177" s="33">
        <f t="shared" ref="CE177:CS177" si="343">EXP(CE176)</f>
        <v>0.38250887092679342</v>
      </c>
      <c r="CF177" s="33">
        <f t="shared" si="343"/>
        <v>0.52965914269522307</v>
      </c>
      <c r="CG177" s="33">
        <f t="shared" si="343"/>
        <v>0.79559157488235255</v>
      </c>
      <c r="CH177" s="33">
        <f t="shared" si="343"/>
        <v>0.22703967592884328</v>
      </c>
      <c r="CI177" s="33">
        <f t="shared" si="343"/>
        <v>0.31438131047498558</v>
      </c>
      <c r="CJ177" s="33">
        <f t="shared" si="343"/>
        <v>0.47222657319123318</v>
      </c>
      <c r="CK177" s="33">
        <f t="shared" si="343"/>
        <v>0.92870001307191952</v>
      </c>
      <c r="CL177" s="33">
        <f t="shared" si="343"/>
        <v>1.2859687451244934</v>
      </c>
      <c r="CM177" s="33">
        <f t="shared" si="343"/>
        <v>1.9316307729097291</v>
      </c>
      <c r="CN177" s="33">
        <f t="shared" si="343"/>
        <v>0.78048075825297136</v>
      </c>
      <c r="CO177" s="33">
        <f t="shared" si="343"/>
        <v>1.0807298881847449</v>
      </c>
      <c r="CP177" s="33">
        <f t="shared" si="343"/>
        <v>1.6233451373803398</v>
      </c>
      <c r="CQ177" s="33">
        <f t="shared" si="343"/>
        <v>0.46325748731815952</v>
      </c>
      <c r="CR177" s="33">
        <f t="shared" si="343"/>
        <v>0.64147156374587588</v>
      </c>
      <c r="CS177" s="33">
        <f t="shared" si="343"/>
        <v>0.96354302324673058</v>
      </c>
    </row>
    <row r="178" spans="2:97" ht="14.25" thickTop="1" thickBot="1" x14ac:dyDescent="0.25">
      <c r="H178" s="32">
        <f t="shared" ref="H178:H179" si="344">H177</f>
        <v>6.6890716552734375E-3</v>
      </c>
      <c r="I178" s="32">
        <f t="shared" ref="I178:J178" si="345">I173</f>
        <v>-0.35144284367834971</v>
      </c>
      <c r="J178" s="32">
        <f t="shared" si="345"/>
        <v>0.55186597640126911</v>
      </c>
      <c r="K178" s="32">
        <f t="shared" si="340"/>
        <v>-0.34775137261809419</v>
      </c>
      <c r="L178" s="32">
        <f>$CE$5-$CE$7*SUMPRODUCT($B$5:$CD$5,Q178:CS178)</f>
        <v>-0.2342385096059445</v>
      </c>
      <c r="M178" s="32">
        <f>SUMPRODUCT($B$7:$CD$7, LN(Q178:CS178))</f>
        <v>-487.23951068802143</v>
      </c>
      <c r="O178" s="48">
        <f t="shared" si="341"/>
        <v>0.99999999999999956</v>
      </c>
      <c r="P178" s="39" t="s">
        <v>405</v>
      </c>
      <c r="Q178" s="32">
        <f t="shared" ref="Q178:AV178" si="346">Q177/$O177</f>
        <v>8.1724333104895817E-3</v>
      </c>
      <c r="R178" s="32">
        <f t="shared" si="346"/>
        <v>1.1316349371139754E-2</v>
      </c>
      <c r="S178" s="32">
        <f t="shared" si="346"/>
        <v>1.6998087057065341E-2</v>
      </c>
      <c r="T178" s="32">
        <f t="shared" si="346"/>
        <v>6.8681241059149172E-3</v>
      </c>
      <c r="U178" s="32">
        <f t="shared" si="346"/>
        <v>9.5102754533489126E-3</v>
      </c>
      <c r="V178" s="32">
        <f t="shared" si="346"/>
        <v>1.4285215557675446E-2</v>
      </c>
      <c r="W178" s="32">
        <f t="shared" si="346"/>
        <v>4.0766026353005391E-3</v>
      </c>
      <c r="X178" s="32">
        <f t="shared" si="346"/>
        <v>5.6448621745444749E-3</v>
      </c>
      <c r="Y178" s="32">
        <f t="shared" si="346"/>
        <v>8.4790470425691808E-3</v>
      </c>
      <c r="Z178" s="32">
        <f t="shared" si="346"/>
        <v>1.3952174587651666E-2</v>
      </c>
      <c r="AA178" s="32">
        <f t="shared" si="346"/>
        <v>1.9319543656397913E-2</v>
      </c>
      <c r="AB178" s="32">
        <f t="shared" si="346"/>
        <v>2.9019542805185674E-2</v>
      </c>
      <c r="AC178" s="32">
        <f t="shared" si="346"/>
        <v>1.1725426562048431E-2</v>
      </c>
      <c r="AD178" s="32">
        <f t="shared" si="346"/>
        <v>1.6236170851522458E-2</v>
      </c>
      <c r="AE178" s="32">
        <f t="shared" si="346"/>
        <v>2.4388063372399137E-2</v>
      </c>
      <c r="AF178" s="32">
        <f t="shared" si="346"/>
        <v>6.959674007885744E-3</v>
      </c>
      <c r="AG178" s="32">
        <f t="shared" si="346"/>
        <v>9.6370443893848568E-3</v>
      </c>
      <c r="AH178" s="32">
        <f t="shared" si="346"/>
        <v>1.4475632921102382E-2</v>
      </c>
      <c r="AI178" s="32">
        <f t="shared" si="346"/>
        <v>2.8468369308831752E-2</v>
      </c>
      <c r="AJ178" s="32">
        <f t="shared" si="346"/>
        <v>3.9420084678069164E-2</v>
      </c>
      <c r="AK178" s="32">
        <f t="shared" si="346"/>
        <v>5.9212207857737766E-2</v>
      </c>
      <c r="AL178" s="32">
        <f t="shared" si="346"/>
        <v>2.3924856413953723E-2</v>
      </c>
      <c r="AM178" s="32">
        <f t="shared" si="346"/>
        <v>3.3128692954538769E-2</v>
      </c>
      <c r="AN178" s="32">
        <f t="shared" si="346"/>
        <v>4.9762020282281258E-2</v>
      </c>
      <c r="AO178" s="32">
        <f t="shared" si="346"/>
        <v>1.4200694571362625E-2</v>
      </c>
      <c r="AP178" s="32">
        <f t="shared" si="346"/>
        <v>1.9663668699030377E-2</v>
      </c>
      <c r="AQ178" s="32">
        <f t="shared" si="346"/>
        <v>2.9536446909269001E-2</v>
      </c>
      <c r="AR178" s="32">
        <f t="shared" si="346"/>
        <v>5.1951310134127123E-3</v>
      </c>
      <c r="AS178" s="32">
        <f t="shared" si="346"/>
        <v>7.1936858146230227E-3</v>
      </c>
      <c r="AT178" s="32">
        <f t="shared" si="346"/>
        <v>1.0805507476641517E-2</v>
      </c>
      <c r="AU178" s="32">
        <f t="shared" si="346"/>
        <v>4.3659951927424827E-3</v>
      </c>
      <c r="AV178" s="32">
        <f t="shared" si="346"/>
        <v>6.0455833748285148E-3</v>
      </c>
      <c r="AW178" s="32">
        <f t="shared" ref="AW178:CB178" si="347">AW177/$O177</f>
        <v>9.0809632281379365E-3</v>
      </c>
      <c r="AX178" s="32">
        <f t="shared" si="347"/>
        <v>2.5914539740356829E-3</v>
      </c>
      <c r="AY178" s="32">
        <f t="shared" si="347"/>
        <v>3.5883802822564131E-3</v>
      </c>
      <c r="AZ178" s="32">
        <f t="shared" si="347"/>
        <v>5.3900421797871629E-3</v>
      </c>
      <c r="BA178" s="32">
        <f t="shared" si="347"/>
        <v>8.8692525409565758E-3</v>
      </c>
      <c r="BB178" s="32">
        <f t="shared" si="347"/>
        <v>1.2281233336650004E-2</v>
      </c>
      <c r="BC178" s="32">
        <f t="shared" si="347"/>
        <v>1.8447422095053633E-2</v>
      </c>
      <c r="BD178" s="32">
        <f t="shared" si="347"/>
        <v>7.4537319380513587E-3</v>
      </c>
      <c r="BE178" s="32">
        <f t="shared" si="347"/>
        <v>1.0321165254606249E-2</v>
      </c>
      <c r="BF178" s="32">
        <f t="shared" si="347"/>
        <v>1.5503238701306116E-2</v>
      </c>
      <c r="BG178" s="32">
        <f t="shared" si="347"/>
        <v>4.424192515000599E-3</v>
      </c>
      <c r="BH178" s="32">
        <f t="shared" si="347"/>
        <v>6.1261690714156432E-3</v>
      </c>
      <c r="BI178" s="32">
        <f t="shared" si="347"/>
        <v>9.2020095692517678E-3</v>
      </c>
      <c r="BJ178" s="32">
        <f t="shared" si="347"/>
        <v>1.8097046825425657E-2</v>
      </c>
      <c r="BK178" s="32">
        <f t="shared" si="347"/>
        <v>2.5058938590484987E-2</v>
      </c>
      <c r="BL178" s="32">
        <f t="shared" si="347"/>
        <v>3.7640585823996792E-2</v>
      </c>
      <c r="BM178" s="32">
        <f t="shared" si="347"/>
        <v>1.5208782846602521E-2</v>
      </c>
      <c r="BN178" s="32">
        <f t="shared" si="347"/>
        <v>2.1059566185880708E-2</v>
      </c>
      <c r="BO178" s="32">
        <f t="shared" si="347"/>
        <v>3.1633199689342542E-2</v>
      </c>
      <c r="BP178" s="32">
        <f t="shared" si="347"/>
        <v>9.0272341145929691E-3</v>
      </c>
      <c r="BQ178" s="32">
        <f t="shared" si="347"/>
        <v>1.2499990053719472E-2</v>
      </c>
      <c r="BR178" s="32">
        <f t="shared" si="347"/>
        <v>1.8776012667782671E-2</v>
      </c>
      <c r="BS178" s="32">
        <f t="shared" si="347"/>
        <v>2.0993591498321292E-3</v>
      </c>
      <c r="BT178" s="32">
        <f t="shared" si="347"/>
        <v>2.9069777252885404E-3</v>
      </c>
      <c r="BU178" s="32">
        <f t="shared" si="347"/>
        <v>4.3665195220486215E-3</v>
      </c>
      <c r="BV178" s="32">
        <f t="shared" si="347"/>
        <v>1.7643042942214382E-3</v>
      </c>
      <c r="BW178" s="32">
        <f t="shared" si="347"/>
        <v>2.4430280470793928E-3</v>
      </c>
      <c r="BX178" s="32">
        <f t="shared" si="347"/>
        <v>3.669628964709612E-3</v>
      </c>
      <c r="BY178" s="32">
        <f t="shared" si="347"/>
        <v>1.0472098966733889E-3</v>
      </c>
      <c r="BZ178" s="32">
        <f t="shared" si="347"/>
        <v>1.4500691049336078E-3</v>
      </c>
      <c r="CA178" s="32">
        <f t="shared" si="347"/>
        <v>2.1781230038092894E-3</v>
      </c>
      <c r="CB178" s="32">
        <f t="shared" si="347"/>
        <v>3.5840764026849109E-3</v>
      </c>
      <c r="CC178" s="32">
        <f t="shared" ref="CC178:CS178" si="348">CC177/$O177</f>
        <v>4.9628622473531685E-3</v>
      </c>
      <c r="CD178" s="32">
        <f t="shared" si="348"/>
        <v>7.4546270856460537E-3</v>
      </c>
      <c r="CE178" s="32">
        <f t="shared" si="348"/>
        <v>3.0120626995053948E-3</v>
      </c>
      <c r="CF178" s="32">
        <f t="shared" si="348"/>
        <v>4.1707962048012645E-3</v>
      </c>
      <c r="CG178" s="32">
        <f t="shared" si="348"/>
        <v>6.2648787750664153E-3</v>
      </c>
      <c r="CH178" s="32">
        <f t="shared" si="348"/>
        <v>1.7878219072831438E-3</v>
      </c>
      <c r="CI178" s="32">
        <f t="shared" si="348"/>
        <v>2.4755928311125581E-3</v>
      </c>
      <c r="CJ178" s="32">
        <f t="shared" si="348"/>
        <v>3.7185439474338089E-3</v>
      </c>
      <c r="CK178" s="32">
        <f t="shared" si="348"/>
        <v>7.3130399868280805E-3</v>
      </c>
      <c r="CL178" s="32">
        <f t="shared" si="348"/>
        <v>1.0126349437424059E-2</v>
      </c>
      <c r="CM178" s="32">
        <f t="shared" si="348"/>
        <v>1.5210609328356432E-2</v>
      </c>
      <c r="CN178" s="32">
        <f t="shared" si="348"/>
        <v>6.1458887840156306E-3</v>
      </c>
      <c r="CO178" s="32">
        <f t="shared" si="348"/>
        <v>8.5101978852273694E-3</v>
      </c>
      <c r="CP178" s="32">
        <f t="shared" si="348"/>
        <v>1.2783016835347024E-2</v>
      </c>
      <c r="CQ178" s="32">
        <f t="shared" si="348"/>
        <v>3.6479169605576891E-3</v>
      </c>
      <c r="CR178" s="32">
        <f t="shared" si="348"/>
        <v>5.0512621191526183E-3</v>
      </c>
      <c r="CS178" s="32">
        <f t="shared" si="348"/>
        <v>7.5874109603214536E-3</v>
      </c>
    </row>
    <row r="179" spans="2:97" ht="13.5" thickTop="1" x14ac:dyDescent="0.2">
      <c r="H179" s="34">
        <f t="shared" si="344"/>
        <v>6.6890716552734375E-3</v>
      </c>
      <c r="I179" s="34">
        <f t="shared" ref="I179:J179" si="349">I174</f>
        <v>0.35947798450499285</v>
      </c>
      <c r="J179" s="34">
        <f t="shared" si="349"/>
        <v>1</v>
      </c>
      <c r="K179" s="34">
        <f t="shared" si="340"/>
        <v>0.36616705616026629</v>
      </c>
      <c r="L179" s="34">
        <f>$CE$6-$CE$7*SUMPRODUCT($B$6:$CD$6,Q178:CS178)</f>
        <v>-0.22430912301800987</v>
      </c>
    </row>
    <row r="180" spans="2:97" ht="13.5" thickBot="1" x14ac:dyDescent="0.25">
      <c r="B180" s="39" t="s">
        <v>406</v>
      </c>
      <c r="D180" s="39" t="s">
        <v>407</v>
      </c>
      <c r="E180" s="39" t="s">
        <v>408</v>
      </c>
      <c r="F180" s="39" t="s">
        <v>409</v>
      </c>
      <c r="H180" s="39" t="s">
        <v>386</v>
      </c>
      <c r="I180" s="39" t="s">
        <v>410</v>
      </c>
      <c r="J180" s="39" t="s">
        <v>411</v>
      </c>
      <c r="K180" s="39" t="s">
        <v>388</v>
      </c>
      <c r="L180" s="39" t="s">
        <v>412</v>
      </c>
      <c r="M180" s="39" t="s">
        <v>413</v>
      </c>
      <c r="O180" s="45" t="s">
        <v>375</v>
      </c>
    </row>
    <row r="181" spans="2:97" ht="14.25" thickTop="1" thickBot="1" x14ac:dyDescent="0.25">
      <c r="B181" s="32">
        <f>1+B176</f>
        <v>6</v>
      </c>
      <c r="D181" s="32">
        <f>IF(F176,IF(M181&lt;0,D176,H181),E176)</f>
        <v>0</v>
      </c>
      <c r="E181" s="32">
        <f>IF(F176,IF(M181&lt;0,H181,E176),H181)</f>
        <v>3.3445358276367188E-3</v>
      </c>
      <c r="F181" s="32" t="b">
        <f>OR(F176,M181*M176&lt;=0)</f>
        <v>1</v>
      </c>
      <c r="H181" s="32">
        <f>IF(F176,(D176+E176)/2,2*H176)</f>
        <v>3.3445358276367188E-3</v>
      </c>
      <c r="I181" s="32">
        <f>I176</f>
        <v>-0.67820398701868168</v>
      </c>
      <c r="J181" s="32">
        <f>J176</f>
        <v>-0.20380958991026066</v>
      </c>
      <c r="K181" s="32">
        <f>I181+J181*H181</f>
        <v>-0.67888563549415248</v>
      </c>
      <c r="L181" s="32">
        <f>$CE$3-$CE$7*SUMPRODUCT($B$3:$CD$3,Q183:CS183)</f>
        <v>-0.14986814560121786</v>
      </c>
      <c r="M181" s="32">
        <f>SUMPRODUCT(L181:L184,J181:J184)</f>
        <v>-8.2516238107817164E-2</v>
      </c>
      <c r="O181" s="46">
        <f>SUM(Q181:CS181)</f>
        <v>7.3277365448392269</v>
      </c>
      <c r="P181" s="39" t="s">
        <v>402</v>
      </c>
      <c r="Q181" s="32">
        <f t="shared" ref="Q181:AV181" si="350">SUMPRODUCT(B$3:B$6,$K181:$K184)</f>
        <v>3.9982704225348997E-2</v>
      </c>
      <c r="R181" s="32">
        <f t="shared" si="350"/>
        <v>0.36249161118768641</v>
      </c>
      <c r="S181" s="32">
        <f t="shared" si="350"/>
        <v>0.76562774489060814</v>
      </c>
      <c r="T181" s="32">
        <f t="shared" si="350"/>
        <v>-0.13481584984876196</v>
      </c>
      <c r="U181" s="32">
        <f t="shared" si="350"/>
        <v>0.18769305711357542</v>
      </c>
      <c r="V181" s="32">
        <f t="shared" si="350"/>
        <v>0.59082919081649721</v>
      </c>
      <c r="W181" s="32">
        <f t="shared" si="350"/>
        <v>-0.65921151207109485</v>
      </c>
      <c r="X181" s="32">
        <f t="shared" si="350"/>
        <v>-0.33670260510875744</v>
      </c>
      <c r="Y181" s="32">
        <f t="shared" si="350"/>
        <v>6.6433528594164293E-2</v>
      </c>
      <c r="Z181" s="32">
        <f t="shared" si="350"/>
        <v>0.57627772058340243</v>
      </c>
      <c r="AA181" s="32">
        <f t="shared" si="350"/>
        <v>0.8987866275457399</v>
      </c>
      <c r="AB181" s="32">
        <f t="shared" si="350"/>
        <v>1.3019227612486617</v>
      </c>
      <c r="AC181" s="32">
        <f t="shared" si="350"/>
        <v>0.40147916650929155</v>
      </c>
      <c r="AD181" s="32">
        <f t="shared" si="350"/>
        <v>0.72398807347162897</v>
      </c>
      <c r="AE181" s="32">
        <f t="shared" si="350"/>
        <v>1.1271242071745506</v>
      </c>
      <c r="AF181" s="32">
        <f t="shared" si="350"/>
        <v>-0.12291649571304131</v>
      </c>
      <c r="AG181" s="32">
        <f t="shared" si="350"/>
        <v>0.19959241124929611</v>
      </c>
      <c r="AH181" s="32">
        <f t="shared" si="350"/>
        <v>0.60272854495221784</v>
      </c>
      <c r="AI181" s="32">
        <f t="shared" si="350"/>
        <v>1.2913377423941406</v>
      </c>
      <c r="AJ181" s="32">
        <f t="shared" si="350"/>
        <v>1.613846649356478</v>
      </c>
      <c r="AK181" s="32">
        <f t="shared" si="350"/>
        <v>2.0169827830593996</v>
      </c>
      <c r="AL181" s="32">
        <f t="shared" si="350"/>
        <v>1.1165391883200297</v>
      </c>
      <c r="AM181" s="32">
        <f t="shared" si="350"/>
        <v>1.4390480952823672</v>
      </c>
      <c r="AN181" s="32">
        <f t="shared" si="350"/>
        <v>1.842184228985289</v>
      </c>
      <c r="AO181" s="32">
        <f t="shared" si="350"/>
        <v>0.59214352609769683</v>
      </c>
      <c r="AP181" s="32">
        <f t="shared" si="350"/>
        <v>0.9146524330600343</v>
      </c>
      <c r="AQ181" s="32">
        <f t="shared" si="350"/>
        <v>1.3177885667629561</v>
      </c>
      <c r="AR181" s="32">
        <f t="shared" si="350"/>
        <v>-0.41260771943741936</v>
      </c>
      <c r="AS181" s="32">
        <f t="shared" si="350"/>
        <v>-9.009881247508196E-2</v>
      </c>
      <c r="AT181" s="32">
        <f t="shared" si="350"/>
        <v>0.31303732122783978</v>
      </c>
      <c r="AU181" s="32">
        <f t="shared" si="350"/>
        <v>-0.5874062735115303</v>
      </c>
      <c r="AV181" s="32">
        <f t="shared" si="350"/>
        <v>-0.26489736654919294</v>
      </c>
      <c r="AW181" s="32">
        <f t="shared" ref="AW181:CB181" si="351">SUMPRODUCT(AH$3:AH$6,$K181:$K184)</f>
        <v>0.13823876715372882</v>
      </c>
      <c r="AX181" s="32">
        <f t="shared" si="351"/>
        <v>-1.1118019357338633</v>
      </c>
      <c r="AY181" s="32">
        <f t="shared" si="351"/>
        <v>-0.78929302877152585</v>
      </c>
      <c r="AZ181" s="32">
        <f t="shared" si="351"/>
        <v>-0.38615689506860412</v>
      </c>
      <c r="BA181" s="32">
        <f t="shared" si="351"/>
        <v>0.12368729692063424</v>
      </c>
      <c r="BB181" s="32">
        <f t="shared" si="351"/>
        <v>0.44619620388297165</v>
      </c>
      <c r="BC181" s="32">
        <f t="shared" si="351"/>
        <v>0.84933233758589344</v>
      </c>
      <c r="BD181" s="32">
        <f t="shared" si="351"/>
        <v>-5.1111257153476697E-2</v>
      </c>
      <c r="BE181" s="32">
        <f t="shared" si="351"/>
        <v>0.27139764980886072</v>
      </c>
      <c r="BF181" s="32">
        <f t="shared" si="351"/>
        <v>0.67453378351178239</v>
      </c>
      <c r="BG181" s="32">
        <f t="shared" si="351"/>
        <v>-0.57550691937580956</v>
      </c>
      <c r="BH181" s="32">
        <f t="shared" si="351"/>
        <v>-0.2529980124134722</v>
      </c>
      <c r="BI181" s="32">
        <f t="shared" si="351"/>
        <v>0.15013812128944953</v>
      </c>
      <c r="BJ181" s="32">
        <f t="shared" si="351"/>
        <v>0.83874731873137232</v>
      </c>
      <c r="BK181" s="32">
        <f t="shared" si="351"/>
        <v>1.1612562256937098</v>
      </c>
      <c r="BL181" s="32">
        <f t="shared" si="351"/>
        <v>1.5643923593966316</v>
      </c>
      <c r="BM181" s="32">
        <f t="shared" si="351"/>
        <v>0.66394876465726127</v>
      </c>
      <c r="BN181" s="32">
        <f t="shared" si="351"/>
        <v>0.98645767161959874</v>
      </c>
      <c r="BO181" s="32">
        <f t="shared" si="351"/>
        <v>1.3895938053225205</v>
      </c>
      <c r="BP181" s="32">
        <f t="shared" si="351"/>
        <v>0.13955310243492841</v>
      </c>
      <c r="BQ181" s="32">
        <f t="shared" si="351"/>
        <v>0.46206200939726583</v>
      </c>
      <c r="BR181" s="32">
        <f t="shared" si="351"/>
        <v>0.86519814310018761</v>
      </c>
      <c r="BS181" s="32">
        <f t="shared" si="351"/>
        <v>-1.3177885667629561</v>
      </c>
      <c r="BT181" s="32">
        <f t="shared" si="351"/>
        <v>-0.99527965980061861</v>
      </c>
      <c r="BU181" s="32">
        <f t="shared" si="351"/>
        <v>-0.59214352609769683</v>
      </c>
      <c r="BV181" s="32">
        <f t="shared" si="351"/>
        <v>-1.4925871208370669</v>
      </c>
      <c r="BW181" s="32">
        <f t="shared" si="351"/>
        <v>-1.1700782138747294</v>
      </c>
      <c r="BX181" s="32">
        <f t="shared" si="351"/>
        <v>-0.76694208017180765</v>
      </c>
      <c r="BY181" s="32">
        <f t="shared" si="351"/>
        <v>-2.0169827830593996</v>
      </c>
      <c r="BZ181" s="32">
        <f t="shared" si="351"/>
        <v>-1.6944738760970623</v>
      </c>
      <c r="CA181" s="32">
        <f t="shared" si="351"/>
        <v>-1.2913377423941406</v>
      </c>
      <c r="CB181" s="32">
        <f t="shared" si="351"/>
        <v>-0.78149355040490243</v>
      </c>
      <c r="CC181" s="32">
        <f t="shared" ref="CC181:CS181" si="352">SUMPRODUCT(BN$3:BN$6,$K181:$K184)</f>
        <v>-0.45898464344256501</v>
      </c>
      <c r="CD181" s="32">
        <f t="shared" si="352"/>
        <v>-5.5848509739643282E-2</v>
      </c>
      <c r="CE181" s="32">
        <f t="shared" si="352"/>
        <v>-0.95629210447901336</v>
      </c>
      <c r="CF181" s="32">
        <f t="shared" si="352"/>
        <v>-0.633783197516676</v>
      </c>
      <c r="CG181" s="32">
        <f t="shared" si="352"/>
        <v>-0.23064706381375427</v>
      </c>
      <c r="CH181" s="32">
        <f t="shared" si="352"/>
        <v>-1.4806877667013463</v>
      </c>
      <c r="CI181" s="32">
        <f t="shared" si="352"/>
        <v>-1.1581788597390088</v>
      </c>
      <c r="CJ181" s="32">
        <f t="shared" si="352"/>
        <v>-0.75504272603608702</v>
      </c>
      <c r="CK181" s="32">
        <f t="shared" si="352"/>
        <v>-6.6433528594164293E-2</v>
      </c>
      <c r="CL181" s="32">
        <f t="shared" si="352"/>
        <v>0.25607537836817312</v>
      </c>
      <c r="CM181" s="32">
        <f t="shared" si="352"/>
        <v>0.65921151207109485</v>
      </c>
      <c r="CN181" s="32">
        <f t="shared" si="352"/>
        <v>-0.24123208266827526</v>
      </c>
      <c r="CO181" s="32">
        <f t="shared" si="352"/>
        <v>8.1276824294062147E-2</v>
      </c>
      <c r="CP181" s="32">
        <f t="shared" si="352"/>
        <v>0.48441295799698392</v>
      </c>
      <c r="CQ181" s="32">
        <f t="shared" si="352"/>
        <v>-0.76562774489060814</v>
      </c>
      <c r="CR181" s="32">
        <f t="shared" si="352"/>
        <v>-0.44311883792827073</v>
      </c>
      <c r="CS181" s="32">
        <f t="shared" si="352"/>
        <v>-3.9982704225348997E-2</v>
      </c>
    </row>
    <row r="182" spans="2:97" ht="14.25" thickTop="1" thickBot="1" x14ac:dyDescent="0.25">
      <c r="H182" s="33">
        <f>H181</f>
        <v>3.3445358276367188E-3</v>
      </c>
      <c r="I182" s="33">
        <f t="shared" ref="I182:J182" si="353">I177</f>
        <v>0.6273415767816678</v>
      </c>
      <c r="J182" s="33">
        <f t="shared" si="353"/>
        <v>-0.4975451850512343</v>
      </c>
      <c r="K182" s="33">
        <f t="shared" ref="K182:K184" si="354">I182+J182*H182</f>
        <v>0.62567751908439584</v>
      </c>
      <c r="L182" s="33">
        <f>$CE$4-$CE$7*SUMPRODUCT($B$4:$CD$4,Q183:CS183)</f>
        <v>0.18292687495208781</v>
      </c>
      <c r="M182" s="39" t="s">
        <v>414</v>
      </c>
      <c r="O182" s="47">
        <f t="shared" ref="O182:O183" si="355">SUM(Q182:CS182)</f>
        <v>127.03003604613292</v>
      </c>
      <c r="P182" s="39" t="s">
        <v>404</v>
      </c>
      <c r="Q182" s="33">
        <f>EXP(Q181)</f>
        <v>1.0407927727194586</v>
      </c>
      <c r="R182" s="33">
        <f>EXP(R181)</f>
        <v>1.4369051670078068</v>
      </c>
      <c r="S182" s="33">
        <f t="shared" ref="S182:CD182" si="356">EXP(S181)</f>
        <v>2.1503438184027504</v>
      </c>
      <c r="T182" s="33">
        <f t="shared" si="356"/>
        <v>0.87387682142063194</v>
      </c>
      <c r="U182" s="33">
        <f t="shared" si="356"/>
        <v>1.2064631432314215</v>
      </c>
      <c r="V182" s="33">
        <f t="shared" si="356"/>
        <v>1.805484886369223</v>
      </c>
      <c r="W182" s="33">
        <f t="shared" si="356"/>
        <v>0.51725902623887288</v>
      </c>
      <c r="X182" s="33">
        <f t="shared" si="356"/>
        <v>0.71412118431802718</v>
      </c>
      <c r="Y182" s="33">
        <f t="shared" si="356"/>
        <v>1.068689924392469</v>
      </c>
      <c r="Z182" s="33">
        <f t="shared" si="356"/>
        <v>1.7794026544306001</v>
      </c>
      <c r="AA182" s="33">
        <f t="shared" si="356"/>
        <v>2.4566205063646418</v>
      </c>
      <c r="AB182" s="33">
        <f t="shared" si="356"/>
        <v>3.6763586361255967</v>
      </c>
      <c r="AC182" s="33">
        <f t="shared" si="356"/>
        <v>1.4940329875833853</v>
      </c>
      <c r="AD182" s="33">
        <f t="shared" si="356"/>
        <v>2.0626428005734558</v>
      </c>
      <c r="AE182" s="33">
        <f t="shared" si="356"/>
        <v>3.0867668219345825</v>
      </c>
      <c r="AF182" s="33">
        <f t="shared" si="356"/>
        <v>0.88433750545050249</v>
      </c>
      <c r="AG182" s="33">
        <f t="shared" si="356"/>
        <v>1.2209050295770414</v>
      </c>
      <c r="AH182" s="33">
        <f t="shared" si="356"/>
        <v>1.8270973224174887</v>
      </c>
      <c r="AI182" s="33">
        <f t="shared" si="356"/>
        <v>3.6376495403223994</v>
      </c>
      <c r="AJ182" s="33">
        <f t="shared" si="356"/>
        <v>5.0220923485041657</v>
      </c>
      <c r="AK182" s="33">
        <f t="shared" si="356"/>
        <v>7.5156144504246267</v>
      </c>
      <c r="AL182" s="33">
        <f t="shared" si="356"/>
        <v>3.0542656531263304</v>
      </c>
      <c r="AM182" s="33">
        <f t="shared" si="356"/>
        <v>4.2166800283639665</v>
      </c>
      <c r="AN182" s="33">
        <f t="shared" si="356"/>
        <v>6.3103063732844991</v>
      </c>
      <c r="AO182" s="33">
        <f t="shared" si="356"/>
        <v>1.8078594590055126</v>
      </c>
      <c r="AP182" s="33">
        <f t="shared" si="356"/>
        <v>2.495907606162024</v>
      </c>
      <c r="AQ182" s="33">
        <f t="shared" si="356"/>
        <v>3.7351521975463506</v>
      </c>
      <c r="AR182" s="33">
        <f t="shared" si="356"/>
        <v>0.66192189099668464</v>
      </c>
      <c r="AS182" s="33">
        <f t="shared" si="356"/>
        <v>0.91384088193037871</v>
      </c>
      <c r="AT182" s="33">
        <f t="shared" si="356"/>
        <v>1.3675725695626451</v>
      </c>
      <c r="AU182" s="33">
        <f t="shared" si="356"/>
        <v>0.55576692430476016</v>
      </c>
      <c r="AV182" s="33">
        <f t="shared" si="356"/>
        <v>0.76728469501084962</v>
      </c>
      <c r="AW182" s="33">
        <f t="shared" si="356"/>
        <v>1.1482496818543741</v>
      </c>
      <c r="AX182" s="33">
        <f t="shared" si="356"/>
        <v>0.32896565172001524</v>
      </c>
      <c r="AY182" s="33">
        <f t="shared" si="356"/>
        <v>0.45416576393924746</v>
      </c>
      <c r="AZ182" s="33">
        <f t="shared" si="356"/>
        <v>0.67966388140325873</v>
      </c>
      <c r="BA182" s="33">
        <f t="shared" si="356"/>
        <v>1.1316619414907305</v>
      </c>
      <c r="BB182" s="33">
        <f t="shared" si="356"/>
        <v>1.5623579771651843</v>
      </c>
      <c r="BC182" s="33">
        <f t="shared" si="356"/>
        <v>2.3380852790204543</v>
      </c>
      <c r="BD182" s="33">
        <f t="shared" si="356"/>
        <v>0.95017295111366373</v>
      </c>
      <c r="BE182" s="33">
        <f t="shared" si="356"/>
        <v>1.3117966023523615</v>
      </c>
      <c r="BF182" s="33">
        <f t="shared" si="356"/>
        <v>1.9631175248288366</v>
      </c>
      <c r="BG182" s="33">
        <f t="shared" si="356"/>
        <v>0.56241969509224254</v>
      </c>
      <c r="BH182" s="33">
        <f t="shared" si="356"/>
        <v>0.77646942512237271</v>
      </c>
      <c r="BI182" s="33">
        <f t="shared" si="356"/>
        <v>1.1619947278549665</v>
      </c>
      <c r="BJ182" s="33">
        <f t="shared" si="356"/>
        <v>2.3134671239328894</v>
      </c>
      <c r="BK182" s="33">
        <f t="shared" si="356"/>
        <v>3.1939430703348011</v>
      </c>
      <c r="BL182" s="33">
        <f t="shared" si="356"/>
        <v>4.7797696711793005</v>
      </c>
      <c r="BM182" s="33">
        <f t="shared" si="356"/>
        <v>1.9424474782248908</v>
      </c>
      <c r="BN182" s="33">
        <f t="shared" si="356"/>
        <v>2.681718101106533</v>
      </c>
      <c r="BO182" s="33">
        <f t="shared" si="356"/>
        <v>4.0132195734402742</v>
      </c>
      <c r="BP182" s="33">
        <f t="shared" si="356"/>
        <v>1.1497598591451088</v>
      </c>
      <c r="BQ182" s="33">
        <f t="shared" si="356"/>
        <v>1.5873437304018352</v>
      </c>
      <c r="BR182" s="33">
        <f t="shared" si="356"/>
        <v>2.375476723671218</v>
      </c>
      <c r="BS182" s="33">
        <f t="shared" si="356"/>
        <v>0.26772670753735484</v>
      </c>
      <c r="BT182" s="33">
        <f t="shared" si="356"/>
        <v>0.36962006221588822</v>
      </c>
      <c r="BU182" s="33">
        <f t="shared" si="356"/>
        <v>0.55314034230851727</v>
      </c>
      <c r="BV182" s="33">
        <f t="shared" si="356"/>
        <v>0.224790342827657</v>
      </c>
      <c r="BW182" s="33">
        <f t="shared" si="356"/>
        <v>0.31034266721371689</v>
      </c>
      <c r="BX182" s="33">
        <f t="shared" si="356"/>
        <v>0.46443109215015616</v>
      </c>
      <c r="BY182" s="33">
        <f t="shared" si="356"/>
        <v>0.1330563198253871</v>
      </c>
      <c r="BZ182" s="33">
        <f t="shared" si="356"/>
        <v>0.18369585038584452</v>
      </c>
      <c r="CA182" s="33">
        <f t="shared" si="356"/>
        <v>0.27490278788961392</v>
      </c>
      <c r="CB182" s="33">
        <f t="shared" si="356"/>
        <v>0.45772186984847957</v>
      </c>
      <c r="CC182" s="33">
        <f t="shared" si="356"/>
        <v>0.631924949016759</v>
      </c>
      <c r="CD182" s="33">
        <f t="shared" si="356"/>
        <v>0.94568238671054783</v>
      </c>
      <c r="CE182" s="33">
        <f t="shared" ref="CE182:CS182" si="357">EXP(CE181)</f>
        <v>0.38431524814759055</v>
      </c>
      <c r="CF182" s="33">
        <f t="shared" si="357"/>
        <v>0.53058070760836273</v>
      </c>
      <c r="CG182" s="33">
        <f t="shared" si="357"/>
        <v>0.79401965485673653</v>
      </c>
      <c r="CH182" s="33">
        <f t="shared" si="357"/>
        <v>0.22748118058836533</v>
      </c>
      <c r="CI182" s="33">
        <f t="shared" si="357"/>
        <v>0.31405760335017652</v>
      </c>
      <c r="CJ182" s="33">
        <f t="shared" si="357"/>
        <v>0.46999053346905112</v>
      </c>
      <c r="CK182" s="33">
        <f t="shared" si="357"/>
        <v>0.93572511275287074</v>
      </c>
      <c r="CL182" s="33">
        <f t="shared" si="357"/>
        <v>1.2918501018223154</v>
      </c>
      <c r="CM182" s="33">
        <f t="shared" si="357"/>
        <v>1.9332673752863521</v>
      </c>
      <c r="CN182" s="33">
        <f t="shared" si="357"/>
        <v>0.7856592673288586</v>
      </c>
      <c r="CO182" s="33">
        <f t="shared" si="357"/>
        <v>1.0846711183271251</v>
      </c>
      <c r="CP182" s="33">
        <f t="shared" si="357"/>
        <v>1.6232218296992595</v>
      </c>
      <c r="CQ182" s="33">
        <f t="shared" si="357"/>
        <v>0.46504191164312875</v>
      </c>
      <c r="CR182" s="33">
        <f t="shared" si="357"/>
        <v>0.64203090493146209</v>
      </c>
      <c r="CS182" s="33">
        <f t="shared" si="357"/>
        <v>0.96080605689365783</v>
      </c>
    </row>
    <row r="183" spans="2:97" ht="14.25" thickTop="1" thickBot="1" x14ac:dyDescent="0.25">
      <c r="H183" s="32">
        <f t="shared" ref="H183:H184" si="358">H182</f>
        <v>3.3445358276367188E-3</v>
      </c>
      <c r="I183" s="32">
        <f t="shared" ref="I183:J183" si="359">I178</f>
        <v>-0.35144284367834971</v>
      </c>
      <c r="J183" s="32">
        <f t="shared" si="359"/>
        <v>0.55186597640126911</v>
      </c>
      <c r="K183" s="32">
        <f t="shared" si="354"/>
        <v>-0.34959710814822192</v>
      </c>
      <c r="L183" s="32">
        <f>$CE$5-$CE$7*SUMPRODUCT($B$5:$CD$5,Q183:CS183)</f>
        <v>-0.1068907215920305</v>
      </c>
      <c r="M183" s="32">
        <f>SUMPRODUCT($B$7:$CD$7, LN(Q183:CS183))</f>
        <v>-487.23856834271578</v>
      </c>
      <c r="O183" s="48">
        <f t="shared" si="355"/>
        <v>1</v>
      </c>
      <c r="P183" s="39" t="s">
        <v>405</v>
      </c>
      <c r="Q183" s="32">
        <f t="shared" ref="Q183:AV183" si="360">Q182/$O182</f>
        <v>8.1932809366556322E-3</v>
      </c>
      <c r="R183" s="32">
        <f t="shared" si="360"/>
        <v>1.1311538685905533E-2</v>
      </c>
      <c r="S183" s="32">
        <f t="shared" si="360"/>
        <v>1.6927837583402872E-2</v>
      </c>
      <c r="T183" s="32">
        <f t="shared" si="360"/>
        <v>6.8792928713589446E-3</v>
      </c>
      <c r="U183" s="32">
        <f t="shared" si="360"/>
        <v>9.4974635982412511E-3</v>
      </c>
      <c r="V183" s="32">
        <f t="shared" si="360"/>
        <v>1.421305497948165E-2</v>
      </c>
      <c r="W183" s="32">
        <f t="shared" si="360"/>
        <v>4.0719426864605649E-3</v>
      </c>
      <c r="X183" s="32">
        <f t="shared" si="360"/>
        <v>5.6216719017436398E-3</v>
      </c>
      <c r="Y183" s="32">
        <f t="shared" si="360"/>
        <v>8.4128916093856553E-3</v>
      </c>
      <c r="Z183" s="32">
        <f t="shared" si="360"/>
        <v>1.4007731634307201E-2</v>
      </c>
      <c r="AA183" s="32">
        <f t="shared" si="360"/>
        <v>1.9338894822264571E-2</v>
      </c>
      <c r="AB183" s="32">
        <f t="shared" si="360"/>
        <v>2.8940861158147434E-2</v>
      </c>
      <c r="AC183" s="32">
        <f t="shared" si="360"/>
        <v>1.1761257684291329E-2</v>
      </c>
      <c r="AD183" s="32">
        <f t="shared" si="360"/>
        <v>1.6237441669499135E-2</v>
      </c>
      <c r="AE183" s="32">
        <f t="shared" si="360"/>
        <v>2.429950362931154E-2</v>
      </c>
      <c r="AF183" s="32">
        <f t="shared" si="360"/>
        <v>6.9616409864619866E-3</v>
      </c>
      <c r="AG183" s="32">
        <f t="shared" si="360"/>
        <v>9.6111523508790545E-3</v>
      </c>
      <c r="AH183" s="32">
        <f t="shared" si="360"/>
        <v>1.4383191403283159E-2</v>
      </c>
      <c r="AI183" s="32">
        <f t="shared" si="360"/>
        <v>2.8636137196728265E-2</v>
      </c>
      <c r="AJ183" s="32">
        <f t="shared" si="360"/>
        <v>3.9534684117387128E-2</v>
      </c>
      <c r="AK183" s="32">
        <f t="shared" si="360"/>
        <v>5.9164073980859259E-2</v>
      </c>
      <c r="AL183" s="32">
        <f t="shared" si="360"/>
        <v>2.4043649424905514E-2</v>
      </c>
      <c r="AM183" s="32">
        <f t="shared" si="360"/>
        <v>3.319435434020198E-2</v>
      </c>
      <c r="AN183" s="32">
        <f t="shared" si="360"/>
        <v>4.9675703240710835E-2</v>
      </c>
      <c r="AO183" s="32">
        <f t="shared" si="360"/>
        <v>1.4231747980839433E-2</v>
      </c>
      <c r="AP183" s="32">
        <f t="shared" si="360"/>
        <v>1.9648168920109545E-2</v>
      </c>
      <c r="AQ183" s="32">
        <f t="shared" si="360"/>
        <v>2.9403693124906871E-2</v>
      </c>
      <c r="AR183" s="32">
        <f t="shared" si="360"/>
        <v>5.2107510286488268E-3</v>
      </c>
      <c r="AS183" s="32">
        <f t="shared" si="360"/>
        <v>7.1938961081495978E-3</v>
      </c>
      <c r="AT183" s="32">
        <f t="shared" si="360"/>
        <v>1.0765741805079785E-2</v>
      </c>
      <c r="AU183" s="32">
        <f t="shared" si="360"/>
        <v>4.3750827883172827E-3</v>
      </c>
      <c r="AV183" s="32">
        <f t="shared" si="360"/>
        <v>6.0401832424277855E-3</v>
      </c>
      <c r="AW183" s="32">
        <f t="shared" ref="AW183:CB183" si="361">AW182/$O182</f>
        <v>9.0391982683321413E-3</v>
      </c>
      <c r="AX183" s="32">
        <f t="shared" si="361"/>
        <v>2.5896682545264041E-3</v>
      </c>
      <c r="AY183" s="32">
        <f t="shared" si="361"/>
        <v>3.5752628124446893E-3</v>
      </c>
      <c r="AZ183" s="32">
        <f t="shared" si="361"/>
        <v>5.3504187085047219E-3</v>
      </c>
      <c r="BA183" s="32">
        <f t="shared" si="361"/>
        <v>8.9086170225107231E-3</v>
      </c>
      <c r="BB183" s="32">
        <f t="shared" si="361"/>
        <v>1.2299122520895687E-2</v>
      </c>
      <c r="BC183" s="32">
        <f t="shared" si="361"/>
        <v>1.8405767264140133E-2</v>
      </c>
      <c r="BD183" s="32">
        <f t="shared" si="361"/>
        <v>7.479907750074114E-3</v>
      </c>
      <c r="BE183" s="32">
        <f t="shared" si="361"/>
        <v>1.0326664804503104E-2</v>
      </c>
      <c r="BF183" s="32">
        <f t="shared" si="361"/>
        <v>1.5453963376944175E-2</v>
      </c>
      <c r="BG183" s="32">
        <f t="shared" si="361"/>
        <v>4.4274544241488774E-3</v>
      </c>
      <c r="BH183" s="32">
        <f t="shared" si="361"/>
        <v>6.1124868518527839E-3</v>
      </c>
      <c r="BI183" s="32">
        <f t="shared" si="361"/>
        <v>9.1474013864954757E-3</v>
      </c>
      <c r="BJ183" s="32">
        <f t="shared" si="361"/>
        <v>1.8211969357331506E-2</v>
      </c>
      <c r="BK183" s="32">
        <f t="shared" si="361"/>
        <v>2.5143211556476856E-2</v>
      </c>
      <c r="BL183" s="32">
        <f t="shared" si="361"/>
        <v>3.7627082695965333E-2</v>
      </c>
      <c r="BM183" s="32">
        <f t="shared" si="361"/>
        <v>1.5291245587928992E-2</v>
      </c>
      <c r="BN183" s="32">
        <f t="shared" si="361"/>
        <v>2.1110897741795694E-2</v>
      </c>
      <c r="BO183" s="32">
        <f t="shared" si="361"/>
        <v>3.159268231635242E-2</v>
      </c>
      <c r="BP183" s="32">
        <f t="shared" si="361"/>
        <v>9.0510866164562505E-3</v>
      </c>
      <c r="BQ183" s="32">
        <f t="shared" si="361"/>
        <v>1.2495814216925569E-2</v>
      </c>
      <c r="BR183" s="32">
        <f t="shared" si="361"/>
        <v>1.8700118472835252E-2</v>
      </c>
      <c r="BS183" s="32">
        <f t="shared" si="361"/>
        <v>2.107585858199125E-3</v>
      </c>
      <c r="BT183" s="32">
        <f t="shared" si="361"/>
        <v>2.9097060326870646E-3</v>
      </c>
      <c r="BU183" s="32">
        <f t="shared" si="361"/>
        <v>4.3544059304811648E-3</v>
      </c>
      <c r="BV183" s="32">
        <f t="shared" si="361"/>
        <v>1.7695841851609088E-3</v>
      </c>
      <c r="BW183" s="32">
        <f t="shared" si="361"/>
        <v>2.4430652534886406E-3</v>
      </c>
      <c r="BX183" s="32">
        <f t="shared" si="361"/>
        <v>3.6560730564658803E-3</v>
      </c>
      <c r="BY183" s="32">
        <f t="shared" si="361"/>
        <v>1.0474398336552911E-3</v>
      </c>
      <c r="BZ183" s="32">
        <f t="shared" si="361"/>
        <v>1.4460820141712983E-3</v>
      </c>
      <c r="CA183" s="32">
        <f t="shared" si="361"/>
        <v>2.164077067488029E-3</v>
      </c>
      <c r="CB183" s="32">
        <f t="shared" si="361"/>
        <v>3.6032570256238515E-3</v>
      </c>
      <c r="CC183" s="32">
        <f t="shared" ref="CC183:CS183" si="362">CC182/$O182</f>
        <v>4.9746104833605313E-3</v>
      </c>
      <c r="CD183" s="32">
        <f t="shared" si="362"/>
        <v>7.444557335771429E-3</v>
      </c>
      <c r="CE183" s="32">
        <f t="shared" si="362"/>
        <v>3.0253887986619208E-3</v>
      </c>
      <c r="CF183" s="32">
        <f t="shared" si="362"/>
        <v>4.1768130130709728E-3</v>
      </c>
      <c r="CG183" s="32">
        <f t="shared" si="362"/>
        <v>6.2506449621755281E-3</v>
      </c>
      <c r="CH183" s="32">
        <f t="shared" si="362"/>
        <v>1.7907668742670594E-3</v>
      </c>
      <c r="CI183" s="32">
        <f t="shared" si="362"/>
        <v>2.472309802668415E-3</v>
      </c>
      <c r="CJ183" s="32">
        <f t="shared" si="362"/>
        <v>3.6998378344029344E-3</v>
      </c>
      <c r="CK183" s="32">
        <f t="shared" si="362"/>
        <v>7.3661721422565579E-3</v>
      </c>
      <c r="CL183" s="32">
        <f t="shared" si="362"/>
        <v>1.0169642881571411E-2</v>
      </c>
      <c r="CM183" s="32">
        <f t="shared" si="362"/>
        <v>1.5218978404322079E-2</v>
      </c>
      <c r="CN183" s="32">
        <f t="shared" si="362"/>
        <v>6.1848307044763354E-3</v>
      </c>
      <c r="CO183" s="32">
        <f t="shared" si="362"/>
        <v>8.5386980283404003E-3</v>
      </c>
      <c r="CP183" s="32">
        <f t="shared" si="362"/>
        <v>1.277825213802003E-2</v>
      </c>
      <c r="CQ183" s="32">
        <f t="shared" si="362"/>
        <v>3.6608815215500813E-3</v>
      </c>
      <c r="CR183" s="32">
        <f t="shared" si="362"/>
        <v>5.0541661241306638E-3</v>
      </c>
      <c r="CS183" s="32">
        <f t="shared" si="362"/>
        <v>7.5636131957384179E-3</v>
      </c>
    </row>
    <row r="184" spans="2:97" ht="13.5" thickTop="1" x14ac:dyDescent="0.2">
      <c r="H184" s="34">
        <f t="shared" si="358"/>
        <v>3.3445358276367188E-3</v>
      </c>
      <c r="I184" s="34">
        <f t="shared" ref="I184:J184" si="363">I179</f>
        <v>0.35947798450499285</v>
      </c>
      <c r="J184" s="34">
        <f t="shared" si="363"/>
        <v>1</v>
      </c>
      <c r="K184" s="34">
        <f t="shared" si="354"/>
        <v>0.36282252033262957</v>
      </c>
      <c r="L184" s="34">
        <f>$CE$6-$CE$7*SUMPRODUCT($B$6:$CD$6,Q183:CS183)</f>
        <v>3.694293488509004E-2</v>
      </c>
    </row>
    <row r="185" spans="2:97" ht="13.5" thickBot="1" x14ac:dyDescent="0.25">
      <c r="B185" s="39" t="s">
        <v>406</v>
      </c>
      <c r="D185" s="39" t="s">
        <v>407</v>
      </c>
      <c r="E185" s="39" t="s">
        <v>408</v>
      </c>
      <c r="F185" s="39" t="s">
        <v>409</v>
      </c>
      <c r="H185" s="39" t="s">
        <v>386</v>
      </c>
      <c r="I185" s="39" t="s">
        <v>410</v>
      </c>
      <c r="J185" s="39" t="s">
        <v>411</v>
      </c>
      <c r="K185" s="39" t="s">
        <v>388</v>
      </c>
      <c r="L185" s="39" t="s">
        <v>412</v>
      </c>
      <c r="M185" s="39" t="s">
        <v>413</v>
      </c>
      <c r="O185" s="45" t="s">
        <v>375</v>
      </c>
    </row>
    <row r="186" spans="2:97" ht="14.25" thickTop="1" thickBot="1" x14ac:dyDescent="0.25">
      <c r="B186" s="32">
        <f>1+B181</f>
        <v>7</v>
      </c>
      <c r="D186" s="32">
        <f>IF(F181,IF(M186&lt;0,D181,H186),E181)</f>
        <v>1.6722679138183594E-3</v>
      </c>
      <c r="E186" s="32">
        <f>IF(F181,IF(M186&lt;0,H186,E181),H186)</f>
        <v>3.3445358276367188E-3</v>
      </c>
      <c r="F186" s="32" t="b">
        <f>OR(F181,M186*M181&lt;=0)</f>
        <v>1</v>
      </c>
      <c r="H186" s="32">
        <f>IF(F181,(D181+E181)/2,2*H181)</f>
        <v>1.6722679138183594E-3</v>
      </c>
      <c r="I186" s="32">
        <f>I181</f>
        <v>-0.67820398701868168</v>
      </c>
      <c r="J186" s="32">
        <f>J181</f>
        <v>-0.20380958991026066</v>
      </c>
      <c r="K186" s="32">
        <f>I186+J186*H186</f>
        <v>-0.67854481125641708</v>
      </c>
      <c r="L186" s="32">
        <f>$CE$3-$CE$7*SUMPRODUCT($B$3:$CD$3,Q188:CS188)</f>
        <v>-0.16815577862621467</v>
      </c>
      <c r="M186" s="32">
        <f>SUMPRODUCT(L186:L189,J186:J189)</f>
        <v>0.11674618617236268</v>
      </c>
      <c r="O186" s="46">
        <f>SUM(Q186:CS186)</f>
        <v>7.3389353911389801</v>
      </c>
      <c r="P186" s="39" t="s">
        <v>402</v>
      </c>
      <c r="Q186" s="32">
        <f t="shared" ref="Q186:AV186" si="364">SUMPRODUCT(B$3:B$6,$K186:$K189)</f>
        <v>4.1404986817859868E-2</v>
      </c>
      <c r="R186" s="32">
        <f t="shared" si="364"/>
        <v>0.36242743341235872</v>
      </c>
      <c r="S186" s="32">
        <f t="shared" si="364"/>
        <v>0.76370549165548229</v>
      </c>
      <c r="T186" s="32">
        <f t="shared" si="364"/>
        <v>-0.13385500113878304</v>
      </c>
      <c r="U186" s="32">
        <f t="shared" si="364"/>
        <v>0.18716744545571581</v>
      </c>
      <c r="V186" s="32">
        <f t="shared" si="364"/>
        <v>0.58844550369883941</v>
      </c>
      <c r="W186" s="32">
        <f t="shared" si="364"/>
        <v>-0.65963496500871177</v>
      </c>
      <c r="X186" s="32">
        <f t="shared" si="364"/>
        <v>-0.33861251841421292</v>
      </c>
      <c r="Y186" s="32">
        <f t="shared" si="364"/>
        <v>6.2665539828910655E-2</v>
      </c>
      <c r="Z186" s="32">
        <f t="shared" si="364"/>
        <v>0.57841317076045851</v>
      </c>
      <c r="AA186" s="32">
        <f t="shared" si="364"/>
        <v>0.89943561735495736</v>
      </c>
      <c r="AB186" s="32">
        <f t="shared" si="364"/>
        <v>1.300713675598081</v>
      </c>
      <c r="AC186" s="32">
        <f t="shared" si="364"/>
        <v>0.40315318280381568</v>
      </c>
      <c r="AD186" s="32">
        <f t="shared" si="364"/>
        <v>0.72417562939831459</v>
      </c>
      <c r="AE186" s="32">
        <f t="shared" si="364"/>
        <v>1.125453687641438</v>
      </c>
      <c r="AF186" s="32">
        <f t="shared" si="364"/>
        <v>-0.12262678106611302</v>
      </c>
      <c r="AG186" s="32">
        <f t="shared" si="364"/>
        <v>0.19839566552838583</v>
      </c>
      <c r="AH186" s="32">
        <f t="shared" si="364"/>
        <v>0.5996737237715094</v>
      </c>
      <c r="AI186" s="32">
        <f t="shared" si="364"/>
        <v>1.2944240826839235</v>
      </c>
      <c r="AJ186" s="32">
        <f t="shared" si="364"/>
        <v>1.6154465292784224</v>
      </c>
      <c r="AK186" s="32">
        <f t="shared" si="364"/>
        <v>2.016724587521546</v>
      </c>
      <c r="AL186" s="32">
        <f t="shared" si="364"/>
        <v>1.1191640947272807</v>
      </c>
      <c r="AM186" s="32">
        <f t="shared" si="364"/>
        <v>1.4401865413217796</v>
      </c>
      <c r="AN186" s="32">
        <f t="shared" si="364"/>
        <v>1.8414645995649033</v>
      </c>
      <c r="AO186" s="32">
        <f t="shared" si="364"/>
        <v>0.59338413085735198</v>
      </c>
      <c r="AP186" s="32">
        <f t="shared" si="364"/>
        <v>0.91440657745185083</v>
      </c>
      <c r="AQ186" s="32">
        <f t="shared" si="364"/>
        <v>1.3156846356949745</v>
      </c>
      <c r="AR186" s="32">
        <f t="shared" si="364"/>
        <v>-0.41095822068641819</v>
      </c>
      <c r="AS186" s="32">
        <f t="shared" si="364"/>
        <v>-8.9935774091919329E-2</v>
      </c>
      <c r="AT186" s="32">
        <f t="shared" si="364"/>
        <v>0.31134228415120424</v>
      </c>
      <c r="AU186" s="32">
        <f t="shared" si="364"/>
        <v>-0.58621820864306107</v>
      </c>
      <c r="AV186" s="32">
        <f t="shared" si="364"/>
        <v>-0.26519576204856221</v>
      </c>
      <c r="AW186" s="32">
        <f t="shared" ref="AW186:CB186" si="365">SUMPRODUCT(AH$3:AH$6,$K186:$K189)</f>
        <v>0.13608229619456133</v>
      </c>
      <c r="AX186" s="32">
        <f t="shared" si="365"/>
        <v>-1.1119981725129899</v>
      </c>
      <c r="AY186" s="32">
        <f t="shared" si="365"/>
        <v>-0.79097572591849108</v>
      </c>
      <c r="AZ186" s="32">
        <f t="shared" si="365"/>
        <v>-0.38969766767536745</v>
      </c>
      <c r="BA186" s="32">
        <f t="shared" si="365"/>
        <v>0.12604996325618051</v>
      </c>
      <c r="BB186" s="32">
        <f t="shared" si="365"/>
        <v>0.44707240985067936</v>
      </c>
      <c r="BC186" s="32">
        <f t="shared" si="365"/>
        <v>0.84835046809380299</v>
      </c>
      <c r="BD186" s="32">
        <f t="shared" si="365"/>
        <v>-4.9210024700462374E-2</v>
      </c>
      <c r="BE186" s="32">
        <f t="shared" si="365"/>
        <v>0.27181242189403648</v>
      </c>
      <c r="BF186" s="32">
        <f t="shared" si="365"/>
        <v>0.67309048013716</v>
      </c>
      <c r="BG186" s="32">
        <f t="shared" si="365"/>
        <v>-0.57498998857039108</v>
      </c>
      <c r="BH186" s="32">
        <f t="shared" si="365"/>
        <v>-0.25396754197589227</v>
      </c>
      <c r="BI186" s="32">
        <f t="shared" si="365"/>
        <v>0.1473105162672313</v>
      </c>
      <c r="BJ186" s="32">
        <f t="shared" si="365"/>
        <v>0.84206087517964545</v>
      </c>
      <c r="BK186" s="32">
        <f t="shared" si="365"/>
        <v>1.1630833217741443</v>
      </c>
      <c r="BL186" s="32">
        <f t="shared" si="365"/>
        <v>1.564361380017268</v>
      </c>
      <c r="BM186" s="32">
        <f t="shared" si="365"/>
        <v>0.66680088722300246</v>
      </c>
      <c r="BN186" s="32">
        <f t="shared" si="365"/>
        <v>0.98782333381750131</v>
      </c>
      <c r="BO186" s="32">
        <f t="shared" si="365"/>
        <v>1.389101392060625</v>
      </c>
      <c r="BP186" s="32">
        <f t="shared" si="365"/>
        <v>0.14102092335307376</v>
      </c>
      <c r="BQ186" s="32">
        <f t="shared" si="365"/>
        <v>0.46204336994757261</v>
      </c>
      <c r="BR186" s="32">
        <f t="shared" si="365"/>
        <v>0.86332142819069624</v>
      </c>
      <c r="BS186" s="32">
        <f t="shared" si="365"/>
        <v>-1.3156846356949745</v>
      </c>
      <c r="BT186" s="32">
        <f t="shared" si="365"/>
        <v>-0.99466218910047566</v>
      </c>
      <c r="BU186" s="32">
        <f t="shared" si="365"/>
        <v>-0.59338413085735198</v>
      </c>
      <c r="BV186" s="32">
        <f t="shared" si="365"/>
        <v>-1.4909446236516173</v>
      </c>
      <c r="BW186" s="32">
        <f t="shared" si="365"/>
        <v>-1.1699221770571184</v>
      </c>
      <c r="BX186" s="32">
        <f t="shared" si="365"/>
        <v>-0.76864411881399475</v>
      </c>
      <c r="BY186" s="32">
        <f t="shared" si="365"/>
        <v>-2.016724587521546</v>
      </c>
      <c r="BZ186" s="32">
        <f t="shared" si="365"/>
        <v>-1.6957021409270472</v>
      </c>
      <c r="CA186" s="32">
        <f t="shared" si="365"/>
        <v>-1.2944240826839235</v>
      </c>
      <c r="CB186" s="32">
        <f t="shared" si="365"/>
        <v>-0.77867645175237554</v>
      </c>
      <c r="CC186" s="32">
        <f t="shared" ref="CC186:CS186" si="366">SUMPRODUCT(BN$3:BN$6,$K186:$K189)</f>
        <v>-0.45765400515787669</v>
      </c>
      <c r="CD186" s="32">
        <f t="shared" si="366"/>
        <v>-5.6375946914753117E-2</v>
      </c>
      <c r="CE186" s="32">
        <f t="shared" si="366"/>
        <v>-0.95393643970901842</v>
      </c>
      <c r="CF186" s="32">
        <f t="shared" si="366"/>
        <v>-0.63291399311451957</v>
      </c>
      <c r="CG186" s="32">
        <f t="shared" si="366"/>
        <v>-0.23163593487139605</v>
      </c>
      <c r="CH186" s="32">
        <f t="shared" si="366"/>
        <v>-1.4797164035789472</v>
      </c>
      <c r="CI186" s="32">
        <f t="shared" si="366"/>
        <v>-1.1586939569844483</v>
      </c>
      <c r="CJ186" s="32">
        <f t="shared" si="366"/>
        <v>-0.75741589874132464</v>
      </c>
      <c r="CK186" s="32">
        <f t="shared" si="366"/>
        <v>-6.2665539828910655E-2</v>
      </c>
      <c r="CL186" s="32">
        <f t="shared" si="366"/>
        <v>0.2583569067655882</v>
      </c>
      <c r="CM186" s="32">
        <f t="shared" si="366"/>
        <v>0.65963496500871177</v>
      </c>
      <c r="CN186" s="32">
        <f t="shared" si="366"/>
        <v>-0.23792552778555356</v>
      </c>
      <c r="CO186" s="32">
        <f t="shared" si="366"/>
        <v>8.3096918808945291E-2</v>
      </c>
      <c r="CP186" s="32">
        <f t="shared" si="366"/>
        <v>0.48437497705206889</v>
      </c>
      <c r="CQ186" s="32">
        <f t="shared" si="366"/>
        <v>-0.76370549165548229</v>
      </c>
      <c r="CR186" s="32">
        <f t="shared" si="366"/>
        <v>-0.44268304506098344</v>
      </c>
      <c r="CS186" s="32">
        <f t="shared" si="366"/>
        <v>-4.1404986817859868E-2</v>
      </c>
    </row>
    <row r="187" spans="2:97" ht="14.25" thickTop="1" thickBot="1" x14ac:dyDescent="0.25">
      <c r="H187" s="33">
        <f>H186</f>
        <v>1.6722679138183594E-3</v>
      </c>
      <c r="I187" s="33">
        <f t="shared" ref="I187:J187" si="367">I182</f>
        <v>0.6273415767816678</v>
      </c>
      <c r="J187" s="33">
        <f t="shared" si="367"/>
        <v>-0.4975451850512343</v>
      </c>
      <c r="K187" s="33">
        <f t="shared" ref="K187:K189" si="368">I187+J187*H187</f>
        <v>0.62650954793303182</v>
      </c>
      <c r="L187" s="33">
        <f>$CE$4-$CE$7*SUMPRODUCT($B$4:$CD$4,Q188:CS188)</f>
        <v>0.1231843060119644</v>
      </c>
      <c r="M187" s="39" t="s">
        <v>414</v>
      </c>
      <c r="O187" s="47">
        <f t="shared" ref="O187:O188" si="369">SUM(Q187:CS187)</f>
        <v>127.04942065527322</v>
      </c>
      <c r="P187" s="39" t="s">
        <v>404</v>
      </c>
      <c r="Q187" s="33">
        <f>EXP(Q186)</f>
        <v>1.0422741273652538</v>
      </c>
      <c r="R187" s="33">
        <f>EXP(R186)</f>
        <v>1.4368129525899209</v>
      </c>
      <c r="S187" s="33">
        <f t="shared" ref="S187:CD187" si="370">EXP(S186)</f>
        <v>2.1462142833188529</v>
      </c>
      <c r="T187" s="33">
        <f t="shared" si="370"/>
        <v>0.87471688836116124</v>
      </c>
      <c r="U187" s="33">
        <f t="shared" si="370"/>
        <v>1.205829178762714</v>
      </c>
      <c r="V187" s="33">
        <f t="shared" si="370"/>
        <v>1.8011863005816093</v>
      </c>
      <c r="W187" s="33">
        <f t="shared" si="370"/>
        <v>0.51704003775363416</v>
      </c>
      <c r="X187" s="33">
        <f t="shared" si="370"/>
        <v>0.71275857641208196</v>
      </c>
      <c r="Y187" s="33">
        <f t="shared" si="370"/>
        <v>1.0646706897346723</v>
      </c>
      <c r="Z187" s="33">
        <f t="shared" si="370"/>
        <v>1.7832065402028074</v>
      </c>
      <c r="AA187" s="33">
        <f t="shared" si="370"/>
        <v>2.4582153454995828</v>
      </c>
      <c r="AB187" s="33">
        <f t="shared" si="370"/>
        <v>3.6719162897820627</v>
      </c>
      <c r="AC187" s="33">
        <f t="shared" si="370"/>
        <v>1.4965361177049119</v>
      </c>
      <c r="AD187" s="33">
        <f t="shared" si="370"/>
        <v>2.0630296977366327</v>
      </c>
      <c r="AE187" s="33">
        <f t="shared" si="370"/>
        <v>3.0816146222876108</v>
      </c>
      <c r="AF187" s="33">
        <f t="shared" si="370"/>
        <v>0.88459374809549096</v>
      </c>
      <c r="AG187" s="33">
        <f t="shared" si="370"/>
        <v>1.219444790648881</v>
      </c>
      <c r="AH187" s="33">
        <f t="shared" si="370"/>
        <v>1.8215243833178094</v>
      </c>
      <c r="AI187" s="33">
        <f t="shared" si="370"/>
        <v>3.6488939077051694</v>
      </c>
      <c r="AJ187" s="33">
        <f t="shared" si="370"/>
        <v>5.0301335239610756</v>
      </c>
      <c r="AK187" s="33">
        <f t="shared" si="370"/>
        <v>7.5136742028017176</v>
      </c>
      <c r="AL187" s="33">
        <f t="shared" si="370"/>
        <v>3.062293345970537</v>
      </c>
      <c r="AM187" s="33">
        <f t="shared" si="370"/>
        <v>4.2214832246128307</v>
      </c>
      <c r="AN187" s="33">
        <f t="shared" si="370"/>
        <v>6.3057669247229065</v>
      </c>
      <c r="AO187" s="33">
        <f t="shared" si="370"/>
        <v>1.8101036898690466</v>
      </c>
      <c r="AP187" s="33">
        <f t="shared" si="370"/>
        <v>2.4952940487059023</v>
      </c>
      <c r="AQ187" s="33">
        <f t="shared" si="370"/>
        <v>3.7273019558737408</v>
      </c>
      <c r="AR187" s="33">
        <f t="shared" si="370"/>
        <v>0.66301463131827698</v>
      </c>
      <c r="AS187" s="33">
        <f t="shared" si="370"/>
        <v>0.9139898852165339</v>
      </c>
      <c r="AT187" s="33">
        <f t="shared" si="370"/>
        <v>1.3652564468637185</v>
      </c>
      <c r="AU187" s="33">
        <f t="shared" si="370"/>
        <v>0.55642760384994994</v>
      </c>
      <c r="AV187" s="33">
        <f t="shared" si="370"/>
        <v>0.76705577486719234</v>
      </c>
      <c r="AW187" s="33">
        <f t="shared" si="370"/>
        <v>1.145776182734648</v>
      </c>
      <c r="AX187" s="33">
        <f t="shared" si="370"/>
        <v>0.32890110289371244</v>
      </c>
      <c r="AY187" s="33">
        <f t="shared" si="370"/>
        <v>0.4534021831218204</v>
      </c>
      <c r="AZ187" s="33">
        <f t="shared" si="370"/>
        <v>0.6772616016231946</v>
      </c>
      <c r="BA187" s="33">
        <f t="shared" si="370"/>
        <v>1.134338842129373</v>
      </c>
      <c r="BB187" s="33">
        <f t="shared" si="370"/>
        <v>1.5637275244636091</v>
      </c>
      <c r="BC187" s="33">
        <f t="shared" si="370"/>
        <v>2.3357907110825491</v>
      </c>
      <c r="BD187" s="33">
        <f t="shared" si="370"/>
        <v>0.95198116914101716</v>
      </c>
      <c r="BE187" s="33">
        <f t="shared" si="370"/>
        <v>1.3123408118180913</v>
      </c>
      <c r="BF187" s="33">
        <f t="shared" si="370"/>
        <v>1.9602861944063488</v>
      </c>
      <c r="BG187" s="33">
        <f t="shared" si="370"/>
        <v>0.56271050231534003</v>
      </c>
      <c r="BH187" s="33">
        <f t="shared" si="370"/>
        <v>0.77571697987829613</v>
      </c>
      <c r="BI187" s="33">
        <f t="shared" si="370"/>
        <v>1.1587137066288171</v>
      </c>
      <c r="BJ187" s="33">
        <f t="shared" si="370"/>
        <v>2.3211456424158579</v>
      </c>
      <c r="BK187" s="33">
        <f t="shared" si="370"/>
        <v>3.199784045586334</v>
      </c>
      <c r="BL187" s="33">
        <f t="shared" si="370"/>
        <v>4.7796215991749875</v>
      </c>
      <c r="BM187" s="33">
        <f t="shared" si="370"/>
        <v>1.9479954845464134</v>
      </c>
      <c r="BN187" s="33">
        <f t="shared" si="370"/>
        <v>2.6853829240281235</v>
      </c>
      <c r="BO187" s="33">
        <f t="shared" si="370"/>
        <v>4.011243897363884</v>
      </c>
      <c r="BP187" s="33">
        <f t="shared" si="370"/>
        <v>1.1514487399012328</v>
      </c>
      <c r="BQ187" s="33">
        <f t="shared" si="370"/>
        <v>1.5873141434639695</v>
      </c>
      <c r="BR187" s="33">
        <f t="shared" si="370"/>
        <v>2.3710228117554482</v>
      </c>
      <c r="BS187" s="33">
        <f t="shared" si="370"/>
        <v>0.26829057904045867</v>
      </c>
      <c r="BT187" s="33">
        <f t="shared" si="370"/>
        <v>0.36984836225152928</v>
      </c>
      <c r="BU187" s="33">
        <f t="shared" si="370"/>
        <v>0.55245453926031485</v>
      </c>
      <c r="BV187" s="33">
        <f t="shared" si="370"/>
        <v>0.22515986371850494</v>
      </c>
      <c r="BW187" s="33">
        <f t="shared" si="370"/>
        <v>0.31039109587410663</v>
      </c>
      <c r="BX187" s="33">
        <f t="shared" si="370"/>
        <v>0.46364128481665257</v>
      </c>
      <c r="BY187" s="33">
        <f t="shared" si="370"/>
        <v>0.13309067880892647</v>
      </c>
      <c r="BZ187" s="33">
        <f t="shared" si="370"/>
        <v>0.18347036174163539</v>
      </c>
      <c r="CA187" s="33">
        <f t="shared" si="370"/>
        <v>0.27405565228639689</v>
      </c>
      <c r="CB187" s="33">
        <f t="shared" si="370"/>
        <v>0.45901313546861938</v>
      </c>
      <c r="CC187" s="33">
        <f t="shared" si="370"/>
        <v>0.63276637223779431</v>
      </c>
      <c r="CD187" s="33">
        <f t="shared" si="370"/>
        <v>0.94518373018050594</v>
      </c>
      <c r="CE187" s="33">
        <f t="shared" ref="CE187:CS187" si="371">EXP(CE186)</f>
        <v>0.38522163318873909</v>
      </c>
      <c r="CF187" s="33">
        <f t="shared" si="371"/>
        <v>0.53104209118438428</v>
      </c>
      <c r="CG187" s="33">
        <f t="shared" si="371"/>
        <v>0.79323485989531384</v>
      </c>
      <c r="CH187" s="33">
        <f t="shared" si="371"/>
        <v>0.22770225477250075</v>
      </c>
      <c r="CI187" s="33">
        <f t="shared" si="371"/>
        <v>0.31389587480032266</v>
      </c>
      <c r="CJ187" s="33">
        <f t="shared" si="371"/>
        <v>0.46887648719825764</v>
      </c>
      <c r="CK187" s="33">
        <f t="shared" si="371"/>
        <v>0.9392575654066434</v>
      </c>
      <c r="CL187" s="33">
        <f t="shared" si="371"/>
        <v>1.2948008593533946</v>
      </c>
      <c r="CM187" s="33">
        <f t="shared" si="371"/>
        <v>1.9340861963894813</v>
      </c>
      <c r="CN187" s="33">
        <f t="shared" si="371"/>
        <v>0.78826139247939275</v>
      </c>
      <c r="CO187" s="33">
        <f t="shared" si="371"/>
        <v>1.0866471199894392</v>
      </c>
      <c r="CP187" s="33">
        <f t="shared" si="371"/>
        <v>1.6231601793711372</v>
      </c>
      <c r="CQ187" s="33">
        <f t="shared" si="371"/>
        <v>0.46593669969133966</v>
      </c>
      <c r="CR187" s="33">
        <f t="shared" si="371"/>
        <v>0.64231075839505181</v>
      </c>
      <c r="CS187" s="33">
        <f t="shared" si="371"/>
        <v>0.95944049050500968</v>
      </c>
    </row>
    <row r="188" spans="2:97" ht="14.25" thickTop="1" thickBot="1" x14ac:dyDescent="0.25">
      <c r="H188" s="32">
        <f t="shared" ref="H188:H189" si="372">H187</f>
        <v>1.6722679138183594E-3</v>
      </c>
      <c r="I188" s="32">
        <f t="shared" ref="I188:J188" si="373">I183</f>
        <v>-0.35144284367834971</v>
      </c>
      <c r="J188" s="32">
        <f t="shared" si="373"/>
        <v>0.55186597640126911</v>
      </c>
      <c r="K188" s="32">
        <f t="shared" si="368"/>
        <v>-0.35051997591328582</v>
      </c>
      <c r="L188" s="32">
        <f>$CE$5-$CE$7*SUMPRODUCT($B$5:$CD$5,Q188:CS188)</f>
        <v>-4.3290731680542649E-2</v>
      </c>
      <c r="M188" s="32">
        <f>SUMPRODUCT($B$7:$CD$7, LN(Q188:CS188))</f>
        <v>-487.23859696094456</v>
      </c>
      <c r="O188" s="48">
        <f t="shared" si="369"/>
        <v>0.99999999999999967</v>
      </c>
      <c r="P188" s="39" t="s">
        <v>405</v>
      </c>
      <c r="Q188" s="32">
        <f t="shared" ref="Q188:AV188" si="374">Q187/$O187</f>
        <v>8.203690516569025E-3</v>
      </c>
      <c r="R188" s="32">
        <f t="shared" si="374"/>
        <v>1.1309087008656781E-2</v>
      </c>
      <c r="S188" s="32">
        <f t="shared" si="374"/>
        <v>1.6892751436799042E-2</v>
      </c>
      <c r="T188" s="32">
        <f t="shared" si="374"/>
        <v>6.8848553881607636E-3</v>
      </c>
      <c r="U188" s="32">
        <f t="shared" si="374"/>
        <v>9.4910246150159503E-3</v>
      </c>
      <c r="V188" s="32">
        <f t="shared" si="374"/>
        <v>1.417705245165044E-2</v>
      </c>
      <c r="W188" s="32">
        <f t="shared" si="374"/>
        <v>4.069597760359203E-3</v>
      </c>
      <c r="X188" s="32">
        <f t="shared" si="374"/>
        <v>5.6100891506308389E-3</v>
      </c>
      <c r="Y188" s="32">
        <f t="shared" si="374"/>
        <v>8.3799728030517617E-3</v>
      </c>
      <c r="Z188" s="32">
        <f t="shared" si="374"/>
        <v>1.4035534605397627E-2</v>
      </c>
      <c r="AA188" s="32">
        <f t="shared" si="374"/>
        <v>1.9348497087361995E-2</v>
      </c>
      <c r="AB188" s="32">
        <f t="shared" si="374"/>
        <v>2.8901479997655216E-2</v>
      </c>
      <c r="AC188" s="32">
        <f t="shared" si="374"/>
        <v>1.177916522551886E-2</v>
      </c>
      <c r="AD188" s="32">
        <f t="shared" si="374"/>
        <v>1.6238009485571046E-2</v>
      </c>
      <c r="AE188" s="32">
        <f t="shared" si="374"/>
        <v>2.4255243403659768E-2</v>
      </c>
      <c r="AF188" s="32">
        <f t="shared" si="374"/>
        <v>6.9625956854670289E-3</v>
      </c>
      <c r="AG188" s="32">
        <f t="shared" si="374"/>
        <v>9.5981924542390077E-3</v>
      </c>
      <c r="AH188" s="32">
        <f t="shared" si="374"/>
        <v>1.4337132541990906E-2</v>
      </c>
      <c r="AI188" s="32">
        <f t="shared" si="374"/>
        <v>2.8720271913760365E-2</v>
      </c>
      <c r="AJ188" s="32">
        <f t="shared" si="374"/>
        <v>3.959194381223885E-2</v>
      </c>
      <c r="AK188" s="32">
        <f t="shared" si="374"/>
        <v>5.9139775404319091E-2</v>
      </c>
      <c r="AL188" s="32">
        <f t="shared" si="374"/>
        <v>2.4103166548705042E-2</v>
      </c>
      <c r="AM188" s="32">
        <f t="shared" si="374"/>
        <v>3.3227095431368397E-2</v>
      </c>
      <c r="AN188" s="32">
        <f t="shared" si="374"/>
        <v>4.963239416756194E-2</v>
      </c>
      <c r="AO188" s="32">
        <f t="shared" si="374"/>
        <v>1.4247240802305206E-2</v>
      </c>
      <c r="AP188" s="32">
        <f t="shared" si="374"/>
        <v>1.9640341812155557E-2</v>
      </c>
      <c r="AQ188" s="32">
        <f t="shared" si="374"/>
        <v>2.9337417964204138E-2</v>
      </c>
      <c r="AR188" s="32">
        <f t="shared" si="374"/>
        <v>5.2185569040669082E-3</v>
      </c>
      <c r="AS188" s="32">
        <f t="shared" si="374"/>
        <v>7.1939712948120276E-3</v>
      </c>
      <c r="AT188" s="32">
        <f t="shared" si="374"/>
        <v>1.0745869125748375E-2</v>
      </c>
      <c r="AU188" s="32">
        <f t="shared" si="374"/>
        <v>4.3796154361043539E-3</v>
      </c>
      <c r="AV188" s="32">
        <f t="shared" si="374"/>
        <v>6.0374598397301346E-3</v>
      </c>
      <c r="AW188" s="32">
        <f t="shared" ref="AW188:CB188" si="375">AW187/$O187</f>
        <v>9.0183503145875397E-3</v>
      </c>
      <c r="AX188" s="32">
        <f t="shared" si="375"/>
        <v>2.5887650742314606E-3</v>
      </c>
      <c r="AY188" s="32">
        <f t="shared" si="375"/>
        <v>3.56870720687542E-3</v>
      </c>
      <c r="AZ188" s="32">
        <f t="shared" si="375"/>
        <v>5.3306941356374036E-3</v>
      </c>
      <c r="BA188" s="32">
        <f t="shared" si="375"/>
        <v>8.9283275459177934E-3</v>
      </c>
      <c r="BB188" s="32">
        <f t="shared" si="375"/>
        <v>1.2308025620254619E-2</v>
      </c>
      <c r="BC188" s="32">
        <f t="shared" si="375"/>
        <v>1.8384898561799159E-2</v>
      </c>
      <c r="BD188" s="32">
        <f t="shared" si="375"/>
        <v>7.4929988994129658E-3</v>
      </c>
      <c r="BE188" s="32">
        <f t="shared" si="375"/>
        <v>1.0329372657108784E-2</v>
      </c>
      <c r="BF188" s="32">
        <f t="shared" si="375"/>
        <v>1.5429320214889044E-2</v>
      </c>
      <c r="BG188" s="32">
        <f t="shared" si="375"/>
        <v>4.4290678337066828E-3</v>
      </c>
      <c r="BH188" s="32">
        <f t="shared" si="375"/>
        <v>6.1056317760241575E-3</v>
      </c>
      <c r="BI188" s="32">
        <f t="shared" si="375"/>
        <v>9.1201809551952825E-3</v>
      </c>
      <c r="BJ188" s="32">
        <f t="shared" si="375"/>
        <v>1.8269627916792222E-2</v>
      </c>
      <c r="BK188" s="32">
        <f t="shared" si="375"/>
        <v>2.5185349363130102E-2</v>
      </c>
      <c r="BL188" s="32">
        <f t="shared" si="375"/>
        <v>3.7620176263091117E-2</v>
      </c>
      <c r="BM188" s="32">
        <f t="shared" si="375"/>
        <v>1.5332580617049521E-2</v>
      </c>
      <c r="BN188" s="32">
        <f t="shared" si="375"/>
        <v>2.1136522387728542E-2</v>
      </c>
      <c r="BO188" s="32">
        <f t="shared" si="375"/>
        <v>3.1572311598710122E-2</v>
      </c>
      <c r="BP188" s="32">
        <f t="shared" si="375"/>
        <v>9.0629987446026305E-3</v>
      </c>
      <c r="BQ188" s="32">
        <f t="shared" si="375"/>
        <v>1.2493674786372097E-2</v>
      </c>
      <c r="BR188" s="32">
        <f t="shared" si="375"/>
        <v>1.8662208765113625E-2</v>
      </c>
      <c r="BS188" s="32">
        <f t="shared" si="375"/>
        <v>2.1117024985766687E-3</v>
      </c>
      <c r="BT188" s="32">
        <f t="shared" si="375"/>
        <v>2.9110590221032907E-3</v>
      </c>
      <c r="BU188" s="32">
        <f t="shared" si="375"/>
        <v>4.3483436320367434E-3</v>
      </c>
      <c r="BV188" s="32">
        <f t="shared" si="375"/>
        <v>1.7722226717541479E-3</v>
      </c>
      <c r="BW188" s="32">
        <f t="shared" si="375"/>
        <v>2.443073681668329E-3</v>
      </c>
      <c r="BX188" s="32">
        <f t="shared" si="375"/>
        <v>3.6492986935742393E-3</v>
      </c>
      <c r="BY188" s="32">
        <f t="shared" si="375"/>
        <v>1.0475504581012231E-3</v>
      </c>
      <c r="BZ188" s="32">
        <f t="shared" si="375"/>
        <v>1.4440865672221419E-3</v>
      </c>
      <c r="CA188" s="32">
        <f t="shared" si="375"/>
        <v>2.1570791182905103E-3</v>
      </c>
      <c r="CB188" s="32">
        <f t="shared" si="375"/>
        <v>3.6128707482584489E-3</v>
      </c>
      <c r="CC188" s="32">
        <f t="shared" ref="CC188:CS188" si="376">CC187/$O187</f>
        <v>4.9804742829540104E-3</v>
      </c>
      <c r="CD188" s="32">
        <f t="shared" si="376"/>
        <v>7.4394965778324922E-3</v>
      </c>
      <c r="CE188" s="32">
        <f t="shared" si="376"/>
        <v>3.0320613128490513E-3</v>
      </c>
      <c r="CF188" s="32">
        <f t="shared" si="376"/>
        <v>4.1798072627601806E-3</v>
      </c>
      <c r="CG188" s="32">
        <f t="shared" si="376"/>
        <v>6.2435141837255629E-3</v>
      </c>
      <c r="CH188" s="32">
        <f t="shared" si="376"/>
        <v>1.7922337118744657E-3</v>
      </c>
      <c r="CI188" s="32">
        <f t="shared" si="376"/>
        <v>2.4706596313573532E-3</v>
      </c>
      <c r="CJ188" s="32">
        <f t="shared" si="376"/>
        <v>3.6905047246966471E-3</v>
      </c>
      <c r="CK188" s="32">
        <f t="shared" si="376"/>
        <v>7.3928520142973134E-3</v>
      </c>
      <c r="CL188" s="32">
        <f t="shared" si="376"/>
        <v>1.0191316518212345E-2</v>
      </c>
      <c r="CM188" s="32">
        <f t="shared" si="376"/>
        <v>1.5223101265745177E-2</v>
      </c>
      <c r="CN188" s="32">
        <f t="shared" si="376"/>
        <v>6.2043682561780788E-3</v>
      </c>
      <c r="CO188" s="32">
        <f t="shared" si="376"/>
        <v>8.5529482494679718E-3</v>
      </c>
      <c r="CP188" s="32">
        <f t="shared" si="376"/>
        <v>1.2775817244970393E-2</v>
      </c>
      <c r="CQ188" s="32">
        <f t="shared" si="376"/>
        <v>3.6673657958313627E-3</v>
      </c>
      <c r="CR188" s="32">
        <f t="shared" si="376"/>
        <v>5.0555976964102162E-3</v>
      </c>
      <c r="CS188" s="32">
        <f t="shared" si="376"/>
        <v>7.5517108661855813E-3</v>
      </c>
    </row>
    <row r="189" spans="2:97" ht="13.5" thickTop="1" x14ac:dyDescent="0.2">
      <c r="H189" s="34">
        <f t="shared" si="372"/>
        <v>1.6722679138183594E-3</v>
      </c>
      <c r="I189" s="34">
        <f t="shared" ref="I189:J189" si="377">I184</f>
        <v>0.35947798450499285</v>
      </c>
      <c r="J189" s="34">
        <f t="shared" si="377"/>
        <v>1</v>
      </c>
      <c r="K189" s="34">
        <f t="shared" si="368"/>
        <v>0.36115025241881121</v>
      </c>
      <c r="L189" s="34">
        <f>$CE$6-$CE$7*SUMPRODUCT($B$6:$CD$6,Q188:CS188)</f>
        <v>0.16765486612765201</v>
      </c>
    </row>
    <row r="190" spans="2:97" ht="13.5" thickBot="1" x14ac:dyDescent="0.25">
      <c r="B190" s="39" t="s">
        <v>406</v>
      </c>
      <c r="D190" s="39" t="s">
        <v>407</v>
      </c>
      <c r="E190" s="39" t="s">
        <v>408</v>
      </c>
      <c r="F190" s="39" t="s">
        <v>409</v>
      </c>
      <c r="H190" s="39" t="s">
        <v>386</v>
      </c>
      <c r="I190" s="39" t="s">
        <v>410</v>
      </c>
      <c r="J190" s="39" t="s">
        <v>411</v>
      </c>
      <c r="K190" s="39" t="s">
        <v>388</v>
      </c>
      <c r="L190" s="39" t="s">
        <v>412</v>
      </c>
      <c r="M190" s="39" t="s">
        <v>413</v>
      </c>
      <c r="O190" s="45" t="s">
        <v>375</v>
      </c>
    </row>
    <row r="191" spans="2:97" ht="14.25" thickTop="1" thickBot="1" x14ac:dyDescent="0.25">
      <c r="B191" s="32">
        <f>1+B186</f>
        <v>8</v>
      </c>
      <c r="D191" s="32">
        <f>IF(F186,IF(M191&lt;0,D186,H191),E186)</f>
        <v>2.5084018707275391E-3</v>
      </c>
      <c r="E191" s="32">
        <f>IF(F186,IF(M191&lt;0,H191,E186),H191)</f>
        <v>3.3445358276367188E-3</v>
      </c>
      <c r="F191" s="32" t="b">
        <f>OR(F186,M191*M186&lt;=0)</f>
        <v>1</v>
      </c>
      <c r="H191" s="32">
        <f>IF(F186,(D186+E186)/2,2*H186)</f>
        <v>2.5084018707275391E-3</v>
      </c>
      <c r="I191" s="32">
        <f>I186</f>
        <v>-0.67820398701868168</v>
      </c>
      <c r="J191" s="32">
        <f>J186</f>
        <v>-0.20380958991026066</v>
      </c>
      <c r="K191" s="32">
        <f>I191+J191*H191</f>
        <v>-0.67871522337528478</v>
      </c>
      <c r="L191" s="32">
        <f>$CE$3-$CE$7*SUMPRODUCT($B$3:$CD$3,Q193:CS193)</f>
        <v>-0.15901126533126586</v>
      </c>
      <c r="M191" s="32">
        <f>SUMPRODUCT(L191:L194,J191:J194)</f>
        <v>1.711264772306767E-2</v>
      </c>
      <c r="O191" s="46">
        <f>SUM(Q191:CS191)</f>
        <v>7.3333359679891039</v>
      </c>
      <c r="P191" s="39" t="s">
        <v>402</v>
      </c>
      <c r="Q191" s="32">
        <f t="shared" ref="Q191:AV191" si="378">SUMPRODUCT(B$3:B$6,$K191:$K194)</f>
        <v>4.0693845521604488E-2</v>
      </c>
      <c r="R191" s="32">
        <f t="shared" si="378"/>
        <v>0.3624595223000226</v>
      </c>
      <c r="S191" s="32">
        <f t="shared" si="378"/>
        <v>0.76466661827304527</v>
      </c>
      <c r="T191" s="32">
        <f t="shared" si="378"/>
        <v>-0.13433542549377245</v>
      </c>
      <c r="U191" s="32">
        <f t="shared" si="378"/>
        <v>0.18743025128464569</v>
      </c>
      <c r="V191" s="32">
        <f t="shared" si="378"/>
        <v>0.58963734725766836</v>
      </c>
      <c r="W191" s="32">
        <f t="shared" si="378"/>
        <v>-0.65942323853990326</v>
      </c>
      <c r="X191" s="32">
        <f t="shared" si="378"/>
        <v>-0.33765756176148515</v>
      </c>
      <c r="Y191" s="32">
        <f t="shared" si="378"/>
        <v>6.4549534211537529E-2</v>
      </c>
      <c r="Z191" s="32">
        <f t="shared" si="378"/>
        <v>0.57734544567193047</v>
      </c>
      <c r="AA191" s="32">
        <f t="shared" si="378"/>
        <v>0.89911112245034863</v>
      </c>
      <c r="AB191" s="32">
        <f t="shared" si="378"/>
        <v>1.3013182184233714</v>
      </c>
      <c r="AC191" s="32">
        <f t="shared" si="378"/>
        <v>0.40231617465655362</v>
      </c>
      <c r="AD191" s="32">
        <f t="shared" si="378"/>
        <v>0.72408185143497172</v>
      </c>
      <c r="AE191" s="32">
        <f t="shared" si="378"/>
        <v>1.1262889474079945</v>
      </c>
      <c r="AF191" s="32">
        <f t="shared" si="378"/>
        <v>-0.12277163838957716</v>
      </c>
      <c r="AG191" s="32">
        <f t="shared" si="378"/>
        <v>0.19899403838884097</v>
      </c>
      <c r="AH191" s="32">
        <f t="shared" si="378"/>
        <v>0.60120113436186362</v>
      </c>
      <c r="AI191" s="32">
        <f t="shared" si="378"/>
        <v>1.2928809125390319</v>
      </c>
      <c r="AJ191" s="32">
        <f t="shared" si="378"/>
        <v>1.6146465893174502</v>
      </c>
      <c r="AK191" s="32">
        <f t="shared" si="378"/>
        <v>2.0168536852904726</v>
      </c>
      <c r="AL191" s="32">
        <f t="shared" si="378"/>
        <v>1.117851641523655</v>
      </c>
      <c r="AM191" s="32">
        <f t="shared" si="378"/>
        <v>1.4396173183020733</v>
      </c>
      <c r="AN191" s="32">
        <f t="shared" si="378"/>
        <v>1.8418244142750959</v>
      </c>
      <c r="AO191" s="32">
        <f t="shared" si="378"/>
        <v>0.59276382847752429</v>
      </c>
      <c r="AP191" s="32">
        <f t="shared" si="378"/>
        <v>0.91452950525594245</v>
      </c>
      <c r="AQ191" s="32">
        <f t="shared" si="378"/>
        <v>1.3167366012289652</v>
      </c>
      <c r="AR191" s="32">
        <f t="shared" si="378"/>
        <v>-0.41178297006191872</v>
      </c>
      <c r="AS191" s="32">
        <f t="shared" si="378"/>
        <v>-9.0017293283500582E-2</v>
      </c>
      <c r="AT191" s="32">
        <f t="shared" si="378"/>
        <v>0.31218980268952207</v>
      </c>
      <c r="AU191" s="32">
        <f t="shared" si="378"/>
        <v>-0.58681224107729568</v>
      </c>
      <c r="AV191" s="32">
        <f t="shared" si="378"/>
        <v>-0.26504656429887752</v>
      </c>
      <c r="AW191" s="32">
        <f t="shared" ref="AW191:CB191" si="379">SUMPRODUCT(AH$3:AH$6,$K191:$K194)</f>
        <v>0.13716053167414513</v>
      </c>
      <c r="AX191" s="32">
        <f t="shared" si="379"/>
        <v>-1.1119000541234265</v>
      </c>
      <c r="AY191" s="32">
        <f t="shared" si="379"/>
        <v>-0.79013437734500835</v>
      </c>
      <c r="AZ191" s="32">
        <f t="shared" si="379"/>
        <v>-0.38792728137198568</v>
      </c>
      <c r="BA191" s="32">
        <f t="shared" si="379"/>
        <v>0.12486863008840737</v>
      </c>
      <c r="BB191" s="32">
        <f t="shared" si="379"/>
        <v>0.44663430686682548</v>
      </c>
      <c r="BC191" s="32">
        <f t="shared" si="379"/>
        <v>0.8488414028398481</v>
      </c>
      <c r="BD191" s="32">
        <f t="shared" si="379"/>
        <v>-5.0160640926969535E-2</v>
      </c>
      <c r="BE191" s="32">
        <f t="shared" si="379"/>
        <v>0.27160503585144857</v>
      </c>
      <c r="BF191" s="32">
        <f t="shared" si="379"/>
        <v>0.67381213182447119</v>
      </c>
      <c r="BG191" s="32">
        <f t="shared" si="379"/>
        <v>-0.57524845397310043</v>
      </c>
      <c r="BH191" s="32">
        <f t="shared" si="379"/>
        <v>-0.25348277719468226</v>
      </c>
      <c r="BI191" s="32">
        <f t="shared" si="379"/>
        <v>0.14872431877834041</v>
      </c>
      <c r="BJ191" s="32">
        <f t="shared" si="379"/>
        <v>0.84040409695550866</v>
      </c>
      <c r="BK191" s="32">
        <f t="shared" si="379"/>
        <v>1.1621697737339269</v>
      </c>
      <c r="BL191" s="32">
        <f t="shared" si="379"/>
        <v>1.5643768697069496</v>
      </c>
      <c r="BM191" s="32">
        <f t="shared" si="379"/>
        <v>0.66537482594013175</v>
      </c>
      <c r="BN191" s="32">
        <f t="shared" si="379"/>
        <v>0.98714050271854992</v>
      </c>
      <c r="BO191" s="32">
        <f t="shared" si="379"/>
        <v>1.3893475986915726</v>
      </c>
      <c r="BP191" s="32">
        <f t="shared" si="379"/>
        <v>0.14028701289400108</v>
      </c>
      <c r="BQ191" s="32">
        <f t="shared" si="379"/>
        <v>0.46205268967241919</v>
      </c>
      <c r="BR191" s="32">
        <f t="shared" si="379"/>
        <v>0.86425978564544192</v>
      </c>
      <c r="BS191" s="32">
        <f t="shared" si="379"/>
        <v>-1.3167366012289652</v>
      </c>
      <c r="BT191" s="32">
        <f t="shared" si="379"/>
        <v>-0.99497092445054702</v>
      </c>
      <c r="BU191" s="32">
        <f t="shared" si="379"/>
        <v>-0.59276382847752429</v>
      </c>
      <c r="BV191" s="32">
        <f t="shared" si="379"/>
        <v>-1.4917658722443421</v>
      </c>
      <c r="BW191" s="32">
        <f t="shared" si="379"/>
        <v>-1.1700001954659238</v>
      </c>
      <c r="BX191" s="32">
        <f t="shared" si="379"/>
        <v>-0.7677930994929012</v>
      </c>
      <c r="BY191" s="32">
        <f t="shared" si="379"/>
        <v>-2.0168536852904726</v>
      </c>
      <c r="BZ191" s="32">
        <f t="shared" si="379"/>
        <v>-1.6950880085120545</v>
      </c>
      <c r="CA191" s="32">
        <f t="shared" si="379"/>
        <v>-1.2928809125390319</v>
      </c>
      <c r="CB191" s="32">
        <f t="shared" si="379"/>
        <v>-0.78008500107863898</v>
      </c>
      <c r="CC191" s="32">
        <f t="shared" ref="CC191:CS191" si="380">SUMPRODUCT(BN$3:BN$6,$K191:$K194)</f>
        <v>-0.45831932430022088</v>
      </c>
      <c r="CD191" s="32">
        <f t="shared" si="380"/>
        <v>-5.6112228327198199E-2</v>
      </c>
      <c r="CE191" s="32">
        <f t="shared" si="380"/>
        <v>-0.955114272094016</v>
      </c>
      <c r="CF191" s="32">
        <f t="shared" si="380"/>
        <v>-0.63334859531559784</v>
      </c>
      <c r="CG191" s="32">
        <f t="shared" si="380"/>
        <v>-0.23114149934257516</v>
      </c>
      <c r="CH191" s="32">
        <f t="shared" si="380"/>
        <v>-1.4802020851401467</v>
      </c>
      <c r="CI191" s="32">
        <f t="shared" si="380"/>
        <v>-1.1584364083617285</v>
      </c>
      <c r="CJ191" s="32">
        <f t="shared" si="380"/>
        <v>-0.75622931238870583</v>
      </c>
      <c r="CK191" s="32">
        <f t="shared" si="380"/>
        <v>-6.4549534211537529E-2</v>
      </c>
      <c r="CL191" s="32">
        <f t="shared" si="380"/>
        <v>0.25721614256688058</v>
      </c>
      <c r="CM191" s="32">
        <f t="shared" si="380"/>
        <v>0.65942323853990326</v>
      </c>
      <c r="CN191" s="32">
        <f t="shared" si="380"/>
        <v>-0.23957880522691447</v>
      </c>
      <c r="CO191" s="32">
        <f t="shared" si="380"/>
        <v>8.2186871551503671E-2</v>
      </c>
      <c r="CP191" s="32">
        <f t="shared" si="380"/>
        <v>0.48439396752452635</v>
      </c>
      <c r="CQ191" s="32">
        <f t="shared" si="380"/>
        <v>-0.76466661827304527</v>
      </c>
      <c r="CR191" s="32">
        <f t="shared" si="380"/>
        <v>-0.44290094149462716</v>
      </c>
      <c r="CS191" s="32">
        <f t="shared" si="380"/>
        <v>-4.0693845521604488E-2</v>
      </c>
    </row>
    <row r="192" spans="2:97" ht="14.25" thickTop="1" thickBot="1" x14ac:dyDescent="0.25">
      <c r="H192" s="33">
        <f>H191</f>
        <v>2.5084018707275391E-3</v>
      </c>
      <c r="I192" s="33">
        <f t="shared" ref="I192:J192" si="381">I187</f>
        <v>0.6273415767816678</v>
      </c>
      <c r="J192" s="33">
        <f t="shared" si="381"/>
        <v>-0.4975451850512343</v>
      </c>
      <c r="K192" s="33">
        <f t="shared" ref="K192:K194" si="382">I192+J192*H192</f>
        <v>0.62609353350871377</v>
      </c>
      <c r="L192" s="33">
        <f>$CE$4-$CE$7*SUMPRODUCT($B$4:$CD$4,Q193:CS193)</f>
        <v>0.15305249696709922</v>
      </c>
      <c r="M192" s="39" t="s">
        <v>414</v>
      </c>
      <c r="O192" s="47">
        <f t="shared" ref="O192:O193" si="383">SUM(Q192:CS192)</f>
        <v>127.03968388493924</v>
      </c>
      <c r="P192" s="39" t="s">
        <v>404</v>
      </c>
      <c r="Q192" s="33">
        <f>EXP(Q191)</f>
        <v>1.0415331866792517</v>
      </c>
      <c r="R192" s="33">
        <f>EXP(R191)</f>
        <v>1.4368590590590993</v>
      </c>
      <c r="S192" s="33">
        <f t="shared" ref="S192:CD192" si="384">EXP(S191)</f>
        <v>2.1482780586093564</v>
      </c>
      <c r="T192" s="33">
        <f t="shared" si="384"/>
        <v>0.87429675399374407</v>
      </c>
      <c r="U192" s="33">
        <f t="shared" si="384"/>
        <v>1.2061461193446785</v>
      </c>
      <c r="V192" s="33">
        <f t="shared" si="384"/>
        <v>1.803334312665122</v>
      </c>
      <c r="W192" s="33">
        <f t="shared" si="384"/>
        <v>0.51714952040483886</v>
      </c>
      <c r="X192" s="33">
        <f t="shared" si="384"/>
        <v>0.71343955505720813</v>
      </c>
      <c r="Y192" s="33">
        <f t="shared" si="384"/>
        <v>1.0666784140102512</v>
      </c>
      <c r="Z192" s="33">
        <f t="shared" si="384"/>
        <v>1.7813035819407321</v>
      </c>
      <c r="AA192" s="33">
        <f t="shared" si="384"/>
        <v>2.4574177965528201</v>
      </c>
      <c r="AB192" s="33">
        <f t="shared" si="384"/>
        <v>3.6741367915566978</v>
      </c>
      <c r="AC192" s="33">
        <f t="shared" si="384"/>
        <v>1.4952840288591029</v>
      </c>
      <c r="AD192" s="33">
        <f t="shared" si="384"/>
        <v>2.0628362400844371</v>
      </c>
      <c r="AE192" s="33">
        <f t="shared" si="384"/>
        <v>3.0841896462548908</v>
      </c>
      <c r="AF192" s="33">
        <f t="shared" si="384"/>
        <v>0.88446561749334085</v>
      </c>
      <c r="AG192" s="33">
        <f t="shared" si="384"/>
        <v>1.2201746916711316</v>
      </c>
      <c r="AH192" s="33">
        <f t="shared" si="384"/>
        <v>1.8243087248265126</v>
      </c>
      <c r="AI192" s="33">
        <f t="shared" si="384"/>
        <v>3.643267386021634</v>
      </c>
      <c r="AJ192" s="33">
        <f t="shared" si="384"/>
        <v>5.0261113281183114</v>
      </c>
      <c r="AK192" s="33">
        <f t="shared" si="384"/>
        <v>7.5146442639927606</v>
      </c>
      <c r="AL192" s="33">
        <f t="shared" si="384"/>
        <v>3.0582768655560133</v>
      </c>
      <c r="AM192" s="33">
        <f t="shared" si="384"/>
        <v>4.2190809429659479</v>
      </c>
      <c r="AN192" s="33">
        <f t="shared" si="384"/>
        <v>6.3080362406636139</v>
      </c>
      <c r="AO192" s="33">
        <f t="shared" si="384"/>
        <v>1.8089812264118541</v>
      </c>
      <c r="AP192" s="33">
        <f t="shared" si="384"/>
        <v>2.4956008085781454</v>
      </c>
      <c r="AQ192" s="33">
        <f t="shared" si="384"/>
        <v>3.7312250121643173</v>
      </c>
      <c r="AR192" s="33">
        <f t="shared" si="384"/>
        <v>0.66246803584826908</v>
      </c>
      <c r="AS192" s="33">
        <f t="shared" si="384"/>
        <v>0.91391538053679955</v>
      </c>
      <c r="AT192" s="33">
        <f t="shared" si="384"/>
        <v>1.3664140174739801</v>
      </c>
      <c r="AU192" s="33">
        <f t="shared" si="384"/>
        <v>0.55609716596108827</v>
      </c>
      <c r="AV192" s="33">
        <f t="shared" si="384"/>
        <v>0.76717022640042853</v>
      </c>
      <c r="AW192" s="33">
        <f t="shared" si="384"/>
        <v>1.1470122655409483</v>
      </c>
      <c r="AX192" s="33">
        <f t="shared" si="384"/>
        <v>0.32893337572350712</v>
      </c>
      <c r="AY192" s="33">
        <f t="shared" si="384"/>
        <v>0.45378381292113557</v>
      </c>
      <c r="AZ192" s="33">
        <f t="shared" si="384"/>
        <v>0.67846167827269954</v>
      </c>
      <c r="BA192" s="33">
        <f t="shared" si="384"/>
        <v>1.1329996012322658</v>
      </c>
      <c r="BB192" s="33">
        <f t="shared" si="384"/>
        <v>1.5630426008137095</v>
      </c>
      <c r="BC192" s="33">
        <f t="shared" si="384"/>
        <v>2.336937713430725</v>
      </c>
      <c r="BD192" s="33">
        <f t="shared" si="384"/>
        <v>0.95107663039702328</v>
      </c>
      <c r="BE192" s="33">
        <f t="shared" si="384"/>
        <v>1.3120686788698646</v>
      </c>
      <c r="BF192" s="33">
        <f t="shared" si="384"/>
        <v>1.9617013488090207</v>
      </c>
      <c r="BG192" s="33">
        <f t="shared" si="384"/>
        <v>0.56256507991288984</v>
      </c>
      <c r="BH192" s="33">
        <f t="shared" si="384"/>
        <v>0.77609311131059766</v>
      </c>
      <c r="BI192" s="33">
        <f t="shared" si="384"/>
        <v>1.1603530575630729</v>
      </c>
      <c r="BJ192" s="33">
        <f t="shared" si="384"/>
        <v>2.3173032027745464</v>
      </c>
      <c r="BK192" s="33">
        <f t="shared" si="384"/>
        <v>3.1968622239577864</v>
      </c>
      <c r="BL192" s="33">
        <f t="shared" si="384"/>
        <v>4.7796956346037458</v>
      </c>
      <c r="BM192" s="33">
        <f t="shared" si="384"/>
        <v>1.9452195034367339</v>
      </c>
      <c r="BN192" s="33">
        <f t="shared" si="384"/>
        <v>2.6835498869535863</v>
      </c>
      <c r="BO192" s="33">
        <f t="shared" si="384"/>
        <v>4.012231613795942</v>
      </c>
      <c r="BP192" s="33">
        <f t="shared" si="384"/>
        <v>1.150603989651372</v>
      </c>
      <c r="BQ192" s="33">
        <f t="shared" si="384"/>
        <v>1.5873289368639669</v>
      </c>
      <c r="BR192" s="33">
        <f t="shared" si="384"/>
        <v>2.3732487228730474</v>
      </c>
      <c r="BS192" s="33">
        <f t="shared" si="384"/>
        <v>0.26800849499557372</v>
      </c>
      <c r="BT192" s="33">
        <f t="shared" si="384"/>
        <v>0.36973419461263607</v>
      </c>
      <c r="BU192" s="33">
        <f t="shared" si="384"/>
        <v>0.55279733443310375</v>
      </c>
      <c r="BV192" s="33">
        <f t="shared" si="384"/>
        <v>0.22497502740595735</v>
      </c>
      <c r="BW192" s="33">
        <f t="shared" si="384"/>
        <v>0.31036688059933004</v>
      </c>
      <c r="BX192" s="33">
        <f t="shared" si="384"/>
        <v>0.46403602044808928</v>
      </c>
      <c r="BY192" s="33">
        <f t="shared" si="384"/>
        <v>0.13307349820823977</v>
      </c>
      <c r="BZ192" s="33">
        <f t="shared" si="384"/>
        <v>0.18358307144376967</v>
      </c>
      <c r="CA192" s="33">
        <f t="shared" si="384"/>
        <v>0.27447889326947739</v>
      </c>
      <c r="CB192" s="33">
        <f t="shared" si="384"/>
        <v>0.4583670479557948</v>
      </c>
      <c r="CC192" s="33">
        <f t="shared" si="384"/>
        <v>0.63234552067353778</v>
      </c>
      <c r="CD192" s="33">
        <f t="shared" si="384"/>
        <v>0.94543302556927811</v>
      </c>
      <c r="CE192" s="33">
        <f t="shared" ref="CE192:CS192" si="385">EXP(CE191)</f>
        <v>0.38476817377578193</v>
      </c>
      <c r="CF192" s="33">
        <f t="shared" si="385"/>
        <v>0.53081134926679485</v>
      </c>
      <c r="CG192" s="33">
        <f t="shared" si="385"/>
        <v>0.7936271603683992</v>
      </c>
      <c r="CH192" s="33">
        <f t="shared" si="385"/>
        <v>0.22759169083751984</v>
      </c>
      <c r="CI192" s="33">
        <f t="shared" si="385"/>
        <v>0.31397672866200838</v>
      </c>
      <c r="CJ192" s="33">
        <f t="shared" si="385"/>
        <v>0.4694331798556679</v>
      </c>
      <c r="CK192" s="33">
        <f t="shared" si="385"/>
        <v>0.93748967530001004</v>
      </c>
      <c r="CL192" s="33">
        <f t="shared" si="385"/>
        <v>1.2933246390583084</v>
      </c>
      <c r="CM192" s="33">
        <f t="shared" si="385"/>
        <v>1.9336767424963914</v>
      </c>
      <c r="CN192" s="33">
        <f t="shared" si="385"/>
        <v>0.78695925439566794</v>
      </c>
      <c r="CO192" s="33">
        <f t="shared" si="385"/>
        <v>1.0856586695945898</v>
      </c>
      <c r="CP192" s="33">
        <f t="shared" si="385"/>
        <v>1.6231910042425062</v>
      </c>
      <c r="CQ192" s="33">
        <f t="shared" si="385"/>
        <v>0.46548909066609817</v>
      </c>
      <c r="CR192" s="33">
        <f t="shared" si="385"/>
        <v>0.64217081641848905</v>
      </c>
      <c r="CS192" s="33">
        <f t="shared" si="385"/>
        <v>0.96012303092168094</v>
      </c>
    </row>
    <row r="193" spans="1:111" ht="14.25" thickTop="1" thickBot="1" x14ac:dyDescent="0.25">
      <c r="H193" s="32">
        <f t="shared" ref="H193:H194" si="386">H192</f>
        <v>2.5084018707275391E-3</v>
      </c>
      <c r="I193" s="32">
        <f t="shared" ref="I193:J193" si="387">I188</f>
        <v>-0.35144284367834971</v>
      </c>
      <c r="J193" s="32">
        <f t="shared" si="387"/>
        <v>0.55186597640126911</v>
      </c>
      <c r="K193" s="32">
        <f t="shared" si="382"/>
        <v>-0.35005854203075387</v>
      </c>
      <c r="L193" s="32">
        <f>$CE$5-$CE$7*SUMPRODUCT($B$5:$CD$5,Q193:CS193)</f>
        <v>-7.5084566707374734E-2</v>
      </c>
      <c r="M193" s="32">
        <f>SUMPRODUCT($B$7:$CD$7, LN(Q193:CS193))</f>
        <v>-487.23854099930884</v>
      </c>
      <c r="O193" s="48">
        <f t="shared" si="383"/>
        <v>0.99999999999999967</v>
      </c>
      <c r="P193" s="39" t="s">
        <v>405</v>
      </c>
      <c r="Q193" s="32">
        <f t="shared" ref="Q193:AV193" si="388">Q192/$O192</f>
        <v>8.1984869202175892E-3</v>
      </c>
      <c r="R193" s="32">
        <f t="shared" si="388"/>
        <v>1.1310316706710895E-2</v>
      </c>
      <c r="S193" s="32">
        <f t="shared" si="388"/>
        <v>1.6910291279967821E-2</v>
      </c>
      <c r="T193" s="32">
        <f t="shared" si="388"/>
        <v>6.8820759565617383E-3</v>
      </c>
      <c r="U193" s="32">
        <f t="shared" si="388"/>
        <v>9.4942468562586625E-3</v>
      </c>
      <c r="V193" s="32">
        <f t="shared" si="388"/>
        <v>1.4195047228694422E-2</v>
      </c>
      <c r="W193" s="32">
        <f t="shared" si="388"/>
        <v>4.0707714675457234E-3</v>
      </c>
      <c r="X193" s="32">
        <f t="shared" si="388"/>
        <v>5.6158794893048968E-3</v>
      </c>
      <c r="Y193" s="32">
        <f t="shared" si="388"/>
        <v>8.3964189880726525E-3</v>
      </c>
      <c r="Z193" s="32">
        <f t="shared" si="388"/>
        <v>1.4021631095635216E-2</v>
      </c>
      <c r="AA193" s="32">
        <f t="shared" si="388"/>
        <v>1.9343702073271223E-2</v>
      </c>
      <c r="AB193" s="32">
        <f t="shared" si="388"/>
        <v>2.8921173913533903E-2</v>
      </c>
      <c r="AC193" s="32">
        <f t="shared" si="388"/>
        <v>1.1770212134764067E-2</v>
      </c>
      <c r="AD193" s="32">
        <f t="shared" si="388"/>
        <v>1.6237731211239181E-2</v>
      </c>
      <c r="AE193" s="32">
        <f t="shared" si="388"/>
        <v>2.4277371856877915E-2</v>
      </c>
      <c r="AF193" s="32">
        <f t="shared" si="388"/>
        <v>6.9621207361819934E-3</v>
      </c>
      <c r="AG193" s="32">
        <f t="shared" si="388"/>
        <v>9.6046735504809085E-3</v>
      </c>
      <c r="AH193" s="32">
        <f t="shared" si="388"/>
        <v>1.4360148490914085E-2</v>
      </c>
      <c r="AI193" s="32">
        <f t="shared" si="388"/>
        <v>2.8678183655757264E-2</v>
      </c>
      <c r="AJ193" s="32">
        <f t="shared" si="388"/>
        <v>3.9563317338466436E-2</v>
      </c>
      <c r="AK193" s="32">
        <f t="shared" si="388"/>
        <v>5.9151943976803567E-2</v>
      </c>
      <c r="AL193" s="32">
        <f t="shared" si="388"/>
        <v>2.407339794961956E-2</v>
      </c>
      <c r="AM193" s="32">
        <f t="shared" si="388"/>
        <v>3.3210732378610136E-2</v>
      </c>
      <c r="AN193" s="32">
        <f t="shared" si="388"/>
        <v>4.9654061217413357E-2</v>
      </c>
      <c r="AO193" s="32">
        <f t="shared" si="388"/>
        <v>1.4239497227104733E-2</v>
      </c>
      <c r="AP193" s="32">
        <f t="shared" si="388"/>
        <v>1.9644261794908347E-2</v>
      </c>
      <c r="AQ193" s="32">
        <f t="shared" si="388"/>
        <v>2.9370547045313139E-2</v>
      </c>
      <c r="AR193" s="32">
        <f t="shared" si="388"/>
        <v>5.214654315798449E-3</v>
      </c>
      <c r="AS193" s="32">
        <f t="shared" si="388"/>
        <v>7.1939361984286682E-3</v>
      </c>
      <c r="AT193" s="32">
        <f t="shared" si="388"/>
        <v>1.0755804609145211E-2</v>
      </c>
      <c r="AU193" s="32">
        <f t="shared" si="388"/>
        <v>4.3773500449257215E-3</v>
      </c>
      <c r="AV193" s="32">
        <f t="shared" si="388"/>
        <v>6.0388234836546047E-3</v>
      </c>
      <c r="AW193" s="32">
        <f t="shared" ref="AW193:CB193" si="389">AW192/$O192</f>
        <v>9.0287714079941E-3</v>
      </c>
      <c r="AX193" s="32">
        <f t="shared" si="389"/>
        <v>2.5892175237260859E-3</v>
      </c>
      <c r="AY193" s="32">
        <f t="shared" si="389"/>
        <v>3.5719847455865116E-3</v>
      </c>
      <c r="AZ193" s="32">
        <f t="shared" si="389"/>
        <v>5.3405491695586015E-3</v>
      </c>
      <c r="BA193" s="32">
        <f t="shared" si="389"/>
        <v>8.9184699346263469E-3</v>
      </c>
      <c r="BB193" s="32">
        <f t="shared" si="389"/>
        <v>1.2303577535893182E-2</v>
      </c>
      <c r="BC193" s="32">
        <f t="shared" si="389"/>
        <v>1.8395336338740471E-2</v>
      </c>
      <c r="BD193" s="32">
        <f t="shared" si="389"/>
        <v>7.4864530618512894E-3</v>
      </c>
      <c r="BE193" s="32">
        <f t="shared" si="389"/>
        <v>1.0328022226961889E-2</v>
      </c>
      <c r="BF193" s="32">
        <f t="shared" si="389"/>
        <v>1.5441642239803965E-2</v>
      </c>
      <c r="BG193" s="32">
        <f t="shared" si="389"/>
        <v>4.4282625925172259E-3</v>
      </c>
      <c r="BH193" s="32">
        <f t="shared" si="389"/>
        <v>6.1090604728953109E-3</v>
      </c>
      <c r="BI193" s="32">
        <f t="shared" si="389"/>
        <v>9.1337842009589151E-3</v>
      </c>
      <c r="BJ193" s="32">
        <f t="shared" si="389"/>
        <v>1.8240782186402044E-2</v>
      </c>
      <c r="BK193" s="32">
        <f t="shared" si="389"/>
        <v>2.5164280374415978E-2</v>
      </c>
      <c r="BL193" s="32">
        <f t="shared" si="389"/>
        <v>3.7623642380382107E-2</v>
      </c>
      <c r="BM193" s="32">
        <f t="shared" si="389"/>
        <v>1.5311904469146298E-2</v>
      </c>
      <c r="BN193" s="32">
        <f t="shared" si="389"/>
        <v>2.1123713511315857E-2</v>
      </c>
      <c r="BO193" s="32">
        <f t="shared" si="389"/>
        <v>3.1582506277564808E-2</v>
      </c>
      <c r="BP193" s="32">
        <f t="shared" si="389"/>
        <v>9.0570438658638536E-3</v>
      </c>
      <c r="BQ193" s="32">
        <f t="shared" si="389"/>
        <v>1.2494748792838796E-2</v>
      </c>
      <c r="BR193" s="32">
        <f t="shared" si="389"/>
        <v>1.8681160487005903E-2</v>
      </c>
      <c r="BS193" s="32">
        <f t="shared" si="389"/>
        <v>2.1096439065316861E-3</v>
      </c>
      <c r="BT193" s="32">
        <f t="shared" si="389"/>
        <v>2.9103834589789047E-3</v>
      </c>
      <c r="BU193" s="32">
        <f t="shared" si="389"/>
        <v>4.351375235896968E-3</v>
      </c>
      <c r="BV193" s="32">
        <f t="shared" si="389"/>
        <v>1.7709035517572513E-3</v>
      </c>
      <c r="BW193" s="32">
        <f t="shared" si="389"/>
        <v>2.4430703155750261E-3</v>
      </c>
      <c r="BX193" s="32">
        <f t="shared" si="389"/>
        <v>3.6526855723946075E-3</v>
      </c>
      <c r="BY193" s="32">
        <f t="shared" si="389"/>
        <v>1.0474955080080758E-3</v>
      </c>
      <c r="BZ193" s="32">
        <f t="shared" si="389"/>
        <v>1.4450844478646704E-3</v>
      </c>
      <c r="CA193" s="32">
        <f t="shared" si="389"/>
        <v>2.1605760096040142E-3</v>
      </c>
      <c r="CB193" s="32">
        <f t="shared" si="389"/>
        <v>3.6080619373308671E-3</v>
      </c>
      <c r="CC193" s="32">
        <f t="shared" ref="CC193:CS193" si="390">CC192/$O192</f>
        <v>4.9775432474017936E-3</v>
      </c>
      <c r="CD193" s="32">
        <f t="shared" si="390"/>
        <v>7.4420291097824489E-3</v>
      </c>
      <c r="CE193" s="32">
        <f t="shared" si="390"/>
        <v>3.0287242695303715E-3</v>
      </c>
      <c r="CF193" s="32">
        <f t="shared" si="390"/>
        <v>4.1783113200089079E-3</v>
      </c>
      <c r="CG193" s="32">
        <f t="shared" si="390"/>
        <v>6.2470807239035095E-3</v>
      </c>
      <c r="CH193" s="32">
        <f t="shared" si="390"/>
        <v>1.7915007647819031E-3</v>
      </c>
      <c r="CI193" s="32">
        <f t="shared" si="390"/>
        <v>2.4714854371519013E-3</v>
      </c>
      <c r="CJ193" s="32">
        <f t="shared" si="390"/>
        <v>3.6951696155103544E-3</v>
      </c>
      <c r="CK193" s="32">
        <f t="shared" si="390"/>
        <v>7.3795025824300794E-3</v>
      </c>
      <c r="CL193" s="32">
        <f t="shared" si="390"/>
        <v>1.0180477465841949E-2</v>
      </c>
      <c r="CM193" s="32">
        <f t="shared" si="390"/>
        <v>1.5221044978730712E-2</v>
      </c>
      <c r="CN193" s="32">
        <f t="shared" si="390"/>
        <v>6.1945939278975426E-3</v>
      </c>
      <c r="CO193" s="32">
        <f t="shared" si="390"/>
        <v>8.5458231349023091E-3</v>
      </c>
      <c r="CP193" s="32">
        <f t="shared" si="390"/>
        <v>1.2777039068458656E-2</v>
      </c>
      <c r="CQ193" s="32">
        <f t="shared" si="390"/>
        <v>3.6641234961486131E-3</v>
      </c>
      <c r="CR193" s="32">
        <f t="shared" si="390"/>
        <v>5.0548836141634914E-3</v>
      </c>
      <c r="CS193" s="32">
        <f t="shared" si="390"/>
        <v>7.5576623111820035E-3</v>
      </c>
    </row>
    <row r="194" spans="1:111" ht="13.5" thickTop="1" x14ac:dyDescent="0.2">
      <c r="H194" s="34">
        <f t="shared" si="386"/>
        <v>2.5084018707275391E-3</v>
      </c>
      <c r="I194" s="34">
        <f t="shared" ref="I194:J194" si="391">I189</f>
        <v>0.35947798450499285</v>
      </c>
      <c r="J194" s="34">
        <f t="shared" si="391"/>
        <v>1</v>
      </c>
      <c r="K194" s="34">
        <f t="shared" si="382"/>
        <v>0.36198638637572039</v>
      </c>
      <c r="L194" s="34">
        <f>$CE$6-$CE$7*SUMPRODUCT($B$6:$CD$6,Q193:CS193)</f>
        <v>0.10229177758947117</v>
      </c>
    </row>
    <row r="195" spans="1:111" ht="13.5" thickBot="1" x14ac:dyDescent="0.25">
      <c r="B195" s="39" t="s">
        <v>406</v>
      </c>
      <c r="D195" s="39" t="s">
        <v>407</v>
      </c>
      <c r="E195" s="39" t="s">
        <v>408</v>
      </c>
      <c r="F195" s="39" t="s">
        <v>409</v>
      </c>
      <c r="H195" s="39" t="s">
        <v>386</v>
      </c>
      <c r="I195" s="39" t="s">
        <v>410</v>
      </c>
      <c r="J195" s="39" t="s">
        <v>411</v>
      </c>
      <c r="K195" s="39" t="s">
        <v>388</v>
      </c>
      <c r="L195" s="39" t="s">
        <v>412</v>
      </c>
      <c r="M195" s="39" t="s">
        <v>413</v>
      </c>
      <c r="O195" s="45" t="s">
        <v>375</v>
      </c>
    </row>
    <row r="196" spans="1:111" ht="14.25" thickTop="1" thickBot="1" x14ac:dyDescent="0.25">
      <c r="B196" s="32">
        <f>1+B191</f>
        <v>9</v>
      </c>
      <c r="D196" s="32">
        <f>IF(F191,IF(M196&lt;0,D191,H196),E191)</f>
        <v>2.5084018707275391E-3</v>
      </c>
      <c r="E196" s="32">
        <f>IF(F191,IF(M196&lt;0,H196,E191),H196)</f>
        <v>2.9264688491821289E-3</v>
      </c>
      <c r="F196" s="32" t="b">
        <f>OR(F191,M196*M191&lt;=0)</f>
        <v>1</v>
      </c>
      <c r="H196" s="32">
        <f>IF(F191,(D191+E191)/2,2*H191)</f>
        <v>2.9264688491821289E-3</v>
      </c>
      <c r="I196" s="32">
        <f>I191</f>
        <v>-0.67820398701868168</v>
      </c>
      <c r="J196" s="32">
        <f>J191</f>
        <v>-0.20380958991026066</v>
      </c>
      <c r="K196" s="32">
        <f>I196+J196*H196</f>
        <v>-0.67880042943471863</v>
      </c>
      <c r="L196" s="32">
        <f>$CE$3-$CE$7*SUMPRODUCT($B$3:$CD$3,Q198:CS198)</f>
        <v>-0.15443953127542187</v>
      </c>
      <c r="M196" s="32">
        <f>SUMPRODUCT(L196:L199,J196:J199)</f>
        <v>-3.2702379603088944E-2</v>
      </c>
      <c r="O196" s="46">
        <f>SUM(Q196:CS196)</f>
        <v>7.3305362564141756</v>
      </c>
      <c r="P196" s="39" t="s">
        <v>402</v>
      </c>
      <c r="Q196" s="32">
        <f t="shared" ref="Q196:AV196" si="392">SUMPRODUCT(B$3:B$6,$K196:$K199)</f>
        <v>4.0338274873476743E-2</v>
      </c>
      <c r="R196" s="32">
        <f t="shared" si="392"/>
        <v>0.3624755667438545</v>
      </c>
      <c r="S196" s="32">
        <f t="shared" si="392"/>
        <v>0.76514718158182671</v>
      </c>
      <c r="T196" s="32">
        <f t="shared" si="392"/>
        <v>-0.13457563767126721</v>
      </c>
      <c r="U196" s="32">
        <f t="shared" si="392"/>
        <v>0.18756165419911056</v>
      </c>
      <c r="V196" s="32">
        <f t="shared" si="392"/>
        <v>0.59023326903708273</v>
      </c>
      <c r="W196" s="32">
        <f t="shared" si="392"/>
        <v>-0.65931737530549905</v>
      </c>
      <c r="X196" s="32">
        <f t="shared" si="392"/>
        <v>-0.33718008343512129</v>
      </c>
      <c r="Y196" s="32">
        <f t="shared" si="392"/>
        <v>6.5491531402850911E-2</v>
      </c>
      <c r="Z196" s="32">
        <f t="shared" si="392"/>
        <v>0.57681158312766656</v>
      </c>
      <c r="AA196" s="32">
        <f t="shared" si="392"/>
        <v>0.89894887499804432</v>
      </c>
      <c r="AB196" s="32">
        <f t="shared" si="392"/>
        <v>1.3016204898360166</v>
      </c>
      <c r="AC196" s="32">
        <f t="shared" si="392"/>
        <v>0.40189767058292264</v>
      </c>
      <c r="AD196" s="32">
        <f t="shared" si="392"/>
        <v>0.72403496245330046</v>
      </c>
      <c r="AE196" s="32">
        <f t="shared" si="392"/>
        <v>1.1267065772912725</v>
      </c>
      <c r="AF196" s="32">
        <f t="shared" si="392"/>
        <v>-0.12284406705130924</v>
      </c>
      <c r="AG196" s="32">
        <f t="shared" si="392"/>
        <v>0.19929322481906853</v>
      </c>
      <c r="AH196" s="32">
        <f t="shared" si="392"/>
        <v>0.60196483965704073</v>
      </c>
      <c r="AI196" s="32">
        <f t="shared" si="392"/>
        <v>1.2921093274665862</v>
      </c>
      <c r="AJ196" s="32">
        <f t="shared" si="392"/>
        <v>1.614246619336964</v>
      </c>
      <c r="AK196" s="32">
        <f t="shared" si="392"/>
        <v>2.0169182341749363</v>
      </c>
      <c r="AL196" s="32">
        <f t="shared" si="392"/>
        <v>1.1171954149218422</v>
      </c>
      <c r="AM196" s="32">
        <f t="shared" si="392"/>
        <v>1.4393327067922199</v>
      </c>
      <c r="AN196" s="32">
        <f t="shared" si="392"/>
        <v>1.8420043216301922</v>
      </c>
      <c r="AO196" s="32">
        <f t="shared" si="392"/>
        <v>0.59245367728761034</v>
      </c>
      <c r="AP196" s="32">
        <f t="shared" si="392"/>
        <v>0.9145909691579881</v>
      </c>
      <c r="AQ196" s="32">
        <f t="shared" si="392"/>
        <v>1.3172625839959604</v>
      </c>
      <c r="AR196" s="32">
        <f t="shared" si="392"/>
        <v>-0.41219534474966901</v>
      </c>
      <c r="AS196" s="32">
        <f t="shared" si="392"/>
        <v>-9.005805287929125E-2</v>
      </c>
      <c r="AT196" s="32">
        <f t="shared" si="392"/>
        <v>0.31261356195868095</v>
      </c>
      <c r="AU196" s="32">
        <f t="shared" si="392"/>
        <v>-0.58710925729441299</v>
      </c>
      <c r="AV196" s="32">
        <f t="shared" si="392"/>
        <v>-0.26497196542403523</v>
      </c>
      <c r="AW196" s="32">
        <f t="shared" ref="AW196:CB196" si="393">SUMPRODUCT(AH$3:AH$6,$K196:$K199)</f>
        <v>0.137699649413937</v>
      </c>
      <c r="AX196" s="32">
        <f t="shared" si="393"/>
        <v>-1.1118509949286448</v>
      </c>
      <c r="AY196" s="32">
        <f t="shared" si="393"/>
        <v>-0.78971370305826705</v>
      </c>
      <c r="AZ196" s="32">
        <f t="shared" si="393"/>
        <v>-0.38704208822029479</v>
      </c>
      <c r="BA196" s="32">
        <f t="shared" si="393"/>
        <v>0.12427796350452086</v>
      </c>
      <c r="BB196" s="32">
        <f t="shared" si="393"/>
        <v>0.44641525537489862</v>
      </c>
      <c r="BC196" s="32">
        <f t="shared" si="393"/>
        <v>0.84908687021287088</v>
      </c>
      <c r="BD196" s="32">
        <f t="shared" si="393"/>
        <v>-5.0635949040223116E-2</v>
      </c>
      <c r="BE196" s="32">
        <f t="shared" si="393"/>
        <v>0.27150134283015465</v>
      </c>
      <c r="BF196" s="32">
        <f t="shared" si="393"/>
        <v>0.67417295766812679</v>
      </c>
      <c r="BG196" s="32">
        <f t="shared" si="393"/>
        <v>-0.57537768667445499</v>
      </c>
      <c r="BH196" s="32">
        <f t="shared" si="393"/>
        <v>-0.25324039480407723</v>
      </c>
      <c r="BI196" s="32">
        <f t="shared" si="393"/>
        <v>0.149431220033895</v>
      </c>
      <c r="BJ196" s="32">
        <f t="shared" si="393"/>
        <v>0.83957570784344049</v>
      </c>
      <c r="BK196" s="32">
        <f t="shared" si="393"/>
        <v>1.1617129997138183</v>
      </c>
      <c r="BL196" s="32">
        <f t="shared" si="393"/>
        <v>1.5643846145517906</v>
      </c>
      <c r="BM196" s="32">
        <f t="shared" si="393"/>
        <v>0.66466179529869662</v>
      </c>
      <c r="BN196" s="32">
        <f t="shared" si="393"/>
        <v>0.98679908716907438</v>
      </c>
      <c r="BO196" s="32">
        <f t="shared" si="393"/>
        <v>1.3894707020070467</v>
      </c>
      <c r="BP196" s="32">
        <f t="shared" si="393"/>
        <v>0.13992005766446486</v>
      </c>
      <c r="BQ196" s="32">
        <f t="shared" si="393"/>
        <v>0.46205734953484262</v>
      </c>
      <c r="BR196" s="32">
        <f t="shared" si="393"/>
        <v>0.86472896437281488</v>
      </c>
      <c r="BS196" s="32">
        <f t="shared" si="393"/>
        <v>-1.3172625839959604</v>
      </c>
      <c r="BT196" s="32">
        <f t="shared" si="393"/>
        <v>-0.99512529212558265</v>
      </c>
      <c r="BU196" s="32">
        <f t="shared" si="393"/>
        <v>-0.59245367728761034</v>
      </c>
      <c r="BV196" s="32">
        <f t="shared" si="393"/>
        <v>-1.4921764965407045</v>
      </c>
      <c r="BW196" s="32">
        <f t="shared" si="393"/>
        <v>-1.1700392046703267</v>
      </c>
      <c r="BX196" s="32">
        <f t="shared" si="393"/>
        <v>-0.76736758983235442</v>
      </c>
      <c r="BY196" s="32">
        <f t="shared" si="393"/>
        <v>-2.0169182341749363</v>
      </c>
      <c r="BZ196" s="32">
        <f t="shared" si="393"/>
        <v>-1.6947809423045586</v>
      </c>
      <c r="CA196" s="32">
        <f t="shared" si="393"/>
        <v>-1.2921093274665862</v>
      </c>
      <c r="CB196" s="32">
        <f t="shared" si="393"/>
        <v>-0.78078927574177071</v>
      </c>
      <c r="CC196" s="32">
        <f t="shared" ref="CC196:CS196" si="394">SUMPRODUCT(BN$3:BN$6,$K196:$K199)</f>
        <v>-0.45865198387139294</v>
      </c>
      <c r="CD196" s="32">
        <f t="shared" si="394"/>
        <v>-5.598036903342074E-2</v>
      </c>
      <c r="CE196" s="32">
        <f t="shared" si="394"/>
        <v>-0.95570318828651457</v>
      </c>
      <c r="CF196" s="32">
        <f t="shared" si="394"/>
        <v>-0.63356589641613681</v>
      </c>
      <c r="CG196" s="32">
        <f t="shared" si="394"/>
        <v>-0.23089428157816466</v>
      </c>
      <c r="CH196" s="32">
        <f t="shared" si="394"/>
        <v>-1.4804449259207466</v>
      </c>
      <c r="CI196" s="32">
        <f t="shared" si="394"/>
        <v>-1.1583076340503689</v>
      </c>
      <c r="CJ196" s="32">
        <f t="shared" si="394"/>
        <v>-0.75563601921239654</v>
      </c>
      <c r="CK196" s="32">
        <f t="shared" si="394"/>
        <v>-6.5491531402850911E-2</v>
      </c>
      <c r="CL196" s="32">
        <f t="shared" si="394"/>
        <v>0.25664576046752685</v>
      </c>
      <c r="CM196" s="32">
        <f t="shared" si="394"/>
        <v>0.65931737530549905</v>
      </c>
      <c r="CN196" s="32">
        <f t="shared" si="394"/>
        <v>-0.24040544394759486</v>
      </c>
      <c r="CO196" s="32">
        <f t="shared" si="394"/>
        <v>8.1731847922782902E-2</v>
      </c>
      <c r="CP196" s="32">
        <f t="shared" si="394"/>
        <v>0.48440346276075508</v>
      </c>
      <c r="CQ196" s="32">
        <f t="shared" si="394"/>
        <v>-0.76514718158182671</v>
      </c>
      <c r="CR196" s="32">
        <f t="shared" si="394"/>
        <v>-0.44300988971144895</v>
      </c>
      <c r="CS196" s="32">
        <f t="shared" si="394"/>
        <v>-4.0338274873476743E-2</v>
      </c>
    </row>
    <row r="197" spans="1:111" ht="14.25" thickTop="1" thickBot="1" x14ac:dyDescent="0.25">
      <c r="H197" s="33">
        <f>H196</f>
        <v>2.9264688491821289E-3</v>
      </c>
      <c r="I197" s="33">
        <f t="shared" ref="I197:J197" si="395">I192</f>
        <v>0.6273415767816678</v>
      </c>
      <c r="J197" s="33">
        <f t="shared" si="395"/>
        <v>-0.4975451850512343</v>
      </c>
      <c r="K197" s="33">
        <f t="shared" ref="K197:K199" si="396">I197+J197*H197</f>
        <v>0.62588552629655481</v>
      </c>
      <c r="L197" s="33">
        <f>$CE$4-$CE$7*SUMPRODUCT($B$4:$CD$4,Q198:CS198)</f>
        <v>0.16798891280088668</v>
      </c>
      <c r="M197" s="39" t="s">
        <v>414</v>
      </c>
      <c r="O197" s="47">
        <f t="shared" ref="O197:O198" si="397">SUM(Q197:CS197)</f>
        <v>127.0348488506165</v>
      </c>
      <c r="P197" s="39" t="s">
        <v>404</v>
      </c>
      <c r="Q197" s="33">
        <f>EXP(Q196)</f>
        <v>1.041162913881988</v>
      </c>
      <c r="R197" s="33">
        <f>EXP(R196)</f>
        <v>1.436882112848509</v>
      </c>
      <c r="S197" s="33">
        <f t="shared" ref="S197:CD197" si="398">EXP(S196)</f>
        <v>2.149310690323968</v>
      </c>
      <c r="T197" s="33">
        <f t="shared" si="398"/>
        <v>0.87408676248895867</v>
      </c>
      <c r="U197" s="33">
        <f t="shared" si="398"/>
        <v>1.2063046208735844</v>
      </c>
      <c r="V197" s="33">
        <f t="shared" si="398"/>
        <v>1.8044092791237549</v>
      </c>
      <c r="W197" s="33">
        <f t="shared" si="398"/>
        <v>0.51720427042369543</v>
      </c>
      <c r="X197" s="33">
        <f t="shared" si="398"/>
        <v>0.7137802883218195</v>
      </c>
      <c r="Y197" s="33">
        <f t="shared" si="398"/>
        <v>1.0676836954921125</v>
      </c>
      <c r="Z197" s="33">
        <f t="shared" si="398"/>
        <v>1.7803528644771729</v>
      </c>
      <c r="AA197" s="33">
        <f t="shared" si="398"/>
        <v>2.4570191191191557</v>
      </c>
      <c r="AB197" s="33">
        <f t="shared" si="398"/>
        <v>3.6752475459411249</v>
      </c>
      <c r="AC197" s="33">
        <f t="shared" si="398"/>
        <v>1.4946583773297786</v>
      </c>
      <c r="AD197" s="33">
        <f t="shared" si="398"/>
        <v>2.0627395180614014</v>
      </c>
      <c r="AE197" s="33">
        <f t="shared" si="398"/>
        <v>3.0854779650183461</v>
      </c>
      <c r="AF197" s="33">
        <f t="shared" si="398"/>
        <v>0.88440155915217566</v>
      </c>
      <c r="AG197" s="33">
        <f t="shared" si="398"/>
        <v>1.2205398059972892</v>
      </c>
      <c r="AH197" s="33">
        <f t="shared" si="398"/>
        <v>1.8257024912053401</v>
      </c>
      <c r="AI197" s="33">
        <f t="shared" si="398"/>
        <v>3.6404573795106003</v>
      </c>
      <c r="AJ197" s="33">
        <f t="shared" si="398"/>
        <v>5.024101436443444</v>
      </c>
      <c r="AK197" s="33">
        <f t="shared" si="398"/>
        <v>7.5151293415525826</v>
      </c>
      <c r="AL197" s="33">
        <f t="shared" si="398"/>
        <v>3.0562706012751191</v>
      </c>
      <c r="AM197" s="33">
        <f t="shared" si="398"/>
        <v>4.217880314832974</v>
      </c>
      <c r="AN197" s="33">
        <f t="shared" si="398"/>
        <v>6.3091712048706663</v>
      </c>
      <c r="AO197" s="33">
        <f t="shared" si="398"/>
        <v>1.8084202557293096</v>
      </c>
      <c r="AP197" s="33">
        <f t="shared" si="398"/>
        <v>2.4957542026558395</v>
      </c>
      <c r="AQ197" s="33">
        <f t="shared" si="398"/>
        <v>3.7331880884473869</v>
      </c>
      <c r="AR197" s="33">
        <f t="shared" si="398"/>
        <v>0.66219490711839957</v>
      </c>
      <c r="AS197" s="33">
        <f t="shared" si="398"/>
        <v>0.91387813047445587</v>
      </c>
      <c r="AT197" s="33">
        <f t="shared" si="398"/>
        <v>1.3669931707815177</v>
      </c>
      <c r="AU197" s="33">
        <f t="shared" si="398"/>
        <v>0.55593202061114255</v>
      </c>
      <c r="AV197" s="33">
        <f t="shared" si="398"/>
        <v>0.76722745857083163</v>
      </c>
      <c r="AW197" s="33">
        <f t="shared" si="398"/>
        <v>1.1476308069193937</v>
      </c>
      <c r="AX197" s="33">
        <f t="shared" si="398"/>
        <v>0.32894951332590261</v>
      </c>
      <c r="AY197" s="33">
        <f t="shared" si="398"/>
        <v>0.45397474826094908</v>
      </c>
      <c r="AZ197" s="33">
        <f t="shared" si="398"/>
        <v>0.67906251379250204</v>
      </c>
      <c r="BA197" s="33">
        <f t="shared" si="398"/>
        <v>1.1323305738337766</v>
      </c>
      <c r="BB197" s="33">
        <f t="shared" si="398"/>
        <v>1.5627002514974893</v>
      </c>
      <c r="BC197" s="33">
        <f t="shared" si="398"/>
        <v>2.3375114258031124</v>
      </c>
      <c r="BD197" s="33">
        <f t="shared" si="398"/>
        <v>0.95062468337382178</v>
      </c>
      <c r="BE197" s="33">
        <f t="shared" si="398"/>
        <v>1.3119326335580042</v>
      </c>
      <c r="BF197" s="33">
        <f t="shared" si="398"/>
        <v>1.9624093090707033</v>
      </c>
      <c r="BG197" s="33">
        <f t="shared" si="398"/>
        <v>0.56249238280544789</v>
      </c>
      <c r="BH197" s="33">
        <f t="shared" si="398"/>
        <v>0.77628124541352495</v>
      </c>
      <c r="BI197" s="33">
        <f t="shared" si="398"/>
        <v>1.1611736025843342</v>
      </c>
      <c r="BJ197" s="33">
        <f t="shared" si="398"/>
        <v>2.3153843689122771</v>
      </c>
      <c r="BK197" s="33">
        <f t="shared" si="398"/>
        <v>3.1954023137979153</v>
      </c>
      <c r="BL197" s="33">
        <f t="shared" si="398"/>
        <v>4.7797326527481729</v>
      </c>
      <c r="BM197" s="33">
        <f t="shared" si="398"/>
        <v>1.9438329966961048</v>
      </c>
      <c r="BN197" s="33">
        <f t="shared" si="398"/>
        <v>2.6826338376800183</v>
      </c>
      <c r="BO197" s="33">
        <f t="shared" si="398"/>
        <v>4.0127255632128316</v>
      </c>
      <c r="BP197" s="33">
        <f t="shared" si="398"/>
        <v>1.1501818469587155</v>
      </c>
      <c r="BQ197" s="33">
        <f t="shared" si="398"/>
        <v>1.5873363336156672</v>
      </c>
      <c r="BR197" s="33">
        <f t="shared" si="398"/>
        <v>2.374362461939493</v>
      </c>
      <c r="BS197" s="33">
        <f t="shared" si="398"/>
        <v>0.26786756421262847</v>
      </c>
      <c r="BT197" s="33">
        <f t="shared" si="398"/>
        <v>0.36967712400967401</v>
      </c>
      <c r="BU197" s="33">
        <f t="shared" si="398"/>
        <v>0.55296881177473567</v>
      </c>
      <c r="BV197" s="33">
        <f t="shared" si="398"/>
        <v>0.22488266615781369</v>
      </c>
      <c r="BW197" s="33">
        <f t="shared" si="398"/>
        <v>0.31035477367038722</v>
      </c>
      <c r="BX197" s="33">
        <f t="shared" si="398"/>
        <v>0.46423351427241688</v>
      </c>
      <c r="BY197" s="33">
        <f t="shared" si="398"/>
        <v>0.13306490873960206</v>
      </c>
      <c r="BZ197" s="33">
        <f t="shared" si="398"/>
        <v>0.18363945225715664</v>
      </c>
      <c r="CA197" s="33">
        <f t="shared" si="398"/>
        <v>0.27469075881185939</v>
      </c>
      <c r="CB197" s="33">
        <f t="shared" si="398"/>
        <v>0.45804434530649335</v>
      </c>
      <c r="CC197" s="33">
        <f t="shared" si="398"/>
        <v>0.63213519986835198</v>
      </c>
      <c r="CD197" s="33">
        <f t="shared" si="398"/>
        <v>0.94555769791976696</v>
      </c>
      <c r="CE197" s="33">
        <f t="shared" ref="CE197:CS197" si="399">EXP(CE196)</f>
        <v>0.38454164427787907</v>
      </c>
      <c r="CF197" s="33">
        <f t="shared" si="399"/>
        <v>0.53069601590790738</v>
      </c>
      <c r="CG197" s="33">
        <f t="shared" si="399"/>
        <v>0.79382338335466551</v>
      </c>
      <c r="CH197" s="33">
        <f t="shared" si="399"/>
        <v>0.2275364290038438</v>
      </c>
      <c r="CI197" s="33">
        <f t="shared" si="399"/>
        <v>0.31401716340244679</v>
      </c>
      <c r="CJ197" s="33">
        <f t="shared" si="399"/>
        <v>0.46971177399383796</v>
      </c>
      <c r="CK197" s="33">
        <f t="shared" si="399"/>
        <v>0.93660697847323027</v>
      </c>
      <c r="CL197" s="33">
        <f t="shared" si="399"/>
        <v>1.2925871601779066</v>
      </c>
      <c r="CM197" s="33">
        <f t="shared" si="399"/>
        <v>1.9334720480571375</v>
      </c>
      <c r="CN197" s="33">
        <f t="shared" si="399"/>
        <v>0.78630899220736705</v>
      </c>
      <c r="CO197" s="33">
        <f t="shared" si="399"/>
        <v>1.085164781621069</v>
      </c>
      <c r="CP197" s="33">
        <f t="shared" si="399"/>
        <v>1.6232064168977089</v>
      </c>
      <c r="CQ197" s="33">
        <f t="shared" si="399"/>
        <v>0.46526544743015674</v>
      </c>
      <c r="CR197" s="33">
        <f t="shared" si="399"/>
        <v>0.64210085686419882</v>
      </c>
      <c r="CS197" s="33">
        <f t="shared" si="399"/>
        <v>0.9604644831916731</v>
      </c>
    </row>
    <row r="198" spans="1:111" ht="14.25" thickTop="1" thickBot="1" x14ac:dyDescent="0.25">
      <c r="H198" s="32">
        <f t="shared" ref="H198:H199" si="400">H197</f>
        <v>2.9264688491821289E-3</v>
      </c>
      <c r="I198" s="32">
        <f t="shared" ref="I198:J198" si="401">I193</f>
        <v>-0.35144284367834971</v>
      </c>
      <c r="J198" s="32">
        <f t="shared" si="401"/>
        <v>0.55186597640126911</v>
      </c>
      <c r="K198" s="32">
        <f t="shared" si="396"/>
        <v>-0.3498278250894879</v>
      </c>
      <c r="L198" s="32">
        <f>$CE$5-$CE$7*SUMPRODUCT($B$5:$CD$5,Q198:CS198)</f>
        <v>-9.0986104260892375E-2</v>
      </c>
      <c r="M198" s="32">
        <f>SUMPRODUCT($B$7:$CD$7, LN(Q198:CS198))</f>
        <v>-487.23854425812556</v>
      </c>
      <c r="O198" s="48">
        <f t="shared" si="397"/>
        <v>1.0000000000000002</v>
      </c>
      <c r="P198" s="39" t="s">
        <v>405</v>
      </c>
      <c r="Q198" s="32">
        <f t="shared" ref="Q198:AV198" si="402">Q197/$O197</f>
        <v>8.1958842262749333E-3</v>
      </c>
      <c r="R198" s="32">
        <f t="shared" si="402"/>
        <v>1.1310928661301239E-2</v>
      </c>
      <c r="S198" s="32">
        <f t="shared" si="402"/>
        <v>1.6919063625221432E-2</v>
      </c>
      <c r="T198" s="32">
        <f t="shared" si="402"/>
        <v>6.8806848703131807E-3</v>
      </c>
      <c r="U198" s="32">
        <f t="shared" si="402"/>
        <v>9.4958559150340599E-3</v>
      </c>
      <c r="V198" s="32">
        <f t="shared" si="402"/>
        <v>1.4204049482875408E-2</v>
      </c>
      <c r="W198" s="32">
        <f t="shared" si="402"/>
        <v>4.0713573881753428E-3</v>
      </c>
      <c r="X198" s="32">
        <f t="shared" si="402"/>
        <v>5.618775436661257E-3</v>
      </c>
      <c r="Y198" s="32">
        <f t="shared" si="402"/>
        <v>8.4046519923649358E-3</v>
      </c>
      <c r="Z198" s="32">
        <f t="shared" si="402"/>
        <v>1.4014680857933203E-2</v>
      </c>
      <c r="AA198" s="32">
        <f t="shared" si="402"/>
        <v>1.9341299976736517E-2</v>
      </c>
      <c r="AB198" s="32">
        <f t="shared" si="402"/>
        <v>2.8931018371682733E-2</v>
      </c>
      <c r="AC198" s="32">
        <f t="shared" si="402"/>
        <v>1.1765735078627009E-2</v>
      </c>
      <c r="AD198" s="32">
        <f t="shared" si="402"/>
        <v>1.6237587848725109E-2</v>
      </c>
      <c r="AE198" s="32">
        <f t="shared" si="402"/>
        <v>2.4288437329875033E-2</v>
      </c>
      <c r="AF198" s="32">
        <f t="shared" si="402"/>
        <v>6.9618814613001661E-3</v>
      </c>
      <c r="AG198" s="32">
        <f t="shared" si="402"/>
        <v>9.6079132383000889E-3</v>
      </c>
      <c r="AH198" s="32">
        <f t="shared" si="402"/>
        <v>1.4371666575934845E-2</v>
      </c>
      <c r="AI198" s="32">
        <f t="shared" si="402"/>
        <v>2.8657155201495192E-2</v>
      </c>
      <c r="AJ198" s="32">
        <f t="shared" si="402"/>
        <v>3.9549001568470493E-2</v>
      </c>
      <c r="AK198" s="32">
        <f t="shared" si="402"/>
        <v>5.9158013801313795E-2</v>
      </c>
      <c r="AL198" s="32">
        <f t="shared" si="402"/>
        <v>2.4058521176886394E-2</v>
      </c>
      <c r="AM198" s="32">
        <f t="shared" si="402"/>
        <v>3.3202545230662545E-2</v>
      </c>
      <c r="AN198" s="32">
        <f t="shared" si="402"/>
        <v>4.9664885359841537E-2</v>
      </c>
      <c r="AO198" s="32">
        <f t="shared" si="402"/>
        <v>1.4235623311961248E-2</v>
      </c>
      <c r="AP198" s="32">
        <f t="shared" si="402"/>
        <v>1.9646216965162531E-2</v>
      </c>
      <c r="AQ198" s="32">
        <f t="shared" si="402"/>
        <v>2.9387117961917186E-2</v>
      </c>
      <c r="AR198" s="32">
        <f t="shared" si="402"/>
        <v>5.2127027592018581E-3</v>
      </c>
      <c r="AS198" s="32">
        <f t="shared" si="402"/>
        <v>7.1939167775065278E-3</v>
      </c>
      <c r="AT198" s="32">
        <f t="shared" si="402"/>
        <v>1.0760772993786923E-2</v>
      </c>
      <c r="AU198" s="32">
        <f t="shared" si="402"/>
        <v>4.3762166495343114E-3</v>
      </c>
      <c r="AV198" s="32">
        <f t="shared" si="402"/>
        <v>6.0395038488457124E-3</v>
      </c>
      <c r="AW198" s="32">
        <f t="shared" ref="AW198:CB198" si="403">AW197/$O197</f>
        <v>9.0339841177669439E-3</v>
      </c>
      <c r="AX198" s="32">
        <f t="shared" si="403"/>
        <v>2.5894431040156761E-3</v>
      </c>
      <c r="AY198" s="32">
        <f t="shared" si="403"/>
        <v>3.5736237132441471E-3</v>
      </c>
      <c r="AZ198" s="32">
        <f t="shared" si="403"/>
        <v>5.3454821250744269E-3</v>
      </c>
      <c r="BA198" s="32">
        <f t="shared" si="403"/>
        <v>8.9135428906229729E-3</v>
      </c>
      <c r="BB198" s="32">
        <f t="shared" si="403"/>
        <v>1.2301350894155887E-2</v>
      </c>
      <c r="BC198" s="32">
        <f t="shared" si="403"/>
        <v>1.8400552658994002E-2</v>
      </c>
      <c r="BD198" s="32">
        <f t="shared" si="403"/>
        <v>7.4831803396852581E-3</v>
      </c>
      <c r="BE198" s="32">
        <f t="shared" si="403"/>
        <v>1.0327344389575643E-2</v>
      </c>
      <c r="BF198" s="32">
        <f t="shared" si="403"/>
        <v>1.5447802920428159E-2</v>
      </c>
      <c r="BG198" s="32">
        <f t="shared" si="403"/>
        <v>4.4278588741180538E-3</v>
      </c>
      <c r="BH198" s="32">
        <f t="shared" si="403"/>
        <v>6.1107739524795578E-3</v>
      </c>
      <c r="BI198" s="32">
        <f t="shared" si="403"/>
        <v>9.1405910511200561E-3</v>
      </c>
      <c r="BJ198" s="32">
        <f t="shared" si="403"/>
        <v>1.8226371659913542E-2</v>
      </c>
      <c r="BK198" s="32">
        <f t="shared" si="403"/>
        <v>2.5153745942229362E-2</v>
      </c>
      <c r="BL198" s="32">
        <f t="shared" si="403"/>
        <v>3.7625365763758113E-2</v>
      </c>
      <c r="BM198" s="32">
        <f t="shared" si="403"/>
        <v>1.5301572869834381E-2</v>
      </c>
      <c r="BN198" s="32">
        <f t="shared" si="403"/>
        <v>2.1117306486778249E-2</v>
      </c>
      <c r="BO198" s="32">
        <f t="shared" si="403"/>
        <v>3.1587596628162226E-2</v>
      </c>
      <c r="BP198" s="32">
        <f t="shared" si="403"/>
        <v>9.0540655368610192E-3</v>
      </c>
      <c r="BQ198" s="32">
        <f t="shared" si="403"/>
        <v>1.2495282577792935E-2</v>
      </c>
      <c r="BR198" s="32">
        <f t="shared" si="403"/>
        <v>1.8690638698138383E-2</v>
      </c>
      <c r="BS198" s="32">
        <f t="shared" si="403"/>
        <v>2.1086148142516448E-3</v>
      </c>
      <c r="BT198" s="32">
        <f t="shared" si="403"/>
        <v>2.9100449786372139E-3</v>
      </c>
      <c r="BU198" s="32">
        <f t="shared" si="403"/>
        <v>4.3528906971423698E-3</v>
      </c>
      <c r="BV198" s="32">
        <f t="shared" si="403"/>
        <v>1.7702438991544667E-3</v>
      </c>
      <c r="BW198" s="32">
        <f t="shared" si="403"/>
        <v>2.4430679965254357E-3</v>
      </c>
      <c r="BX198" s="32">
        <f t="shared" si="403"/>
        <v>3.6543792390253548E-3</v>
      </c>
      <c r="BY198" s="32">
        <f t="shared" si="403"/>
        <v>1.0474677613548111E-3</v>
      </c>
      <c r="BZ198" s="32">
        <f t="shared" si="403"/>
        <v>1.4455832704071852E-3</v>
      </c>
      <c r="CA198" s="32">
        <f t="shared" si="403"/>
        <v>2.162326017602266E-3</v>
      </c>
      <c r="CB198" s="32">
        <f t="shared" si="403"/>
        <v>3.6056589939751043E-3</v>
      </c>
      <c r="CC198" s="32">
        <f t="shared" ref="CC198:CS198" si="404">CC197/$O197</f>
        <v>4.9760770811141421E-3</v>
      </c>
      <c r="CD198" s="32">
        <f t="shared" si="404"/>
        <v>7.4432937613179845E-3</v>
      </c>
      <c r="CE198" s="32">
        <f t="shared" si="404"/>
        <v>3.0270563373525272E-3</v>
      </c>
      <c r="CF198" s="32">
        <f t="shared" si="404"/>
        <v>4.1775624618719098E-3</v>
      </c>
      <c r="CG198" s="32">
        <f t="shared" si="404"/>
        <v>6.2488631311565738E-3</v>
      </c>
      <c r="CH198" s="32">
        <f t="shared" si="404"/>
        <v>1.7911339373608392E-3</v>
      </c>
      <c r="CI198" s="32">
        <f t="shared" si="404"/>
        <v>2.4718978000415268E-3</v>
      </c>
      <c r="CJ198" s="32">
        <f t="shared" si="404"/>
        <v>3.6975033090816201E-3</v>
      </c>
      <c r="CK198" s="32">
        <f t="shared" si="404"/>
        <v>7.3728349893548515E-3</v>
      </c>
      <c r="CL198" s="32">
        <f t="shared" si="404"/>
        <v>1.0175059614530598E-2</v>
      </c>
      <c r="CM198" s="32">
        <f t="shared" si="404"/>
        <v>1.5220012977153665E-2</v>
      </c>
      <c r="CN198" s="32">
        <f t="shared" si="404"/>
        <v>6.1897109283139129E-3</v>
      </c>
      <c r="CO198" s="32">
        <f t="shared" si="404"/>
        <v>8.5422605799857464E-3</v>
      </c>
      <c r="CP198" s="32">
        <f t="shared" si="404"/>
        <v>1.2777646697611916E-2</v>
      </c>
      <c r="CQ198" s="32">
        <f t="shared" si="404"/>
        <v>3.6625024679430617E-3</v>
      </c>
      <c r="CR198" s="32">
        <f t="shared" si="404"/>
        <v>5.0545252950177592E-3</v>
      </c>
      <c r="CS198" s="32">
        <f t="shared" si="404"/>
        <v>7.5606378240439176E-3</v>
      </c>
    </row>
    <row r="199" spans="1:111" ht="13.5" thickTop="1" x14ac:dyDescent="0.2">
      <c r="H199" s="34">
        <f t="shared" si="400"/>
        <v>2.9264688491821289E-3</v>
      </c>
      <c r="I199" s="34">
        <f t="shared" ref="I199:J199" si="405">I194</f>
        <v>0.35947798450499285</v>
      </c>
      <c r="J199" s="34">
        <f t="shared" si="405"/>
        <v>1</v>
      </c>
      <c r="K199" s="34">
        <f t="shared" si="396"/>
        <v>0.36240445335417498</v>
      </c>
      <c r="L199" s="34">
        <f>$CE$6-$CE$7*SUMPRODUCT($B$6:$CD$6,Q198:CS198)</f>
        <v>6.961557283469233E-2</v>
      </c>
    </row>
    <row r="200" spans="1:111" ht="13.5" thickBot="1" x14ac:dyDescent="0.25">
      <c r="B200" s="39" t="s">
        <v>406</v>
      </c>
      <c r="D200" s="39" t="s">
        <v>407</v>
      </c>
      <c r="E200" s="39" t="s">
        <v>408</v>
      </c>
      <c r="F200" s="39" t="s">
        <v>409</v>
      </c>
      <c r="H200" s="39" t="s">
        <v>386</v>
      </c>
      <c r="I200" s="39" t="s">
        <v>410</v>
      </c>
      <c r="J200" s="39" t="s">
        <v>411</v>
      </c>
      <c r="K200" s="39" t="s">
        <v>388</v>
      </c>
      <c r="L200" s="39" t="s">
        <v>412</v>
      </c>
      <c r="M200" s="39" t="s">
        <v>413</v>
      </c>
      <c r="O200" s="45" t="s">
        <v>375</v>
      </c>
    </row>
    <row r="201" spans="1:111" ht="14.25" thickTop="1" thickBot="1" x14ac:dyDescent="0.25">
      <c r="B201" s="32">
        <f>1+B196</f>
        <v>10</v>
      </c>
      <c r="D201" s="32">
        <f>IF(F196,IF(M201&lt;0,D196,H201),E196)</f>
        <v>2.5084018707275391E-3</v>
      </c>
      <c r="E201" s="32">
        <f>IF(F196,IF(M201&lt;0,H201,E196),H201)</f>
        <v>2.717435359954834E-3</v>
      </c>
      <c r="F201" s="32" t="b">
        <f>OR(F196,M201*M196&lt;=0)</f>
        <v>1</v>
      </c>
      <c r="H201" s="32">
        <f>IF(F196,(D196+E196)/2,2*H196)</f>
        <v>2.717435359954834E-3</v>
      </c>
      <c r="I201" s="32">
        <f>I196</f>
        <v>-0.67820398701868168</v>
      </c>
      <c r="J201" s="32">
        <f>J196</f>
        <v>-0.20380958991026066</v>
      </c>
      <c r="K201" s="32">
        <f>I201+J201*H201</f>
        <v>-0.67875782640500171</v>
      </c>
      <c r="L201" s="32">
        <f>$CE$3-$CE$7*SUMPRODUCT($B$3:$CD$3,Q203:CS203)</f>
        <v>-0.15672535475506066</v>
      </c>
      <c r="M201" s="32">
        <f>SUMPRODUCT(L201:L204,J201:J204)</f>
        <v>-7.7950116885846243E-3</v>
      </c>
      <c r="O201" s="46">
        <f>SUM(Q201:CS201)</f>
        <v>7.3319361122016362</v>
      </c>
      <c r="P201" s="39" t="s">
        <v>402</v>
      </c>
      <c r="Q201" s="32">
        <f t="shared" ref="Q201:AV201" si="406">SUMPRODUCT(B$3:B$6,$K201:$K204)</f>
        <v>4.051606019754056E-2</v>
      </c>
      <c r="R201" s="32">
        <f t="shared" si="406"/>
        <v>0.36246754452193852</v>
      </c>
      <c r="S201" s="32">
        <f t="shared" si="406"/>
        <v>0.76490689992743599</v>
      </c>
      <c r="T201" s="32">
        <f t="shared" si="406"/>
        <v>-0.13445553158251988</v>
      </c>
      <c r="U201" s="32">
        <f t="shared" si="406"/>
        <v>0.18749595274187808</v>
      </c>
      <c r="V201" s="32">
        <f t="shared" si="406"/>
        <v>0.58993530814737549</v>
      </c>
      <c r="W201" s="32">
        <f t="shared" si="406"/>
        <v>-0.65937030692270127</v>
      </c>
      <c r="X201" s="32">
        <f t="shared" si="406"/>
        <v>-0.33741882259830325</v>
      </c>
      <c r="Y201" s="32">
        <f t="shared" si="406"/>
        <v>6.5020532807194165E-2</v>
      </c>
      <c r="Z201" s="32">
        <f t="shared" si="406"/>
        <v>0.57707851439979851</v>
      </c>
      <c r="AA201" s="32">
        <f t="shared" si="406"/>
        <v>0.89902999872419653</v>
      </c>
      <c r="AB201" s="32">
        <f t="shared" si="406"/>
        <v>1.301469354129694</v>
      </c>
      <c r="AC201" s="32">
        <f t="shared" si="406"/>
        <v>0.40210692261973807</v>
      </c>
      <c r="AD201" s="32">
        <f t="shared" si="406"/>
        <v>0.72405840694413603</v>
      </c>
      <c r="AE201" s="32">
        <f t="shared" si="406"/>
        <v>1.1264977623496335</v>
      </c>
      <c r="AF201" s="32">
        <f t="shared" si="406"/>
        <v>-0.1228078527204432</v>
      </c>
      <c r="AG201" s="32">
        <f t="shared" si="406"/>
        <v>0.19914363160395476</v>
      </c>
      <c r="AH201" s="32">
        <f t="shared" si="406"/>
        <v>0.60158298700945223</v>
      </c>
      <c r="AI201" s="32">
        <f t="shared" si="406"/>
        <v>1.2924951200028094</v>
      </c>
      <c r="AJ201" s="32">
        <f t="shared" si="406"/>
        <v>1.6144466043272074</v>
      </c>
      <c r="AK201" s="32">
        <f t="shared" si="406"/>
        <v>2.0168859597327047</v>
      </c>
      <c r="AL201" s="32">
        <f t="shared" si="406"/>
        <v>1.1175235282227489</v>
      </c>
      <c r="AM201" s="32">
        <f t="shared" si="406"/>
        <v>1.4394750125471469</v>
      </c>
      <c r="AN201" s="32">
        <f t="shared" si="406"/>
        <v>1.8419143679526444</v>
      </c>
      <c r="AO201" s="32">
        <f t="shared" si="406"/>
        <v>0.59260875288256765</v>
      </c>
      <c r="AP201" s="32">
        <f t="shared" si="406"/>
        <v>0.91456023720696555</v>
      </c>
      <c r="AQ201" s="32">
        <f t="shared" si="406"/>
        <v>1.3169995926124629</v>
      </c>
      <c r="AR201" s="32">
        <f t="shared" si="406"/>
        <v>-0.41198915740579395</v>
      </c>
      <c r="AS201" s="32">
        <f t="shared" si="406"/>
        <v>-9.0037673081396E-2</v>
      </c>
      <c r="AT201" s="32">
        <f t="shared" si="406"/>
        <v>0.31240168232410143</v>
      </c>
      <c r="AU201" s="32">
        <f t="shared" si="406"/>
        <v>-0.58696074918585439</v>
      </c>
      <c r="AV201" s="32">
        <f t="shared" si="406"/>
        <v>-0.26500926486145643</v>
      </c>
      <c r="AW201" s="32">
        <f t="shared" ref="AW201:CB201" si="407">SUMPRODUCT(AH$3:AH$6,$K201:$K204)</f>
        <v>0.13743009054404098</v>
      </c>
      <c r="AX201" s="32">
        <f t="shared" si="407"/>
        <v>-1.1118755245260357</v>
      </c>
      <c r="AY201" s="32">
        <f t="shared" si="407"/>
        <v>-0.78992404020163776</v>
      </c>
      <c r="AZ201" s="32">
        <f t="shared" si="407"/>
        <v>-0.38748468479614034</v>
      </c>
      <c r="BA201" s="32">
        <f t="shared" si="407"/>
        <v>0.12457329679646406</v>
      </c>
      <c r="BB201" s="32">
        <f t="shared" si="407"/>
        <v>0.44652478112086202</v>
      </c>
      <c r="BC201" s="32">
        <f t="shared" si="407"/>
        <v>0.84896413652635938</v>
      </c>
      <c r="BD201" s="32">
        <f t="shared" si="407"/>
        <v>-5.0398294983596326E-2</v>
      </c>
      <c r="BE201" s="32">
        <f t="shared" si="407"/>
        <v>0.27155318934080164</v>
      </c>
      <c r="BF201" s="32">
        <f t="shared" si="407"/>
        <v>0.6739925447462991</v>
      </c>
      <c r="BG201" s="32">
        <f t="shared" si="407"/>
        <v>-0.57531307032377765</v>
      </c>
      <c r="BH201" s="32">
        <f t="shared" si="407"/>
        <v>-0.25336158599937975</v>
      </c>
      <c r="BI201" s="32">
        <f t="shared" si="407"/>
        <v>0.14907776940611769</v>
      </c>
      <c r="BJ201" s="32">
        <f t="shared" si="407"/>
        <v>0.83998990239947458</v>
      </c>
      <c r="BK201" s="32">
        <f t="shared" si="407"/>
        <v>1.1619413867238726</v>
      </c>
      <c r="BL201" s="32">
        <f t="shared" si="407"/>
        <v>1.5643807421293701</v>
      </c>
      <c r="BM201" s="32">
        <f t="shared" si="407"/>
        <v>0.6650183106194143</v>
      </c>
      <c r="BN201" s="32">
        <f t="shared" si="407"/>
        <v>0.98696979494381232</v>
      </c>
      <c r="BO201" s="32">
        <f t="shared" si="407"/>
        <v>1.3894091503493098</v>
      </c>
      <c r="BP201" s="32">
        <f t="shared" si="407"/>
        <v>0.14010353527923297</v>
      </c>
      <c r="BQ201" s="32">
        <f t="shared" si="407"/>
        <v>0.46205501960363093</v>
      </c>
      <c r="BR201" s="32">
        <f t="shared" si="407"/>
        <v>0.86449437500912829</v>
      </c>
      <c r="BS201" s="32">
        <f t="shared" si="407"/>
        <v>-1.3169995926124629</v>
      </c>
      <c r="BT201" s="32">
        <f t="shared" si="407"/>
        <v>-0.995048108288065</v>
      </c>
      <c r="BU201" s="32">
        <f t="shared" si="407"/>
        <v>-0.59260875288256765</v>
      </c>
      <c r="BV201" s="32">
        <f t="shared" si="407"/>
        <v>-1.4919711843925234</v>
      </c>
      <c r="BW201" s="32">
        <f t="shared" si="407"/>
        <v>-1.1700197000681254</v>
      </c>
      <c r="BX201" s="32">
        <f t="shared" si="407"/>
        <v>-0.76758034466262792</v>
      </c>
      <c r="BY201" s="32">
        <f t="shared" si="407"/>
        <v>-2.0168859597327047</v>
      </c>
      <c r="BZ201" s="32">
        <f t="shared" si="407"/>
        <v>-1.6949344754083069</v>
      </c>
      <c r="CA201" s="32">
        <f t="shared" si="407"/>
        <v>-1.2924951200028094</v>
      </c>
      <c r="CB201" s="32">
        <f t="shared" si="407"/>
        <v>-0.7804371384102049</v>
      </c>
      <c r="CC201" s="32">
        <f t="shared" ref="CC201:CS201" si="408">SUMPRODUCT(BN$3:BN$6,$K201:$K204)</f>
        <v>-0.45848565408580688</v>
      </c>
      <c r="CD201" s="32">
        <f t="shared" si="408"/>
        <v>-5.604629868030947E-2</v>
      </c>
      <c r="CE201" s="32">
        <f t="shared" si="408"/>
        <v>-0.9554087301902654</v>
      </c>
      <c r="CF201" s="32">
        <f t="shared" si="408"/>
        <v>-0.63345724586586738</v>
      </c>
      <c r="CG201" s="32">
        <f t="shared" si="408"/>
        <v>-0.23101789046036997</v>
      </c>
      <c r="CH201" s="32">
        <f t="shared" si="408"/>
        <v>-1.4803235055304467</v>
      </c>
      <c r="CI201" s="32">
        <f t="shared" si="408"/>
        <v>-1.1583720212060487</v>
      </c>
      <c r="CJ201" s="32">
        <f t="shared" si="408"/>
        <v>-0.75593266580055118</v>
      </c>
      <c r="CK201" s="32">
        <f t="shared" si="408"/>
        <v>-6.5020532807194165E-2</v>
      </c>
      <c r="CL201" s="32">
        <f t="shared" si="408"/>
        <v>0.2569309515172038</v>
      </c>
      <c r="CM201" s="32">
        <f t="shared" si="408"/>
        <v>0.65937030692270127</v>
      </c>
      <c r="CN201" s="32">
        <f t="shared" si="408"/>
        <v>-0.23999212458725461</v>
      </c>
      <c r="CO201" s="32">
        <f t="shared" si="408"/>
        <v>8.1959359737143342E-2</v>
      </c>
      <c r="CP201" s="32">
        <f t="shared" si="408"/>
        <v>0.48439871514264077</v>
      </c>
      <c r="CQ201" s="32">
        <f t="shared" si="408"/>
        <v>-0.76490689992743599</v>
      </c>
      <c r="CR201" s="32">
        <f t="shared" si="408"/>
        <v>-0.44295541560303797</v>
      </c>
      <c r="CS201" s="32">
        <f t="shared" si="408"/>
        <v>-4.051606019754056E-2</v>
      </c>
    </row>
    <row r="202" spans="1:111" ht="14.25" thickTop="1" thickBot="1" x14ac:dyDescent="0.25">
      <c r="H202" s="33">
        <f>H201</f>
        <v>2.717435359954834E-3</v>
      </c>
      <c r="I202" s="33">
        <f t="shared" ref="I202:J202" si="409">I197</f>
        <v>0.6273415767816678</v>
      </c>
      <c r="J202" s="33">
        <f t="shared" si="409"/>
        <v>-0.4975451850512343</v>
      </c>
      <c r="K202" s="33">
        <f t="shared" ref="K202:K204" si="410">I202+J202*H202</f>
        <v>0.62598952990263435</v>
      </c>
      <c r="L202" s="33">
        <f>$CE$4-$CE$7*SUMPRODUCT($B$4:$CD$4,Q203:CS203)</f>
        <v>0.16052051156680136</v>
      </c>
      <c r="M202" s="39" t="s">
        <v>414</v>
      </c>
      <c r="O202" s="47">
        <f t="shared" ref="O202:O203" si="411">SUM(Q202:CS202)</f>
        <v>127.03726358885821</v>
      </c>
      <c r="P202" s="39" t="s">
        <v>404</v>
      </c>
      <c r="Q202" s="33">
        <f>EXP(Q201)</f>
        <v>1.0413480338233525</v>
      </c>
      <c r="R202" s="33">
        <f>EXP(R201)</f>
        <v>1.4368705859075686</v>
      </c>
      <c r="S202" s="33">
        <f t="shared" ref="S202:CD202" si="412">EXP(S201)</f>
        <v>2.1487943124360482</v>
      </c>
      <c r="T202" s="33">
        <f t="shared" si="412"/>
        <v>0.87419175193603671</v>
      </c>
      <c r="U202" s="33">
        <f t="shared" si="412"/>
        <v>1.206225367505686</v>
      </c>
      <c r="V202" s="33">
        <f t="shared" si="412"/>
        <v>1.8038717158199484</v>
      </c>
      <c r="W202" s="33">
        <f t="shared" si="412"/>
        <v>0.51717689468976535</v>
      </c>
      <c r="X202" s="33">
        <f t="shared" si="412"/>
        <v>0.71360990135292024</v>
      </c>
      <c r="Y202" s="33">
        <f t="shared" si="412"/>
        <v>1.0671809363796425</v>
      </c>
      <c r="Z202" s="33">
        <f t="shared" si="412"/>
        <v>1.7808281597648974</v>
      </c>
      <c r="AA202" s="33">
        <f t="shared" si="412"/>
        <v>2.4572184497504383</v>
      </c>
      <c r="AB202" s="33">
        <f t="shared" si="412"/>
        <v>3.6746921267802493</v>
      </c>
      <c r="AC202" s="33">
        <f t="shared" si="412"/>
        <v>1.4949711703647266</v>
      </c>
      <c r="AD202" s="33">
        <f t="shared" si="412"/>
        <v>2.0627878785060196</v>
      </c>
      <c r="AE202" s="33">
        <f t="shared" si="412"/>
        <v>3.0848337383815672</v>
      </c>
      <c r="AF202" s="33">
        <f t="shared" si="412"/>
        <v>0.88443358774280079</v>
      </c>
      <c r="AG202" s="33">
        <f t="shared" si="412"/>
        <v>1.220357235179554</v>
      </c>
      <c r="AH202" s="33">
        <f t="shared" si="412"/>
        <v>1.8250054749625826</v>
      </c>
      <c r="AI202" s="33">
        <f t="shared" si="412"/>
        <v>3.6418621117462369</v>
      </c>
      <c r="AJ202" s="33">
        <f t="shared" si="412"/>
        <v>5.0251062817938381</v>
      </c>
      <c r="AK202" s="33">
        <f t="shared" si="412"/>
        <v>7.5148867988587709</v>
      </c>
      <c r="AL202" s="33">
        <f t="shared" si="412"/>
        <v>3.0572735688450696</v>
      </c>
      <c r="AM202" s="33">
        <f t="shared" si="412"/>
        <v>4.2184805861853896</v>
      </c>
      <c r="AN202" s="33">
        <f t="shared" si="412"/>
        <v>6.3086036972435915</v>
      </c>
      <c r="AO202" s="33">
        <f t="shared" si="412"/>
        <v>1.808700719322367</v>
      </c>
      <c r="AP202" s="33">
        <f t="shared" si="412"/>
        <v>2.4956775044384685</v>
      </c>
      <c r="AQ202" s="33">
        <f t="shared" si="412"/>
        <v>3.7322064212378163</v>
      </c>
      <c r="AR202" s="33">
        <f t="shared" si="412"/>
        <v>0.66233145740441246</v>
      </c>
      <c r="AS202" s="33">
        <f t="shared" si="412"/>
        <v>0.91389675531584047</v>
      </c>
      <c r="AT202" s="33">
        <f t="shared" si="412"/>
        <v>1.3667035634500511</v>
      </c>
      <c r="AU202" s="33">
        <f t="shared" si="412"/>
        <v>0.55601458715475949</v>
      </c>
      <c r="AV202" s="33">
        <f t="shared" si="412"/>
        <v>0.7671988419519481</v>
      </c>
      <c r="AW202" s="33">
        <f t="shared" si="412"/>
        <v>1.1473214945468424</v>
      </c>
      <c r="AX202" s="33">
        <f t="shared" si="412"/>
        <v>0.32894144442574264</v>
      </c>
      <c r="AY202" s="33">
        <f t="shared" si="412"/>
        <v>0.45387927055084387</v>
      </c>
      <c r="AZ202" s="33">
        <f t="shared" si="412"/>
        <v>0.67876202955066589</v>
      </c>
      <c r="BA202" s="33">
        <f t="shared" si="412"/>
        <v>1.1326650381365055</v>
      </c>
      <c r="BB202" s="33">
        <f t="shared" si="412"/>
        <v>1.5628714167815834</v>
      </c>
      <c r="BC202" s="33">
        <f t="shared" si="412"/>
        <v>2.3372245520134598</v>
      </c>
      <c r="BD202" s="33">
        <f t="shared" si="412"/>
        <v>0.95085063003366177</v>
      </c>
      <c r="BE202" s="33">
        <f t="shared" si="412"/>
        <v>1.3120006544505658</v>
      </c>
      <c r="BF202" s="33">
        <f t="shared" si="412"/>
        <v>1.9620552970085674</v>
      </c>
      <c r="BG202" s="33">
        <f t="shared" si="412"/>
        <v>0.56252873018481342</v>
      </c>
      <c r="BH202" s="33">
        <f t="shared" si="412"/>
        <v>0.77618717266201209</v>
      </c>
      <c r="BI202" s="33">
        <f t="shared" si="412"/>
        <v>1.1607632575681661</v>
      </c>
      <c r="BJ202" s="33">
        <f t="shared" si="412"/>
        <v>2.3163435871507798</v>
      </c>
      <c r="BK202" s="33">
        <f t="shared" si="412"/>
        <v>3.1961321855217224</v>
      </c>
      <c r="BL202" s="33">
        <f t="shared" si="412"/>
        <v>4.7797141436401214</v>
      </c>
      <c r="BM202" s="33">
        <f t="shared" si="412"/>
        <v>1.944526126488697</v>
      </c>
      <c r="BN202" s="33">
        <f t="shared" si="412"/>
        <v>2.6830918232226195</v>
      </c>
      <c r="BO202" s="33">
        <f t="shared" si="412"/>
        <v>4.0124785809035357</v>
      </c>
      <c r="BP202" s="33">
        <f t="shared" si="412"/>
        <v>1.1503928989416101</v>
      </c>
      <c r="BQ202" s="33">
        <f t="shared" si="412"/>
        <v>1.5873326352355086</v>
      </c>
      <c r="BR202" s="33">
        <f t="shared" si="412"/>
        <v>2.3738055270884355</v>
      </c>
      <c r="BS202" s="33">
        <f t="shared" si="412"/>
        <v>0.26793802033820574</v>
      </c>
      <c r="BT202" s="33">
        <f t="shared" si="412"/>
        <v>0.36970565820992296</v>
      </c>
      <c r="BU202" s="33">
        <f t="shared" si="412"/>
        <v>0.55288306645593188</v>
      </c>
      <c r="BV202" s="33">
        <f t="shared" si="412"/>
        <v>0.22492884204116395</v>
      </c>
      <c r="BW202" s="33">
        <f t="shared" si="412"/>
        <v>0.31036082707582341</v>
      </c>
      <c r="BX202" s="33">
        <f t="shared" si="412"/>
        <v>0.46413475685581179</v>
      </c>
      <c r="BY202" s="33">
        <f t="shared" si="412"/>
        <v>0.13306920340461581</v>
      </c>
      <c r="BZ202" s="33">
        <f t="shared" si="412"/>
        <v>0.18361125968638278</v>
      </c>
      <c r="CA202" s="33">
        <f t="shared" si="412"/>
        <v>0.27458480560663234</v>
      </c>
      <c r="CB202" s="33">
        <f t="shared" si="412"/>
        <v>0.45820566822223191</v>
      </c>
      <c r="CC202" s="33">
        <f t="shared" si="412"/>
        <v>0.63224035152529134</v>
      </c>
      <c r="CD202" s="33">
        <f t="shared" si="412"/>
        <v>0.94549535968962162</v>
      </c>
      <c r="CE202" s="33">
        <f t="shared" ref="CE202:CS202" si="413">EXP(CE201)</f>
        <v>0.38465489235096939</v>
      </c>
      <c r="CF202" s="33">
        <f t="shared" si="413"/>
        <v>0.53075367945459284</v>
      </c>
      <c r="CG202" s="33">
        <f t="shared" si="413"/>
        <v>0.79372526579780633</v>
      </c>
      <c r="CH202" s="33">
        <f t="shared" si="413"/>
        <v>0.22756405824320347</v>
      </c>
      <c r="CI202" s="33">
        <f t="shared" si="413"/>
        <v>0.31399694538135808</v>
      </c>
      <c r="CJ202" s="33">
        <f t="shared" si="413"/>
        <v>0.46957245626375294</v>
      </c>
      <c r="CK202" s="33">
        <f t="shared" si="413"/>
        <v>0.93704822294938062</v>
      </c>
      <c r="CL202" s="33">
        <f t="shared" si="413"/>
        <v>1.292955847037514</v>
      </c>
      <c r="CM202" s="33">
        <f t="shared" si="413"/>
        <v>1.9335743925680628</v>
      </c>
      <c r="CN202" s="33">
        <f t="shared" si="413"/>
        <v>0.78663405611003057</v>
      </c>
      <c r="CO202" s="33">
        <f t="shared" si="413"/>
        <v>1.0854116975164925</v>
      </c>
      <c r="CP202" s="33">
        <f t="shared" si="413"/>
        <v>1.6231987105518142</v>
      </c>
      <c r="CQ202" s="33">
        <f t="shared" si="413"/>
        <v>0.46537725561378585</v>
      </c>
      <c r="CR202" s="33">
        <f t="shared" si="413"/>
        <v>0.64213583568859789</v>
      </c>
      <c r="CS202" s="33">
        <f t="shared" si="413"/>
        <v>0.96029374188037653</v>
      </c>
    </row>
    <row r="203" spans="1:111" ht="14.25" thickTop="1" thickBot="1" x14ac:dyDescent="0.25">
      <c r="H203" s="32">
        <f t="shared" ref="H203:H204" si="414">H202</f>
        <v>2.717435359954834E-3</v>
      </c>
      <c r="I203" s="32">
        <f t="shared" ref="I203:J203" si="415">I198</f>
        <v>-0.35144284367834971</v>
      </c>
      <c r="J203" s="32">
        <f t="shared" si="415"/>
        <v>0.55186597640126911</v>
      </c>
      <c r="K203" s="32">
        <f t="shared" si="410"/>
        <v>-0.34994318356012089</v>
      </c>
      <c r="L203" s="32">
        <f>$CE$5-$CE$7*SUMPRODUCT($B$5:$CD$5,Q203:CS203)</f>
        <v>-8.3034950500234572E-2</v>
      </c>
      <c r="M203" s="32">
        <f>SUMPRODUCT($B$7:$CD$7, LN(Q203:CS203))</f>
        <v>-487.23854002546511</v>
      </c>
      <c r="O203" s="48">
        <f t="shared" si="411"/>
        <v>1</v>
      </c>
      <c r="P203" s="39" t="s">
        <v>405</v>
      </c>
      <c r="Q203" s="32">
        <f t="shared" ref="Q203:AV203" si="416">Q202/$O202</f>
        <v>8.1971856477762155E-3</v>
      </c>
      <c r="R203" s="32">
        <f t="shared" si="416"/>
        <v>1.1310622925237419E-2</v>
      </c>
      <c r="S203" s="32">
        <f t="shared" si="416"/>
        <v>1.691467725084491E-2</v>
      </c>
      <c r="T203" s="32">
        <f t="shared" si="416"/>
        <v>6.881380527569138E-3</v>
      </c>
      <c r="U203" s="32">
        <f t="shared" si="416"/>
        <v>9.4950515575453389E-3</v>
      </c>
      <c r="V203" s="32">
        <f t="shared" si="416"/>
        <v>1.4199547950418516E-2</v>
      </c>
      <c r="W203" s="32">
        <f t="shared" si="416"/>
        <v>4.0710645056363159E-3</v>
      </c>
      <c r="X203" s="32">
        <f t="shared" si="416"/>
        <v>5.617327398222606E-3</v>
      </c>
      <c r="Y203" s="32">
        <f t="shared" si="416"/>
        <v>8.400534663856216E-3</v>
      </c>
      <c r="Z203" s="32">
        <f t="shared" si="416"/>
        <v>1.4018155850147616E-2</v>
      </c>
      <c r="AA203" s="32">
        <f t="shared" si="416"/>
        <v>1.9342501407326823E-2</v>
      </c>
      <c r="AB203" s="32">
        <f t="shared" si="416"/>
        <v>2.8926096351327091E-2</v>
      </c>
      <c r="AC203" s="32">
        <f t="shared" si="416"/>
        <v>1.1767973649078528E-2</v>
      </c>
      <c r="AD203" s="32">
        <f t="shared" si="416"/>
        <v>1.6237659882079956E-2</v>
      </c>
      <c r="AE203" s="32">
        <f t="shared" si="416"/>
        <v>2.4282904489861212E-2</v>
      </c>
      <c r="AF203" s="32">
        <f t="shared" si="416"/>
        <v>6.9620012487451744E-3</v>
      </c>
      <c r="AG203" s="32">
        <f t="shared" si="416"/>
        <v>9.6062934662155715E-3</v>
      </c>
      <c r="AH203" s="32">
        <f t="shared" si="416"/>
        <v>1.436590669072507E-2</v>
      </c>
      <c r="AI203" s="32">
        <f t="shared" si="416"/>
        <v>2.8667668122423617E-2</v>
      </c>
      <c r="AJ203" s="32">
        <f t="shared" si="416"/>
        <v>3.9556159663963072E-2</v>
      </c>
      <c r="AK203" s="32">
        <f t="shared" si="416"/>
        <v>5.9154980094500896E-2</v>
      </c>
      <c r="AL203" s="32">
        <f t="shared" si="416"/>
        <v>2.406595893579376E-2</v>
      </c>
      <c r="AM203" s="32">
        <f t="shared" si="416"/>
        <v>3.3206639272694245E-2</v>
      </c>
      <c r="AN203" s="32">
        <f t="shared" si="416"/>
        <v>4.9659474071014918E-2</v>
      </c>
      <c r="AO203" s="32">
        <f t="shared" si="416"/>
        <v>1.4237560446642043E-2</v>
      </c>
      <c r="AP203" s="32">
        <f t="shared" si="416"/>
        <v>1.9645239781891456E-2</v>
      </c>
      <c r="AQ203" s="32">
        <f t="shared" si="416"/>
        <v>2.9378831972614601E-2</v>
      </c>
      <c r="AR203" s="32">
        <f t="shared" si="416"/>
        <v>5.2136785592924416E-3</v>
      </c>
      <c r="AS203" s="32">
        <f t="shared" si="416"/>
        <v>7.1939266440244204E-3</v>
      </c>
      <c r="AT203" s="32">
        <f t="shared" si="416"/>
        <v>1.0758288748041939E-2</v>
      </c>
      <c r="AU203" s="32">
        <f t="shared" si="416"/>
        <v>4.3767834054914629E-3</v>
      </c>
      <c r="AV203" s="32">
        <f t="shared" si="416"/>
        <v>6.0391637876812329E-3</v>
      </c>
      <c r="AW203" s="32">
        <f t="shared" ref="AW203:CB203" si="417">AW202/$O202</f>
        <v>9.0313775827226498E-3</v>
      </c>
      <c r="AX203" s="32">
        <f t="shared" si="417"/>
        <v>2.5893303675866676E-3</v>
      </c>
      <c r="AY203" s="32">
        <f t="shared" si="417"/>
        <v>3.5728042129415899E-3</v>
      </c>
      <c r="AZ203" s="32">
        <f t="shared" si="417"/>
        <v>5.3430151939308354E-3</v>
      </c>
      <c r="BA203" s="32">
        <f t="shared" si="417"/>
        <v>8.9160062657067957E-3</v>
      </c>
      <c r="BB203" s="32">
        <f t="shared" si="417"/>
        <v>1.2302464431535936E-2</v>
      </c>
      <c r="BC203" s="32">
        <f t="shared" si="417"/>
        <v>1.8397944713116805E-2</v>
      </c>
      <c r="BD203" s="32">
        <f t="shared" si="417"/>
        <v>7.4848166842681899E-3</v>
      </c>
      <c r="BE203" s="32">
        <f t="shared" si="417"/>
        <v>1.0327683526754072E-2</v>
      </c>
      <c r="BF203" s="32">
        <f t="shared" si="417"/>
        <v>1.5444722607994283E-2</v>
      </c>
      <c r="BG203" s="32">
        <f t="shared" si="417"/>
        <v>4.428060824777951E-3</v>
      </c>
      <c r="BH203" s="32">
        <f t="shared" si="417"/>
        <v>6.109917285168031E-3</v>
      </c>
      <c r="BI203" s="32">
        <f t="shared" si="417"/>
        <v>9.1371871904045859E-3</v>
      </c>
      <c r="BJ203" s="32">
        <f t="shared" si="417"/>
        <v>1.8233575895080397E-2</v>
      </c>
      <c r="BK203" s="32">
        <f t="shared" si="417"/>
        <v>2.5159013152752124E-2</v>
      </c>
      <c r="BL203" s="32">
        <f t="shared" si="417"/>
        <v>3.7624504878419986E-2</v>
      </c>
      <c r="BM203" s="32">
        <f t="shared" si="417"/>
        <v>1.5306738129860359E-2</v>
      </c>
      <c r="BN203" s="32">
        <f t="shared" si="417"/>
        <v>2.1120510214279676E-2</v>
      </c>
      <c r="BO203" s="32">
        <f t="shared" si="417"/>
        <v>3.1585052035515114E-2</v>
      </c>
      <c r="BP203" s="32">
        <f t="shared" si="417"/>
        <v>9.0555547753667556E-3</v>
      </c>
      <c r="BQ203" s="32">
        <f t="shared" si="417"/>
        <v>1.2495015953529445E-2</v>
      </c>
      <c r="BR203" s="32">
        <f t="shared" si="417"/>
        <v>1.8685899396975281E-2</v>
      </c>
      <c r="BS203" s="32">
        <f t="shared" si="417"/>
        <v>2.1091293433819305E-3</v>
      </c>
      <c r="BT203" s="32">
        <f t="shared" si="417"/>
        <v>2.9102142770205887E-3</v>
      </c>
      <c r="BU203" s="32">
        <f t="shared" si="417"/>
        <v>4.3521329949712676E-3</v>
      </c>
      <c r="BV203" s="32">
        <f t="shared" si="417"/>
        <v>1.7705737331458965E-3</v>
      </c>
      <c r="BW203" s="32">
        <f t="shared" si="417"/>
        <v>2.4430692090493325E-3</v>
      </c>
      <c r="BX203" s="32">
        <f t="shared" si="417"/>
        <v>3.6535323868273142E-3</v>
      </c>
      <c r="BY203" s="32">
        <f t="shared" si="417"/>
        <v>1.047481657313395E-3</v>
      </c>
      <c r="BZ203" s="32">
        <f t="shared" si="417"/>
        <v>1.4453338689710757E-3</v>
      </c>
      <c r="CA203" s="32">
        <f t="shared" si="417"/>
        <v>2.1614508833824944E-3</v>
      </c>
      <c r="CB203" s="32">
        <f t="shared" si="417"/>
        <v>3.6068603437898576E-3</v>
      </c>
      <c r="CC203" s="32">
        <f t="shared" ref="CC203:CS203" si="418">CC202/$O202</f>
        <v>4.9768102182322343E-3</v>
      </c>
      <c r="CD203" s="32">
        <f t="shared" si="418"/>
        <v>7.4426615701485106E-3</v>
      </c>
      <c r="CE203" s="32">
        <f t="shared" si="418"/>
        <v>3.0278902542789461E-3</v>
      </c>
      <c r="CF203" s="32">
        <f t="shared" si="418"/>
        <v>4.1779369647973316E-3</v>
      </c>
      <c r="CG203" s="32">
        <f t="shared" si="418"/>
        <v>6.2479719995119599E-3</v>
      </c>
      <c r="CH203" s="32">
        <f t="shared" si="418"/>
        <v>1.7913173805418929E-3</v>
      </c>
      <c r="CI203" s="32">
        <f t="shared" si="418"/>
        <v>2.4716916636174863E-3</v>
      </c>
      <c r="CJ203" s="32">
        <f t="shared" si="418"/>
        <v>3.6963363583103559E-3</v>
      </c>
      <c r="CK203" s="32">
        <f t="shared" si="418"/>
        <v>7.3761681925236643E-3</v>
      </c>
      <c r="CL203" s="32">
        <f t="shared" si="418"/>
        <v>1.0177768400475155E-2</v>
      </c>
      <c r="CM203" s="32">
        <f t="shared" si="418"/>
        <v>1.5220529299386191E-2</v>
      </c>
      <c r="CN203" s="32">
        <f t="shared" si="418"/>
        <v>6.1921520811081309E-3</v>
      </c>
      <c r="CO203" s="32">
        <f t="shared" si="418"/>
        <v>8.5440418571145014E-3</v>
      </c>
      <c r="CP203" s="32">
        <f t="shared" si="418"/>
        <v>1.2777343156612015E-2</v>
      </c>
      <c r="CQ203" s="32">
        <f t="shared" si="418"/>
        <v>3.6633129718531003E-3</v>
      </c>
      <c r="CR203" s="32">
        <f t="shared" si="418"/>
        <v>5.0547045610711367E-3</v>
      </c>
      <c r="CS203" s="32">
        <f t="shared" si="418"/>
        <v>7.5591500851927909E-3</v>
      </c>
    </row>
    <row r="204" spans="1:111" ht="13.5" thickTop="1" x14ac:dyDescent="0.2">
      <c r="H204" s="34">
        <f t="shared" si="414"/>
        <v>2.717435359954834E-3</v>
      </c>
      <c r="I204" s="34">
        <f t="shared" ref="I204:J204" si="419">I199</f>
        <v>0.35947798450499285</v>
      </c>
      <c r="J204" s="34">
        <f t="shared" si="419"/>
        <v>1</v>
      </c>
      <c r="K204" s="34">
        <f t="shared" si="410"/>
        <v>0.36219541986494769</v>
      </c>
      <c r="L204" s="34">
        <f>$CE$6-$CE$7*SUMPRODUCT($B$6:$CD$6,Q203:CS203)</f>
        <v>8.5953229695512334E-2</v>
      </c>
    </row>
    <row r="206" spans="1:111" ht="27.75" customHeight="1" x14ac:dyDescent="0.2">
      <c r="A206" s="40" t="s">
        <v>393</v>
      </c>
      <c r="B206" s="40"/>
      <c r="C206" s="40">
        <f>1+C148</f>
        <v>4</v>
      </c>
      <c r="D206" s="40"/>
    </row>
    <row r="207" spans="1:111" x14ac:dyDescent="0.2">
      <c r="B207" s="37" t="s">
        <v>388</v>
      </c>
      <c r="D207" s="37" t="s">
        <v>389</v>
      </c>
      <c r="F207" s="37" t="s">
        <v>387</v>
      </c>
      <c r="H207" s="37" t="s">
        <v>394</v>
      </c>
      <c r="I207" s="37"/>
      <c r="J207" s="37"/>
      <c r="K207" s="37"/>
      <c r="M207" s="37" t="s">
        <v>395</v>
      </c>
      <c r="N207" s="37" t="s">
        <v>396</v>
      </c>
      <c r="P207" s="37" t="s">
        <v>397</v>
      </c>
      <c r="R207" s="37" t="s">
        <v>398</v>
      </c>
      <c r="T207" s="37" t="s">
        <v>399</v>
      </c>
      <c r="V207" s="37" t="s">
        <v>400</v>
      </c>
      <c r="X207" s="37" t="s">
        <v>401</v>
      </c>
      <c r="Y207" s="37"/>
      <c r="Z207" s="37"/>
      <c r="AA207" s="37"/>
      <c r="AC207" s="37" t="s">
        <v>375</v>
      </c>
    </row>
    <row r="208" spans="1:111" x14ac:dyDescent="0.2">
      <c r="B208" s="36">
        <f>K201</f>
        <v>-0.67875782640500171</v>
      </c>
      <c r="D208" s="36">
        <f>$CE$3-$CE$7*SUMPRODUCT($B$3:$CD$3,AE210:DG210)</f>
        <v>-0.15672535475506066</v>
      </c>
      <c r="F208" s="36">
        <f>SUMPRODUCT(D208:D211,D208:D211)</f>
        <v>6.4612432156433142E-2</v>
      </c>
      <c r="H208" s="36">
        <f t="shared" ref="H208:K211" si="420">X150</f>
        <v>-1.7147430928746814E-2</v>
      </c>
      <c r="I208" s="36">
        <f t="shared" si="420"/>
        <v>-4.7376701111243313E-3</v>
      </c>
      <c r="J208" s="36">
        <f t="shared" si="420"/>
        <v>-5.3207884801050598E-3</v>
      </c>
      <c r="K208" s="36">
        <f t="shared" si="420"/>
        <v>6.3046912234787644E-4</v>
      </c>
      <c r="M208" s="36">
        <f t="array" ref="M208:M211">MMULT(H208:K211,D208:D211)</f>
        <v>2.4229462309301587E-3</v>
      </c>
      <c r="N208" s="36">
        <f>IFERROR(M208/(MAX(ABS(M208),ABS(M209),ABS(M210),ABS(M211))),0)</f>
        <v>0.37791978181987018</v>
      </c>
      <c r="P208" s="36">
        <f>L259</f>
        <v>-0.12767456481196859</v>
      </c>
      <c r="R208" s="36">
        <f>H259*J259</f>
        <v>-5.41567570610952E-4</v>
      </c>
      <c r="T208" s="36">
        <f>P208-D208</f>
        <v>2.905078994309207E-2</v>
      </c>
      <c r="V208" s="36">
        <f t="array" ref="V208:V211">MMULT(H208:K211,T208:T211)</f>
        <v>-1.1690995428505322E-3</v>
      </c>
      <c r="X208" s="36">
        <f t="array" ref="X208:AA211">H208:K211+MMULT(R208:R211,TRANSPOSE(R208:R211))*((SUMPRODUCT(R208:R211,T208:T211)+SUMPRODUCT(V208:V211,T208:T211))/SUMPRODUCT(R208:R211,T208:T211)^2)-(MMULT(V208:V211,TRANSPOSE(R208:R211))+MMULT(R208:R211,TRANSPOSE(V208:V211)))/SUMPRODUCT(R208:R211,T208:T211)</f>
        <v>7.8520479561282067E-2</v>
      </c>
      <c r="Y208" s="36">
        <v>-0.10696882055896559</v>
      </c>
      <c r="Z208" s="36">
        <v>-9.3066271340138118E-3</v>
      </c>
      <c r="AA208" s="36">
        <v>-2.6886492834902978E-2</v>
      </c>
      <c r="AC208" s="43">
        <f>SUM(AE208:DG208)</f>
        <v>7.3319361122016362</v>
      </c>
      <c r="AD208" s="37" t="s">
        <v>402</v>
      </c>
      <c r="AE208" s="36">
        <f t="shared" ref="AE208:BJ208" si="421">SUMPRODUCT(B$3:B$6,$B208:$B211)</f>
        <v>4.051606019754056E-2</v>
      </c>
      <c r="AF208" s="36">
        <f t="shared" si="421"/>
        <v>0.36246754452193852</v>
      </c>
      <c r="AG208" s="36">
        <f t="shared" si="421"/>
        <v>0.76490689992743599</v>
      </c>
      <c r="AH208" s="36">
        <f t="shared" si="421"/>
        <v>-0.13445553158251988</v>
      </c>
      <c r="AI208" s="36">
        <f t="shared" si="421"/>
        <v>0.18749595274187808</v>
      </c>
      <c r="AJ208" s="36">
        <f t="shared" si="421"/>
        <v>0.58993530814737549</v>
      </c>
      <c r="AK208" s="36">
        <f t="shared" si="421"/>
        <v>-0.65937030692270127</v>
      </c>
      <c r="AL208" s="36">
        <f t="shared" si="421"/>
        <v>-0.33741882259830325</v>
      </c>
      <c r="AM208" s="36">
        <f t="shared" si="421"/>
        <v>6.5020532807194165E-2</v>
      </c>
      <c r="AN208" s="36">
        <f t="shared" si="421"/>
        <v>0.57707851439979851</v>
      </c>
      <c r="AO208" s="36">
        <f t="shared" si="421"/>
        <v>0.89902999872419653</v>
      </c>
      <c r="AP208" s="36">
        <f t="shared" si="421"/>
        <v>1.301469354129694</v>
      </c>
      <c r="AQ208" s="36">
        <f t="shared" si="421"/>
        <v>0.40210692261973807</v>
      </c>
      <c r="AR208" s="36">
        <f t="shared" si="421"/>
        <v>0.72405840694413603</v>
      </c>
      <c r="AS208" s="36">
        <f t="shared" si="421"/>
        <v>1.1264977623496335</v>
      </c>
      <c r="AT208" s="36">
        <f t="shared" si="421"/>
        <v>-0.1228078527204432</v>
      </c>
      <c r="AU208" s="36">
        <f t="shared" si="421"/>
        <v>0.19914363160395476</v>
      </c>
      <c r="AV208" s="36">
        <f t="shared" si="421"/>
        <v>0.60158298700945223</v>
      </c>
      <c r="AW208" s="36">
        <f t="shared" si="421"/>
        <v>1.2924951200028094</v>
      </c>
      <c r="AX208" s="36">
        <f t="shared" si="421"/>
        <v>1.6144466043272074</v>
      </c>
      <c r="AY208" s="36">
        <f t="shared" si="421"/>
        <v>2.0168859597327047</v>
      </c>
      <c r="AZ208" s="36">
        <f t="shared" si="421"/>
        <v>1.1175235282227489</v>
      </c>
      <c r="BA208" s="36">
        <f t="shared" si="421"/>
        <v>1.4394750125471469</v>
      </c>
      <c r="BB208" s="36">
        <f t="shared" si="421"/>
        <v>1.8419143679526444</v>
      </c>
      <c r="BC208" s="36">
        <f t="shared" si="421"/>
        <v>0.59260875288256765</v>
      </c>
      <c r="BD208" s="36">
        <f t="shared" si="421"/>
        <v>0.91456023720696555</v>
      </c>
      <c r="BE208" s="36">
        <f t="shared" si="421"/>
        <v>1.3169995926124629</v>
      </c>
      <c r="BF208" s="36">
        <f t="shared" si="421"/>
        <v>-0.41198915740579395</v>
      </c>
      <c r="BG208" s="36">
        <f t="shared" si="421"/>
        <v>-9.0037673081396E-2</v>
      </c>
      <c r="BH208" s="36">
        <f t="shared" si="421"/>
        <v>0.31240168232410143</v>
      </c>
      <c r="BI208" s="36">
        <f t="shared" si="421"/>
        <v>-0.58696074918585439</v>
      </c>
      <c r="BJ208" s="36">
        <f t="shared" si="421"/>
        <v>-0.26500926486145643</v>
      </c>
      <c r="BK208" s="36">
        <f t="shared" ref="BK208:CP208" si="422">SUMPRODUCT(AH$3:AH$6,$B208:$B211)</f>
        <v>0.13743009054404098</v>
      </c>
      <c r="BL208" s="36">
        <f t="shared" si="422"/>
        <v>-1.1118755245260357</v>
      </c>
      <c r="BM208" s="36">
        <f t="shared" si="422"/>
        <v>-0.78992404020163776</v>
      </c>
      <c r="BN208" s="36">
        <f t="shared" si="422"/>
        <v>-0.38748468479614034</v>
      </c>
      <c r="BO208" s="36">
        <f t="shared" si="422"/>
        <v>0.12457329679646406</v>
      </c>
      <c r="BP208" s="36">
        <f t="shared" si="422"/>
        <v>0.44652478112086202</v>
      </c>
      <c r="BQ208" s="36">
        <f t="shared" si="422"/>
        <v>0.84896413652635938</v>
      </c>
      <c r="BR208" s="36">
        <f t="shared" si="422"/>
        <v>-5.0398294983596326E-2</v>
      </c>
      <c r="BS208" s="36">
        <f t="shared" si="422"/>
        <v>0.27155318934080164</v>
      </c>
      <c r="BT208" s="36">
        <f t="shared" si="422"/>
        <v>0.6739925447462991</v>
      </c>
      <c r="BU208" s="36">
        <f t="shared" si="422"/>
        <v>-0.57531307032377765</v>
      </c>
      <c r="BV208" s="36">
        <f t="shared" si="422"/>
        <v>-0.25336158599937975</v>
      </c>
      <c r="BW208" s="36">
        <f t="shared" si="422"/>
        <v>0.14907776940611769</v>
      </c>
      <c r="BX208" s="36">
        <f t="shared" si="422"/>
        <v>0.83998990239947458</v>
      </c>
      <c r="BY208" s="36">
        <f t="shared" si="422"/>
        <v>1.1619413867238726</v>
      </c>
      <c r="BZ208" s="36">
        <f t="shared" si="422"/>
        <v>1.5643807421293701</v>
      </c>
      <c r="CA208" s="36">
        <f t="shared" si="422"/>
        <v>0.6650183106194143</v>
      </c>
      <c r="CB208" s="36">
        <f t="shared" si="422"/>
        <v>0.98696979494381232</v>
      </c>
      <c r="CC208" s="36">
        <f t="shared" si="422"/>
        <v>1.3894091503493098</v>
      </c>
      <c r="CD208" s="36">
        <f t="shared" si="422"/>
        <v>0.14010353527923297</v>
      </c>
      <c r="CE208" s="36">
        <f t="shared" si="422"/>
        <v>0.46205501960363093</v>
      </c>
      <c r="CF208" s="36">
        <f t="shared" si="422"/>
        <v>0.86449437500912829</v>
      </c>
      <c r="CG208" s="36">
        <f t="shared" si="422"/>
        <v>-1.3169995926124629</v>
      </c>
      <c r="CH208" s="36">
        <f t="shared" si="422"/>
        <v>-0.995048108288065</v>
      </c>
      <c r="CI208" s="36">
        <f t="shared" si="422"/>
        <v>-0.59260875288256765</v>
      </c>
      <c r="CJ208" s="36">
        <f t="shared" si="422"/>
        <v>-1.4919711843925234</v>
      </c>
      <c r="CK208" s="36">
        <f t="shared" si="422"/>
        <v>-1.1700197000681254</v>
      </c>
      <c r="CL208" s="36">
        <f t="shared" si="422"/>
        <v>-0.76758034466262792</v>
      </c>
      <c r="CM208" s="36">
        <f t="shared" si="422"/>
        <v>-2.0168859597327047</v>
      </c>
      <c r="CN208" s="36">
        <f t="shared" si="422"/>
        <v>-1.6949344754083069</v>
      </c>
      <c r="CO208" s="36">
        <f t="shared" si="422"/>
        <v>-1.2924951200028094</v>
      </c>
      <c r="CP208" s="36">
        <f t="shared" si="422"/>
        <v>-0.7804371384102049</v>
      </c>
      <c r="CQ208" s="36">
        <f t="shared" ref="CQ208:DG208" si="423">SUMPRODUCT(BN$3:BN$6,$B208:$B211)</f>
        <v>-0.45848565408580688</v>
      </c>
      <c r="CR208" s="36">
        <f t="shared" si="423"/>
        <v>-5.604629868030947E-2</v>
      </c>
      <c r="CS208" s="36">
        <f t="shared" si="423"/>
        <v>-0.9554087301902654</v>
      </c>
      <c r="CT208" s="36">
        <f t="shared" si="423"/>
        <v>-0.63345724586586738</v>
      </c>
      <c r="CU208" s="36">
        <f t="shared" si="423"/>
        <v>-0.23101789046036997</v>
      </c>
      <c r="CV208" s="36">
        <f t="shared" si="423"/>
        <v>-1.4803235055304467</v>
      </c>
      <c r="CW208" s="36">
        <f t="shared" si="423"/>
        <v>-1.1583720212060487</v>
      </c>
      <c r="CX208" s="36">
        <f t="shared" si="423"/>
        <v>-0.75593266580055118</v>
      </c>
      <c r="CY208" s="36">
        <f t="shared" si="423"/>
        <v>-6.5020532807194165E-2</v>
      </c>
      <c r="CZ208" s="36">
        <f t="shared" si="423"/>
        <v>0.2569309515172038</v>
      </c>
      <c r="DA208" s="36">
        <f t="shared" si="423"/>
        <v>0.65937030692270127</v>
      </c>
      <c r="DB208" s="36">
        <f t="shared" si="423"/>
        <v>-0.23999212458725461</v>
      </c>
      <c r="DC208" s="36">
        <f t="shared" si="423"/>
        <v>8.1959359737143342E-2</v>
      </c>
      <c r="DD208" s="36">
        <f t="shared" si="423"/>
        <v>0.48439871514264077</v>
      </c>
      <c r="DE208" s="36">
        <f t="shared" si="423"/>
        <v>-0.76490689992743599</v>
      </c>
      <c r="DF208" s="36">
        <f t="shared" si="423"/>
        <v>-0.44295541560303797</v>
      </c>
      <c r="DG208" s="36">
        <f t="shared" si="423"/>
        <v>-4.051606019754056E-2</v>
      </c>
    </row>
    <row r="209" spans="2:111" x14ac:dyDescent="0.2">
      <c r="B209" s="35">
        <f t="shared" ref="B209:B211" si="424">K202</f>
        <v>0.62598952990263435</v>
      </c>
      <c r="D209" s="35">
        <f>$CE$4-$CE$7*SUMPRODUCT($B$4:$CD$4,AE210:DG210)</f>
        <v>0.16052051156680136</v>
      </c>
      <c r="F209" s="37" t="s">
        <v>403</v>
      </c>
      <c r="H209" s="35">
        <f t="shared" si="420"/>
        <v>-4.7376701111243313E-3</v>
      </c>
      <c r="I209" s="35">
        <f t="shared" si="420"/>
        <v>0.28595746126170346</v>
      </c>
      <c r="J209" s="35">
        <f t="shared" si="420"/>
        <v>0.45444627618401423</v>
      </c>
      <c r="K209" s="35">
        <f t="shared" si="420"/>
        <v>-8.4611550097899446E-2</v>
      </c>
      <c r="M209" s="35">
        <v>1.6369909485371746E-3</v>
      </c>
      <c r="N209" s="35">
        <f>IFERROR(M209/(MAX(ABS(M208),ABS(M209),ABS(M210),ABS(M211))),0)</f>
        <v>0.25533016548814369</v>
      </c>
      <c r="P209" s="35">
        <f>L260</f>
        <v>0.18679671991417024</v>
      </c>
      <c r="R209" s="35">
        <f>H260*J260</f>
        <v>-3.65893885631567E-4</v>
      </c>
      <c r="T209" s="35">
        <f>P209-D209</f>
        <v>2.6276208347368879E-2</v>
      </c>
      <c r="V209" s="35">
        <v>5.5087066563246433E-2</v>
      </c>
      <c r="X209" s="35">
        <v>-0.10696882055896559</v>
      </c>
      <c r="Y209" s="35">
        <v>0.10414983679443598</v>
      </c>
      <c r="Z209" s="35">
        <v>1.0214410894043291E-2</v>
      </c>
      <c r="AA209" s="35">
        <v>2.9749367668103266E-2</v>
      </c>
      <c r="AC209" s="43">
        <f t="shared" ref="AC209:AC210" si="425">SUM(AE209:DG209)</f>
        <v>127.03726358885821</v>
      </c>
      <c r="AD209" s="37" t="s">
        <v>404</v>
      </c>
      <c r="AE209" s="35">
        <f>EXP(AE208)</f>
        <v>1.0413480338233525</v>
      </c>
      <c r="AF209" s="35">
        <f t="shared" ref="AF209:CQ209" si="426">EXP(AF208)</f>
        <v>1.4368705859075686</v>
      </c>
      <c r="AG209" s="35">
        <f t="shared" si="426"/>
        <v>2.1487943124360482</v>
      </c>
      <c r="AH209" s="35">
        <f t="shared" si="426"/>
        <v>0.87419175193603671</v>
      </c>
      <c r="AI209" s="35">
        <f t="shared" si="426"/>
        <v>1.206225367505686</v>
      </c>
      <c r="AJ209" s="35">
        <f t="shared" si="426"/>
        <v>1.8038717158199484</v>
      </c>
      <c r="AK209" s="35">
        <f t="shared" si="426"/>
        <v>0.51717689468976535</v>
      </c>
      <c r="AL209" s="35">
        <f t="shared" si="426"/>
        <v>0.71360990135292024</v>
      </c>
      <c r="AM209" s="35">
        <f t="shared" si="426"/>
        <v>1.0671809363796425</v>
      </c>
      <c r="AN209" s="35">
        <f t="shared" si="426"/>
        <v>1.7808281597648974</v>
      </c>
      <c r="AO209" s="35">
        <f t="shared" si="426"/>
        <v>2.4572184497504383</v>
      </c>
      <c r="AP209" s="35">
        <f t="shared" si="426"/>
        <v>3.6746921267802493</v>
      </c>
      <c r="AQ209" s="35">
        <f t="shared" si="426"/>
        <v>1.4949711703647266</v>
      </c>
      <c r="AR209" s="35">
        <f t="shared" si="426"/>
        <v>2.0627878785060196</v>
      </c>
      <c r="AS209" s="35">
        <f t="shared" si="426"/>
        <v>3.0848337383815672</v>
      </c>
      <c r="AT209" s="35">
        <f t="shared" si="426"/>
        <v>0.88443358774280079</v>
      </c>
      <c r="AU209" s="35">
        <f t="shared" si="426"/>
        <v>1.220357235179554</v>
      </c>
      <c r="AV209" s="35">
        <f t="shared" si="426"/>
        <v>1.8250054749625826</v>
      </c>
      <c r="AW209" s="35">
        <f t="shared" si="426"/>
        <v>3.6418621117462369</v>
      </c>
      <c r="AX209" s="35">
        <f t="shared" si="426"/>
        <v>5.0251062817938381</v>
      </c>
      <c r="AY209" s="35">
        <f t="shared" si="426"/>
        <v>7.5148867988587709</v>
      </c>
      <c r="AZ209" s="35">
        <f t="shared" si="426"/>
        <v>3.0572735688450696</v>
      </c>
      <c r="BA209" s="35">
        <f t="shared" si="426"/>
        <v>4.2184805861853896</v>
      </c>
      <c r="BB209" s="35">
        <f t="shared" si="426"/>
        <v>6.3086036972435915</v>
      </c>
      <c r="BC209" s="35">
        <f t="shared" si="426"/>
        <v>1.808700719322367</v>
      </c>
      <c r="BD209" s="35">
        <f t="shared" si="426"/>
        <v>2.4956775044384685</v>
      </c>
      <c r="BE209" s="35">
        <f t="shared" si="426"/>
        <v>3.7322064212378163</v>
      </c>
      <c r="BF209" s="35">
        <f t="shared" si="426"/>
        <v>0.66233145740441246</v>
      </c>
      <c r="BG209" s="35">
        <f t="shared" si="426"/>
        <v>0.91389675531584047</v>
      </c>
      <c r="BH209" s="35">
        <f t="shared" si="426"/>
        <v>1.3667035634500511</v>
      </c>
      <c r="BI209" s="35">
        <f t="shared" si="426"/>
        <v>0.55601458715475949</v>
      </c>
      <c r="BJ209" s="35">
        <f t="shared" si="426"/>
        <v>0.7671988419519481</v>
      </c>
      <c r="BK209" s="35">
        <f t="shared" si="426"/>
        <v>1.1473214945468424</v>
      </c>
      <c r="BL209" s="35">
        <f t="shared" si="426"/>
        <v>0.32894144442574264</v>
      </c>
      <c r="BM209" s="35">
        <f t="shared" si="426"/>
        <v>0.45387927055084387</v>
      </c>
      <c r="BN209" s="35">
        <f t="shared" si="426"/>
        <v>0.67876202955066589</v>
      </c>
      <c r="BO209" s="35">
        <f t="shared" si="426"/>
        <v>1.1326650381365055</v>
      </c>
      <c r="BP209" s="35">
        <f t="shared" si="426"/>
        <v>1.5628714167815834</v>
      </c>
      <c r="BQ209" s="35">
        <f t="shared" si="426"/>
        <v>2.3372245520134598</v>
      </c>
      <c r="BR209" s="35">
        <f t="shared" si="426"/>
        <v>0.95085063003366177</v>
      </c>
      <c r="BS209" s="35">
        <f t="shared" si="426"/>
        <v>1.3120006544505658</v>
      </c>
      <c r="BT209" s="35">
        <f t="shared" si="426"/>
        <v>1.9620552970085674</v>
      </c>
      <c r="BU209" s="35">
        <f t="shared" si="426"/>
        <v>0.56252873018481342</v>
      </c>
      <c r="BV209" s="35">
        <f t="shared" si="426"/>
        <v>0.77618717266201209</v>
      </c>
      <c r="BW209" s="35">
        <f t="shared" si="426"/>
        <v>1.1607632575681661</v>
      </c>
      <c r="BX209" s="35">
        <f t="shared" si="426"/>
        <v>2.3163435871507798</v>
      </c>
      <c r="BY209" s="35">
        <f t="shared" si="426"/>
        <v>3.1961321855217224</v>
      </c>
      <c r="BZ209" s="35">
        <f t="shared" si="426"/>
        <v>4.7797141436401214</v>
      </c>
      <c r="CA209" s="35">
        <f t="shared" si="426"/>
        <v>1.944526126488697</v>
      </c>
      <c r="CB209" s="35">
        <f t="shared" si="426"/>
        <v>2.6830918232226195</v>
      </c>
      <c r="CC209" s="35">
        <f t="shared" si="426"/>
        <v>4.0124785809035357</v>
      </c>
      <c r="CD209" s="35">
        <f t="shared" si="426"/>
        <v>1.1503928989416101</v>
      </c>
      <c r="CE209" s="35">
        <f t="shared" si="426"/>
        <v>1.5873326352355086</v>
      </c>
      <c r="CF209" s="35">
        <f t="shared" si="426"/>
        <v>2.3738055270884355</v>
      </c>
      <c r="CG209" s="35">
        <f t="shared" si="426"/>
        <v>0.26793802033820574</v>
      </c>
      <c r="CH209" s="35">
        <f t="shared" si="426"/>
        <v>0.36970565820992296</v>
      </c>
      <c r="CI209" s="35">
        <f t="shared" si="426"/>
        <v>0.55288306645593188</v>
      </c>
      <c r="CJ209" s="35">
        <f t="shared" si="426"/>
        <v>0.22492884204116395</v>
      </c>
      <c r="CK209" s="35">
        <f t="shared" si="426"/>
        <v>0.31036082707582341</v>
      </c>
      <c r="CL209" s="35">
        <f t="shared" si="426"/>
        <v>0.46413475685581179</v>
      </c>
      <c r="CM209" s="35">
        <f t="shared" si="426"/>
        <v>0.13306920340461581</v>
      </c>
      <c r="CN209" s="35">
        <f t="shared" si="426"/>
        <v>0.18361125968638278</v>
      </c>
      <c r="CO209" s="35">
        <f t="shared" si="426"/>
        <v>0.27458480560663234</v>
      </c>
      <c r="CP209" s="35">
        <f t="shared" si="426"/>
        <v>0.45820566822223191</v>
      </c>
      <c r="CQ209" s="35">
        <f t="shared" si="426"/>
        <v>0.63224035152529134</v>
      </c>
      <c r="CR209" s="35">
        <f t="shared" ref="CR209:DG209" si="427">EXP(CR208)</f>
        <v>0.94549535968962162</v>
      </c>
      <c r="CS209" s="35">
        <f t="shared" si="427"/>
        <v>0.38465489235096939</v>
      </c>
      <c r="CT209" s="35">
        <f t="shared" si="427"/>
        <v>0.53075367945459284</v>
      </c>
      <c r="CU209" s="35">
        <f t="shared" si="427"/>
        <v>0.79372526579780633</v>
      </c>
      <c r="CV209" s="35">
        <f t="shared" si="427"/>
        <v>0.22756405824320347</v>
      </c>
      <c r="CW209" s="35">
        <f t="shared" si="427"/>
        <v>0.31399694538135808</v>
      </c>
      <c r="CX209" s="35">
        <f t="shared" si="427"/>
        <v>0.46957245626375294</v>
      </c>
      <c r="CY209" s="35">
        <f t="shared" si="427"/>
        <v>0.93704822294938062</v>
      </c>
      <c r="CZ209" s="35">
        <f t="shared" si="427"/>
        <v>1.292955847037514</v>
      </c>
      <c r="DA209" s="35">
        <f t="shared" si="427"/>
        <v>1.9335743925680628</v>
      </c>
      <c r="DB209" s="35">
        <f t="shared" si="427"/>
        <v>0.78663405611003057</v>
      </c>
      <c r="DC209" s="35">
        <f t="shared" si="427"/>
        <v>1.0854116975164925</v>
      </c>
      <c r="DD209" s="35">
        <f t="shared" si="427"/>
        <v>1.6231987105518142</v>
      </c>
      <c r="DE209" s="35">
        <f t="shared" si="427"/>
        <v>0.46537725561378585</v>
      </c>
      <c r="DF209" s="35">
        <f t="shared" si="427"/>
        <v>0.64213583568859789</v>
      </c>
      <c r="DG209" s="35">
        <f t="shared" si="427"/>
        <v>0.96029374188037653</v>
      </c>
    </row>
    <row r="210" spans="2:111" x14ac:dyDescent="0.2">
      <c r="B210" s="36">
        <f t="shared" si="424"/>
        <v>-0.34994318356012089</v>
      </c>
      <c r="D210" s="36">
        <f>$CE$5-$CE$7*SUMPRODUCT($B$5:$CD$5,AE210:DG210)</f>
        <v>-8.3034950500234572E-2</v>
      </c>
      <c r="F210" s="36">
        <f>SUMPRODUCT($B$7:$CD$7, LN(AE210:DG210))</f>
        <v>-487.23854002546511</v>
      </c>
      <c r="H210" s="36">
        <f t="shared" si="420"/>
        <v>-5.3207884801050598E-3</v>
      </c>
      <c r="I210" s="36">
        <f t="shared" si="420"/>
        <v>0.45444627618401423</v>
      </c>
      <c r="J210" s="36">
        <f t="shared" si="420"/>
        <v>0.67730467930282567</v>
      </c>
      <c r="K210" s="36">
        <f t="shared" si="420"/>
        <v>-0.12949623263196408</v>
      </c>
      <c r="M210" s="36">
        <v>6.4112712472008671E-3</v>
      </c>
      <c r="N210" s="36">
        <f>IFERROR(M210/(MAX(ABS(M208),ABS(M209),ABS(M210),ABS(M211))),0)</f>
        <v>1</v>
      </c>
      <c r="P210" s="36">
        <f>L261</f>
        <v>1.567281466821413E-2</v>
      </c>
      <c r="R210" s="36">
        <f>H261*J261</f>
        <v>-1.433022553101182E-3</v>
      </c>
      <c r="T210" s="36">
        <f>P210-D210</f>
        <v>9.8707765168448702E-2</v>
      </c>
      <c r="V210" s="36">
        <v>8.3008922625923354E-2</v>
      </c>
      <c r="X210" s="36">
        <v>-9.3066271340138118E-3</v>
      </c>
      <c r="Y210" s="36">
        <v>1.0214410894043291E-2</v>
      </c>
      <c r="Z210" s="36">
        <v>-1.3622659256624647E-2</v>
      </c>
      <c r="AA210" s="36">
        <v>2.5617142861637521E-3</v>
      </c>
      <c r="AC210" s="44">
        <f t="shared" si="425"/>
        <v>1</v>
      </c>
      <c r="AD210" s="37" t="s">
        <v>405</v>
      </c>
      <c r="AE210" s="36">
        <f t="shared" ref="AE210:BJ210" si="428">AE209/$AC209</f>
        <v>8.1971856477762155E-3</v>
      </c>
      <c r="AF210" s="36">
        <f t="shared" si="428"/>
        <v>1.1310622925237419E-2</v>
      </c>
      <c r="AG210" s="36">
        <f t="shared" si="428"/>
        <v>1.691467725084491E-2</v>
      </c>
      <c r="AH210" s="36">
        <f t="shared" si="428"/>
        <v>6.881380527569138E-3</v>
      </c>
      <c r="AI210" s="36">
        <f t="shared" si="428"/>
        <v>9.4950515575453389E-3</v>
      </c>
      <c r="AJ210" s="36">
        <f t="shared" si="428"/>
        <v>1.4199547950418516E-2</v>
      </c>
      <c r="AK210" s="36">
        <f t="shared" si="428"/>
        <v>4.0710645056363159E-3</v>
      </c>
      <c r="AL210" s="36">
        <f t="shared" si="428"/>
        <v>5.617327398222606E-3</v>
      </c>
      <c r="AM210" s="36">
        <f t="shared" si="428"/>
        <v>8.400534663856216E-3</v>
      </c>
      <c r="AN210" s="36">
        <f t="shared" si="428"/>
        <v>1.4018155850147616E-2</v>
      </c>
      <c r="AO210" s="36">
        <f t="shared" si="428"/>
        <v>1.9342501407326823E-2</v>
      </c>
      <c r="AP210" s="36">
        <f t="shared" si="428"/>
        <v>2.8926096351327091E-2</v>
      </c>
      <c r="AQ210" s="36">
        <f t="shared" si="428"/>
        <v>1.1767973649078528E-2</v>
      </c>
      <c r="AR210" s="36">
        <f t="shared" si="428"/>
        <v>1.6237659882079956E-2</v>
      </c>
      <c r="AS210" s="36">
        <f t="shared" si="428"/>
        <v>2.4282904489861212E-2</v>
      </c>
      <c r="AT210" s="36">
        <f t="shared" si="428"/>
        <v>6.9620012487451744E-3</v>
      </c>
      <c r="AU210" s="36">
        <f t="shared" si="428"/>
        <v>9.6062934662155715E-3</v>
      </c>
      <c r="AV210" s="36">
        <f t="shared" si="428"/>
        <v>1.436590669072507E-2</v>
      </c>
      <c r="AW210" s="36">
        <f t="shared" si="428"/>
        <v>2.8667668122423617E-2</v>
      </c>
      <c r="AX210" s="36">
        <f t="shared" si="428"/>
        <v>3.9556159663963072E-2</v>
      </c>
      <c r="AY210" s="36">
        <f t="shared" si="428"/>
        <v>5.9154980094500896E-2</v>
      </c>
      <c r="AZ210" s="36">
        <f t="shared" si="428"/>
        <v>2.406595893579376E-2</v>
      </c>
      <c r="BA210" s="36">
        <f t="shared" si="428"/>
        <v>3.3206639272694245E-2</v>
      </c>
      <c r="BB210" s="36">
        <f t="shared" si="428"/>
        <v>4.9659474071014918E-2</v>
      </c>
      <c r="BC210" s="36">
        <f t="shared" si="428"/>
        <v>1.4237560446642043E-2</v>
      </c>
      <c r="BD210" s="36">
        <f t="shared" si="428"/>
        <v>1.9645239781891456E-2</v>
      </c>
      <c r="BE210" s="36">
        <f t="shared" si="428"/>
        <v>2.9378831972614601E-2</v>
      </c>
      <c r="BF210" s="36">
        <f t="shared" si="428"/>
        <v>5.2136785592924416E-3</v>
      </c>
      <c r="BG210" s="36">
        <f t="shared" si="428"/>
        <v>7.1939266440244204E-3</v>
      </c>
      <c r="BH210" s="36">
        <f t="shared" si="428"/>
        <v>1.0758288748041939E-2</v>
      </c>
      <c r="BI210" s="36">
        <f t="shared" si="428"/>
        <v>4.3767834054914629E-3</v>
      </c>
      <c r="BJ210" s="36">
        <f t="shared" si="428"/>
        <v>6.0391637876812329E-3</v>
      </c>
      <c r="BK210" s="36">
        <f t="shared" ref="BK210:CP210" si="429">BK209/$AC209</f>
        <v>9.0313775827226498E-3</v>
      </c>
      <c r="BL210" s="36">
        <f t="shared" si="429"/>
        <v>2.5893303675866676E-3</v>
      </c>
      <c r="BM210" s="36">
        <f t="shared" si="429"/>
        <v>3.5728042129415899E-3</v>
      </c>
      <c r="BN210" s="36">
        <f t="shared" si="429"/>
        <v>5.3430151939308354E-3</v>
      </c>
      <c r="BO210" s="36">
        <f t="shared" si="429"/>
        <v>8.9160062657067957E-3</v>
      </c>
      <c r="BP210" s="36">
        <f t="shared" si="429"/>
        <v>1.2302464431535936E-2</v>
      </c>
      <c r="BQ210" s="36">
        <f t="shared" si="429"/>
        <v>1.8397944713116805E-2</v>
      </c>
      <c r="BR210" s="36">
        <f t="shared" si="429"/>
        <v>7.4848166842681899E-3</v>
      </c>
      <c r="BS210" s="36">
        <f t="shared" si="429"/>
        <v>1.0327683526754072E-2</v>
      </c>
      <c r="BT210" s="36">
        <f t="shared" si="429"/>
        <v>1.5444722607994283E-2</v>
      </c>
      <c r="BU210" s="36">
        <f t="shared" si="429"/>
        <v>4.428060824777951E-3</v>
      </c>
      <c r="BV210" s="36">
        <f t="shared" si="429"/>
        <v>6.109917285168031E-3</v>
      </c>
      <c r="BW210" s="36">
        <f t="shared" si="429"/>
        <v>9.1371871904045859E-3</v>
      </c>
      <c r="BX210" s="36">
        <f t="shared" si="429"/>
        <v>1.8233575895080397E-2</v>
      </c>
      <c r="BY210" s="36">
        <f t="shared" si="429"/>
        <v>2.5159013152752124E-2</v>
      </c>
      <c r="BZ210" s="36">
        <f t="shared" si="429"/>
        <v>3.7624504878419986E-2</v>
      </c>
      <c r="CA210" s="36">
        <f t="shared" si="429"/>
        <v>1.5306738129860359E-2</v>
      </c>
      <c r="CB210" s="36">
        <f t="shared" si="429"/>
        <v>2.1120510214279676E-2</v>
      </c>
      <c r="CC210" s="36">
        <f t="shared" si="429"/>
        <v>3.1585052035515114E-2</v>
      </c>
      <c r="CD210" s="36">
        <f t="shared" si="429"/>
        <v>9.0555547753667556E-3</v>
      </c>
      <c r="CE210" s="36">
        <f t="shared" si="429"/>
        <v>1.2495015953529445E-2</v>
      </c>
      <c r="CF210" s="36">
        <f t="shared" si="429"/>
        <v>1.8685899396975281E-2</v>
      </c>
      <c r="CG210" s="36">
        <f t="shared" si="429"/>
        <v>2.1091293433819305E-3</v>
      </c>
      <c r="CH210" s="36">
        <f t="shared" si="429"/>
        <v>2.9102142770205887E-3</v>
      </c>
      <c r="CI210" s="36">
        <f t="shared" si="429"/>
        <v>4.3521329949712676E-3</v>
      </c>
      <c r="CJ210" s="36">
        <f t="shared" si="429"/>
        <v>1.7705737331458965E-3</v>
      </c>
      <c r="CK210" s="36">
        <f t="shared" si="429"/>
        <v>2.4430692090493325E-3</v>
      </c>
      <c r="CL210" s="36">
        <f t="shared" si="429"/>
        <v>3.6535323868273142E-3</v>
      </c>
      <c r="CM210" s="36">
        <f t="shared" si="429"/>
        <v>1.047481657313395E-3</v>
      </c>
      <c r="CN210" s="36">
        <f t="shared" si="429"/>
        <v>1.4453338689710757E-3</v>
      </c>
      <c r="CO210" s="36">
        <f t="shared" si="429"/>
        <v>2.1614508833824944E-3</v>
      </c>
      <c r="CP210" s="36">
        <f t="shared" si="429"/>
        <v>3.6068603437898576E-3</v>
      </c>
      <c r="CQ210" s="36">
        <f t="shared" ref="CQ210:DG210" si="430">CQ209/$AC209</f>
        <v>4.9768102182322343E-3</v>
      </c>
      <c r="CR210" s="36">
        <f t="shared" si="430"/>
        <v>7.4426615701485106E-3</v>
      </c>
      <c r="CS210" s="36">
        <f t="shared" si="430"/>
        <v>3.0278902542789461E-3</v>
      </c>
      <c r="CT210" s="36">
        <f t="shared" si="430"/>
        <v>4.1779369647973316E-3</v>
      </c>
      <c r="CU210" s="36">
        <f t="shared" si="430"/>
        <v>6.2479719995119599E-3</v>
      </c>
      <c r="CV210" s="36">
        <f t="shared" si="430"/>
        <v>1.7913173805418929E-3</v>
      </c>
      <c r="CW210" s="36">
        <f t="shared" si="430"/>
        <v>2.4716916636174863E-3</v>
      </c>
      <c r="CX210" s="36">
        <f t="shared" si="430"/>
        <v>3.6963363583103559E-3</v>
      </c>
      <c r="CY210" s="36">
        <f t="shared" si="430"/>
        <v>7.3761681925236643E-3</v>
      </c>
      <c r="CZ210" s="36">
        <f t="shared" si="430"/>
        <v>1.0177768400475155E-2</v>
      </c>
      <c r="DA210" s="36">
        <f t="shared" si="430"/>
        <v>1.5220529299386191E-2</v>
      </c>
      <c r="DB210" s="36">
        <f t="shared" si="430"/>
        <v>6.1921520811081309E-3</v>
      </c>
      <c r="DC210" s="36">
        <f t="shared" si="430"/>
        <v>8.5440418571145014E-3</v>
      </c>
      <c r="DD210" s="36">
        <f t="shared" si="430"/>
        <v>1.2777343156612015E-2</v>
      </c>
      <c r="DE210" s="36">
        <f t="shared" si="430"/>
        <v>3.6633129718531003E-3</v>
      </c>
      <c r="DF210" s="36">
        <f t="shared" si="430"/>
        <v>5.0547045610711367E-3</v>
      </c>
      <c r="DG210" s="36">
        <f t="shared" si="430"/>
        <v>7.5591500851927909E-3</v>
      </c>
    </row>
    <row r="211" spans="2:111" x14ac:dyDescent="0.2">
      <c r="B211" s="35">
        <f t="shared" si="424"/>
        <v>0.36219541986494769</v>
      </c>
      <c r="D211" s="35">
        <f>$CE$6-$CE$7*SUMPRODUCT($B$6:$CD$6,AE210:DG210)</f>
        <v>8.5953229695512334E-2</v>
      </c>
      <c r="H211" s="35">
        <f t="shared" si="420"/>
        <v>6.3046912234787644E-4</v>
      </c>
      <c r="I211" s="35">
        <f t="shared" si="420"/>
        <v>-8.4611550097899446E-2</v>
      </c>
      <c r="J211" s="35">
        <f t="shared" si="420"/>
        <v>-0.12949623263196408</v>
      </c>
      <c r="K211" s="35">
        <f t="shared" si="420"/>
        <v>1.1604993947954112E-2</v>
      </c>
      <c r="M211" s="35">
        <v>-1.9304998260514146E-3</v>
      </c>
      <c r="N211" s="35">
        <f>IFERROR(M211/(MAX(ABS(M208),ABS(M209),ABS(M210),ABS(M211))),0)</f>
        <v>-0.30111030271793016</v>
      </c>
      <c r="P211" s="35">
        <f>L262</f>
        <v>5.2229163922955735E-2</v>
      </c>
      <c r="R211" s="35">
        <f>H262*J262</f>
        <v>4.3149785476591807E-4</v>
      </c>
      <c r="T211" s="35">
        <f>P211-D211</f>
        <v>-3.37240657725566E-2</v>
      </c>
      <c r="V211" s="35">
        <v>-1.5378606392952953E-2</v>
      </c>
      <c r="X211" s="35">
        <v>-2.6886492834902978E-2</v>
      </c>
      <c r="Y211" s="35">
        <v>2.9749367668103266E-2</v>
      </c>
      <c r="Z211" s="35">
        <v>2.5617142861637521E-3</v>
      </c>
      <c r="AA211" s="35">
        <v>-5.2784274702464273E-3</v>
      </c>
    </row>
    <row r="212" spans="2:111" x14ac:dyDescent="0.2">
      <c r="B212" s="3"/>
    </row>
    <row r="213" spans="2:111" ht="13.5" thickBot="1" x14ac:dyDescent="0.25">
      <c r="B213" s="39" t="s">
        <v>406</v>
      </c>
      <c r="D213" s="39" t="s">
        <v>407</v>
      </c>
      <c r="E213" s="39" t="s">
        <v>408</v>
      </c>
      <c r="F213" s="39" t="s">
        <v>409</v>
      </c>
      <c r="H213" s="39" t="s">
        <v>386</v>
      </c>
      <c r="I213" s="39" t="s">
        <v>410</v>
      </c>
      <c r="J213" s="39" t="s">
        <v>411</v>
      </c>
      <c r="K213" s="39" t="s">
        <v>388</v>
      </c>
      <c r="L213" s="39" t="s">
        <v>412</v>
      </c>
      <c r="M213" s="39" t="s">
        <v>413</v>
      </c>
    </row>
    <row r="214" spans="2:111" ht="13.5" thickTop="1" x14ac:dyDescent="0.2">
      <c r="B214" s="32">
        <v>1</v>
      </c>
      <c r="D214" s="32">
        <v>0</v>
      </c>
      <c r="E214" s="32"/>
      <c r="F214" s="32" t="b">
        <v>0</v>
      </c>
      <c r="H214" s="32">
        <v>0</v>
      </c>
      <c r="I214" s="32">
        <f>B208</f>
        <v>-0.67875782640500171</v>
      </c>
      <c r="J214" s="32">
        <f>IF(SUMPRODUCT(L214:L217,N208:N211)&gt;0,N208,-N208)</f>
        <v>-0.37791978181987018</v>
      </c>
      <c r="K214" s="32">
        <f>I214+J214*H214</f>
        <v>-0.67875782640500171</v>
      </c>
      <c r="L214" s="32">
        <f>D208</f>
        <v>-0.15672535475506066</v>
      </c>
      <c r="M214" s="32">
        <f>SUMPRODUCT(L214:L217,J214:J217)</f>
        <v>0.12716023660551548</v>
      </c>
    </row>
    <row r="215" spans="2:111" ht="13.5" thickBot="1" x14ac:dyDescent="0.25">
      <c r="H215" s="33">
        <f>H214</f>
        <v>0</v>
      </c>
      <c r="I215" s="33">
        <f>B209</f>
        <v>0.62598952990263435</v>
      </c>
      <c r="J215" s="32">
        <f>IF(SUMPRODUCT(L214:L217,N208:N211)&gt;0,N209,-N209)</f>
        <v>-0.25533016548814369</v>
      </c>
      <c r="K215" s="33">
        <f t="shared" ref="K215:K217" si="431">I215+J215*H215</f>
        <v>0.62598952990263435</v>
      </c>
      <c r="L215" s="32">
        <f>D209</f>
        <v>0.16052051156680136</v>
      </c>
      <c r="M215" s="39" t="s">
        <v>414</v>
      </c>
    </row>
    <row r="216" spans="2:111" ht="13.5" thickTop="1" x14ac:dyDescent="0.2">
      <c r="H216" s="33">
        <f t="shared" ref="H216:H217" si="432">H215</f>
        <v>0</v>
      </c>
      <c r="I216" s="32">
        <f>B210</f>
        <v>-0.34994318356012089</v>
      </c>
      <c r="J216" s="32">
        <f>IF(SUMPRODUCT(L214:L217,N208:N211)&gt;0,N210,-N210)</f>
        <v>-1</v>
      </c>
      <c r="K216" s="32">
        <f t="shared" si="431"/>
        <v>-0.34994318356012089</v>
      </c>
      <c r="L216" s="32">
        <f>D210</f>
        <v>-8.3034950500234572E-2</v>
      </c>
      <c r="M216" s="32">
        <f>F210</f>
        <v>-487.23854002546511</v>
      </c>
    </row>
    <row r="217" spans="2:111" x14ac:dyDescent="0.2">
      <c r="H217" s="33">
        <f t="shared" si="432"/>
        <v>0</v>
      </c>
      <c r="I217" s="34">
        <f>B211</f>
        <v>0.36219541986494769</v>
      </c>
      <c r="J217" s="32">
        <f>IF(SUMPRODUCT(L214:L217,N208:N211)&gt;0,N211,-N211)</f>
        <v>0.30111030271793016</v>
      </c>
      <c r="K217" s="34">
        <f t="shared" si="431"/>
        <v>0.36219541986494769</v>
      </c>
      <c r="L217" s="32">
        <f>D211</f>
        <v>8.5953229695512334E-2</v>
      </c>
    </row>
    <row r="218" spans="2:111" ht="13.5" thickBot="1" x14ac:dyDescent="0.25">
      <c r="B218" s="39" t="s">
        <v>406</v>
      </c>
      <c r="D218" s="39" t="s">
        <v>407</v>
      </c>
      <c r="E218" s="39" t="s">
        <v>408</v>
      </c>
      <c r="F218" s="39" t="s">
        <v>409</v>
      </c>
      <c r="H218" s="39" t="s">
        <v>386</v>
      </c>
      <c r="I218" s="39" t="s">
        <v>410</v>
      </c>
      <c r="J218" s="39" t="s">
        <v>411</v>
      </c>
      <c r="K218" s="39" t="s">
        <v>388</v>
      </c>
      <c r="L218" s="39" t="s">
        <v>412</v>
      </c>
      <c r="M218" s="39" t="s">
        <v>413</v>
      </c>
      <c r="O218" s="45" t="s">
        <v>375</v>
      </c>
    </row>
    <row r="219" spans="2:111" ht="14.25" thickTop="1" thickBot="1" x14ac:dyDescent="0.25">
      <c r="B219" s="32">
        <f>1+B214</f>
        <v>2</v>
      </c>
      <c r="D219" s="32">
        <v>0</v>
      </c>
      <c r="E219" s="32">
        <f>H219</f>
        <v>2.717435359954834E-3</v>
      </c>
      <c r="F219" s="32" t="b">
        <f>OR(F214,M219*M214&lt;=0)</f>
        <v>1</v>
      </c>
      <c r="H219" s="32">
        <f>ABS(H201)</f>
        <v>2.717435359954834E-3</v>
      </c>
      <c r="I219" s="32">
        <f>I214</f>
        <v>-0.67875782640500171</v>
      </c>
      <c r="J219" s="32">
        <f>J214</f>
        <v>-0.37791978181987018</v>
      </c>
      <c r="K219" s="32">
        <f>I219+J219*H219</f>
        <v>-0.67978479898334543</v>
      </c>
      <c r="L219" s="32">
        <f>$CE$3-$CE$7*SUMPRODUCT($B$3:$CD$3,Q221:CS221)</f>
        <v>-0.1016484079843849</v>
      </c>
      <c r="M219" s="32">
        <f>SUMPRODUCT(L219:L222,J219:J222)</f>
        <v>-0.11271136447164604</v>
      </c>
      <c r="O219" s="46">
        <f>SUM(Q219:CS219)</f>
        <v>7.3780857518351839</v>
      </c>
      <c r="P219" s="39" t="s">
        <v>402</v>
      </c>
      <c r="Q219" s="32">
        <f t="shared" ref="Q219:AV219" si="433">SUMPRODUCT(B$3:B$6,$K219:$K222)</f>
        <v>4.4136063572147333E-2</v>
      </c>
      <c r="R219" s="32">
        <f t="shared" si="433"/>
        <v>0.36681487925996964</v>
      </c>
      <c r="S219" s="32">
        <f t="shared" si="433"/>
        <v>0.77016339886974761</v>
      </c>
      <c r="T219" s="32">
        <f t="shared" si="433"/>
        <v>-0.13219424588789053</v>
      </c>
      <c r="U219" s="32">
        <f t="shared" si="433"/>
        <v>0.19048456979993178</v>
      </c>
      <c r="V219" s="32">
        <f t="shared" si="433"/>
        <v>0.59383308940970969</v>
      </c>
      <c r="W219" s="32">
        <f t="shared" si="433"/>
        <v>-0.66118517426800416</v>
      </c>
      <c r="X219" s="32">
        <f t="shared" si="433"/>
        <v>-0.3385063585801818</v>
      </c>
      <c r="Y219" s="32">
        <f t="shared" si="433"/>
        <v>6.4842161029596113E-2</v>
      </c>
      <c r="Z219" s="32">
        <f t="shared" si="433"/>
        <v>0.58010379501426756</v>
      </c>
      <c r="AA219" s="32">
        <f t="shared" si="433"/>
        <v>0.90278261070208998</v>
      </c>
      <c r="AB219" s="32">
        <f t="shared" si="433"/>
        <v>1.3061311303118679</v>
      </c>
      <c r="AC219" s="32">
        <f t="shared" si="433"/>
        <v>0.40377348555422982</v>
      </c>
      <c r="AD219" s="32">
        <f t="shared" si="433"/>
        <v>0.72645230124205218</v>
      </c>
      <c r="AE219" s="32">
        <f t="shared" si="433"/>
        <v>1.12980082085183</v>
      </c>
      <c r="AF219" s="32">
        <f t="shared" si="433"/>
        <v>-0.12521744282588382</v>
      </c>
      <c r="AG219" s="32">
        <f t="shared" si="433"/>
        <v>0.19746137286193849</v>
      </c>
      <c r="AH219" s="32">
        <f t="shared" si="433"/>
        <v>0.60080989247171646</v>
      </c>
      <c r="AI219" s="32">
        <f t="shared" si="433"/>
        <v>1.2947274369370947</v>
      </c>
      <c r="AJ219" s="32">
        <f t="shared" si="433"/>
        <v>1.6174062526249169</v>
      </c>
      <c r="AK219" s="32">
        <f t="shared" si="433"/>
        <v>2.020754772234695</v>
      </c>
      <c r="AL219" s="32">
        <f t="shared" si="433"/>
        <v>1.118397127477057</v>
      </c>
      <c r="AM219" s="32">
        <f t="shared" si="433"/>
        <v>1.4410759431648792</v>
      </c>
      <c r="AN219" s="32">
        <f t="shared" si="433"/>
        <v>1.8444244627746571</v>
      </c>
      <c r="AO219" s="32">
        <f t="shared" si="433"/>
        <v>0.58940619909694325</v>
      </c>
      <c r="AP219" s="32">
        <f t="shared" si="433"/>
        <v>0.91208501478476567</v>
      </c>
      <c r="AQ219" s="32">
        <f t="shared" si="433"/>
        <v>1.3154335343945436</v>
      </c>
      <c r="AR219" s="32">
        <f t="shared" si="433"/>
        <v>-0.40905380241674966</v>
      </c>
      <c r="AS219" s="32">
        <f t="shared" si="433"/>
        <v>-8.6374986728927336E-2</v>
      </c>
      <c r="AT219" s="32">
        <f t="shared" si="433"/>
        <v>0.31697353288085056</v>
      </c>
      <c r="AU219" s="32">
        <f t="shared" si="433"/>
        <v>-0.58538411187678752</v>
      </c>
      <c r="AV219" s="32">
        <f t="shared" si="433"/>
        <v>-0.26270529618896521</v>
      </c>
      <c r="AW219" s="32">
        <f t="shared" ref="AW219:CB219" si="434">SUMPRODUCT(AH$3:AH$6,$K219:$K222)</f>
        <v>0.1406432234208127</v>
      </c>
      <c r="AX219" s="32">
        <f t="shared" si="434"/>
        <v>-1.114375040256901</v>
      </c>
      <c r="AY219" s="32">
        <f t="shared" si="434"/>
        <v>-0.79169622456907873</v>
      </c>
      <c r="AZ219" s="32">
        <f t="shared" si="434"/>
        <v>-0.38834770495930088</v>
      </c>
      <c r="BA219" s="32">
        <f t="shared" si="434"/>
        <v>0.12691392902537069</v>
      </c>
      <c r="BB219" s="32">
        <f t="shared" si="434"/>
        <v>0.44959274471319299</v>
      </c>
      <c r="BC219" s="32">
        <f t="shared" si="434"/>
        <v>0.8529412643229709</v>
      </c>
      <c r="BD219" s="32">
        <f t="shared" si="434"/>
        <v>-4.9416380434667173E-2</v>
      </c>
      <c r="BE219" s="32">
        <f t="shared" si="434"/>
        <v>0.27326243525315513</v>
      </c>
      <c r="BF219" s="32">
        <f t="shared" si="434"/>
        <v>0.6766109548629331</v>
      </c>
      <c r="BG219" s="32">
        <f t="shared" si="434"/>
        <v>-0.57840730881478075</v>
      </c>
      <c r="BH219" s="32">
        <f t="shared" si="434"/>
        <v>-0.25572849312695844</v>
      </c>
      <c r="BI219" s="32">
        <f t="shared" si="434"/>
        <v>0.14762002648281947</v>
      </c>
      <c r="BJ219" s="32">
        <f t="shared" si="434"/>
        <v>0.84153757094819781</v>
      </c>
      <c r="BK219" s="32">
        <f t="shared" si="434"/>
        <v>1.16421638663602</v>
      </c>
      <c r="BL219" s="32">
        <f t="shared" si="434"/>
        <v>1.5675649062457979</v>
      </c>
      <c r="BM219" s="32">
        <f t="shared" si="434"/>
        <v>0.6652072614881599</v>
      </c>
      <c r="BN219" s="32">
        <f t="shared" si="434"/>
        <v>0.9878860771759822</v>
      </c>
      <c r="BO219" s="32">
        <f t="shared" si="434"/>
        <v>1.39123459678576</v>
      </c>
      <c r="BP219" s="32">
        <f t="shared" si="434"/>
        <v>0.13621633310804632</v>
      </c>
      <c r="BQ219" s="32">
        <f t="shared" si="434"/>
        <v>0.45889514879586862</v>
      </c>
      <c r="BR219" s="32">
        <f t="shared" si="434"/>
        <v>0.86224366840564648</v>
      </c>
      <c r="BS219" s="32">
        <f t="shared" si="434"/>
        <v>-1.3154335343945436</v>
      </c>
      <c r="BT219" s="32">
        <f t="shared" si="434"/>
        <v>-0.99275471870672116</v>
      </c>
      <c r="BU219" s="32">
        <f t="shared" si="434"/>
        <v>-0.58940619909694325</v>
      </c>
      <c r="BV219" s="32">
        <f t="shared" si="434"/>
        <v>-1.4917638438545813</v>
      </c>
      <c r="BW219" s="32">
        <f t="shared" si="434"/>
        <v>-1.1690850281667591</v>
      </c>
      <c r="BX219" s="32">
        <f t="shared" si="434"/>
        <v>-0.76573650855698117</v>
      </c>
      <c r="BY219" s="32">
        <f t="shared" si="434"/>
        <v>-2.020754772234695</v>
      </c>
      <c r="BZ219" s="32">
        <f t="shared" si="434"/>
        <v>-1.6980759565468726</v>
      </c>
      <c r="CA219" s="32">
        <f t="shared" si="434"/>
        <v>-1.2947274369370947</v>
      </c>
      <c r="CB219" s="32">
        <f t="shared" si="434"/>
        <v>-0.77946580295242329</v>
      </c>
      <c r="CC219" s="32">
        <f t="shared" ref="CC219:CS219" si="435">SUMPRODUCT(BN$3:BN$6,$K219:$K222)</f>
        <v>-0.45678698726460093</v>
      </c>
      <c r="CD219" s="32">
        <f t="shared" si="435"/>
        <v>-5.3438467654823019E-2</v>
      </c>
      <c r="CE219" s="32">
        <f t="shared" si="435"/>
        <v>-0.95579611241246099</v>
      </c>
      <c r="CF219" s="32">
        <f t="shared" si="435"/>
        <v>-0.63311729672463868</v>
      </c>
      <c r="CG219" s="32">
        <f t="shared" si="435"/>
        <v>-0.22976877711486082</v>
      </c>
      <c r="CH219" s="32">
        <f t="shared" si="435"/>
        <v>-1.4847870407925747</v>
      </c>
      <c r="CI219" s="32">
        <f t="shared" si="435"/>
        <v>-1.1621082251047525</v>
      </c>
      <c r="CJ219" s="32">
        <f t="shared" si="435"/>
        <v>-0.75875970549497462</v>
      </c>
      <c r="CK219" s="32">
        <f t="shared" si="435"/>
        <v>-6.4842161029596113E-2</v>
      </c>
      <c r="CL219" s="32">
        <f t="shared" si="435"/>
        <v>0.25783665465822619</v>
      </c>
      <c r="CM219" s="32">
        <f t="shared" si="435"/>
        <v>0.66118517426800416</v>
      </c>
      <c r="CN219" s="32">
        <f t="shared" si="435"/>
        <v>-0.24117247048963397</v>
      </c>
      <c r="CO219" s="32">
        <f t="shared" si="435"/>
        <v>8.1506345198188349E-2</v>
      </c>
      <c r="CP219" s="32">
        <f t="shared" si="435"/>
        <v>0.48485486480796625</v>
      </c>
      <c r="CQ219" s="32">
        <f t="shared" si="435"/>
        <v>-0.77016339886974761</v>
      </c>
      <c r="CR219" s="32">
        <f t="shared" si="435"/>
        <v>-0.44748458318192524</v>
      </c>
      <c r="CS219" s="32">
        <f t="shared" si="435"/>
        <v>-4.4136063572147333E-2</v>
      </c>
    </row>
    <row r="220" spans="2:111" ht="14.25" thickTop="1" thickBot="1" x14ac:dyDescent="0.25">
      <c r="H220" s="33">
        <f>H219</f>
        <v>2.717435359954834E-3</v>
      </c>
      <c r="I220" s="33">
        <f t="shared" ref="I220:J220" si="436">I215</f>
        <v>0.62598952990263435</v>
      </c>
      <c r="J220" s="33">
        <f t="shared" si="436"/>
        <v>-0.25533016548814369</v>
      </c>
      <c r="K220" s="33">
        <f t="shared" ref="K220:K222" si="437">I220+J220*H220</f>
        <v>0.62529568668247371</v>
      </c>
      <c r="L220" s="33">
        <f>$CE$4-$CE$7*SUMPRODUCT($B$4:$CD$4,Q221:CS221)</f>
        <v>0.21035205286712255</v>
      </c>
      <c r="M220" s="39" t="s">
        <v>414</v>
      </c>
      <c r="O220" s="47">
        <f t="shared" ref="O220:O221" si="438">SUM(Q220:CS220)</f>
        <v>127.22924985265676</v>
      </c>
      <c r="P220" s="39" t="s">
        <v>404</v>
      </c>
      <c r="Q220" s="33">
        <f>EXP(Q219)</f>
        <v>1.0451245485939533</v>
      </c>
      <c r="R220" s="33">
        <f>EXP(R219)</f>
        <v>1.4431307409551053</v>
      </c>
      <c r="S220" s="33">
        <f t="shared" ref="S220:CD220" si="439">EXP(S219)</f>
        <v>2.1601191859832785</v>
      </c>
      <c r="T220" s="33">
        <f t="shared" si="439"/>
        <v>0.87617078597643361</v>
      </c>
      <c r="U220" s="33">
        <f t="shared" si="439"/>
        <v>1.2098357054864641</v>
      </c>
      <c r="V220" s="33">
        <f t="shared" si="439"/>
        <v>1.8109165338542437</v>
      </c>
      <c r="W220" s="33">
        <f t="shared" si="439"/>
        <v>0.5162391384408388</v>
      </c>
      <c r="X220" s="33">
        <f t="shared" si="439"/>
        <v>0.71283424676076279</v>
      </c>
      <c r="Y220" s="33">
        <f t="shared" si="439"/>
        <v>1.0669905983949686</v>
      </c>
      <c r="Z220" s="33">
        <f t="shared" si="439"/>
        <v>1.7862238222556661</v>
      </c>
      <c r="AA220" s="33">
        <f t="shared" si="439"/>
        <v>2.466456760193255</v>
      </c>
      <c r="AB220" s="33">
        <f t="shared" si="439"/>
        <v>3.6918627106269595</v>
      </c>
      <c r="AC220" s="33">
        <f t="shared" si="439"/>
        <v>1.4974647111495774</v>
      </c>
      <c r="AD220" s="33">
        <f t="shared" si="439"/>
        <v>2.0677318900055885</v>
      </c>
      <c r="AE220" s="33">
        <f t="shared" si="439"/>
        <v>3.0950399713018708</v>
      </c>
      <c r="AF220" s="33">
        <f t="shared" si="439"/>
        <v>0.88230503082558842</v>
      </c>
      <c r="AG220" s="33">
        <f t="shared" si="439"/>
        <v>1.2183060043865046</v>
      </c>
      <c r="AH220" s="33">
        <f t="shared" si="439"/>
        <v>1.8235951184382584</v>
      </c>
      <c r="AI220" s="33">
        <f t="shared" si="439"/>
        <v>3.6500009831009677</v>
      </c>
      <c r="AJ220" s="33">
        <f t="shared" si="439"/>
        <v>5.040000859529937</v>
      </c>
      <c r="AK220" s="33">
        <f t="shared" si="439"/>
        <v>7.5440167997790013</v>
      </c>
      <c r="AL220" s="33">
        <f t="shared" si="439"/>
        <v>3.0599455677132044</v>
      </c>
      <c r="AM220" s="33">
        <f t="shared" si="439"/>
        <v>4.2252394897403676</v>
      </c>
      <c r="AN220" s="33">
        <f t="shared" si="439"/>
        <v>6.3244587812756592</v>
      </c>
      <c r="AO220" s="33">
        <f t="shared" si="439"/>
        <v>1.8029175234274657</v>
      </c>
      <c r="AP220" s="33">
        <f t="shared" si="439"/>
        <v>2.4895077863831507</v>
      </c>
      <c r="AQ220" s="33">
        <f t="shared" si="439"/>
        <v>3.726366143002354</v>
      </c>
      <c r="AR220" s="33">
        <f t="shared" si="439"/>
        <v>0.66427849157251462</v>
      </c>
      <c r="AS220" s="33">
        <f t="shared" si="439"/>
        <v>0.91725021006661789</v>
      </c>
      <c r="AT220" s="33">
        <f t="shared" si="439"/>
        <v>1.3729662329836909</v>
      </c>
      <c r="AU220" s="33">
        <f t="shared" si="439"/>
        <v>0.55689191192700038</v>
      </c>
      <c r="AV220" s="33">
        <f t="shared" si="439"/>
        <v>0.76896848186402578</v>
      </c>
      <c r="AW220" s="33">
        <f t="shared" si="439"/>
        <v>1.1510139199110796</v>
      </c>
      <c r="AX220" s="33">
        <f t="shared" si="439"/>
        <v>0.32812027679909295</v>
      </c>
      <c r="AY220" s="33">
        <f t="shared" si="439"/>
        <v>0.45307562511713534</v>
      </c>
      <c r="AZ220" s="33">
        <f t="shared" si="439"/>
        <v>0.67817649693274584</v>
      </c>
      <c r="BA220" s="33">
        <f t="shared" si="439"/>
        <v>1.13531929553774</v>
      </c>
      <c r="BB220" s="33">
        <f t="shared" si="439"/>
        <v>1.5676736121012844</v>
      </c>
      <c r="BC220" s="33">
        <f t="shared" si="439"/>
        <v>2.3465385018536162</v>
      </c>
      <c r="BD220" s="33">
        <f t="shared" si="439"/>
        <v>0.95178474263547475</v>
      </c>
      <c r="BE220" s="33">
        <f t="shared" si="439"/>
        <v>1.3142451038177096</v>
      </c>
      <c r="BF220" s="33">
        <f t="shared" si="439"/>
        <v>1.9671994943177065</v>
      </c>
      <c r="BG220" s="33">
        <f t="shared" si="439"/>
        <v>0.56079082227296362</v>
      </c>
      <c r="BH220" s="33">
        <f t="shared" si="439"/>
        <v>0.77435218219338564</v>
      </c>
      <c r="BI220" s="33">
        <f t="shared" si="439"/>
        <v>1.1590723958640885</v>
      </c>
      <c r="BJ220" s="33">
        <f t="shared" si="439"/>
        <v>2.3199312948436992</v>
      </c>
      <c r="BK220" s="33">
        <f t="shared" si="439"/>
        <v>3.2034116632289145</v>
      </c>
      <c r="BL220" s="33">
        <f t="shared" si="439"/>
        <v>4.794957794166101</v>
      </c>
      <c r="BM220" s="33">
        <f t="shared" si="439"/>
        <v>1.9448935811039367</v>
      </c>
      <c r="BN220" s="33">
        <f t="shared" si="439"/>
        <v>2.6855514192575072</v>
      </c>
      <c r="BO220" s="33">
        <f t="shared" si="439"/>
        <v>4.0198098350004114</v>
      </c>
      <c r="BP220" s="33">
        <f t="shared" si="439"/>
        <v>1.145929769330633</v>
      </c>
      <c r="BQ220" s="33">
        <f t="shared" si="439"/>
        <v>1.5823247854252893</v>
      </c>
      <c r="BR220" s="33">
        <f t="shared" si="439"/>
        <v>2.3684687952748509</v>
      </c>
      <c r="BS220" s="33">
        <f t="shared" si="439"/>
        <v>0.26835795561256748</v>
      </c>
      <c r="BT220" s="33">
        <f t="shared" si="439"/>
        <v>0.37055451031686015</v>
      </c>
      <c r="BU220" s="33">
        <f t="shared" si="439"/>
        <v>0.55465654252388308</v>
      </c>
      <c r="BV220" s="33">
        <f t="shared" si="439"/>
        <v>0.22497548374346218</v>
      </c>
      <c r="BW220" s="33">
        <f t="shared" si="439"/>
        <v>0.31065104822982648</v>
      </c>
      <c r="BX220" s="33">
        <f t="shared" si="439"/>
        <v>0.4649913347303164</v>
      </c>
      <c r="BY220" s="33">
        <f t="shared" si="439"/>
        <v>0.13255537819445135</v>
      </c>
      <c r="BZ220" s="33">
        <f t="shared" si="439"/>
        <v>0.18303535345016925</v>
      </c>
      <c r="CA220" s="33">
        <f t="shared" si="439"/>
        <v>0.27397252894721691</v>
      </c>
      <c r="CB220" s="33">
        <f t="shared" si="439"/>
        <v>0.45865095586155868</v>
      </c>
      <c r="CC220" s="33">
        <f t="shared" si="439"/>
        <v>0.63331522990511457</v>
      </c>
      <c r="CD220" s="33">
        <f t="shared" si="439"/>
        <v>0.9479642696738918</v>
      </c>
      <c r="CE220" s="33">
        <f t="shared" ref="CE220:CS220" si="440">EXP(CE219)</f>
        <v>0.38450591274188117</v>
      </c>
      <c r="CF220" s="33">
        <f t="shared" si="440"/>
        <v>0.53093413938398848</v>
      </c>
      <c r="CG220" s="33">
        <f t="shared" si="440"/>
        <v>0.79471733809636325</v>
      </c>
      <c r="CH220" s="33">
        <f t="shared" si="440"/>
        <v>0.22655058157190833</v>
      </c>
      <c r="CI220" s="33">
        <f t="shared" si="440"/>
        <v>0.31282597761915171</v>
      </c>
      <c r="CJ220" s="33">
        <f t="shared" si="440"/>
        <v>0.46824683097103187</v>
      </c>
      <c r="CK220" s="33">
        <f t="shared" si="440"/>
        <v>0.93721538081428279</v>
      </c>
      <c r="CL220" s="33">
        <f t="shared" si="440"/>
        <v>1.2941274116741788</v>
      </c>
      <c r="CM220" s="33">
        <f t="shared" si="440"/>
        <v>1.9370867598691386</v>
      </c>
      <c r="CN220" s="33">
        <f t="shared" si="440"/>
        <v>0.78570610358544557</v>
      </c>
      <c r="CO220" s="33">
        <f t="shared" si="440"/>
        <v>1.0849201015952226</v>
      </c>
      <c r="CP220" s="33">
        <f t="shared" si="440"/>
        <v>1.62393930099759</v>
      </c>
      <c r="CQ220" s="33">
        <f t="shared" si="440"/>
        <v>0.46293741867988808</v>
      </c>
      <c r="CR220" s="33">
        <f t="shared" si="440"/>
        <v>0.63923407112974595</v>
      </c>
      <c r="CS220" s="33">
        <f t="shared" si="440"/>
        <v>0.95682375975699641</v>
      </c>
    </row>
    <row r="221" spans="2:111" ht="14.25" thickTop="1" thickBot="1" x14ac:dyDescent="0.25">
      <c r="H221" s="32">
        <f t="shared" ref="H221:H222" si="441">H220</f>
        <v>2.717435359954834E-3</v>
      </c>
      <c r="I221" s="32">
        <f t="shared" ref="I221:J221" si="442">I216</f>
        <v>-0.34994318356012089</v>
      </c>
      <c r="J221" s="32">
        <f t="shared" si="442"/>
        <v>-1</v>
      </c>
      <c r="K221" s="32">
        <f t="shared" si="437"/>
        <v>-0.35266061892007572</v>
      </c>
      <c r="L221" s="32">
        <f>$CE$5-$CE$7*SUMPRODUCT($B$5:$CD$5,Q221:CS221)</f>
        <v>0.10404320912567044</v>
      </c>
      <c r="M221" s="32">
        <f>SUMPRODUCT($B$7:$CD$7, LN(Q221:CS221))</f>
        <v>-487.23852049458378</v>
      </c>
      <c r="O221" s="48">
        <f t="shared" si="438"/>
        <v>1.0000000000000002</v>
      </c>
      <c r="P221" s="39" t="s">
        <v>405</v>
      </c>
      <c r="Q221" s="32">
        <f t="shared" ref="Q221:AV221" si="443">Q220/$O220</f>
        <v>8.214499022860736E-3</v>
      </c>
      <c r="R221" s="32">
        <f t="shared" si="443"/>
        <v>1.1342759173903675E-2</v>
      </c>
      <c r="S221" s="32">
        <f t="shared" si="443"/>
        <v>1.6978164914788825E-2</v>
      </c>
      <c r="T221" s="32">
        <f t="shared" si="443"/>
        <v>6.8865515358388137E-3</v>
      </c>
      <c r="U221" s="32">
        <f t="shared" si="443"/>
        <v>9.509100359292897E-3</v>
      </c>
      <c r="V221" s="32">
        <f t="shared" si="443"/>
        <v>1.423349218793204E-2</v>
      </c>
      <c r="W221" s="32">
        <f t="shared" si="443"/>
        <v>4.057550752194888E-3</v>
      </c>
      <c r="X221" s="32">
        <f t="shared" si="443"/>
        <v>5.6027544576918494E-3</v>
      </c>
      <c r="Y221" s="32">
        <f t="shared" si="443"/>
        <v>8.3863624098282612E-3</v>
      </c>
      <c r="Z221" s="32">
        <f t="shared" si="443"/>
        <v>1.4039411725874973E-2</v>
      </c>
      <c r="AA221" s="32">
        <f t="shared" si="443"/>
        <v>1.9385925508871898E-2</v>
      </c>
      <c r="AB221" s="32">
        <f t="shared" si="443"/>
        <v>2.9017405312870097E-2</v>
      </c>
      <c r="AC221" s="32">
        <f t="shared" si="443"/>
        <v>1.1769814825472758E-2</v>
      </c>
      <c r="AD221" s="32">
        <f t="shared" si="443"/>
        <v>1.6252016673840436E-2</v>
      </c>
      <c r="AE221" s="32">
        <f t="shared" si="443"/>
        <v>2.4326481331032081E-2</v>
      </c>
      <c r="AF221" s="32">
        <f t="shared" si="443"/>
        <v>6.9347656442789625E-3</v>
      </c>
      <c r="AG221" s="32">
        <f t="shared" si="443"/>
        <v>9.5756754503969459E-3</v>
      </c>
      <c r="AH221" s="32">
        <f t="shared" si="443"/>
        <v>1.4333143680011869E-2</v>
      </c>
      <c r="AI221" s="32">
        <f t="shared" si="443"/>
        <v>2.8688379341448654E-2</v>
      </c>
      <c r="AJ221" s="32">
        <f t="shared" si="443"/>
        <v>3.9613539067209186E-2</v>
      </c>
      <c r="AK221" s="32">
        <f t="shared" si="443"/>
        <v>5.9294673265115297E-2</v>
      </c>
      <c r="AL221" s="32">
        <f t="shared" si="443"/>
        <v>2.4050645360692641E-2</v>
      </c>
      <c r="AM221" s="32">
        <f t="shared" si="443"/>
        <v>3.3209654970327858E-2</v>
      </c>
      <c r="AN221" s="32">
        <f t="shared" si="443"/>
        <v>4.970915719930729E-2</v>
      </c>
      <c r="AO221" s="32">
        <f t="shared" si="443"/>
        <v>1.4170621343090609E-2</v>
      </c>
      <c r="AP221" s="32">
        <f t="shared" si="443"/>
        <v>1.9567102606249984E-2</v>
      </c>
      <c r="AQ221" s="32">
        <f t="shared" si="443"/>
        <v>2.9288596351215074E-2</v>
      </c>
      <c r="AR221" s="32">
        <f t="shared" si="443"/>
        <v>5.2211145812917272E-3</v>
      </c>
      <c r="AS221" s="32">
        <f t="shared" si="443"/>
        <v>7.2094287369365018E-3</v>
      </c>
      <c r="AT221" s="32">
        <f t="shared" si="443"/>
        <v>1.0791278220799956E-2</v>
      </c>
      <c r="AU221" s="32">
        <f t="shared" si="443"/>
        <v>4.3770745529973076E-3</v>
      </c>
      <c r="AV221" s="32">
        <f t="shared" si="443"/>
        <v>6.0439598815096559E-3</v>
      </c>
      <c r="AW221" s="32">
        <f t="shared" ref="AW221:CB221" si="444">AW220/$O220</f>
        <v>9.0467712514540489E-3</v>
      </c>
      <c r="AX221" s="32">
        <f t="shared" si="444"/>
        <v>2.5789688863141658E-3</v>
      </c>
      <c r="AY221" s="32">
        <f t="shared" si="444"/>
        <v>3.561096411727954E-3</v>
      </c>
      <c r="AZ221" s="32">
        <f t="shared" si="444"/>
        <v>5.330350510736619E-3</v>
      </c>
      <c r="BA221" s="32">
        <f t="shared" si="444"/>
        <v>8.9234142058728216E-3</v>
      </c>
      <c r="BB221" s="32">
        <f t="shared" si="444"/>
        <v>1.2321644699758863E-2</v>
      </c>
      <c r="BC221" s="32">
        <f t="shared" si="444"/>
        <v>1.8443388643500806E-2</v>
      </c>
      <c r="BD221" s="32">
        <f t="shared" si="444"/>
        <v>7.4808642174478707E-3</v>
      </c>
      <c r="BE221" s="32">
        <f t="shared" si="444"/>
        <v>1.0329740255009968E-2</v>
      </c>
      <c r="BF221" s="32">
        <f t="shared" si="444"/>
        <v>1.5461849351433772E-2</v>
      </c>
      <c r="BG221" s="32">
        <f t="shared" si="444"/>
        <v>4.4077193170785119E-3</v>
      </c>
      <c r="BH221" s="32">
        <f t="shared" si="444"/>
        <v>6.0862748392382813E-3</v>
      </c>
      <c r="BI221" s="32">
        <f t="shared" si="444"/>
        <v>9.1101094850940447E-3</v>
      </c>
      <c r="BJ221" s="32">
        <f t="shared" si="444"/>
        <v>1.8234260577110955E-2</v>
      </c>
      <c r="BK221" s="32">
        <f t="shared" si="444"/>
        <v>2.5178264172261971E-2</v>
      </c>
      <c r="BL221" s="32">
        <f t="shared" si="444"/>
        <v>3.7687542760168009E-2</v>
      </c>
      <c r="BM221" s="32">
        <f t="shared" si="444"/>
        <v>1.5286528713769069E-2</v>
      </c>
      <c r="BN221" s="32">
        <f t="shared" si="444"/>
        <v>2.1107971809687032E-2</v>
      </c>
      <c r="BO221" s="32">
        <f t="shared" si="444"/>
        <v>3.159501325092872E-2</v>
      </c>
      <c r="BP221" s="32">
        <f t="shared" si="444"/>
        <v>9.0068107031812707E-3</v>
      </c>
      <c r="BQ221" s="32">
        <f t="shared" si="444"/>
        <v>1.2436800399733298E-2</v>
      </c>
      <c r="BR221" s="32">
        <f t="shared" si="444"/>
        <v>1.8615756974263046E-2</v>
      </c>
      <c r="BS221" s="32">
        <f t="shared" si="444"/>
        <v>2.1092473304947629E-3</v>
      </c>
      <c r="BT221" s="32">
        <f t="shared" si="444"/>
        <v>2.9124946562680875E-3</v>
      </c>
      <c r="BU221" s="32">
        <f t="shared" si="444"/>
        <v>4.3595049343309548E-3</v>
      </c>
      <c r="BV221" s="32">
        <f t="shared" si="444"/>
        <v>1.7682685703484427E-3</v>
      </c>
      <c r="BW221" s="32">
        <f t="shared" si="444"/>
        <v>2.4416637572695675E-3</v>
      </c>
      <c r="BX221" s="32">
        <f t="shared" si="444"/>
        <v>3.6547518378739117E-3</v>
      </c>
      <c r="BY221" s="32">
        <f t="shared" si="444"/>
        <v>1.0418624518179799E-3</v>
      </c>
      <c r="BZ221" s="32">
        <f t="shared" si="444"/>
        <v>1.4386263666738672E-3</v>
      </c>
      <c r="CA221" s="32">
        <f t="shared" si="444"/>
        <v>2.1533769102977688E-3</v>
      </c>
      <c r="CB221" s="32">
        <f t="shared" si="444"/>
        <v>3.6049175515278043E-3</v>
      </c>
      <c r="CC221" s="32">
        <f t="shared" ref="CC221:CS221" si="445">CC220/$O220</f>
        <v>4.9777486752342892E-3</v>
      </c>
      <c r="CD221" s="32">
        <f t="shared" si="445"/>
        <v>7.4508359577040821E-3</v>
      </c>
      <c r="CE221" s="32">
        <f t="shared" si="445"/>
        <v>3.0221502774493646E-3</v>
      </c>
      <c r="CF221" s="32">
        <f t="shared" si="445"/>
        <v>4.1730509297104191E-3</v>
      </c>
      <c r="CG221" s="32">
        <f t="shared" si="445"/>
        <v>6.2463414585617648E-3</v>
      </c>
      <c r="CH221" s="32">
        <f t="shared" si="445"/>
        <v>1.7806485681105158E-3</v>
      </c>
      <c r="CI221" s="32">
        <f t="shared" si="445"/>
        <v>2.4587583278328929E-3</v>
      </c>
      <c r="CJ221" s="32">
        <f t="shared" si="445"/>
        <v>3.6803394778583149E-3</v>
      </c>
      <c r="CK221" s="32">
        <f t="shared" si="445"/>
        <v>7.3663515418008431E-3</v>
      </c>
      <c r="CL221" s="32">
        <f t="shared" si="445"/>
        <v>1.0171618658232269E-2</v>
      </c>
      <c r="CM221" s="32">
        <f t="shared" si="445"/>
        <v>1.5225168442889228E-2</v>
      </c>
      <c r="CN221" s="32">
        <f t="shared" si="445"/>
        <v>6.1755147066839258E-3</v>
      </c>
      <c r="CO221" s="32">
        <f t="shared" si="445"/>
        <v>8.5272852182313452E-3</v>
      </c>
      <c r="CP221" s="32">
        <f t="shared" si="445"/>
        <v>1.2763883327758843E-2</v>
      </c>
      <c r="CQ221" s="32">
        <f t="shared" si="445"/>
        <v>3.6386084113206076E-3</v>
      </c>
      <c r="CR221" s="32">
        <f t="shared" si="445"/>
        <v>5.0242697482696637E-3</v>
      </c>
      <c r="CS221" s="32">
        <f t="shared" si="445"/>
        <v>7.5204700245036955E-3</v>
      </c>
    </row>
    <row r="222" spans="2:111" ht="13.5" thickTop="1" x14ac:dyDescent="0.2">
      <c r="H222" s="34">
        <f t="shared" si="441"/>
        <v>2.717435359954834E-3</v>
      </c>
      <c r="I222" s="34">
        <f t="shared" ref="I222:J222" si="446">I217</f>
        <v>0.36219541986494769</v>
      </c>
      <c r="J222" s="34">
        <f t="shared" si="446"/>
        <v>0.30111030271793016</v>
      </c>
      <c r="K222" s="34">
        <f t="shared" si="437"/>
        <v>0.36301366764880011</v>
      </c>
      <c r="L222" s="34">
        <f>$CE$6-$CE$7*SUMPRODUCT($B$6:$CD$6,Q221:CS221)</f>
        <v>2.2005640111785851E-2</v>
      </c>
    </row>
    <row r="223" spans="2:111" ht="13.5" thickBot="1" x14ac:dyDescent="0.25">
      <c r="B223" s="39" t="s">
        <v>406</v>
      </c>
      <c r="D223" s="39" t="s">
        <v>407</v>
      </c>
      <c r="E223" s="39" t="s">
        <v>408</v>
      </c>
      <c r="F223" s="39" t="s">
        <v>409</v>
      </c>
      <c r="H223" s="39" t="s">
        <v>386</v>
      </c>
      <c r="I223" s="39" t="s">
        <v>410</v>
      </c>
      <c r="J223" s="39" t="s">
        <v>411</v>
      </c>
      <c r="K223" s="39" t="s">
        <v>388</v>
      </c>
      <c r="L223" s="39" t="s">
        <v>412</v>
      </c>
      <c r="M223" s="39" t="s">
        <v>413</v>
      </c>
      <c r="O223" s="45" t="s">
        <v>375</v>
      </c>
    </row>
    <row r="224" spans="2:111" ht="14.25" thickTop="1" thickBot="1" x14ac:dyDescent="0.25">
      <c r="B224" s="32">
        <f>1+B219</f>
        <v>3</v>
      </c>
      <c r="D224" s="32">
        <f>IF(F219,IF(M224&lt;0,D219,H224),E219)</f>
        <v>1.358717679977417E-3</v>
      </c>
      <c r="E224" s="32">
        <f>IF(F219,IF(M224&lt;0,H224,E219),H224)</f>
        <v>2.717435359954834E-3</v>
      </c>
      <c r="F224" s="32" t="b">
        <f>OR(F219,M224*M219&lt;=0)</f>
        <v>1</v>
      </c>
      <c r="H224" s="32">
        <f>IF(F219,(D219+E219)/2,2*H219)</f>
        <v>1.358717679977417E-3</v>
      </c>
      <c r="I224" s="32">
        <f>I219</f>
        <v>-0.67875782640500171</v>
      </c>
      <c r="J224" s="32">
        <f>J219</f>
        <v>-0.37791978181987018</v>
      </c>
      <c r="K224" s="32">
        <f>I224+J224*H224</f>
        <v>-0.67927131269417362</v>
      </c>
      <c r="L224" s="32">
        <f>$CE$3-$CE$7*SUMPRODUCT($B$3:$CD$3,Q226:CS226)</f>
        <v>-0.12918055613918966</v>
      </c>
      <c r="M224" s="32">
        <f>SUMPRODUCT(L224:L227,J224:J227)</f>
        <v>7.1686535746675016E-3</v>
      </c>
      <c r="O224" s="46">
        <f>SUM(Q224:CS224)</f>
        <v>7.3550109320184154</v>
      </c>
      <c r="P224" s="39" t="s">
        <v>402</v>
      </c>
      <c r="Q224" s="32">
        <f t="shared" ref="Q224:AV224" si="447">SUMPRODUCT(B$3:B$6,$K224:$K227)</f>
        <v>4.2326061884844002E-2</v>
      </c>
      <c r="R224" s="32">
        <f t="shared" si="447"/>
        <v>0.36464121189095411</v>
      </c>
      <c r="S224" s="32">
        <f t="shared" si="447"/>
        <v>0.7675351493985918</v>
      </c>
      <c r="T224" s="32">
        <f t="shared" si="447"/>
        <v>-0.13332488873520515</v>
      </c>
      <c r="U224" s="32">
        <f t="shared" si="447"/>
        <v>0.18899026127090499</v>
      </c>
      <c r="V224" s="32">
        <f t="shared" si="447"/>
        <v>0.59188419877854259</v>
      </c>
      <c r="W224" s="32">
        <f t="shared" si="447"/>
        <v>-0.6602777405953526</v>
      </c>
      <c r="X224" s="32">
        <f t="shared" si="447"/>
        <v>-0.3379625905892425</v>
      </c>
      <c r="Y224" s="32">
        <f t="shared" si="447"/>
        <v>6.4931346918395194E-2</v>
      </c>
      <c r="Z224" s="32">
        <f t="shared" si="447"/>
        <v>0.57859115470703315</v>
      </c>
      <c r="AA224" s="32">
        <f t="shared" si="447"/>
        <v>0.90090630471314326</v>
      </c>
      <c r="AB224" s="32">
        <f t="shared" si="447"/>
        <v>1.3038002422207811</v>
      </c>
      <c r="AC224" s="32">
        <f t="shared" si="447"/>
        <v>0.40294020408698406</v>
      </c>
      <c r="AD224" s="32">
        <f t="shared" si="447"/>
        <v>0.72525535409309416</v>
      </c>
      <c r="AE224" s="32">
        <f t="shared" si="447"/>
        <v>1.1281492916007319</v>
      </c>
      <c r="AF224" s="32">
        <f t="shared" si="447"/>
        <v>-0.12401264777316345</v>
      </c>
      <c r="AG224" s="32">
        <f t="shared" si="447"/>
        <v>0.19830250223294668</v>
      </c>
      <c r="AH224" s="32">
        <f t="shared" si="447"/>
        <v>0.60119643974058434</v>
      </c>
      <c r="AI224" s="32">
        <f t="shared" si="447"/>
        <v>1.2936112784699523</v>
      </c>
      <c r="AJ224" s="32">
        <f t="shared" si="447"/>
        <v>1.6159264284760624</v>
      </c>
      <c r="AK224" s="32">
        <f t="shared" si="447"/>
        <v>2.0188203659837001</v>
      </c>
      <c r="AL224" s="32">
        <f t="shared" si="447"/>
        <v>1.1179603278499031</v>
      </c>
      <c r="AM224" s="32">
        <f t="shared" si="447"/>
        <v>1.4402754778560132</v>
      </c>
      <c r="AN224" s="32">
        <f t="shared" si="447"/>
        <v>1.8431694153636509</v>
      </c>
      <c r="AO224" s="32">
        <f t="shared" si="447"/>
        <v>0.59100747598975556</v>
      </c>
      <c r="AP224" s="32">
        <f t="shared" si="447"/>
        <v>0.91332262599586567</v>
      </c>
      <c r="AQ224" s="32">
        <f t="shared" si="447"/>
        <v>1.3162165635035032</v>
      </c>
      <c r="AR224" s="32">
        <f t="shared" si="447"/>
        <v>-0.41052147991127175</v>
      </c>
      <c r="AS224" s="32">
        <f t="shared" si="447"/>
        <v>-8.8206329905161612E-2</v>
      </c>
      <c r="AT224" s="32">
        <f t="shared" si="447"/>
        <v>0.31468760760247605</v>
      </c>
      <c r="AU224" s="32">
        <f t="shared" si="447"/>
        <v>-0.58617243053132095</v>
      </c>
      <c r="AV224" s="32">
        <f t="shared" si="447"/>
        <v>-0.26385728052521074</v>
      </c>
      <c r="AW224" s="32">
        <f t="shared" ref="AW224:CB224" si="448">SUMPRODUCT(AH$3:AH$6,$K224:$K227)</f>
        <v>0.1390366569824269</v>
      </c>
      <c r="AX224" s="32">
        <f t="shared" si="448"/>
        <v>-1.1131252823914684</v>
      </c>
      <c r="AY224" s="32">
        <f t="shared" si="448"/>
        <v>-0.79081013238535824</v>
      </c>
      <c r="AZ224" s="32">
        <f t="shared" si="448"/>
        <v>-0.38791619487772055</v>
      </c>
      <c r="BA224" s="32">
        <f t="shared" si="448"/>
        <v>0.1257436129109174</v>
      </c>
      <c r="BB224" s="32">
        <f t="shared" si="448"/>
        <v>0.44805876291702751</v>
      </c>
      <c r="BC224" s="32">
        <f t="shared" si="448"/>
        <v>0.8509527004246652</v>
      </c>
      <c r="BD224" s="32">
        <f t="shared" si="448"/>
        <v>-4.9907337709131694E-2</v>
      </c>
      <c r="BE224" s="32">
        <f t="shared" si="448"/>
        <v>0.27240781229697841</v>
      </c>
      <c r="BF224" s="32">
        <f t="shared" si="448"/>
        <v>0.6753017498046161</v>
      </c>
      <c r="BG224" s="32">
        <f t="shared" si="448"/>
        <v>-0.5768601895692792</v>
      </c>
      <c r="BH224" s="32">
        <f t="shared" si="448"/>
        <v>-0.25454503956316904</v>
      </c>
      <c r="BI224" s="32">
        <f t="shared" si="448"/>
        <v>0.14834889794446862</v>
      </c>
      <c r="BJ224" s="32">
        <f t="shared" si="448"/>
        <v>0.8407637366738363</v>
      </c>
      <c r="BK224" s="32">
        <f t="shared" si="448"/>
        <v>1.1630788866799464</v>
      </c>
      <c r="BL224" s="32">
        <f t="shared" si="448"/>
        <v>1.5659728241875841</v>
      </c>
      <c r="BM224" s="32">
        <f t="shared" si="448"/>
        <v>0.6651127860537871</v>
      </c>
      <c r="BN224" s="32">
        <f t="shared" si="448"/>
        <v>0.9874279360598972</v>
      </c>
      <c r="BO224" s="32">
        <f t="shared" si="448"/>
        <v>1.3903218735675349</v>
      </c>
      <c r="BP224" s="32">
        <f t="shared" si="448"/>
        <v>0.1381599341936397</v>
      </c>
      <c r="BQ224" s="32">
        <f t="shared" si="448"/>
        <v>0.46047508419974981</v>
      </c>
      <c r="BR224" s="32">
        <f t="shared" si="448"/>
        <v>0.8633690217073875</v>
      </c>
      <c r="BS224" s="32">
        <f t="shared" si="448"/>
        <v>-1.3162165635035032</v>
      </c>
      <c r="BT224" s="32">
        <f t="shared" si="448"/>
        <v>-0.99390141349739325</v>
      </c>
      <c r="BU224" s="32">
        <f t="shared" si="448"/>
        <v>-0.59100747598975556</v>
      </c>
      <c r="BV224" s="32">
        <f t="shared" si="448"/>
        <v>-1.4918675141235525</v>
      </c>
      <c r="BW224" s="32">
        <f t="shared" si="448"/>
        <v>-1.1695523641174423</v>
      </c>
      <c r="BX224" s="32">
        <f t="shared" si="448"/>
        <v>-0.76665842660980466</v>
      </c>
      <c r="BY224" s="32">
        <f t="shared" si="448"/>
        <v>-2.0188203659837001</v>
      </c>
      <c r="BZ224" s="32">
        <f t="shared" si="448"/>
        <v>-1.69650521597759</v>
      </c>
      <c r="CA224" s="32">
        <f t="shared" si="448"/>
        <v>-1.2936112784699523</v>
      </c>
      <c r="CB224" s="32">
        <f t="shared" si="448"/>
        <v>-0.7799514706813141</v>
      </c>
      <c r="CC224" s="32">
        <f t="shared" ref="CC224:CS224" si="449">SUMPRODUCT(BN$3:BN$6,$K224:$K227)</f>
        <v>-0.45763632067520399</v>
      </c>
      <c r="CD224" s="32">
        <f t="shared" si="449"/>
        <v>-5.47423831675663E-2</v>
      </c>
      <c r="CE224" s="32">
        <f t="shared" si="449"/>
        <v>-0.95560242130136319</v>
      </c>
      <c r="CF224" s="32">
        <f t="shared" si="449"/>
        <v>-0.63328727129525308</v>
      </c>
      <c r="CG224" s="32">
        <f t="shared" si="449"/>
        <v>-0.2303933337876154</v>
      </c>
      <c r="CH224" s="32">
        <f t="shared" si="449"/>
        <v>-1.4825552731615108</v>
      </c>
      <c r="CI224" s="32">
        <f t="shared" si="449"/>
        <v>-1.1602401231554007</v>
      </c>
      <c r="CJ224" s="32">
        <f t="shared" si="449"/>
        <v>-0.75734618564776301</v>
      </c>
      <c r="CK224" s="32">
        <f t="shared" si="449"/>
        <v>-6.4931346918395194E-2</v>
      </c>
      <c r="CL224" s="32">
        <f t="shared" si="449"/>
        <v>0.25738380308771491</v>
      </c>
      <c r="CM224" s="32">
        <f t="shared" si="449"/>
        <v>0.6602777405953526</v>
      </c>
      <c r="CN224" s="32">
        <f t="shared" si="449"/>
        <v>-0.24058229753844435</v>
      </c>
      <c r="CO224" s="32">
        <f t="shared" si="449"/>
        <v>8.173285246766579E-2</v>
      </c>
      <c r="CP224" s="32">
        <f t="shared" si="449"/>
        <v>0.48462678997530345</v>
      </c>
      <c r="CQ224" s="32">
        <f t="shared" si="449"/>
        <v>-0.7675351493985918</v>
      </c>
      <c r="CR224" s="32">
        <f t="shared" si="449"/>
        <v>-0.44521999939248169</v>
      </c>
      <c r="CS224" s="32">
        <f t="shared" si="449"/>
        <v>-4.2326061884844002E-2</v>
      </c>
    </row>
    <row r="225" spans="2:97" ht="14.25" thickTop="1" thickBot="1" x14ac:dyDescent="0.25">
      <c r="H225" s="33">
        <f>H224</f>
        <v>1.358717679977417E-3</v>
      </c>
      <c r="I225" s="33">
        <f t="shared" ref="I225:J225" si="450">I220</f>
        <v>0.62598952990263435</v>
      </c>
      <c r="J225" s="33">
        <f t="shared" si="450"/>
        <v>-0.25533016548814369</v>
      </c>
      <c r="K225" s="33">
        <f t="shared" ref="K225:K227" si="451">I225+J225*H225</f>
        <v>0.62564260829255403</v>
      </c>
      <c r="L225" s="33">
        <f>$CE$4-$CE$7*SUMPRODUCT($B$4:$CD$4,Q226:CS226)</f>
        <v>0.18543413225822292</v>
      </c>
      <c r="M225" s="39" t="s">
        <v>414</v>
      </c>
      <c r="O225" s="47">
        <f t="shared" ref="O225:O226" si="452">SUM(Q225:CS225)</f>
        <v>127.13313415766164</v>
      </c>
      <c r="P225" s="39" t="s">
        <v>404</v>
      </c>
      <c r="Q225" s="33">
        <f>EXP(Q224)</f>
        <v>1.0432345823345928</v>
      </c>
      <c r="R225" s="33">
        <f>EXP(R224)</f>
        <v>1.4399972615589884</v>
      </c>
      <c r="S225" s="33">
        <f t="shared" ref="S225:CD225" si="453">EXP(S224)</f>
        <v>2.1544493080657188</v>
      </c>
      <c r="T225" s="33">
        <f t="shared" si="453"/>
        <v>0.87518070956112426</v>
      </c>
      <c r="U225" s="33">
        <f t="shared" si="453"/>
        <v>1.2080291877566167</v>
      </c>
      <c r="V225" s="33">
        <f t="shared" si="453"/>
        <v>1.8073906924432162</v>
      </c>
      <c r="W225" s="33">
        <f t="shared" si="453"/>
        <v>0.51670780382741743</v>
      </c>
      <c r="X225" s="33">
        <f t="shared" si="453"/>
        <v>0.7132219686128094</v>
      </c>
      <c r="Y225" s="33">
        <f t="shared" si="453"/>
        <v>1.0670857631434401</v>
      </c>
      <c r="Z225" s="33">
        <f t="shared" si="453"/>
        <v>1.783523950586529</v>
      </c>
      <c r="AA225" s="33">
        <f t="shared" si="453"/>
        <v>2.4618332714988154</v>
      </c>
      <c r="AB225" s="33">
        <f t="shared" si="453"/>
        <v>3.6832674130307836</v>
      </c>
      <c r="AC225" s="33">
        <f t="shared" si="453"/>
        <v>1.4962174213018511</v>
      </c>
      <c r="AD225" s="33">
        <f t="shared" si="453"/>
        <v>2.0652584048258635</v>
      </c>
      <c r="AE225" s="33">
        <f t="shared" si="453"/>
        <v>3.0899326408696242</v>
      </c>
      <c r="AF225" s="33">
        <f t="shared" si="453"/>
        <v>0.88336866816556137</v>
      </c>
      <c r="AG225" s="33">
        <f t="shared" si="453"/>
        <v>1.2193311884454381</v>
      </c>
      <c r="AH225" s="33">
        <f t="shared" si="453"/>
        <v>1.8243001604080566</v>
      </c>
      <c r="AI225" s="33">
        <f t="shared" si="453"/>
        <v>3.6459292763562949</v>
      </c>
      <c r="AJ225" s="33">
        <f t="shared" si="453"/>
        <v>5.032548060323939</v>
      </c>
      <c r="AK225" s="33">
        <f t="shared" si="453"/>
        <v>7.5294377120093126</v>
      </c>
      <c r="AL225" s="33">
        <f t="shared" si="453"/>
        <v>3.0586092764971147</v>
      </c>
      <c r="AM225" s="33">
        <f t="shared" si="453"/>
        <v>4.2218586853959952</v>
      </c>
      <c r="AN225" s="33">
        <f t="shared" si="453"/>
        <v>6.3165262645397373</v>
      </c>
      <c r="AO225" s="33">
        <f t="shared" si="453"/>
        <v>1.8058068062509229</v>
      </c>
      <c r="AP225" s="33">
        <f t="shared" si="453"/>
        <v>2.4925907364829949</v>
      </c>
      <c r="AQ225" s="33">
        <f t="shared" si="453"/>
        <v>3.7292851388431778</v>
      </c>
      <c r="AR225" s="33">
        <f t="shared" si="453"/>
        <v>0.66330426008403442</v>
      </c>
      <c r="AS225" s="33">
        <f t="shared" si="453"/>
        <v>0.91557194736003966</v>
      </c>
      <c r="AT225" s="33">
        <f t="shared" si="453"/>
        <v>1.3698313192197804</v>
      </c>
      <c r="AU225" s="33">
        <f t="shared" si="453"/>
        <v>0.55645307663801791</v>
      </c>
      <c r="AV225" s="33">
        <f t="shared" si="453"/>
        <v>0.76808315225867851</v>
      </c>
      <c r="AW225" s="33">
        <f t="shared" si="453"/>
        <v>1.1491662241976135</v>
      </c>
      <c r="AX225" s="33">
        <f t="shared" si="453"/>
        <v>0.32853060404727613</v>
      </c>
      <c r="AY225" s="33">
        <f t="shared" si="453"/>
        <v>0.45347726980801695</v>
      </c>
      <c r="AZ225" s="33">
        <f t="shared" si="453"/>
        <v>0.67846920007589995</v>
      </c>
      <c r="BA225" s="33">
        <f t="shared" si="453"/>
        <v>1.1339913902571592</v>
      </c>
      <c r="BB225" s="33">
        <f t="shared" si="453"/>
        <v>1.5652706728217445</v>
      </c>
      <c r="BC225" s="33">
        <f t="shared" si="453"/>
        <v>2.3418768965889631</v>
      </c>
      <c r="BD225" s="33">
        <f t="shared" si="453"/>
        <v>0.95131757168222641</v>
      </c>
      <c r="BE225" s="33">
        <f t="shared" si="453"/>
        <v>1.3131223995946786</v>
      </c>
      <c r="BF225" s="33">
        <f t="shared" si="453"/>
        <v>1.9646257119610928</v>
      </c>
      <c r="BG225" s="33">
        <f t="shared" si="453"/>
        <v>0.56165910404132824</v>
      </c>
      <c r="BH225" s="33">
        <f t="shared" si="453"/>
        <v>0.7752691345212599</v>
      </c>
      <c r="BI225" s="33">
        <f t="shared" si="453"/>
        <v>1.1599175186109305</v>
      </c>
      <c r="BJ225" s="33">
        <f t="shared" si="453"/>
        <v>2.3181367469244796</v>
      </c>
      <c r="BK225" s="33">
        <f t="shared" si="453"/>
        <v>3.1997698542741491</v>
      </c>
      <c r="BL225" s="33">
        <f t="shared" si="453"/>
        <v>4.7873299016187669</v>
      </c>
      <c r="BM225" s="33">
        <f t="shared" si="453"/>
        <v>1.9447098451174583</v>
      </c>
      <c r="BN225" s="33">
        <f t="shared" si="453"/>
        <v>2.68432133952955</v>
      </c>
      <c r="BO225" s="33">
        <f t="shared" si="453"/>
        <v>4.0161425351006317</v>
      </c>
      <c r="BP225" s="33">
        <f t="shared" si="453"/>
        <v>1.1481591655009151</v>
      </c>
      <c r="BQ225" s="33">
        <f t="shared" si="453"/>
        <v>1.5848267323110075</v>
      </c>
      <c r="BR225" s="33">
        <f t="shared" si="453"/>
        <v>2.3711356597546103</v>
      </c>
      <c r="BS225" s="33">
        <f t="shared" si="453"/>
        <v>0.26814790577000486</v>
      </c>
      <c r="BT225" s="33">
        <f t="shared" si="453"/>
        <v>0.37012984091984585</v>
      </c>
      <c r="BU225" s="33">
        <f t="shared" si="453"/>
        <v>0.55376909453349721</v>
      </c>
      <c r="BV225" s="33">
        <f t="shared" si="453"/>
        <v>0.22495216168347359</v>
      </c>
      <c r="BW225" s="33">
        <f t="shared" si="453"/>
        <v>0.31050590374513082</v>
      </c>
      <c r="BX225" s="33">
        <f t="shared" si="453"/>
        <v>0.46456284836942652</v>
      </c>
      <c r="BY225" s="33">
        <f t="shared" si="453"/>
        <v>0.13281204231293642</v>
      </c>
      <c r="BZ225" s="33">
        <f t="shared" si="453"/>
        <v>0.18332308041850012</v>
      </c>
      <c r="CA225" s="33">
        <f t="shared" si="453"/>
        <v>0.27427849642749791</v>
      </c>
      <c r="CB225" s="33">
        <f t="shared" si="453"/>
        <v>0.45842825797643727</v>
      </c>
      <c r="CC225" s="33">
        <f t="shared" si="453"/>
        <v>0.63277756248268657</v>
      </c>
      <c r="CD225" s="33">
        <f t="shared" si="453"/>
        <v>0.9467290098693637</v>
      </c>
      <c r="CE225" s="33">
        <f t="shared" ref="CE225:CS225" si="454">EXP(CE224)</f>
        <v>0.38458039533241878</v>
      </c>
      <c r="CF225" s="33">
        <f t="shared" si="454"/>
        <v>0.53084390175089091</v>
      </c>
      <c r="CG225" s="33">
        <f t="shared" si="454"/>
        <v>0.79422114704574631</v>
      </c>
      <c r="CH225" s="33">
        <f t="shared" si="454"/>
        <v>0.22705675444668311</v>
      </c>
      <c r="CI225" s="33">
        <f t="shared" si="454"/>
        <v>0.31341091462862408</v>
      </c>
      <c r="CJ225" s="33">
        <f t="shared" si="454"/>
        <v>0.46890917516805503</v>
      </c>
      <c r="CK225" s="33">
        <f t="shared" si="454"/>
        <v>0.93713179815480097</v>
      </c>
      <c r="CL225" s="33">
        <f t="shared" si="454"/>
        <v>1.293541496719627</v>
      </c>
      <c r="CM225" s="33">
        <f t="shared" si="454"/>
        <v>1.9353297794085651</v>
      </c>
      <c r="CN225" s="33">
        <f t="shared" si="454"/>
        <v>0.78616994293462206</v>
      </c>
      <c r="CO225" s="33">
        <f t="shared" si="454"/>
        <v>1.085165871718345</v>
      </c>
      <c r="CP225" s="33">
        <f t="shared" si="454"/>
        <v>1.6235689635471917</v>
      </c>
      <c r="CQ225" s="33">
        <f t="shared" si="454"/>
        <v>0.46415573402272697</v>
      </c>
      <c r="CR225" s="33">
        <f t="shared" si="454"/>
        <v>0.64068331058762884</v>
      </c>
      <c r="CS225" s="33">
        <f t="shared" si="454"/>
        <v>0.95855718065074047</v>
      </c>
    </row>
    <row r="226" spans="2:97" ht="14.25" thickTop="1" thickBot="1" x14ac:dyDescent="0.25">
      <c r="H226" s="32">
        <f t="shared" ref="H226:H227" si="455">H225</f>
        <v>1.358717679977417E-3</v>
      </c>
      <c r="I226" s="32">
        <f t="shared" ref="I226:J226" si="456">I221</f>
        <v>-0.34994318356012089</v>
      </c>
      <c r="J226" s="32">
        <f t="shared" si="456"/>
        <v>-1</v>
      </c>
      <c r="K226" s="32">
        <f t="shared" si="451"/>
        <v>-0.3513019012400983</v>
      </c>
      <c r="L226" s="32">
        <f>$CE$5-$CE$7*SUMPRODUCT($B$5:$CD$5,Q226:CS226)</f>
        <v>1.055755568366834E-2</v>
      </c>
      <c r="M226" s="32">
        <f>SUMPRODUCT($B$7:$CD$7, LN(Q226:CS226))</f>
        <v>-487.23844878057565</v>
      </c>
      <c r="O226" s="48">
        <f t="shared" si="452"/>
        <v>1.0000000000000004</v>
      </c>
      <c r="P226" s="39" t="s">
        <v>405</v>
      </c>
      <c r="Q226" s="32">
        <f t="shared" ref="Q226:AV226" si="457">Q225/$O225</f>
        <v>8.2058433408936961E-3</v>
      </c>
      <c r="R226" s="32">
        <f t="shared" si="457"/>
        <v>1.1326687343153235E-2</v>
      </c>
      <c r="S226" s="32">
        <f t="shared" si="457"/>
        <v>1.694640285823459E-2</v>
      </c>
      <c r="T226" s="32">
        <f t="shared" si="457"/>
        <v>6.8839702203501579E-3</v>
      </c>
      <c r="U226" s="32">
        <f t="shared" si="457"/>
        <v>9.5020798138941744E-3</v>
      </c>
      <c r="V226" s="32">
        <f t="shared" si="457"/>
        <v>1.4216519591201271E-2</v>
      </c>
      <c r="W226" s="32">
        <f t="shared" si="457"/>
        <v>4.0643047719301287E-3</v>
      </c>
      <c r="X226" s="32">
        <f t="shared" si="457"/>
        <v>5.6100400052147012E-3</v>
      </c>
      <c r="Y226" s="32">
        <f t="shared" si="457"/>
        <v>8.3934512447409251E-3</v>
      </c>
      <c r="Z226" s="32">
        <f t="shared" si="457"/>
        <v>1.4028789287729878E-2</v>
      </c>
      <c r="AA226" s="32">
        <f t="shared" si="457"/>
        <v>1.9364214434026472E-2</v>
      </c>
      <c r="AB226" s="32">
        <f t="shared" si="457"/>
        <v>2.8971734531951777E-2</v>
      </c>
      <c r="AC226" s="32">
        <f t="shared" si="457"/>
        <v>1.1768902192298246E-2</v>
      </c>
      <c r="AD226" s="32">
        <f t="shared" si="457"/>
        <v>1.6244847722110541E-2</v>
      </c>
      <c r="AE226" s="32">
        <f t="shared" si="457"/>
        <v>2.4304699646889104E-2</v>
      </c>
      <c r="AF226" s="32">
        <f t="shared" si="457"/>
        <v>6.9483748199746977E-3</v>
      </c>
      <c r="AG226" s="32">
        <f t="shared" si="457"/>
        <v>9.5909787525045101E-3</v>
      </c>
      <c r="AH226" s="32">
        <f t="shared" si="457"/>
        <v>1.4349525578010898E-2</v>
      </c>
      <c r="AI226" s="32">
        <f t="shared" si="457"/>
        <v>2.8678041334486946E-2</v>
      </c>
      <c r="AJ226" s="32">
        <f t="shared" si="457"/>
        <v>3.9584865846876108E-2</v>
      </c>
      <c r="AK226" s="32">
        <f t="shared" si="457"/>
        <v>5.9224825706505661E-2</v>
      </c>
      <c r="AL226" s="32">
        <f t="shared" si="457"/>
        <v>2.4058317265301121E-2</v>
      </c>
      <c r="AM226" s="32">
        <f t="shared" si="457"/>
        <v>3.3208169635465294E-2</v>
      </c>
      <c r="AN226" s="32">
        <f t="shared" si="457"/>
        <v>4.9684343160347338E-2</v>
      </c>
      <c r="AO226" s="32">
        <f t="shared" si="457"/>
        <v>1.4204061106615111E-2</v>
      </c>
      <c r="AP226" s="32">
        <f t="shared" si="457"/>
        <v>1.9606145581150054E-2</v>
      </c>
      <c r="AQ226" s="32">
        <f t="shared" si="457"/>
        <v>2.9333699381770755E-2</v>
      </c>
      <c r="AR226" s="32">
        <f t="shared" si="457"/>
        <v>5.2173987881196319E-3</v>
      </c>
      <c r="AS226" s="32">
        <f t="shared" si="457"/>
        <v>7.2016784092226597E-3</v>
      </c>
      <c r="AT226" s="32">
        <f t="shared" si="457"/>
        <v>1.0774778174830578E-2</v>
      </c>
      <c r="AU226" s="32">
        <f t="shared" si="457"/>
        <v>4.3769319487392136E-3</v>
      </c>
      <c r="AV226" s="32">
        <f t="shared" si="457"/>
        <v>6.0415654608668374E-3</v>
      </c>
      <c r="AW226" s="32">
        <f t="shared" ref="AW226:CB226" si="458">AW225/$O225</f>
        <v>9.0390772776237673E-3</v>
      </c>
      <c r="AX226" s="32">
        <f t="shared" si="458"/>
        <v>2.584146188356022E-3</v>
      </c>
      <c r="AY226" s="32">
        <f t="shared" si="458"/>
        <v>3.5669479307073957E-3</v>
      </c>
      <c r="AZ226" s="32">
        <f t="shared" si="458"/>
        <v>5.3366827190345972E-3</v>
      </c>
      <c r="BA226" s="32">
        <f t="shared" si="458"/>
        <v>8.9197155231842407E-3</v>
      </c>
      <c r="BB226" s="32">
        <f t="shared" si="458"/>
        <v>1.2312059190490852E-2</v>
      </c>
      <c r="BC226" s="32">
        <f t="shared" si="458"/>
        <v>1.8420665172029276E-2</v>
      </c>
      <c r="BD226" s="32">
        <f t="shared" si="458"/>
        <v>7.4828452707102209E-3</v>
      </c>
      <c r="BE226" s="32">
        <f t="shared" si="458"/>
        <v>1.0328718852838441E-2</v>
      </c>
      <c r="BF226" s="32">
        <f t="shared" si="458"/>
        <v>1.545329409974823E-2</v>
      </c>
      <c r="BG226" s="32">
        <f t="shared" si="458"/>
        <v>4.4178813632077835E-3</v>
      </c>
      <c r="BH226" s="32">
        <f t="shared" si="458"/>
        <v>6.0980887449830759E-3</v>
      </c>
      <c r="BI226" s="32">
        <f t="shared" si="458"/>
        <v>9.1236444873016489E-3</v>
      </c>
      <c r="BJ226" s="32">
        <f t="shared" si="458"/>
        <v>1.8233930613632855E-2</v>
      </c>
      <c r="BK226" s="32">
        <f t="shared" si="458"/>
        <v>2.516865391130858E-2</v>
      </c>
      <c r="BL226" s="32">
        <f t="shared" si="458"/>
        <v>3.7656036196526507E-2</v>
      </c>
      <c r="BM226" s="32">
        <f t="shared" si="458"/>
        <v>1.5296640470656256E-2</v>
      </c>
      <c r="BN226" s="32">
        <f t="shared" si="458"/>
        <v>2.1114254417740085E-2</v>
      </c>
      <c r="BO226" s="32">
        <f t="shared" si="458"/>
        <v>3.159005370008492E-2</v>
      </c>
      <c r="BP226" s="32">
        <f t="shared" si="458"/>
        <v>9.0311559854809233E-3</v>
      </c>
      <c r="BQ226" s="32">
        <f t="shared" si="458"/>
        <v>1.2465882657668266E-2</v>
      </c>
      <c r="BR226" s="32">
        <f t="shared" si="458"/>
        <v>1.8650807875263211E-2</v>
      </c>
      <c r="BS226" s="32">
        <f t="shared" si="458"/>
        <v>2.1091897682430022E-3</v>
      </c>
      <c r="BT226" s="32">
        <f t="shared" si="458"/>
        <v>2.9113562201718134E-3</v>
      </c>
      <c r="BU226" s="32">
        <f t="shared" si="458"/>
        <v>4.3558203626660489E-3</v>
      </c>
      <c r="BV226" s="32">
        <f t="shared" si="458"/>
        <v>1.7694219777867161E-3</v>
      </c>
      <c r="BW226" s="32">
        <f t="shared" si="458"/>
        <v>2.4423680404202343E-3</v>
      </c>
      <c r="BX226" s="32">
        <f t="shared" si="458"/>
        <v>3.6541445426281089E-3</v>
      </c>
      <c r="BY226" s="32">
        <f t="shared" si="458"/>
        <v>1.0446689857282381E-3</v>
      </c>
      <c r="BZ226" s="32">
        <f t="shared" si="458"/>
        <v>1.4419771968427651E-3</v>
      </c>
      <c r="CA226" s="32">
        <f t="shared" si="458"/>
        <v>2.1574115846727799E-3</v>
      </c>
      <c r="CB226" s="32">
        <f t="shared" si="458"/>
        <v>3.6058912651986265E-3</v>
      </c>
      <c r="CC226" s="32">
        <f t="shared" ref="CC226:CS226" si="459">CC225/$O225</f>
        <v>4.977282804166221E-3</v>
      </c>
      <c r="CD226" s="32">
        <f t="shared" si="459"/>
        <v>7.4467526985946596E-3</v>
      </c>
      <c r="CE226" s="32">
        <f t="shared" si="459"/>
        <v>3.0250209583875202E-3</v>
      </c>
      <c r="CF226" s="32">
        <f t="shared" si="459"/>
        <v>4.1754960677094248E-3</v>
      </c>
      <c r="CG226" s="32">
        <f t="shared" si="459"/>
        <v>6.2471609176315019E-3</v>
      </c>
      <c r="CH226" s="32">
        <f t="shared" si="459"/>
        <v>1.78597622052724E-3</v>
      </c>
      <c r="CI226" s="32">
        <f t="shared" si="459"/>
        <v>2.4652181880449337E-3</v>
      </c>
      <c r="CJ226" s="32">
        <f t="shared" si="459"/>
        <v>3.688331749821778E-3</v>
      </c>
      <c r="CK226" s="32">
        <f t="shared" si="459"/>
        <v>7.3712632380527601E-3</v>
      </c>
      <c r="CL226" s="32">
        <f t="shared" si="459"/>
        <v>1.0174699973300958E-2</v>
      </c>
      <c r="CM226" s="32">
        <f t="shared" si="459"/>
        <v>1.5222859030663904E-2</v>
      </c>
      <c r="CN226" s="32">
        <f t="shared" si="459"/>
        <v>6.1838319974057195E-3</v>
      </c>
      <c r="CO226" s="32">
        <f t="shared" si="459"/>
        <v>8.5356652214095344E-3</v>
      </c>
      <c r="CP226" s="32">
        <f t="shared" si="459"/>
        <v>1.2770620140094672E-2</v>
      </c>
      <c r="CQ226" s="32">
        <f t="shared" si="459"/>
        <v>3.6509422747897759E-3</v>
      </c>
      <c r="CR226" s="32">
        <f t="shared" si="459"/>
        <v>5.0394676008938639E-3</v>
      </c>
      <c r="CS226" s="32">
        <f t="shared" si="459"/>
        <v>7.5397903701642779E-3</v>
      </c>
    </row>
    <row r="227" spans="2:97" ht="13.5" thickTop="1" x14ac:dyDescent="0.2">
      <c r="H227" s="34">
        <f t="shared" si="455"/>
        <v>1.358717679977417E-3</v>
      </c>
      <c r="I227" s="34">
        <f t="shared" ref="I227:J227" si="460">I222</f>
        <v>0.36219541986494769</v>
      </c>
      <c r="J227" s="34">
        <f t="shared" si="460"/>
        <v>0.30111030271793016</v>
      </c>
      <c r="K227" s="34">
        <f t="shared" si="451"/>
        <v>0.3626045437568739</v>
      </c>
      <c r="L227" s="34">
        <f>$CE$6-$CE$7*SUMPRODUCT($B$6:$CD$6,Q226:CS226)</f>
        <v>5.3977725759558837E-2</v>
      </c>
    </row>
    <row r="228" spans="2:97" ht="13.5" thickBot="1" x14ac:dyDescent="0.25">
      <c r="B228" s="39" t="s">
        <v>406</v>
      </c>
      <c r="D228" s="39" t="s">
        <v>407</v>
      </c>
      <c r="E228" s="39" t="s">
        <v>408</v>
      </c>
      <c r="F228" s="39" t="s">
        <v>409</v>
      </c>
      <c r="H228" s="39" t="s">
        <v>386</v>
      </c>
      <c r="I228" s="39" t="s">
        <v>410</v>
      </c>
      <c r="J228" s="39" t="s">
        <v>411</v>
      </c>
      <c r="K228" s="39" t="s">
        <v>388</v>
      </c>
      <c r="L228" s="39" t="s">
        <v>412</v>
      </c>
      <c r="M228" s="39" t="s">
        <v>413</v>
      </c>
      <c r="O228" s="45" t="s">
        <v>375</v>
      </c>
    </row>
    <row r="229" spans="2:97" ht="14.25" thickTop="1" thickBot="1" x14ac:dyDescent="0.25">
      <c r="B229" s="32">
        <f>1+B224</f>
        <v>4</v>
      </c>
      <c r="D229" s="32">
        <f>IF(F224,IF(M229&lt;0,D224,H229),E224)</f>
        <v>1.358717679977417E-3</v>
      </c>
      <c r="E229" s="32">
        <f>IF(F224,IF(M229&lt;0,H229,E224),H229)</f>
        <v>2.0380765199661255E-3</v>
      </c>
      <c r="F229" s="32" t="b">
        <f>OR(F224,M229*M224&lt;=0)</f>
        <v>1</v>
      </c>
      <c r="H229" s="32">
        <f>IF(F224,(D224+E224)/2,2*H224)</f>
        <v>2.0380765199661255E-3</v>
      </c>
      <c r="I229" s="32">
        <f>I224</f>
        <v>-0.67875782640500171</v>
      </c>
      <c r="J229" s="32">
        <f>J224</f>
        <v>-0.37791978181987018</v>
      </c>
      <c r="K229" s="32">
        <f>I229+J229*H229</f>
        <v>-0.67952805583875953</v>
      </c>
      <c r="L229" s="32">
        <f>$CE$3-$CE$7*SUMPRODUCT($B$3:$CD$3,Q231:CS231)</f>
        <v>-0.11541290088485567</v>
      </c>
      <c r="M229" s="32">
        <f>SUMPRODUCT(L229:L232,J229:J232)</f>
        <v>-5.2785303487769296E-2</v>
      </c>
      <c r="O229" s="46">
        <f>SUM(Q229:CS229)</f>
        <v>7.3665483419267925</v>
      </c>
      <c r="P229" s="39" t="s">
        <v>402</v>
      </c>
      <c r="Q229" s="32">
        <f t="shared" ref="Q229:AV229" si="461">SUMPRODUCT(B$3:B$6,$K229:$K232)</f>
        <v>4.3231062728495639E-2</v>
      </c>
      <c r="R229" s="32">
        <f t="shared" si="461"/>
        <v>0.36572804557546185</v>
      </c>
      <c r="S229" s="32">
        <f t="shared" si="461"/>
        <v>0.76884927413416959</v>
      </c>
      <c r="T229" s="32">
        <f t="shared" si="461"/>
        <v>-0.13275956731154787</v>
      </c>
      <c r="U229" s="32">
        <f t="shared" si="461"/>
        <v>0.18973741553541834</v>
      </c>
      <c r="V229" s="32">
        <f t="shared" si="461"/>
        <v>0.59285864409412614</v>
      </c>
      <c r="W229" s="32">
        <f t="shared" si="461"/>
        <v>-0.66073145743167838</v>
      </c>
      <c r="X229" s="32">
        <f t="shared" si="461"/>
        <v>-0.33823447458471217</v>
      </c>
      <c r="Y229" s="32">
        <f t="shared" si="461"/>
        <v>6.488675397399557E-2</v>
      </c>
      <c r="Z229" s="32">
        <f t="shared" si="461"/>
        <v>0.57934747486065041</v>
      </c>
      <c r="AA229" s="32">
        <f t="shared" si="461"/>
        <v>0.90184445770761656</v>
      </c>
      <c r="AB229" s="32">
        <f t="shared" si="461"/>
        <v>1.3049656862663244</v>
      </c>
      <c r="AC229" s="32">
        <f t="shared" si="461"/>
        <v>0.40335684482060696</v>
      </c>
      <c r="AD229" s="32">
        <f t="shared" si="461"/>
        <v>0.72585382766757311</v>
      </c>
      <c r="AE229" s="32">
        <f t="shared" si="461"/>
        <v>1.128975056226281</v>
      </c>
      <c r="AF229" s="32">
        <f t="shared" si="461"/>
        <v>-0.12461504529952361</v>
      </c>
      <c r="AG229" s="32">
        <f t="shared" si="461"/>
        <v>0.1978819375474426</v>
      </c>
      <c r="AH229" s="32">
        <f t="shared" si="461"/>
        <v>0.60100316610615034</v>
      </c>
      <c r="AI229" s="32">
        <f t="shared" si="461"/>
        <v>1.2941693577035234</v>
      </c>
      <c r="AJ229" s="32">
        <f t="shared" si="461"/>
        <v>1.6166663405504897</v>
      </c>
      <c r="AK229" s="32">
        <f t="shared" si="461"/>
        <v>2.0197875691091975</v>
      </c>
      <c r="AL229" s="32">
        <f t="shared" si="461"/>
        <v>1.11817872766348</v>
      </c>
      <c r="AM229" s="32">
        <f t="shared" si="461"/>
        <v>1.4406757105104462</v>
      </c>
      <c r="AN229" s="32">
        <f t="shared" si="461"/>
        <v>1.8437969390691538</v>
      </c>
      <c r="AO229" s="32">
        <f t="shared" si="461"/>
        <v>0.59020683754334935</v>
      </c>
      <c r="AP229" s="32">
        <f t="shared" si="461"/>
        <v>0.9127038203903155</v>
      </c>
      <c r="AQ229" s="32">
        <f t="shared" si="461"/>
        <v>1.3158250489490233</v>
      </c>
      <c r="AR229" s="32">
        <f t="shared" si="461"/>
        <v>-0.40978764116401073</v>
      </c>
      <c r="AS229" s="32">
        <f t="shared" si="461"/>
        <v>-8.7290658317044523E-2</v>
      </c>
      <c r="AT229" s="32">
        <f t="shared" si="461"/>
        <v>0.31583057024166322</v>
      </c>
      <c r="AU229" s="32">
        <f t="shared" si="461"/>
        <v>-0.58577827120405423</v>
      </c>
      <c r="AV229" s="32">
        <f t="shared" si="461"/>
        <v>-0.26328128835708803</v>
      </c>
      <c r="AW229" s="32">
        <f t="shared" ref="AW229:CB229" si="462">SUMPRODUCT(AH$3:AH$6,$K229:$K232)</f>
        <v>0.13983994020161972</v>
      </c>
      <c r="AX229" s="32">
        <f t="shared" si="462"/>
        <v>-1.1137501613241847</v>
      </c>
      <c r="AY229" s="32">
        <f t="shared" si="462"/>
        <v>-0.79125317847721865</v>
      </c>
      <c r="AZ229" s="32">
        <f t="shared" si="462"/>
        <v>-0.38813194991851085</v>
      </c>
      <c r="BA229" s="32">
        <f t="shared" si="462"/>
        <v>0.1263287709681441</v>
      </c>
      <c r="BB229" s="32">
        <f t="shared" si="462"/>
        <v>0.44882575381511031</v>
      </c>
      <c r="BC229" s="32">
        <f t="shared" si="462"/>
        <v>0.85194698237381805</v>
      </c>
      <c r="BD229" s="32">
        <f t="shared" si="462"/>
        <v>-4.9661859071899461E-2</v>
      </c>
      <c r="BE229" s="32">
        <f t="shared" si="462"/>
        <v>0.27283512377506675</v>
      </c>
      <c r="BF229" s="32">
        <f t="shared" si="462"/>
        <v>0.67595635233377449</v>
      </c>
      <c r="BG229" s="32">
        <f t="shared" si="462"/>
        <v>-0.57763374919202992</v>
      </c>
      <c r="BH229" s="32">
        <f t="shared" si="462"/>
        <v>-0.25513676634506377</v>
      </c>
      <c r="BI229" s="32">
        <f t="shared" si="462"/>
        <v>0.147984462213644</v>
      </c>
      <c r="BJ229" s="32">
        <f t="shared" si="462"/>
        <v>0.84115065381101728</v>
      </c>
      <c r="BK229" s="32">
        <f t="shared" si="462"/>
        <v>1.1636476366579835</v>
      </c>
      <c r="BL229" s="32">
        <f t="shared" si="462"/>
        <v>1.5667688652166913</v>
      </c>
      <c r="BM229" s="32">
        <f t="shared" si="462"/>
        <v>0.66516002377097372</v>
      </c>
      <c r="BN229" s="32">
        <f t="shared" si="462"/>
        <v>0.98765700661793987</v>
      </c>
      <c r="BO229" s="32">
        <f t="shared" si="462"/>
        <v>1.3907782351766476</v>
      </c>
      <c r="BP229" s="32">
        <f t="shared" si="462"/>
        <v>0.13718813365084315</v>
      </c>
      <c r="BQ229" s="32">
        <f t="shared" si="462"/>
        <v>0.45968511649780935</v>
      </c>
      <c r="BR229" s="32">
        <f t="shared" si="462"/>
        <v>0.8628063450565171</v>
      </c>
      <c r="BS229" s="32">
        <f t="shared" si="462"/>
        <v>-1.3158250489490233</v>
      </c>
      <c r="BT229" s="32">
        <f t="shared" si="462"/>
        <v>-0.99332806610205715</v>
      </c>
      <c r="BU229" s="32">
        <f t="shared" si="462"/>
        <v>-0.59020683754334935</v>
      </c>
      <c r="BV229" s="32">
        <f t="shared" si="462"/>
        <v>-1.4918156789890666</v>
      </c>
      <c r="BW229" s="32">
        <f t="shared" si="462"/>
        <v>-1.1693186961421005</v>
      </c>
      <c r="BX229" s="32">
        <f t="shared" si="462"/>
        <v>-0.7661974675833928</v>
      </c>
      <c r="BY229" s="32">
        <f t="shared" si="462"/>
        <v>-2.0197875691091975</v>
      </c>
      <c r="BZ229" s="32">
        <f t="shared" si="462"/>
        <v>-1.6972905862622312</v>
      </c>
      <c r="CA229" s="32">
        <f t="shared" si="462"/>
        <v>-1.2941693577035234</v>
      </c>
      <c r="CB229" s="32">
        <f t="shared" si="462"/>
        <v>-0.77970863681686864</v>
      </c>
      <c r="CC229" s="32">
        <f t="shared" ref="CC229:CS229" si="463">SUMPRODUCT(BN$3:BN$6,$K229:$K232)</f>
        <v>-0.45721165396990243</v>
      </c>
      <c r="CD229" s="32">
        <f t="shared" si="463"/>
        <v>-5.4090425411194687E-2</v>
      </c>
      <c r="CE229" s="32">
        <f t="shared" si="463"/>
        <v>-0.95569926685691209</v>
      </c>
      <c r="CF229" s="32">
        <f t="shared" si="463"/>
        <v>-0.63320228400994594</v>
      </c>
      <c r="CG229" s="32">
        <f t="shared" si="463"/>
        <v>-0.23008105545123814</v>
      </c>
      <c r="CH229" s="32">
        <f t="shared" si="463"/>
        <v>-1.4836711569770427</v>
      </c>
      <c r="CI229" s="32">
        <f t="shared" si="463"/>
        <v>-1.1611741741300763</v>
      </c>
      <c r="CJ229" s="32">
        <f t="shared" si="463"/>
        <v>-0.7580529455713686</v>
      </c>
      <c r="CK229" s="32">
        <f t="shared" si="463"/>
        <v>-6.488675397399557E-2</v>
      </c>
      <c r="CL229" s="32">
        <f t="shared" si="463"/>
        <v>0.25761022887297064</v>
      </c>
      <c r="CM229" s="32">
        <f t="shared" si="463"/>
        <v>0.66073145743167838</v>
      </c>
      <c r="CN229" s="32">
        <f t="shared" si="463"/>
        <v>-0.24087738401403908</v>
      </c>
      <c r="CO229" s="32">
        <f t="shared" si="463"/>
        <v>8.1619598832927132E-2</v>
      </c>
      <c r="CP229" s="32">
        <f t="shared" si="463"/>
        <v>0.48474082739163488</v>
      </c>
      <c r="CQ229" s="32">
        <f t="shared" si="463"/>
        <v>-0.76884927413416959</v>
      </c>
      <c r="CR229" s="32">
        <f t="shared" si="463"/>
        <v>-0.44635229128720338</v>
      </c>
      <c r="CS229" s="32">
        <f t="shared" si="463"/>
        <v>-4.3231062728495639E-2</v>
      </c>
    </row>
    <row r="230" spans="2:97" ht="14.25" thickTop="1" thickBot="1" x14ac:dyDescent="0.25">
      <c r="H230" s="33">
        <f>H229</f>
        <v>2.0380765199661255E-3</v>
      </c>
      <c r="I230" s="33">
        <f t="shared" ref="I230:J230" si="464">I225</f>
        <v>0.62598952990263435</v>
      </c>
      <c r="J230" s="33">
        <f t="shared" si="464"/>
        <v>-0.25533016548814369</v>
      </c>
      <c r="K230" s="33">
        <f t="shared" ref="K230:K232" si="465">I230+J230*H230</f>
        <v>0.62546914748751392</v>
      </c>
      <c r="L230" s="33">
        <f>$CE$4-$CE$7*SUMPRODUCT($B$4:$CD$4,Q231:CS231)</f>
        <v>0.19789255520072402</v>
      </c>
      <c r="M230" s="39" t="s">
        <v>414</v>
      </c>
      <c r="O230" s="47">
        <f t="shared" ref="O230:O231" si="466">SUM(Q230:CS230)</f>
        <v>127.18116134655384</v>
      </c>
      <c r="P230" s="39" t="s">
        <v>404</v>
      </c>
      <c r="Q230" s="33">
        <f>EXP(Q229)</f>
        <v>1.0441791378590373</v>
      </c>
      <c r="R230" s="33">
        <f>EXP(R229)</f>
        <v>1.4415631498643913</v>
      </c>
      <c r="S230" s="33">
        <f t="shared" ref="S230:CD230" si="467">EXP(S229)</f>
        <v>2.1572823842930617</v>
      </c>
      <c r="T230" s="33">
        <f t="shared" si="467"/>
        <v>0.87567560784093046</v>
      </c>
      <c r="U230" s="33">
        <f t="shared" si="467"/>
        <v>1.2089321091846996</v>
      </c>
      <c r="V230" s="33">
        <f t="shared" si="467"/>
        <v>1.8091527542138863</v>
      </c>
      <c r="W230" s="33">
        <f t="shared" si="467"/>
        <v>0.51647341797378488</v>
      </c>
      <c r="X230" s="33">
        <f t="shared" si="467"/>
        <v>0.71302808133294471</v>
      </c>
      <c r="Y230" s="33">
        <f t="shared" si="467"/>
        <v>1.0670381797082851</v>
      </c>
      <c r="Z230" s="33">
        <f t="shared" si="467"/>
        <v>1.7848733759292832</v>
      </c>
      <c r="AA230" s="33">
        <f t="shared" si="467"/>
        <v>2.4641439314611735</v>
      </c>
      <c r="AB230" s="33">
        <f t="shared" si="467"/>
        <v>3.6875625574945539</v>
      </c>
      <c r="AC230" s="33">
        <f t="shared" si="467"/>
        <v>1.4968409363077768</v>
      </c>
      <c r="AD230" s="33">
        <f t="shared" si="467"/>
        <v>2.0664947773368576</v>
      </c>
      <c r="AE230" s="33">
        <f t="shared" si="467"/>
        <v>3.0924852517226071</v>
      </c>
      <c r="AF230" s="33">
        <f t="shared" si="467"/>
        <v>0.88283668931245418</v>
      </c>
      <c r="AG230" s="33">
        <f t="shared" si="467"/>
        <v>1.2188184886269202</v>
      </c>
      <c r="AH230" s="33">
        <f t="shared" si="467"/>
        <v>1.8239476053566515</v>
      </c>
      <c r="AI230" s="33">
        <f t="shared" si="467"/>
        <v>3.6479645616449008</v>
      </c>
      <c r="AJ230" s="33">
        <f t="shared" si="467"/>
        <v>5.036273081322971</v>
      </c>
      <c r="AK230" s="33">
        <f t="shared" si="467"/>
        <v>7.5367237306596175</v>
      </c>
      <c r="AL230" s="33">
        <f t="shared" si="467"/>
        <v>3.0592773491437217</v>
      </c>
      <c r="AM230" s="33">
        <f t="shared" si="467"/>
        <v>4.2235487492911119</v>
      </c>
      <c r="AN230" s="33">
        <f t="shared" si="467"/>
        <v>6.3204912784471636</v>
      </c>
      <c r="AO230" s="33">
        <f t="shared" si="467"/>
        <v>1.8043615865214973</v>
      </c>
      <c r="AP230" s="33">
        <f t="shared" si="467"/>
        <v>2.4910487844963867</v>
      </c>
      <c r="AQ230" s="33">
        <f t="shared" si="467"/>
        <v>3.7278253552154301</v>
      </c>
      <c r="AR230" s="33">
        <f t="shared" si="467"/>
        <v>0.66379119709607881</v>
      </c>
      <c r="AS230" s="33">
        <f t="shared" si="467"/>
        <v>0.91641069452898616</v>
      </c>
      <c r="AT230" s="33">
        <f t="shared" si="467"/>
        <v>1.3713978803295057</v>
      </c>
      <c r="AU230" s="33">
        <f t="shared" si="467"/>
        <v>0.55667245103975416</v>
      </c>
      <c r="AV230" s="33">
        <f t="shared" si="467"/>
        <v>0.76852568957562584</v>
      </c>
      <c r="AW230" s="33">
        <f t="shared" si="467"/>
        <v>1.1500897009986262</v>
      </c>
      <c r="AX230" s="33">
        <f t="shared" si="467"/>
        <v>0.32832537632197339</v>
      </c>
      <c r="AY230" s="33">
        <f t="shared" si="467"/>
        <v>0.45327640297579913</v>
      </c>
      <c r="AZ230" s="33">
        <f t="shared" si="467"/>
        <v>0.67832283271627825</v>
      </c>
      <c r="BA230" s="33">
        <f t="shared" si="467"/>
        <v>1.1346551486388368</v>
      </c>
      <c r="BB230" s="33">
        <f t="shared" si="467"/>
        <v>1.5664716817033981</v>
      </c>
      <c r="BC230" s="33">
        <f t="shared" si="467"/>
        <v>2.344206540483893</v>
      </c>
      <c r="BD230" s="33">
        <f t="shared" si="467"/>
        <v>0.95155112848872847</v>
      </c>
      <c r="BE230" s="33">
        <f t="shared" si="467"/>
        <v>1.3136836317700957</v>
      </c>
      <c r="BF230" s="33">
        <f t="shared" si="467"/>
        <v>1.9659121819383045</v>
      </c>
      <c r="BG230" s="33">
        <f t="shared" si="467"/>
        <v>0.56122479524022506</v>
      </c>
      <c r="BH230" s="33">
        <f t="shared" si="467"/>
        <v>0.77481052271101414</v>
      </c>
      <c r="BI230" s="33">
        <f t="shared" si="467"/>
        <v>1.1594948802392788</v>
      </c>
      <c r="BJ230" s="33">
        <f t="shared" si="467"/>
        <v>2.3190338472987562</v>
      </c>
      <c r="BK230" s="33">
        <f t="shared" si="467"/>
        <v>3.2015902409318562</v>
      </c>
      <c r="BL230" s="33">
        <f t="shared" si="467"/>
        <v>4.7911423298636571</v>
      </c>
      <c r="BM230" s="33">
        <f t="shared" si="467"/>
        <v>1.9448017109408808</v>
      </c>
      <c r="BN230" s="33">
        <f t="shared" si="467"/>
        <v>2.6849363089497671</v>
      </c>
      <c r="BO230" s="33">
        <f t="shared" si="467"/>
        <v>4.0179757666468081</v>
      </c>
      <c r="BP230" s="33">
        <f t="shared" si="467"/>
        <v>1.1470439257837148</v>
      </c>
      <c r="BQ230" s="33">
        <f t="shared" si="467"/>
        <v>1.5835752647538663</v>
      </c>
      <c r="BR230" s="33">
        <f t="shared" si="467"/>
        <v>2.3698018523691471</v>
      </c>
      <c r="BS230" s="33">
        <f t="shared" si="467"/>
        <v>0.26825291013189384</v>
      </c>
      <c r="BT230" s="33">
        <f t="shared" si="467"/>
        <v>0.37034211474758155</v>
      </c>
      <c r="BU230" s="33">
        <f t="shared" si="467"/>
        <v>0.55421264089745459</v>
      </c>
      <c r="BV230" s="33">
        <f t="shared" si="467"/>
        <v>0.22496382241124241</v>
      </c>
      <c r="BW230" s="33">
        <f t="shared" si="467"/>
        <v>0.31057846750857426</v>
      </c>
      <c r="BX230" s="33">
        <f t="shared" si="467"/>
        <v>0.46477704217120847</v>
      </c>
      <c r="BY230" s="33">
        <f t="shared" si="467"/>
        <v>0.13268364819211431</v>
      </c>
      <c r="BZ230" s="33">
        <f t="shared" si="467"/>
        <v>0.18317916044128485</v>
      </c>
      <c r="CA230" s="33">
        <f t="shared" si="467"/>
        <v>0.2741254699988343</v>
      </c>
      <c r="CB230" s="33">
        <f t="shared" si="467"/>
        <v>0.45853959339935108</v>
      </c>
      <c r="CC230" s="33">
        <f t="shared" si="467"/>
        <v>0.63304633911153818</v>
      </c>
      <c r="CD230" s="33">
        <f t="shared" si="467"/>
        <v>0.94734643843733213</v>
      </c>
      <c r="CE230" s="33">
        <f t="shared" ref="CE230:CS230" si="468">EXP(CE229)</f>
        <v>0.38454315223382302</v>
      </c>
      <c r="CF230" s="33">
        <f t="shared" si="468"/>
        <v>0.53088901865017679</v>
      </c>
      <c r="CG230" s="33">
        <f t="shared" si="468"/>
        <v>0.79446920383362607</v>
      </c>
      <c r="CH230" s="33">
        <f t="shared" si="468"/>
        <v>0.22680352680178067</v>
      </c>
      <c r="CI230" s="33">
        <f t="shared" si="468"/>
        <v>0.313118309533652</v>
      </c>
      <c r="CJ230" s="33">
        <f t="shared" si="468"/>
        <v>0.46857788603996492</v>
      </c>
      <c r="CK230" s="33">
        <f t="shared" si="468"/>
        <v>0.93717358855274269</v>
      </c>
      <c r="CL230" s="33">
        <f t="shared" si="468"/>
        <v>1.2938344210303399</v>
      </c>
      <c r="CM230" s="33">
        <f t="shared" si="468"/>
        <v>1.9362080703459512</v>
      </c>
      <c r="CN230" s="33">
        <f t="shared" si="468"/>
        <v>0.78593798904185441</v>
      </c>
      <c r="CO230" s="33">
        <f t="shared" si="468"/>
        <v>1.085042979698194</v>
      </c>
      <c r="CP230" s="33">
        <f t="shared" si="468"/>
        <v>1.6237541217143094</v>
      </c>
      <c r="CQ230" s="33">
        <f t="shared" si="468"/>
        <v>0.46354617609678322</v>
      </c>
      <c r="CR230" s="33">
        <f t="shared" si="468"/>
        <v>0.63995828061820836</v>
      </c>
      <c r="CS230" s="33">
        <f t="shared" si="468"/>
        <v>0.95769007801705242</v>
      </c>
    </row>
    <row r="231" spans="2:97" ht="14.25" thickTop="1" thickBot="1" x14ac:dyDescent="0.25">
      <c r="H231" s="32">
        <f t="shared" ref="H231:H232" si="469">H230</f>
        <v>2.0380765199661255E-3</v>
      </c>
      <c r="I231" s="32">
        <f t="shared" ref="I231:J231" si="470">I226</f>
        <v>-0.34994318356012089</v>
      </c>
      <c r="J231" s="32">
        <f t="shared" si="470"/>
        <v>-1</v>
      </c>
      <c r="K231" s="32">
        <f t="shared" si="465"/>
        <v>-0.35198126008008701</v>
      </c>
      <c r="L231" s="32">
        <f>$CE$5-$CE$7*SUMPRODUCT($B$5:$CD$5,Q231:CS231)</f>
        <v>5.7313741336166402E-2</v>
      </c>
      <c r="M231" s="32">
        <f>SUMPRODUCT($B$7:$CD$7, LN(Q231:CS231))</f>
        <v>-487.23846427719212</v>
      </c>
      <c r="O231" s="48">
        <f t="shared" si="466"/>
        <v>0.99999999999999978</v>
      </c>
      <c r="P231" s="39" t="s">
        <v>405</v>
      </c>
      <c r="Q231" s="32">
        <f t="shared" ref="Q231:AV231" si="471">Q230/$O230</f>
        <v>8.2101714342250019E-3</v>
      </c>
      <c r="R231" s="32">
        <f t="shared" si="471"/>
        <v>1.1334722333100103E-2</v>
      </c>
      <c r="S231" s="32">
        <f t="shared" si="471"/>
        <v>1.6962279330149523E-2</v>
      </c>
      <c r="T231" s="32">
        <f t="shared" si="471"/>
        <v>6.8852619253477057E-3</v>
      </c>
      <c r="U231" s="32">
        <f t="shared" si="471"/>
        <v>9.5055910512603405E-3</v>
      </c>
      <c r="V231" s="32">
        <f t="shared" si="471"/>
        <v>1.4225005771760143E-2</v>
      </c>
      <c r="W231" s="32">
        <f t="shared" si="471"/>
        <v>4.0609270469425503E-3</v>
      </c>
      <c r="X231" s="32">
        <f t="shared" si="471"/>
        <v>5.6063969992381684E-3</v>
      </c>
      <c r="Y231" s="32">
        <f t="shared" si="471"/>
        <v>8.3899075021081973E-3</v>
      </c>
      <c r="Z231" s="32">
        <f t="shared" si="471"/>
        <v>1.4034101882948775E-2</v>
      </c>
      <c r="AA231" s="32">
        <f t="shared" si="471"/>
        <v>1.9375070217724059E-2</v>
      </c>
      <c r="AB231" s="32">
        <f t="shared" si="471"/>
        <v>2.8994565849625918E-2</v>
      </c>
      <c r="AC231" s="32">
        <f t="shared" si="471"/>
        <v>1.1769360496945455E-2</v>
      </c>
      <c r="AD231" s="32">
        <f t="shared" si="471"/>
        <v>1.6248434559469858E-2</v>
      </c>
      <c r="AE231" s="32">
        <f t="shared" si="471"/>
        <v>2.4315592175604885E-2</v>
      </c>
      <c r="AF231" s="32">
        <f t="shared" si="471"/>
        <v>6.9415680747467552E-3</v>
      </c>
      <c r="AG231" s="32">
        <f t="shared" si="471"/>
        <v>9.5833256727840526E-3</v>
      </c>
      <c r="AH231" s="32">
        <f t="shared" si="471"/>
        <v>1.4341334723203281E-2</v>
      </c>
      <c r="AI231" s="32">
        <f t="shared" si="471"/>
        <v>2.8683214738892206E-2</v>
      </c>
      <c r="AJ231" s="32">
        <f t="shared" si="471"/>
        <v>3.9599206580601308E-2</v>
      </c>
      <c r="AK231" s="32">
        <f t="shared" si="471"/>
        <v>5.9259749249520724E-2</v>
      </c>
      <c r="AL231" s="32">
        <f t="shared" si="471"/>
        <v>2.4054485088460136E-2</v>
      </c>
      <c r="AM231" s="32">
        <f t="shared" si="471"/>
        <v>3.3208917929145453E-2</v>
      </c>
      <c r="AN231" s="32">
        <f t="shared" si="471"/>
        <v>4.9696757063135803E-2</v>
      </c>
      <c r="AO231" s="32">
        <f t="shared" si="471"/>
        <v>1.418733377976336E-2</v>
      </c>
      <c r="AP231" s="32">
        <f t="shared" si="471"/>
        <v>1.9586617688673005E-2</v>
      </c>
      <c r="AQ231" s="32">
        <f t="shared" si="471"/>
        <v>2.9311144164327455E-2</v>
      </c>
      <c r="AR231" s="32">
        <f t="shared" si="471"/>
        <v>5.2192572395791011E-3</v>
      </c>
      <c r="AS231" s="32">
        <f t="shared" si="471"/>
        <v>7.2055537536087899E-3</v>
      </c>
      <c r="AT231" s="32">
        <f t="shared" si="471"/>
        <v>1.0783026871350911E-2</v>
      </c>
      <c r="AU231" s="32">
        <f t="shared" si="471"/>
        <v>4.3770039929332512E-3</v>
      </c>
      <c r="AV231" s="32">
        <f t="shared" si="471"/>
        <v>6.0427635778657731E-3</v>
      </c>
      <c r="AW231" s="32">
        <f t="shared" ref="AW231:CB231" si="472">AW230/$O230</f>
        <v>9.0429249805697703E-3</v>
      </c>
      <c r="AX231" s="32">
        <f t="shared" si="472"/>
        <v>2.5815566774651869E-3</v>
      </c>
      <c r="AY231" s="32">
        <f t="shared" si="472"/>
        <v>3.5640215750245728E-3</v>
      </c>
      <c r="AZ231" s="32">
        <f t="shared" si="472"/>
        <v>5.3335165800847475E-3</v>
      </c>
      <c r="BA231" s="32">
        <f t="shared" si="472"/>
        <v>8.9215661865756496E-3</v>
      </c>
      <c r="BB231" s="32">
        <f t="shared" si="472"/>
        <v>1.231685310244137E-2</v>
      </c>
      <c r="BC231" s="32">
        <f t="shared" si="472"/>
        <v>1.8432026533365294E-2</v>
      </c>
      <c r="BD231" s="32">
        <f t="shared" si="472"/>
        <v>7.4818559479564945E-3</v>
      </c>
      <c r="BE231" s="32">
        <f t="shared" si="472"/>
        <v>1.0329231293858538E-2</v>
      </c>
      <c r="BF231" s="32">
        <f t="shared" si="472"/>
        <v>1.545757375639481E-2</v>
      </c>
      <c r="BG231" s="32">
        <f t="shared" si="472"/>
        <v>4.4127981636443228E-3</v>
      </c>
      <c r="BH231" s="32">
        <f t="shared" si="472"/>
        <v>6.0921799620916013E-3</v>
      </c>
      <c r="BI231" s="32">
        <f t="shared" si="472"/>
        <v>9.1168760212826678E-3</v>
      </c>
      <c r="BJ231" s="32">
        <f t="shared" si="472"/>
        <v>1.8234098688402908E-2</v>
      </c>
      <c r="BK231" s="32">
        <f t="shared" si="472"/>
        <v>2.5173462854360135E-2</v>
      </c>
      <c r="BL231" s="32">
        <f t="shared" si="472"/>
        <v>3.7671792576326246E-2</v>
      </c>
      <c r="BM231" s="32">
        <f t="shared" si="472"/>
        <v>1.5291586350918143E-2</v>
      </c>
      <c r="BN231" s="32">
        <f t="shared" si="472"/>
        <v>2.1111116461923388E-2</v>
      </c>
      <c r="BO231" s="32">
        <f t="shared" si="472"/>
        <v>3.1592538738487316E-2</v>
      </c>
      <c r="BP231" s="32">
        <f t="shared" si="472"/>
        <v>9.0189766600585908E-3</v>
      </c>
      <c r="BQ231" s="32">
        <f t="shared" si="472"/>
        <v>1.2451335150485129E-2</v>
      </c>
      <c r="BR231" s="32">
        <f t="shared" si="472"/>
        <v>1.8633277344525211E-2</v>
      </c>
      <c r="BS231" s="32">
        <f t="shared" si="472"/>
        <v>2.1092189070434412E-3</v>
      </c>
      <c r="BT231" s="32">
        <f t="shared" si="472"/>
        <v>2.9119258766512005E-3</v>
      </c>
      <c r="BU231" s="32">
        <f t="shared" si="472"/>
        <v>4.3576629984317392E-3</v>
      </c>
      <c r="BV231" s="32">
        <f t="shared" si="472"/>
        <v>1.7688454801748682E-3</v>
      </c>
      <c r="BW231" s="32">
        <f t="shared" si="472"/>
        <v>2.4420162877919014E-3</v>
      </c>
      <c r="BX231" s="32">
        <f t="shared" si="472"/>
        <v>3.6544487976858868E-3</v>
      </c>
      <c r="BY231" s="32">
        <f t="shared" si="472"/>
        <v>1.0432649520361497E-3</v>
      </c>
      <c r="BZ231" s="32">
        <f t="shared" si="472"/>
        <v>1.4403010516796824E-3</v>
      </c>
      <c r="CA231" s="32">
        <f t="shared" si="472"/>
        <v>2.1553936691289864E-3</v>
      </c>
      <c r="CB231" s="32">
        <f t="shared" si="472"/>
        <v>3.6054049872204278E-3</v>
      </c>
      <c r="CC231" s="32">
        <f t="shared" ref="CC231:CS231" si="473">CC230/$O230</f>
        <v>4.9775165787844999E-3</v>
      </c>
      <c r="CD231" s="32">
        <f t="shared" si="473"/>
        <v>7.4487953121919019E-3</v>
      </c>
      <c r="CE231" s="32">
        <f t="shared" si="473"/>
        <v>3.0235857902412744E-3</v>
      </c>
      <c r="CF231" s="32">
        <f t="shared" si="473"/>
        <v>4.1742740279243568E-3</v>
      </c>
      <c r="CG231" s="32">
        <f t="shared" si="473"/>
        <v>6.2467522345450999E-3</v>
      </c>
      <c r="CH231" s="32">
        <f t="shared" si="473"/>
        <v>1.7833107073442073E-3</v>
      </c>
      <c r="CI231" s="32">
        <f t="shared" si="473"/>
        <v>2.4619865569590225E-3</v>
      </c>
      <c r="CJ231" s="32">
        <f t="shared" si="473"/>
        <v>3.68433407179814E-3</v>
      </c>
      <c r="CK231" s="32">
        <f t="shared" si="473"/>
        <v>7.3688082309537493E-3</v>
      </c>
      <c r="CL231" s="32">
        <f t="shared" si="473"/>
        <v>1.0173160925184445E-2</v>
      </c>
      <c r="CM231" s="32">
        <f t="shared" si="473"/>
        <v>1.5224016276042723E-2</v>
      </c>
      <c r="CN231" s="32">
        <f t="shared" si="473"/>
        <v>6.1796730012573563E-3</v>
      </c>
      <c r="CO231" s="32">
        <f t="shared" si="473"/>
        <v>8.5314756384522895E-3</v>
      </c>
      <c r="CP231" s="32">
        <f t="shared" si="473"/>
        <v>1.276725345579892E-2</v>
      </c>
      <c r="CQ231" s="32">
        <f t="shared" si="473"/>
        <v>3.6447707442588445E-3</v>
      </c>
      <c r="CR231" s="32">
        <f t="shared" si="473"/>
        <v>5.0318637905373163E-3</v>
      </c>
      <c r="CS231" s="32">
        <f t="shared" si="473"/>
        <v>7.5301252785973435E-3</v>
      </c>
    </row>
    <row r="232" spans="2:97" ht="13.5" thickTop="1" x14ac:dyDescent="0.2">
      <c r="H232" s="34">
        <f t="shared" si="469"/>
        <v>2.0380765199661255E-3</v>
      </c>
      <c r="I232" s="34">
        <f t="shared" ref="I232:J232" si="474">I227</f>
        <v>0.36219541986494769</v>
      </c>
      <c r="J232" s="34">
        <f t="shared" si="474"/>
        <v>0.30111030271793016</v>
      </c>
      <c r="K232" s="34">
        <f t="shared" si="465"/>
        <v>0.36280910570283698</v>
      </c>
      <c r="L232" s="34">
        <f>$CE$6-$CE$7*SUMPRODUCT($B$6:$CD$6,Q231:CS231)</f>
        <v>3.7991255336695673E-2</v>
      </c>
    </row>
    <row r="233" spans="2:97" ht="13.5" thickBot="1" x14ac:dyDescent="0.25">
      <c r="B233" s="39" t="s">
        <v>406</v>
      </c>
      <c r="D233" s="39" t="s">
        <v>407</v>
      </c>
      <c r="E233" s="39" t="s">
        <v>408</v>
      </c>
      <c r="F233" s="39" t="s">
        <v>409</v>
      </c>
      <c r="H233" s="39" t="s">
        <v>386</v>
      </c>
      <c r="I233" s="39" t="s">
        <v>410</v>
      </c>
      <c r="J233" s="39" t="s">
        <v>411</v>
      </c>
      <c r="K233" s="39" t="s">
        <v>388</v>
      </c>
      <c r="L233" s="39" t="s">
        <v>412</v>
      </c>
      <c r="M233" s="39" t="s">
        <v>413</v>
      </c>
      <c r="O233" s="45" t="s">
        <v>375</v>
      </c>
    </row>
    <row r="234" spans="2:97" ht="14.25" thickTop="1" thickBot="1" x14ac:dyDescent="0.25">
      <c r="B234" s="32">
        <f>1+B229</f>
        <v>5</v>
      </c>
      <c r="D234" s="32">
        <f>IF(F229,IF(M234&lt;0,D229,H234),E229)</f>
        <v>1.358717679977417E-3</v>
      </c>
      <c r="E234" s="32">
        <f>IF(F229,IF(M234&lt;0,H234,E229),H234)</f>
        <v>1.6983970999717712E-3</v>
      </c>
      <c r="F234" s="32" t="b">
        <f>OR(F229,M234*M229&lt;=0)</f>
        <v>1</v>
      </c>
      <c r="H234" s="32">
        <f>IF(F229,(D229+E229)/2,2*H229)</f>
        <v>1.6983970999717712E-3</v>
      </c>
      <c r="I234" s="32">
        <f>I229</f>
        <v>-0.67875782640500171</v>
      </c>
      <c r="J234" s="32">
        <f>J229</f>
        <v>-0.37791978181987018</v>
      </c>
      <c r="K234" s="32">
        <f>I234+J234*H234</f>
        <v>-0.67939968426646657</v>
      </c>
      <c r="L234" s="32">
        <f>$CE$3-$CE$7*SUMPRODUCT($B$3:$CD$3,Q236:CS236)</f>
        <v>-0.12229633320151834</v>
      </c>
      <c r="M234" s="32">
        <f>SUMPRODUCT(L234:L237,J234:J237)</f>
        <v>-2.2811811666006168E-2</v>
      </c>
      <c r="O234" s="46">
        <f>SUM(Q234:CS234)</f>
        <v>7.3607796369726062</v>
      </c>
      <c r="P234" s="39" t="s">
        <v>402</v>
      </c>
      <c r="Q234" s="32">
        <f t="shared" ref="Q234:AV234" si="475">SUMPRODUCT(B$3:B$6,$K234:$K237)</f>
        <v>4.2778562306669821E-2</v>
      </c>
      <c r="R234" s="32">
        <f t="shared" si="475"/>
        <v>0.36518462873320801</v>
      </c>
      <c r="S234" s="32">
        <f t="shared" si="475"/>
        <v>0.76819221176638064</v>
      </c>
      <c r="T234" s="32">
        <f t="shared" si="475"/>
        <v>-0.13304222802337651</v>
      </c>
      <c r="U234" s="32">
        <f t="shared" si="475"/>
        <v>0.18936383840316168</v>
      </c>
      <c r="V234" s="32">
        <f t="shared" si="475"/>
        <v>0.59237142143633437</v>
      </c>
      <c r="W234" s="32">
        <f t="shared" si="475"/>
        <v>-0.66050459901351544</v>
      </c>
      <c r="X234" s="32">
        <f t="shared" si="475"/>
        <v>-0.33809853258697731</v>
      </c>
      <c r="Y234" s="32">
        <f t="shared" si="475"/>
        <v>6.4909050446195382E-2</v>
      </c>
      <c r="Z234" s="32">
        <f t="shared" si="475"/>
        <v>0.57896931478384173</v>
      </c>
      <c r="AA234" s="32">
        <f t="shared" si="475"/>
        <v>0.90137538121037997</v>
      </c>
      <c r="AB234" s="32">
        <f t="shared" si="475"/>
        <v>1.3043829642435527</v>
      </c>
      <c r="AC234" s="32">
        <f t="shared" si="475"/>
        <v>0.4031485244537954</v>
      </c>
      <c r="AD234" s="32">
        <f t="shared" si="475"/>
        <v>0.72555459088033358</v>
      </c>
      <c r="AE234" s="32">
        <f t="shared" si="475"/>
        <v>1.1285621739135063</v>
      </c>
      <c r="AF234" s="32">
        <f t="shared" si="475"/>
        <v>-0.12431384653634353</v>
      </c>
      <c r="AG234" s="32">
        <f t="shared" si="475"/>
        <v>0.19809221989019465</v>
      </c>
      <c r="AH234" s="32">
        <f t="shared" si="475"/>
        <v>0.6010998029233674</v>
      </c>
      <c r="AI234" s="32">
        <f t="shared" si="475"/>
        <v>1.2938903180867378</v>
      </c>
      <c r="AJ234" s="32">
        <f t="shared" si="475"/>
        <v>1.6162963845132761</v>
      </c>
      <c r="AK234" s="32">
        <f t="shared" si="475"/>
        <v>2.0193039675464486</v>
      </c>
      <c r="AL234" s="32">
        <f t="shared" si="475"/>
        <v>1.1180695277566914</v>
      </c>
      <c r="AM234" s="32">
        <f t="shared" si="475"/>
        <v>1.4404755941832297</v>
      </c>
      <c r="AN234" s="32">
        <f t="shared" si="475"/>
        <v>1.8434831772164024</v>
      </c>
      <c r="AO234" s="32">
        <f t="shared" si="475"/>
        <v>0.59060715676655251</v>
      </c>
      <c r="AP234" s="32">
        <f t="shared" si="475"/>
        <v>0.91301322319309064</v>
      </c>
      <c r="AQ234" s="32">
        <f t="shared" si="475"/>
        <v>1.3160208062262633</v>
      </c>
      <c r="AR234" s="32">
        <f t="shared" si="475"/>
        <v>-0.41015456053764127</v>
      </c>
      <c r="AS234" s="32">
        <f t="shared" si="475"/>
        <v>-8.7748494111103095E-2</v>
      </c>
      <c r="AT234" s="32">
        <f t="shared" si="475"/>
        <v>0.31525908892206961</v>
      </c>
      <c r="AU234" s="32">
        <f t="shared" si="475"/>
        <v>-0.58597535086768759</v>
      </c>
      <c r="AV234" s="32">
        <f t="shared" si="475"/>
        <v>-0.26356928444114941</v>
      </c>
      <c r="AW234" s="32">
        <f t="shared" ref="AW234:CB234" si="476">SUMPRODUCT(AH$3:AH$6,$K234:$K237)</f>
        <v>0.13943829859202328</v>
      </c>
      <c r="AX234" s="32">
        <f t="shared" si="476"/>
        <v>-1.1134377218578266</v>
      </c>
      <c r="AY234" s="32">
        <f t="shared" si="476"/>
        <v>-0.79103165543128839</v>
      </c>
      <c r="AZ234" s="32">
        <f t="shared" si="476"/>
        <v>-0.3880240723981157</v>
      </c>
      <c r="BA234" s="32">
        <f t="shared" si="476"/>
        <v>0.12603619193953075</v>
      </c>
      <c r="BB234" s="32">
        <f t="shared" si="476"/>
        <v>0.44844225836606894</v>
      </c>
      <c r="BC234" s="32">
        <f t="shared" si="476"/>
        <v>0.85144984139924162</v>
      </c>
      <c r="BD234" s="32">
        <f t="shared" si="476"/>
        <v>-4.9784598390515578E-2</v>
      </c>
      <c r="BE234" s="32">
        <f t="shared" si="476"/>
        <v>0.27262146803602261</v>
      </c>
      <c r="BF234" s="32">
        <f t="shared" si="476"/>
        <v>0.67562905106919535</v>
      </c>
      <c r="BG234" s="32">
        <f t="shared" si="476"/>
        <v>-0.57724696938065456</v>
      </c>
      <c r="BH234" s="32">
        <f t="shared" si="476"/>
        <v>-0.25484090295411638</v>
      </c>
      <c r="BI234" s="32">
        <f t="shared" si="476"/>
        <v>0.14816668007905631</v>
      </c>
      <c r="BJ234" s="32">
        <f t="shared" si="476"/>
        <v>0.84095719524242663</v>
      </c>
      <c r="BK234" s="32">
        <f t="shared" si="476"/>
        <v>1.1633632616689649</v>
      </c>
      <c r="BL234" s="32">
        <f t="shared" si="476"/>
        <v>1.5663708447021376</v>
      </c>
      <c r="BM234" s="32">
        <f t="shared" si="476"/>
        <v>0.66513640491238024</v>
      </c>
      <c r="BN234" s="32">
        <f t="shared" si="476"/>
        <v>0.98754247133891848</v>
      </c>
      <c r="BO234" s="32">
        <f t="shared" si="476"/>
        <v>1.3905500543720912</v>
      </c>
      <c r="BP234" s="32">
        <f t="shared" si="476"/>
        <v>0.13767403392224137</v>
      </c>
      <c r="BQ234" s="32">
        <f t="shared" si="476"/>
        <v>0.46008010034877955</v>
      </c>
      <c r="BR234" s="32">
        <f t="shared" si="476"/>
        <v>0.8630876833819523</v>
      </c>
      <c r="BS234" s="32">
        <f t="shared" si="476"/>
        <v>-1.3160208062262633</v>
      </c>
      <c r="BT234" s="32">
        <f t="shared" si="476"/>
        <v>-0.99361473979972514</v>
      </c>
      <c r="BU234" s="32">
        <f t="shared" si="476"/>
        <v>-0.59060715676655251</v>
      </c>
      <c r="BV234" s="32">
        <f t="shared" si="476"/>
        <v>-1.4918415965563097</v>
      </c>
      <c r="BW234" s="32">
        <f t="shared" si="476"/>
        <v>-1.1694355301297714</v>
      </c>
      <c r="BX234" s="32">
        <f t="shared" si="476"/>
        <v>-0.76642794709659867</v>
      </c>
      <c r="BY234" s="32">
        <f t="shared" si="476"/>
        <v>-2.0193039675464486</v>
      </c>
      <c r="BZ234" s="32">
        <f t="shared" si="476"/>
        <v>-1.6968979011199106</v>
      </c>
      <c r="CA234" s="32">
        <f t="shared" si="476"/>
        <v>-1.2938903180867378</v>
      </c>
      <c r="CB234" s="32">
        <f t="shared" si="476"/>
        <v>-0.77983005374909142</v>
      </c>
      <c r="CC234" s="32">
        <f t="shared" ref="CC234:CS234" si="477">SUMPRODUCT(BN$3:BN$6,$K234:$K237)</f>
        <v>-0.45742398732255318</v>
      </c>
      <c r="CD234" s="32">
        <f t="shared" si="477"/>
        <v>-5.4416404289380493E-2</v>
      </c>
      <c r="CE234" s="32">
        <f t="shared" si="477"/>
        <v>-0.95565084407913781</v>
      </c>
      <c r="CF234" s="32">
        <f t="shared" si="477"/>
        <v>-0.63324477765259957</v>
      </c>
      <c r="CG234" s="32">
        <f t="shared" si="477"/>
        <v>-0.23023719461942688</v>
      </c>
      <c r="CH234" s="32">
        <f t="shared" si="477"/>
        <v>-1.4831132150692767</v>
      </c>
      <c r="CI234" s="32">
        <f t="shared" si="477"/>
        <v>-1.1607071486427385</v>
      </c>
      <c r="CJ234" s="32">
        <f t="shared" si="477"/>
        <v>-0.75769956560956575</v>
      </c>
      <c r="CK234" s="32">
        <f t="shared" si="477"/>
        <v>-6.4909050446195382E-2</v>
      </c>
      <c r="CL234" s="32">
        <f t="shared" si="477"/>
        <v>0.2574970159803428</v>
      </c>
      <c r="CM234" s="32">
        <f t="shared" si="477"/>
        <v>0.66050459901351544</v>
      </c>
      <c r="CN234" s="32">
        <f t="shared" si="477"/>
        <v>-0.24072984077624171</v>
      </c>
      <c r="CO234" s="32">
        <f t="shared" si="477"/>
        <v>8.1676225650296461E-2</v>
      </c>
      <c r="CP234" s="32">
        <f t="shared" si="477"/>
        <v>0.48468380868346916</v>
      </c>
      <c r="CQ234" s="32">
        <f t="shared" si="477"/>
        <v>-0.76819221176638064</v>
      </c>
      <c r="CR234" s="32">
        <f t="shared" si="477"/>
        <v>-0.44578614533984251</v>
      </c>
      <c r="CS234" s="32">
        <f t="shared" si="477"/>
        <v>-4.2778562306669821E-2</v>
      </c>
    </row>
    <row r="235" spans="2:97" ht="14.25" thickTop="1" thickBot="1" x14ac:dyDescent="0.25">
      <c r="H235" s="33">
        <f>H234</f>
        <v>1.6983970999717712E-3</v>
      </c>
      <c r="I235" s="33">
        <f t="shared" ref="I235:J235" si="478">I230</f>
        <v>0.62598952990263435</v>
      </c>
      <c r="J235" s="33">
        <f t="shared" si="478"/>
        <v>-0.25533016548814369</v>
      </c>
      <c r="K235" s="33">
        <f t="shared" ref="K235:K237" si="479">I235+J235*H235</f>
        <v>0.62555587789003397</v>
      </c>
      <c r="L235" s="33">
        <f>$CE$4-$CE$7*SUMPRODUCT($B$4:$CD$4,Q236:CS236)</f>
        <v>0.19166320937303283</v>
      </c>
      <c r="M235" s="39" t="s">
        <v>414</v>
      </c>
      <c r="O235" s="47">
        <f t="shared" ref="O235:O236" si="480">SUM(Q235:CS235)</f>
        <v>127.15714008968729</v>
      </c>
      <c r="P235" s="39" t="s">
        <v>404</v>
      </c>
      <c r="Q235" s="33">
        <f>EXP(Q234)</f>
        <v>1.0437067532438735</v>
      </c>
      <c r="R235" s="33">
        <f>EXP(R234)</f>
        <v>1.4407799929791756</v>
      </c>
      <c r="S235" s="33">
        <f t="shared" ref="S235:CD235" si="481">EXP(S234)</f>
        <v>2.1558653808024633</v>
      </c>
      <c r="T235" s="33">
        <f t="shared" si="481"/>
        <v>0.87542812372895251</v>
      </c>
      <c r="U235" s="33">
        <f t="shared" si="481"/>
        <v>1.2084805641429597</v>
      </c>
      <c r="V235" s="33">
        <f t="shared" si="481"/>
        <v>1.8082715086994507</v>
      </c>
      <c r="W235" s="33">
        <f t="shared" si="481"/>
        <v>0.51659059760750026</v>
      </c>
      <c r="X235" s="33">
        <f t="shared" si="481"/>
        <v>0.71312501838352105</v>
      </c>
      <c r="Y235" s="33">
        <f t="shared" si="481"/>
        <v>1.0670619711606268</v>
      </c>
      <c r="Z235" s="33">
        <f t="shared" si="481"/>
        <v>1.7841985356832097</v>
      </c>
      <c r="AA235" s="33">
        <f t="shared" si="481"/>
        <v>2.462988330510929</v>
      </c>
      <c r="AB235" s="33">
        <f t="shared" si="481"/>
        <v>3.6854143595438691</v>
      </c>
      <c r="AC235" s="33">
        <f t="shared" si="481"/>
        <v>1.4965291463320953</v>
      </c>
      <c r="AD235" s="33">
        <f t="shared" si="481"/>
        <v>2.0658764985893265</v>
      </c>
      <c r="AE235" s="33">
        <f t="shared" si="481"/>
        <v>3.091208682814151</v>
      </c>
      <c r="AF235" s="33">
        <f t="shared" si="481"/>
        <v>0.8831026386811649</v>
      </c>
      <c r="AG235" s="33">
        <f t="shared" si="481"/>
        <v>1.2190748115832495</v>
      </c>
      <c r="AH235" s="33">
        <f t="shared" si="481"/>
        <v>1.8241238743649046</v>
      </c>
      <c r="AI235" s="33">
        <f t="shared" si="481"/>
        <v>3.6469467770192918</v>
      </c>
      <c r="AJ235" s="33">
        <f t="shared" si="481"/>
        <v>5.0344102262999568</v>
      </c>
      <c r="AK235" s="33">
        <f t="shared" si="481"/>
        <v>7.533079840451979</v>
      </c>
      <c r="AL235" s="33">
        <f t="shared" si="481"/>
        <v>3.0589432945820501</v>
      </c>
      <c r="AM235" s="33">
        <f t="shared" si="481"/>
        <v>4.2227036327912089</v>
      </c>
      <c r="AN235" s="33">
        <f t="shared" si="481"/>
        <v>6.3185084604759263</v>
      </c>
      <c r="AO235" s="33">
        <f t="shared" si="481"/>
        <v>1.8050840517489024</v>
      </c>
      <c r="AP235" s="33">
        <f t="shared" si="481"/>
        <v>2.4918196412186253</v>
      </c>
      <c r="AQ235" s="33">
        <f t="shared" si="481"/>
        <v>3.7285551755884869</v>
      </c>
      <c r="AR235" s="33">
        <f t="shared" si="481"/>
        <v>0.66354768392340124</v>
      </c>
      <c r="AS235" s="33">
        <f t="shared" si="481"/>
        <v>0.91599122494239549</v>
      </c>
      <c r="AT235" s="33">
        <f t="shared" si="481"/>
        <v>1.3706143759595464</v>
      </c>
      <c r="AU235" s="33">
        <f t="shared" si="481"/>
        <v>0.55656275303032776</v>
      </c>
      <c r="AV235" s="33">
        <f t="shared" si="481"/>
        <v>0.76830438905489873</v>
      </c>
      <c r="AW235" s="33">
        <f t="shared" si="481"/>
        <v>1.1496278698714437</v>
      </c>
      <c r="AX235" s="33">
        <f t="shared" si="481"/>
        <v>0.32842797415431463</v>
      </c>
      <c r="AY235" s="33">
        <f t="shared" si="481"/>
        <v>0.45337682526774997</v>
      </c>
      <c r="AZ235" s="33">
        <f t="shared" si="481"/>
        <v>0.67839601244865211</v>
      </c>
      <c r="BA235" s="33">
        <f t="shared" si="481"/>
        <v>1.1343232208975527</v>
      </c>
      <c r="BB235" s="33">
        <f t="shared" si="481"/>
        <v>1.5658710621172127</v>
      </c>
      <c r="BC235" s="33">
        <f t="shared" si="481"/>
        <v>2.343041428996075</v>
      </c>
      <c r="BD235" s="33">
        <f t="shared" si="481"/>
        <v>0.95143434291882667</v>
      </c>
      <c r="BE235" s="33">
        <f t="shared" si="481"/>
        <v>1.3134029857047684</v>
      </c>
      <c r="BF235" s="33">
        <f t="shared" si="481"/>
        <v>1.965268841683887</v>
      </c>
      <c r="BG235" s="33">
        <f t="shared" si="481"/>
        <v>0.5614419076453081</v>
      </c>
      <c r="BH235" s="33">
        <f t="shared" si="481"/>
        <v>0.775039794694526</v>
      </c>
      <c r="BI235" s="33">
        <f t="shared" si="481"/>
        <v>1.1597061801720394</v>
      </c>
      <c r="BJ235" s="33">
        <f t="shared" si="481"/>
        <v>2.3185852537236791</v>
      </c>
      <c r="BK235" s="33">
        <f t="shared" si="481"/>
        <v>3.2006799181848939</v>
      </c>
      <c r="BL235" s="33">
        <f t="shared" si="481"/>
        <v>4.789235736385054</v>
      </c>
      <c r="BM235" s="33">
        <f t="shared" si="481"/>
        <v>1.9447557774867279</v>
      </c>
      <c r="BN235" s="33">
        <f t="shared" si="481"/>
        <v>2.6846288066307347</v>
      </c>
      <c r="BO235" s="33">
        <f t="shared" si="481"/>
        <v>4.0170590462966578</v>
      </c>
      <c r="BP235" s="33">
        <f t="shared" si="481"/>
        <v>1.1476014101684973</v>
      </c>
      <c r="BQ235" s="33">
        <f t="shared" si="481"/>
        <v>1.5842008749550696</v>
      </c>
      <c r="BR235" s="33">
        <f t="shared" si="481"/>
        <v>2.3704686622490954</v>
      </c>
      <c r="BS235" s="33">
        <f t="shared" si="481"/>
        <v>0.26820040281210739</v>
      </c>
      <c r="BT235" s="33">
        <f t="shared" si="481"/>
        <v>0.37023596262038305</v>
      </c>
      <c r="BU235" s="33">
        <f t="shared" si="481"/>
        <v>0.55399082332544247</v>
      </c>
      <c r="BV235" s="33">
        <f t="shared" si="481"/>
        <v>0.22495799197180355</v>
      </c>
      <c r="BW235" s="33">
        <f t="shared" si="481"/>
        <v>0.31054218350737406</v>
      </c>
      <c r="BX235" s="33">
        <f t="shared" si="481"/>
        <v>0.46466993292849679</v>
      </c>
      <c r="BY235" s="33">
        <f t="shared" si="481"/>
        <v>0.13274782972962632</v>
      </c>
      <c r="BZ235" s="33">
        <f t="shared" si="481"/>
        <v>0.18325110630108349</v>
      </c>
      <c r="CA235" s="33">
        <f t="shared" si="481"/>
        <v>0.27420197253805717</v>
      </c>
      <c r="CB235" s="33">
        <f t="shared" si="481"/>
        <v>0.45848392230839274</v>
      </c>
      <c r="CC235" s="33">
        <f t="shared" si="481"/>
        <v>0.6329119365295518</v>
      </c>
      <c r="CD235" s="33">
        <f t="shared" si="481"/>
        <v>0.94703767383618043</v>
      </c>
      <c r="CE235" s="33">
        <f t="shared" ref="CE235:CS235" si="482">EXP(CE234)</f>
        <v>0.38456177333226726</v>
      </c>
      <c r="CF235" s="33">
        <f t="shared" si="482"/>
        <v>0.53086645972123847</v>
      </c>
      <c r="CG235" s="33">
        <f t="shared" si="482"/>
        <v>0.794345165756841</v>
      </c>
      <c r="CH235" s="33">
        <f t="shared" si="482"/>
        <v>0.22693010530265401</v>
      </c>
      <c r="CI235" s="33">
        <f t="shared" si="482"/>
        <v>0.31326457791762941</v>
      </c>
      <c r="CJ235" s="33">
        <f t="shared" si="482"/>
        <v>0.46874350133627546</v>
      </c>
      <c r="CK235" s="33">
        <f t="shared" si="482"/>
        <v>0.93715269312082727</v>
      </c>
      <c r="CL235" s="33">
        <f t="shared" si="482"/>
        <v>1.2936879505842813</v>
      </c>
      <c r="CM235" s="33">
        <f t="shared" si="482"/>
        <v>1.935768875065335</v>
      </c>
      <c r="CN235" s="33">
        <f t="shared" si="482"/>
        <v>0.78605395743243112</v>
      </c>
      <c r="CO235" s="33">
        <f t="shared" si="482"/>
        <v>1.0851044239685235</v>
      </c>
      <c r="CP235" s="33">
        <f t="shared" si="482"/>
        <v>1.6236615399913807</v>
      </c>
      <c r="CQ235" s="33">
        <f t="shared" si="482"/>
        <v>0.46385085493036521</v>
      </c>
      <c r="CR235" s="33">
        <f t="shared" si="482"/>
        <v>0.6403206929847266</v>
      </c>
      <c r="CS235" s="33">
        <f t="shared" si="482"/>
        <v>0.95812353124282124</v>
      </c>
    </row>
    <row r="236" spans="2:97" ht="14.25" thickTop="1" thickBot="1" x14ac:dyDescent="0.25">
      <c r="H236" s="32">
        <f t="shared" ref="H236:H237" si="483">H235</f>
        <v>1.6983970999717712E-3</v>
      </c>
      <c r="I236" s="32">
        <f t="shared" ref="I236:J236" si="484">I231</f>
        <v>-0.34994318356012089</v>
      </c>
      <c r="J236" s="32">
        <f t="shared" si="484"/>
        <v>-1</v>
      </c>
      <c r="K236" s="32">
        <f t="shared" si="479"/>
        <v>-0.35164158066009266</v>
      </c>
      <c r="L236" s="32">
        <f>$CE$5-$CE$7*SUMPRODUCT($B$5:$CD$5,Q236:CS236)</f>
        <v>3.3938987952126354E-2</v>
      </c>
      <c r="M236" s="32">
        <f>SUMPRODUCT($B$7:$CD$7, LN(Q236:CS236))</f>
        <v>-487.23845143760263</v>
      </c>
      <c r="O236" s="48">
        <f t="shared" si="480"/>
        <v>1</v>
      </c>
      <c r="P236" s="39" t="s">
        <v>405</v>
      </c>
      <c r="Q236" s="32">
        <f t="shared" ref="Q236:AV236" si="485">Q235/$O235</f>
        <v>8.2080074505271154E-3</v>
      </c>
      <c r="R236" s="32">
        <f t="shared" si="485"/>
        <v>1.1330704606622605E-2</v>
      </c>
      <c r="S236" s="32">
        <f t="shared" si="485"/>
        <v>1.6954339955128548E-2</v>
      </c>
      <c r="T236" s="32">
        <f t="shared" si="485"/>
        <v>6.8846163346508891E-3</v>
      </c>
      <c r="U236" s="32">
        <f t="shared" si="485"/>
        <v>9.50383567364433E-3</v>
      </c>
      <c r="V236" s="32">
        <f t="shared" si="485"/>
        <v>1.4220762651818286E-2</v>
      </c>
      <c r="W236" s="32">
        <f t="shared" si="485"/>
        <v>4.0626157307653765E-3</v>
      </c>
      <c r="X236" s="32">
        <f t="shared" si="485"/>
        <v>5.6082184443636838E-3</v>
      </c>
      <c r="Y236" s="32">
        <f t="shared" si="485"/>
        <v>8.3916795423992687E-3</v>
      </c>
      <c r="Z236" s="32">
        <f t="shared" si="485"/>
        <v>1.4031445929224009E-2</v>
      </c>
      <c r="AA236" s="32">
        <f t="shared" si="485"/>
        <v>1.9369642387157483E-2</v>
      </c>
      <c r="AB236" s="32">
        <f t="shared" si="485"/>
        <v>2.898314917231112E-2</v>
      </c>
      <c r="AC236" s="32">
        <f t="shared" si="485"/>
        <v>1.1769131841723979E-2</v>
      </c>
      <c r="AD236" s="32">
        <f t="shared" si="485"/>
        <v>1.6246641731106955E-2</v>
      </c>
      <c r="AE236" s="32">
        <f t="shared" si="485"/>
        <v>2.4310146332591626E-2</v>
      </c>
      <c r="AF236" s="32">
        <f t="shared" si="485"/>
        <v>6.9449709081085753E-3</v>
      </c>
      <c r="AG236" s="32">
        <f t="shared" si="485"/>
        <v>9.587151855754256E-3</v>
      </c>
      <c r="AH236" s="32">
        <f t="shared" si="485"/>
        <v>1.4345430174650845E-2</v>
      </c>
      <c r="AI236" s="32">
        <f t="shared" si="485"/>
        <v>2.8680629136885304E-2</v>
      </c>
      <c r="AJ236" s="32">
        <f t="shared" si="485"/>
        <v>3.9592037244224387E-2</v>
      </c>
      <c r="AK236" s="32">
        <f t="shared" si="485"/>
        <v>5.9242287418061611E-2</v>
      </c>
      <c r="AL236" s="32">
        <f t="shared" si="485"/>
        <v>2.4056402121221794E-2</v>
      </c>
      <c r="AM236" s="32">
        <f t="shared" si="485"/>
        <v>3.3208545189148043E-2</v>
      </c>
      <c r="AN236" s="32">
        <f t="shared" si="485"/>
        <v>4.9690551832317992E-2</v>
      </c>
      <c r="AO236" s="32">
        <f t="shared" si="485"/>
        <v>1.4195695581669492E-2</v>
      </c>
      <c r="AP236" s="32">
        <f t="shared" si="485"/>
        <v>1.959638003387839E-2</v>
      </c>
      <c r="AQ236" s="32">
        <f t="shared" si="485"/>
        <v>2.9322420848397805E-2</v>
      </c>
      <c r="AR236" s="32">
        <f t="shared" si="485"/>
        <v>5.2183281525157261E-3</v>
      </c>
      <c r="AS236" s="32">
        <f t="shared" si="485"/>
        <v>7.2036161264426258E-3</v>
      </c>
      <c r="AT236" s="32">
        <f t="shared" si="485"/>
        <v>1.0778902191357999E-2</v>
      </c>
      <c r="AU236" s="32">
        <f t="shared" si="485"/>
        <v>4.3769681563911346E-3</v>
      </c>
      <c r="AV236" s="32">
        <f t="shared" si="485"/>
        <v>6.042164746022074E-3</v>
      </c>
      <c r="AW236" s="32">
        <f t="shared" ref="AW236:CB236" si="486">AW235/$O235</f>
        <v>9.041001307992463E-3</v>
      </c>
      <c r="AX236" s="32">
        <f t="shared" si="486"/>
        <v>2.5828512179706599E-3</v>
      </c>
      <c r="AY236" s="32">
        <f t="shared" si="486"/>
        <v>3.5654846039158425E-3</v>
      </c>
      <c r="AZ236" s="32">
        <f t="shared" si="486"/>
        <v>5.3350996410438415E-3</v>
      </c>
      <c r="BA236" s="32">
        <f t="shared" si="486"/>
        <v>8.920641185367055E-3</v>
      </c>
      <c r="BB236" s="32">
        <f t="shared" si="486"/>
        <v>1.2314456435657192E-2</v>
      </c>
      <c r="BC236" s="32">
        <f t="shared" si="486"/>
        <v>1.8426345758826176E-2</v>
      </c>
      <c r="BD236" s="32">
        <f t="shared" si="486"/>
        <v>7.4823509104384933E-3</v>
      </c>
      <c r="BE236" s="32">
        <f t="shared" si="486"/>
        <v>1.0328975508401578E-2</v>
      </c>
      <c r="BF236" s="32">
        <f t="shared" si="486"/>
        <v>1.5455434435673302E-2</v>
      </c>
      <c r="BG236" s="32">
        <f t="shared" si="486"/>
        <v>4.4153392192472106E-3</v>
      </c>
      <c r="BH236" s="32">
        <f t="shared" si="486"/>
        <v>6.0951338961215233E-3</v>
      </c>
      <c r="BI236" s="32">
        <f t="shared" si="486"/>
        <v>9.1202600133509452E-3</v>
      </c>
      <c r="BJ236" s="32">
        <f t="shared" si="486"/>
        <v>1.8234015424445058E-2</v>
      </c>
      <c r="BK236" s="32">
        <f t="shared" si="486"/>
        <v>2.5171059335931667E-2</v>
      </c>
      <c r="BL236" s="32">
        <f t="shared" si="486"/>
        <v>3.7663915160462712E-2</v>
      </c>
      <c r="BM236" s="32">
        <f t="shared" si="486"/>
        <v>1.5294113850901651E-2</v>
      </c>
      <c r="BN236" s="32">
        <f t="shared" si="486"/>
        <v>2.1112686277288049E-2</v>
      </c>
      <c r="BO236" s="32">
        <f t="shared" si="486"/>
        <v>3.159129753518615E-2</v>
      </c>
      <c r="BP236" s="32">
        <f t="shared" si="486"/>
        <v>9.0250646511793493E-3</v>
      </c>
      <c r="BQ236" s="32">
        <f t="shared" si="486"/>
        <v>1.2458607309331515E-2</v>
      </c>
      <c r="BR236" s="32">
        <f t="shared" si="486"/>
        <v>1.8642041340164943E-2</v>
      </c>
      <c r="BS236" s="32">
        <f t="shared" si="486"/>
        <v>2.1092044270808433E-3</v>
      </c>
      <c r="BT236" s="32">
        <f t="shared" si="486"/>
        <v>2.9116411580131941E-3</v>
      </c>
      <c r="BU236" s="32">
        <f t="shared" si="486"/>
        <v>4.3567417679785669E-3</v>
      </c>
      <c r="BV236" s="32">
        <f t="shared" si="486"/>
        <v>1.769133780557936E-3</v>
      </c>
      <c r="BW236" s="32">
        <f t="shared" si="486"/>
        <v>2.4421922613888647E-3</v>
      </c>
      <c r="BX236" s="32">
        <f t="shared" si="486"/>
        <v>3.6542968220325874E-3</v>
      </c>
      <c r="BY236" s="32">
        <f t="shared" si="486"/>
        <v>1.0439667771388675E-3</v>
      </c>
      <c r="BZ236" s="32">
        <f t="shared" si="486"/>
        <v>1.441138941720706E-3</v>
      </c>
      <c r="CA236" s="32">
        <f t="shared" si="486"/>
        <v>2.1564024823510128E-3</v>
      </c>
      <c r="CB236" s="32">
        <f t="shared" si="486"/>
        <v>3.6056482709898312E-3</v>
      </c>
      <c r="CC236" s="32">
        <f t="shared" ref="CC236:CS236" si="487">CC235/$O235</f>
        <v>4.9773999012807484E-3</v>
      </c>
      <c r="CD236" s="32">
        <f t="shared" si="487"/>
        <v>7.4477742513570982E-3</v>
      </c>
      <c r="CE236" s="32">
        <f t="shared" si="487"/>
        <v>3.0243034174960658E-3</v>
      </c>
      <c r="CF236" s="32">
        <f t="shared" si="487"/>
        <v>4.1748851802329333E-3</v>
      </c>
      <c r="CG236" s="32">
        <f t="shared" si="487"/>
        <v>6.2469568377880183E-3</v>
      </c>
      <c r="CH236" s="32">
        <f t="shared" si="487"/>
        <v>1.7846430420076624E-3</v>
      </c>
      <c r="CI236" s="32">
        <f t="shared" si="487"/>
        <v>2.463601947139387E-3</v>
      </c>
      <c r="CJ236" s="32">
        <f t="shared" si="487"/>
        <v>3.6863325252963247E-3</v>
      </c>
      <c r="CK236" s="32">
        <f t="shared" si="487"/>
        <v>7.3700359449719354E-3</v>
      </c>
      <c r="CL236" s="32">
        <f t="shared" si="487"/>
        <v>1.0173930851793371E-2</v>
      </c>
      <c r="CM236" s="32">
        <f t="shared" si="487"/>
        <v>1.5223438288247015E-2</v>
      </c>
      <c r="CN236" s="32">
        <f t="shared" si="487"/>
        <v>6.1817524118425952E-3</v>
      </c>
      <c r="CO236" s="32">
        <f t="shared" si="487"/>
        <v>8.5335705348765362E-3</v>
      </c>
      <c r="CP236" s="32">
        <f t="shared" si="487"/>
        <v>1.2768937228740512E-2</v>
      </c>
      <c r="CQ236" s="32">
        <f t="shared" si="487"/>
        <v>3.6478553591500953E-3</v>
      </c>
      <c r="CR236" s="32">
        <f t="shared" si="487"/>
        <v>5.0356644741545104E-3</v>
      </c>
      <c r="CS236" s="32">
        <f t="shared" si="487"/>
        <v>7.5349565943920362E-3</v>
      </c>
    </row>
    <row r="237" spans="2:97" ht="13.5" thickTop="1" x14ac:dyDescent="0.2">
      <c r="H237" s="34">
        <f t="shared" si="483"/>
        <v>1.6983970999717712E-3</v>
      </c>
      <c r="I237" s="34">
        <f t="shared" ref="I237:J237" si="488">I232</f>
        <v>0.36219541986494769</v>
      </c>
      <c r="J237" s="34">
        <f t="shared" si="488"/>
        <v>0.30111030271793016</v>
      </c>
      <c r="K237" s="34">
        <f t="shared" si="479"/>
        <v>0.36270682472985544</v>
      </c>
      <c r="L237" s="34">
        <f>$CE$6-$CE$7*SUMPRODUCT($B$6:$CD$6,Q236:CS236)</f>
        <v>4.5984383687489583E-2</v>
      </c>
    </row>
    <row r="238" spans="2:97" ht="13.5" thickBot="1" x14ac:dyDescent="0.25">
      <c r="B238" s="39" t="s">
        <v>406</v>
      </c>
      <c r="D238" s="39" t="s">
        <v>407</v>
      </c>
      <c r="E238" s="39" t="s">
        <v>408</v>
      </c>
      <c r="F238" s="39" t="s">
        <v>409</v>
      </c>
      <c r="H238" s="39" t="s">
        <v>386</v>
      </c>
      <c r="I238" s="39" t="s">
        <v>410</v>
      </c>
      <c r="J238" s="39" t="s">
        <v>411</v>
      </c>
      <c r="K238" s="39" t="s">
        <v>388</v>
      </c>
      <c r="L238" s="39" t="s">
        <v>412</v>
      </c>
      <c r="M238" s="39" t="s">
        <v>413</v>
      </c>
      <c r="O238" s="45" t="s">
        <v>375</v>
      </c>
    </row>
    <row r="239" spans="2:97" ht="14.25" thickTop="1" thickBot="1" x14ac:dyDescent="0.25">
      <c r="B239" s="32">
        <f>1+B234</f>
        <v>6</v>
      </c>
      <c r="D239" s="32">
        <f>IF(F234,IF(M239&lt;0,D234,H239),E234)</f>
        <v>1.358717679977417E-3</v>
      </c>
      <c r="E239" s="32">
        <f>IF(F234,IF(M239&lt;0,H239,E234),H239)</f>
        <v>1.5285573899745941E-3</v>
      </c>
      <c r="F239" s="32" t="b">
        <f>OR(F234,M239*M234&lt;=0)</f>
        <v>1</v>
      </c>
      <c r="H239" s="32">
        <f>IF(F234,(D234+E234)/2,2*H234)</f>
        <v>1.5285573899745941E-3</v>
      </c>
      <c r="I239" s="32">
        <f>I234</f>
        <v>-0.67875782640500171</v>
      </c>
      <c r="J239" s="32">
        <f>J234</f>
        <v>-0.37791978181987018</v>
      </c>
      <c r="K239" s="32">
        <f>I239+J239*H239</f>
        <v>-0.67933549848032004</v>
      </c>
      <c r="L239" s="32">
        <f>$CE$3-$CE$7*SUMPRODUCT($B$3:$CD$3,Q241:CS241)</f>
        <v>-0.12573834584060251</v>
      </c>
      <c r="M239" s="32">
        <f>SUMPRODUCT(L239:L242,J239:J242)</f>
        <v>-7.8224506853840203E-3</v>
      </c>
      <c r="O239" s="46">
        <f>SUM(Q239:CS239)</f>
        <v>7.3578952844955161</v>
      </c>
      <c r="P239" s="39" t="s">
        <v>402</v>
      </c>
      <c r="Q239" s="32">
        <f t="shared" ref="Q239:AV239" si="489">SUMPRODUCT(B$3:B$6,$K239:$K242)</f>
        <v>4.2552312095756883E-2</v>
      </c>
      <c r="R239" s="32">
        <f t="shared" si="489"/>
        <v>0.364912920312081</v>
      </c>
      <c r="S239" s="32">
        <f t="shared" si="489"/>
        <v>0.76786368058248611</v>
      </c>
      <c r="T239" s="32">
        <f t="shared" si="489"/>
        <v>-0.13318355837929086</v>
      </c>
      <c r="U239" s="32">
        <f t="shared" si="489"/>
        <v>0.18917704983703326</v>
      </c>
      <c r="V239" s="32">
        <f t="shared" si="489"/>
        <v>0.59212781010743842</v>
      </c>
      <c r="W239" s="32">
        <f t="shared" si="489"/>
        <v>-0.66039116980443402</v>
      </c>
      <c r="X239" s="32">
        <f t="shared" si="489"/>
        <v>-0.33803056158810996</v>
      </c>
      <c r="Y239" s="32">
        <f t="shared" si="489"/>
        <v>6.4920198682295205E-2</v>
      </c>
      <c r="Z239" s="32">
        <f t="shared" si="489"/>
        <v>0.57878023474543738</v>
      </c>
      <c r="AA239" s="32">
        <f t="shared" si="489"/>
        <v>0.90114084296176156</v>
      </c>
      <c r="AB239" s="32">
        <f t="shared" si="489"/>
        <v>1.3040916032321668</v>
      </c>
      <c r="AC239" s="32">
        <f t="shared" si="489"/>
        <v>0.40304436427038975</v>
      </c>
      <c r="AD239" s="32">
        <f t="shared" si="489"/>
        <v>0.72540497248671387</v>
      </c>
      <c r="AE239" s="32">
        <f t="shared" si="489"/>
        <v>1.128355732757119</v>
      </c>
      <c r="AF239" s="32">
        <f t="shared" si="489"/>
        <v>-0.12416324715475352</v>
      </c>
      <c r="AG239" s="32">
        <f t="shared" si="489"/>
        <v>0.1981973610615706</v>
      </c>
      <c r="AH239" s="32">
        <f t="shared" si="489"/>
        <v>0.60114812133197582</v>
      </c>
      <c r="AI239" s="32">
        <f t="shared" si="489"/>
        <v>1.2937507982783452</v>
      </c>
      <c r="AJ239" s="32">
        <f t="shared" si="489"/>
        <v>1.6161114064946693</v>
      </c>
      <c r="AK239" s="32">
        <f t="shared" si="489"/>
        <v>2.0190621667650746</v>
      </c>
      <c r="AL239" s="32">
        <f t="shared" si="489"/>
        <v>1.1180149278032974</v>
      </c>
      <c r="AM239" s="32">
        <f t="shared" si="489"/>
        <v>1.4403755360196215</v>
      </c>
      <c r="AN239" s="32">
        <f t="shared" si="489"/>
        <v>1.8433262962900265</v>
      </c>
      <c r="AO239" s="32">
        <f t="shared" si="489"/>
        <v>0.59080731637815398</v>
      </c>
      <c r="AP239" s="32">
        <f t="shared" si="489"/>
        <v>0.91316792459447815</v>
      </c>
      <c r="AQ239" s="32">
        <f t="shared" si="489"/>
        <v>1.3161186848648834</v>
      </c>
      <c r="AR239" s="32">
        <f t="shared" si="489"/>
        <v>-0.41033802022445648</v>
      </c>
      <c r="AS239" s="32">
        <f t="shared" si="489"/>
        <v>-8.7977412008132361E-2</v>
      </c>
      <c r="AT239" s="32">
        <f t="shared" si="489"/>
        <v>0.3149733482622728</v>
      </c>
      <c r="AU239" s="32">
        <f t="shared" si="489"/>
        <v>-0.58607389069950422</v>
      </c>
      <c r="AV239" s="32">
        <f t="shared" si="489"/>
        <v>-0.2637132824831801</v>
      </c>
      <c r="AW239" s="32">
        <f t="shared" ref="AW239:CB239" si="490">SUMPRODUCT(AH$3:AH$6,$K239:$K242)</f>
        <v>0.13923747778722506</v>
      </c>
      <c r="AX239" s="32">
        <f t="shared" si="490"/>
        <v>-1.1132815021246474</v>
      </c>
      <c r="AY239" s="32">
        <f t="shared" si="490"/>
        <v>-0.79092089390832332</v>
      </c>
      <c r="AZ239" s="32">
        <f t="shared" si="490"/>
        <v>-0.38797013363791816</v>
      </c>
      <c r="BA239" s="32">
        <f t="shared" si="490"/>
        <v>0.12588990242522408</v>
      </c>
      <c r="BB239" s="32">
        <f t="shared" si="490"/>
        <v>0.44825051064154819</v>
      </c>
      <c r="BC239" s="32">
        <f t="shared" si="490"/>
        <v>0.85120127091195341</v>
      </c>
      <c r="BD239" s="32">
        <f t="shared" si="490"/>
        <v>-4.9845968049823608E-2</v>
      </c>
      <c r="BE239" s="32">
        <f t="shared" si="490"/>
        <v>0.27251464016650051</v>
      </c>
      <c r="BF239" s="32">
        <f t="shared" si="490"/>
        <v>0.67546540043690562</v>
      </c>
      <c r="BG239" s="32">
        <f t="shared" si="490"/>
        <v>-0.57705357947496683</v>
      </c>
      <c r="BH239" s="32">
        <f t="shared" si="490"/>
        <v>-0.25469297125864271</v>
      </c>
      <c r="BI239" s="32">
        <f t="shared" si="490"/>
        <v>0.14825778901176243</v>
      </c>
      <c r="BJ239" s="32">
        <f t="shared" si="490"/>
        <v>0.84086046595813158</v>
      </c>
      <c r="BK239" s="32">
        <f t="shared" si="490"/>
        <v>1.1632210741744557</v>
      </c>
      <c r="BL239" s="32">
        <f t="shared" si="490"/>
        <v>1.5661718344448607</v>
      </c>
      <c r="BM239" s="32">
        <f t="shared" si="490"/>
        <v>0.66512459548308378</v>
      </c>
      <c r="BN239" s="32">
        <f t="shared" si="490"/>
        <v>0.98748520369940784</v>
      </c>
      <c r="BO239" s="32">
        <f t="shared" si="490"/>
        <v>1.3904359639698129</v>
      </c>
      <c r="BP239" s="32">
        <f t="shared" si="490"/>
        <v>0.13791698405794056</v>
      </c>
      <c r="BQ239" s="32">
        <f t="shared" si="490"/>
        <v>0.46027759227426468</v>
      </c>
      <c r="BR239" s="32">
        <f t="shared" si="490"/>
        <v>0.86322835254466979</v>
      </c>
      <c r="BS239" s="32">
        <f t="shared" si="490"/>
        <v>-1.3161186848648834</v>
      </c>
      <c r="BT239" s="32">
        <f t="shared" si="490"/>
        <v>-0.9937580766485592</v>
      </c>
      <c r="BU239" s="32">
        <f t="shared" si="490"/>
        <v>-0.59080731637815398</v>
      </c>
      <c r="BV239" s="32">
        <f t="shared" si="490"/>
        <v>-1.4918545553399309</v>
      </c>
      <c r="BW239" s="32">
        <f t="shared" si="490"/>
        <v>-1.1694939471236068</v>
      </c>
      <c r="BX239" s="32">
        <f t="shared" si="490"/>
        <v>-0.76654318685320177</v>
      </c>
      <c r="BY239" s="32">
        <f t="shared" si="490"/>
        <v>-2.0190621667650746</v>
      </c>
      <c r="BZ239" s="32">
        <f t="shared" si="490"/>
        <v>-1.6967015585487502</v>
      </c>
      <c r="CA239" s="32">
        <f t="shared" si="490"/>
        <v>-1.2937507982783452</v>
      </c>
      <c r="CB239" s="32">
        <f t="shared" si="490"/>
        <v>-0.7798907622152027</v>
      </c>
      <c r="CC239" s="32">
        <f t="shared" ref="CC239:CS239" si="491">SUMPRODUCT(BN$3:BN$6,$K239:$K242)</f>
        <v>-0.45753015399887853</v>
      </c>
      <c r="CD239" s="32">
        <f t="shared" si="491"/>
        <v>-5.4579393728473369E-2</v>
      </c>
      <c r="CE239" s="32">
        <f t="shared" si="491"/>
        <v>-0.95562663269025028</v>
      </c>
      <c r="CF239" s="32">
        <f t="shared" si="491"/>
        <v>-0.63326602447392621</v>
      </c>
      <c r="CG239" s="32">
        <f t="shared" si="491"/>
        <v>-0.23031526420352105</v>
      </c>
      <c r="CH239" s="32">
        <f t="shared" si="491"/>
        <v>-1.4828342441153934</v>
      </c>
      <c r="CI239" s="32">
        <f t="shared" si="491"/>
        <v>-1.1604736358990693</v>
      </c>
      <c r="CJ239" s="32">
        <f t="shared" si="491"/>
        <v>-0.75752287562866427</v>
      </c>
      <c r="CK239" s="32">
        <f t="shared" si="491"/>
        <v>-6.4920198682295205E-2</v>
      </c>
      <c r="CL239" s="32">
        <f t="shared" si="491"/>
        <v>0.25744040953402891</v>
      </c>
      <c r="CM239" s="32">
        <f t="shared" si="491"/>
        <v>0.66039116980443402</v>
      </c>
      <c r="CN239" s="32">
        <f t="shared" si="491"/>
        <v>-0.24065606915734294</v>
      </c>
      <c r="CO239" s="32">
        <f t="shared" si="491"/>
        <v>8.1704539058981174E-2</v>
      </c>
      <c r="CP239" s="32">
        <f t="shared" si="491"/>
        <v>0.48465529932938634</v>
      </c>
      <c r="CQ239" s="32">
        <f t="shared" si="491"/>
        <v>-0.76786368058248611</v>
      </c>
      <c r="CR239" s="32">
        <f t="shared" si="491"/>
        <v>-0.44550307236616205</v>
      </c>
      <c r="CS239" s="32">
        <f t="shared" si="491"/>
        <v>-4.2552312095756883E-2</v>
      </c>
    </row>
    <row r="240" spans="2:97" ht="14.25" thickTop="1" thickBot="1" x14ac:dyDescent="0.25">
      <c r="H240" s="33">
        <f>H239</f>
        <v>1.5285573899745941E-3</v>
      </c>
      <c r="I240" s="33">
        <f t="shared" ref="I240:J240" si="492">I235</f>
        <v>0.62598952990263435</v>
      </c>
      <c r="J240" s="33">
        <f t="shared" si="492"/>
        <v>-0.25533016548814369</v>
      </c>
      <c r="K240" s="33">
        <f t="shared" ref="K240:K242" si="493">I240+J240*H240</f>
        <v>0.625599243091294</v>
      </c>
      <c r="L240" s="33">
        <f>$CE$4-$CE$7*SUMPRODUCT($B$4:$CD$4,Q241:CS241)</f>
        <v>0.18854863722452819</v>
      </c>
      <c r="M240" s="39" t="s">
        <v>414</v>
      </c>
      <c r="O240" s="47">
        <f t="shared" ref="O240:O241" si="494">SUM(Q240:CS240)</f>
        <v>127.14513520834804</v>
      </c>
      <c r="P240" s="39" t="s">
        <v>404</v>
      </c>
      <c r="Q240" s="33">
        <f>EXP(Q239)</f>
        <v>1.0434706410820411</v>
      </c>
      <c r="R240" s="33">
        <f>EXP(R239)</f>
        <v>1.4403885741004028</v>
      </c>
      <c r="S240" s="33">
        <f t="shared" ref="S240:CD240" si="495">EXP(S239)</f>
        <v>2.1551572281280786</v>
      </c>
      <c r="T240" s="33">
        <f t="shared" si="495"/>
        <v>0.87530440790325525</v>
      </c>
      <c r="U240" s="33">
        <f t="shared" si="495"/>
        <v>1.2082548548718013</v>
      </c>
      <c r="V240" s="33">
        <f t="shared" si="495"/>
        <v>1.8078310469271288</v>
      </c>
      <c r="W240" s="33">
        <f t="shared" si="495"/>
        <v>0.51664919739380666</v>
      </c>
      <c r="X240" s="33">
        <f t="shared" si="495"/>
        <v>0.71317349185071421</v>
      </c>
      <c r="Y240" s="33">
        <f t="shared" si="495"/>
        <v>1.0670738670857236</v>
      </c>
      <c r="Z240" s="33">
        <f t="shared" si="495"/>
        <v>1.7838612112472254</v>
      </c>
      <c r="AA240" s="33">
        <f t="shared" si="495"/>
        <v>2.4624107332784928</v>
      </c>
      <c r="AB240" s="33">
        <f t="shared" si="495"/>
        <v>3.6843407299032003</v>
      </c>
      <c r="AC240" s="33">
        <f t="shared" si="495"/>
        <v>1.4963732756996391</v>
      </c>
      <c r="AD240" s="33">
        <f t="shared" si="495"/>
        <v>2.0655674285880461</v>
      </c>
      <c r="AE240" s="33">
        <f t="shared" si="495"/>
        <v>3.0905705959849938</v>
      </c>
      <c r="AF240" s="33">
        <f t="shared" si="495"/>
        <v>0.88323564340739413</v>
      </c>
      <c r="AG240" s="33">
        <f t="shared" si="495"/>
        <v>1.2192029932754029</v>
      </c>
      <c r="AH240" s="33">
        <f t="shared" si="495"/>
        <v>1.8242120152570152</v>
      </c>
      <c r="AI240" s="33">
        <f t="shared" si="495"/>
        <v>3.6464379911974194</v>
      </c>
      <c r="AJ240" s="33">
        <f t="shared" si="495"/>
        <v>5.0334790571970061</v>
      </c>
      <c r="AK240" s="33">
        <f t="shared" si="495"/>
        <v>7.531258556063273</v>
      </c>
      <c r="AL240" s="33">
        <f t="shared" si="495"/>
        <v>3.0587762809802399</v>
      </c>
      <c r="AM240" s="33">
        <f t="shared" si="495"/>
        <v>4.2222811379576317</v>
      </c>
      <c r="AN240" s="33">
        <f t="shared" si="495"/>
        <v>6.3175172847656471</v>
      </c>
      <c r="AO240" s="33">
        <f t="shared" si="495"/>
        <v>1.8054453928333476</v>
      </c>
      <c r="AP240" s="33">
        <f t="shared" si="495"/>
        <v>2.4922051590284306</v>
      </c>
      <c r="AQ240" s="33">
        <f t="shared" si="495"/>
        <v>3.7289201393538804</v>
      </c>
      <c r="AR240" s="33">
        <f t="shared" si="495"/>
        <v>0.66342596083910255</v>
      </c>
      <c r="AS240" s="33">
        <f t="shared" si="495"/>
        <v>0.91578156215618212</v>
      </c>
      <c r="AT240" s="33">
        <f t="shared" si="495"/>
        <v>1.3702227916518763</v>
      </c>
      <c r="AU240" s="33">
        <f t="shared" si="495"/>
        <v>0.55650791213229955</v>
      </c>
      <c r="AV240" s="33">
        <f t="shared" si="495"/>
        <v>0.76819376269237227</v>
      </c>
      <c r="AW240" s="33">
        <f t="shared" si="495"/>
        <v>1.1493970238575149</v>
      </c>
      <c r="AX240" s="33">
        <f t="shared" si="495"/>
        <v>0.32847928509259178</v>
      </c>
      <c r="AY240" s="33">
        <f t="shared" si="495"/>
        <v>0.45342704475653589</v>
      </c>
      <c r="AZ240" s="33">
        <f t="shared" si="495"/>
        <v>0.67843260527536353</v>
      </c>
      <c r="BA240" s="33">
        <f t="shared" si="495"/>
        <v>1.1341572934415203</v>
      </c>
      <c r="BB240" s="33">
        <f t="shared" si="495"/>
        <v>1.5655708386886582</v>
      </c>
      <c r="BC240" s="33">
        <f t="shared" si="495"/>
        <v>2.3424590904254226</v>
      </c>
      <c r="BD240" s="33">
        <f t="shared" si="495"/>
        <v>0.9513759555089738</v>
      </c>
      <c r="BE240" s="33">
        <f t="shared" si="495"/>
        <v>1.3132626851561195</v>
      </c>
      <c r="BF240" s="33">
        <f t="shared" si="495"/>
        <v>1.9649472505103434</v>
      </c>
      <c r="BG240" s="33">
        <f t="shared" si="495"/>
        <v>0.56155049534242063</v>
      </c>
      <c r="BH240" s="33">
        <f t="shared" si="495"/>
        <v>0.77515445612623557</v>
      </c>
      <c r="BI240" s="33">
        <f t="shared" si="495"/>
        <v>1.1598118445777801</v>
      </c>
      <c r="BJ240" s="33">
        <f t="shared" si="495"/>
        <v>2.3183609894781441</v>
      </c>
      <c r="BK240" s="33">
        <f t="shared" si="495"/>
        <v>3.200224853879595</v>
      </c>
      <c r="BL240" s="33">
        <f t="shared" si="495"/>
        <v>4.7882827241817436</v>
      </c>
      <c r="BM240" s="33">
        <f t="shared" si="495"/>
        <v>1.9447328111664846</v>
      </c>
      <c r="BN240" s="33">
        <f t="shared" si="495"/>
        <v>2.6844750686781635</v>
      </c>
      <c r="BO240" s="33">
        <f t="shared" si="495"/>
        <v>4.0166007645573618</v>
      </c>
      <c r="BP240" s="33">
        <f t="shared" si="495"/>
        <v>1.1478802539580228</v>
      </c>
      <c r="BQ240" s="33">
        <f t="shared" si="495"/>
        <v>1.5845137727325951</v>
      </c>
      <c r="BR240" s="33">
        <f t="shared" si="495"/>
        <v>2.3708021375453572</v>
      </c>
      <c r="BS240" s="33">
        <f t="shared" si="495"/>
        <v>0.26817415300647135</v>
      </c>
      <c r="BT240" s="33">
        <f t="shared" si="495"/>
        <v>0.37018289796732695</v>
      </c>
      <c r="BU240" s="33">
        <f t="shared" si="495"/>
        <v>0.55387994783418271</v>
      </c>
      <c r="BV240" s="33">
        <f t="shared" si="495"/>
        <v>0.22495507680875024</v>
      </c>
      <c r="BW240" s="33">
        <f t="shared" si="495"/>
        <v>0.31052404309641379</v>
      </c>
      <c r="BX240" s="33">
        <f t="shared" si="495"/>
        <v>0.46461638756386198</v>
      </c>
      <c r="BY240" s="33">
        <f t="shared" si="495"/>
        <v>0.13277993213961817</v>
      </c>
      <c r="BZ240" s="33">
        <f t="shared" si="495"/>
        <v>0.18328708982689604</v>
      </c>
      <c r="CA240" s="33">
        <f t="shared" si="495"/>
        <v>0.27424023181362789</v>
      </c>
      <c r="CB240" s="33">
        <f t="shared" si="495"/>
        <v>0.45845608929759096</v>
      </c>
      <c r="CC240" s="33">
        <f t="shared" si="495"/>
        <v>0.63284474593960771</v>
      </c>
      <c r="CD240" s="33">
        <f t="shared" si="495"/>
        <v>0.94688332927553032</v>
      </c>
      <c r="CE240" s="33">
        <f t="shared" ref="CE240:CS240" si="496">EXP(CE239)</f>
        <v>0.38457108421962699</v>
      </c>
      <c r="CF240" s="33">
        <f t="shared" si="496"/>
        <v>0.53085518061624348</v>
      </c>
      <c r="CG240" s="33">
        <f t="shared" si="496"/>
        <v>0.79428315398077143</v>
      </c>
      <c r="CH240" s="33">
        <f t="shared" si="496"/>
        <v>0.22699342104181056</v>
      </c>
      <c r="CI240" s="33">
        <f t="shared" si="496"/>
        <v>0.31333773773025519</v>
      </c>
      <c r="CJ240" s="33">
        <f t="shared" si="496"/>
        <v>0.46882633093393877</v>
      </c>
      <c r="CK240" s="33">
        <f t="shared" si="496"/>
        <v>0.9371422455795787</v>
      </c>
      <c r="CL240" s="33">
        <f t="shared" si="496"/>
        <v>1.2936147215793961</v>
      </c>
      <c r="CM240" s="33">
        <f t="shared" si="496"/>
        <v>1.9355493147853819</v>
      </c>
      <c r="CN240" s="33">
        <f t="shared" si="496"/>
        <v>0.78611194804441709</v>
      </c>
      <c r="CO240" s="33">
        <f t="shared" si="496"/>
        <v>1.0851351474084856</v>
      </c>
      <c r="CP240" s="33">
        <f t="shared" si="496"/>
        <v>1.6236152511094626</v>
      </c>
      <c r="CQ240" s="33">
        <f t="shared" si="496"/>
        <v>0.46400326943597409</v>
      </c>
      <c r="CR240" s="33">
        <f t="shared" si="496"/>
        <v>0.6405019761243671</v>
      </c>
      <c r="CS240" s="33">
        <f t="shared" si="496"/>
        <v>0.95834033141846353</v>
      </c>
    </row>
    <row r="241" spans="2:97" ht="14.25" thickTop="1" thickBot="1" x14ac:dyDescent="0.25">
      <c r="H241" s="32">
        <f t="shared" ref="H241:H242" si="497">H240</f>
        <v>1.5285573899745941E-3</v>
      </c>
      <c r="I241" s="32">
        <f t="shared" ref="I241:J241" si="498">I236</f>
        <v>-0.34994318356012089</v>
      </c>
      <c r="J241" s="32">
        <f t="shared" si="498"/>
        <v>-1</v>
      </c>
      <c r="K241" s="32">
        <f t="shared" si="493"/>
        <v>-0.35147174095009548</v>
      </c>
      <c r="L241" s="32">
        <f>$CE$5-$CE$7*SUMPRODUCT($B$5:$CD$5,Q241:CS241)</f>
        <v>2.2249106641979211E-2</v>
      </c>
      <c r="M241" s="32">
        <f>SUMPRODUCT($B$7:$CD$7, LN(Q241:CS241))</f>
        <v>-487.23844883612088</v>
      </c>
      <c r="O241" s="48">
        <f t="shared" si="494"/>
        <v>1.0000000000000009</v>
      </c>
      <c r="P241" s="39" t="s">
        <v>405</v>
      </c>
      <c r="Q241" s="32">
        <f t="shared" ref="Q241:AV241" si="499">Q240/$O240</f>
        <v>8.2069254114374435E-3</v>
      </c>
      <c r="R241" s="32">
        <f t="shared" si="499"/>
        <v>1.1328695916993531E-2</v>
      </c>
      <c r="S241" s="32">
        <f t="shared" si="499"/>
        <v>1.6950371121919074E-2</v>
      </c>
      <c r="T241" s="32">
        <f t="shared" si="499"/>
        <v>6.8842933429495851E-3</v>
      </c>
      <c r="U241" s="32">
        <f t="shared" si="499"/>
        <v>9.5029578040235572E-3</v>
      </c>
      <c r="V241" s="32">
        <f t="shared" si="499"/>
        <v>1.4218641114067817E-2</v>
      </c>
      <c r="W241" s="32">
        <f t="shared" si="499"/>
        <v>4.0634602066936549E-3</v>
      </c>
      <c r="X241" s="32">
        <f t="shared" si="499"/>
        <v>5.6091292103473966E-3</v>
      </c>
      <c r="Y241" s="32">
        <f t="shared" si="499"/>
        <v>8.3925654358473802E-3</v>
      </c>
      <c r="Z241" s="32">
        <f t="shared" si="499"/>
        <v>1.403011769442911E-2</v>
      </c>
      <c r="AA241" s="32">
        <f t="shared" si="499"/>
        <v>1.9366928425876707E-2</v>
      </c>
      <c r="AB241" s="32">
        <f t="shared" si="499"/>
        <v>2.8977441597476832E-2</v>
      </c>
      <c r="AC241" s="32">
        <f t="shared" si="499"/>
        <v>1.1769017141297522E-2</v>
      </c>
      <c r="AD241" s="32">
        <f t="shared" si="499"/>
        <v>1.6245744874180811E-2</v>
      </c>
      <c r="AE241" s="32">
        <f t="shared" si="499"/>
        <v>2.4307423095036942E-2</v>
      </c>
      <c r="AF241" s="32">
        <f t="shared" si="499"/>
        <v>6.9466727292402377E-3</v>
      </c>
      <c r="AG241" s="32">
        <f t="shared" si="499"/>
        <v>9.5890652149414925E-3</v>
      </c>
      <c r="AH241" s="32">
        <f t="shared" si="499"/>
        <v>1.4347477882403809E-2</v>
      </c>
      <c r="AI241" s="32">
        <f t="shared" si="499"/>
        <v>2.86793355107306E-2</v>
      </c>
      <c r="AJ241" s="32">
        <f t="shared" si="499"/>
        <v>3.9588451803121136E-2</v>
      </c>
      <c r="AK241" s="32">
        <f t="shared" si="499"/>
        <v>5.9233556547185845E-2</v>
      </c>
      <c r="AL241" s="32">
        <f t="shared" si="499"/>
        <v>2.4057359929406157E-2</v>
      </c>
      <c r="AM241" s="32">
        <f t="shared" si="499"/>
        <v>3.3208357764052364E-2</v>
      </c>
      <c r="AN241" s="32">
        <f t="shared" si="499"/>
        <v>4.9687447926445354E-2</v>
      </c>
      <c r="AO241" s="32">
        <f t="shared" si="499"/>
        <v>1.4199877878731506E-2</v>
      </c>
      <c r="AP241" s="32">
        <f t="shared" si="499"/>
        <v>1.9601262407283975E-2</v>
      </c>
      <c r="AQ241" s="32">
        <f t="shared" si="499"/>
        <v>2.9328059884032816E-2</v>
      </c>
      <c r="AR241" s="32">
        <f t="shared" si="499"/>
        <v>5.2178635049777633E-3</v>
      </c>
      <c r="AS241" s="32">
        <f t="shared" si="499"/>
        <v>7.2026472790761888E-3</v>
      </c>
      <c r="AT241" s="32">
        <f t="shared" si="499"/>
        <v>1.0776840100146521E-2</v>
      </c>
      <c r="AU241" s="32">
        <f t="shared" si="499"/>
        <v>4.3769500989587259E-3</v>
      </c>
      <c r="AV241" s="32">
        <f t="shared" si="499"/>
        <v>6.0418651601066888E-3</v>
      </c>
      <c r="AW241" s="32">
        <f t="shared" ref="AW241:CB241" si="500">AW240/$O240</f>
        <v>9.0400393375180289E-3</v>
      </c>
      <c r="AX241" s="32">
        <f t="shared" si="500"/>
        <v>2.5834986494318079E-3</v>
      </c>
      <c r="AY241" s="32">
        <f t="shared" si="500"/>
        <v>3.5662162300863632E-3</v>
      </c>
      <c r="AZ241" s="32">
        <f t="shared" si="500"/>
        <v>5.3358911779333206E-3</v>
      </c>
      <c r="BA241" s="32">
        <f t="shared" si="500"/>
        <v>8.9201784368943306E-3</v>
      </c>
      <c r="BB241" s="32">
        <f t="shared" si="500"/>
        <v>1.2313257885354522E-2</v>
      </c>
      <c r="BC241" s="32">
        <f t="shared" si="500"/>
        <v>1.8423505441926044E-2</v>
      </c>
      <c r="BD241" s="32">
        <f t="shared" si="500"/>
        <v>7.4825981658676061E-3</v>
      </c>
      <c r="BE241" s="32">
        <f t="shared" si="500"/>
        <v>1.0328847289391957E-2</v>
      </c>
      <c r="BF241" s="32">
        <f t="shared" si="500"/>
        <v>1.5454364394598793E-2</v>
      </c>
      <c r="BG241" s="32">
        <f t="shared" si="500"/>
        <v>4.4166101551760401E-3</v>
      </c>
      <c r="BH241" s="32">
        <f t="shared" si="500"/>
        <v>6.0966112062094914E-3</v>
      </c>
      <c r="BI241" s="32">
        <f t="shared" si="500"/>
        <v>9.1219521901269706E-3</v>
      </c>
      <c r="BJ241" s="32">
        <f t="shared" si="500"/>
        <v>1.8233973212416908E-2</v>
      </c>
      <c r="BK241" s="32">
        <f t="shared" si="500"/>
        <v>2.5169856861888617E-2</v>
      </c>
      <c r="BL241" s="32">
        <f t="shared" si="500"/>
        <v>3.7659975871946354E-2</v>
      </c>
      <c r="BM241" s="32">
        <f t="shared" si="500"/>
        <v>1.5295377270862331E-2</v>
      </c>
      <c r="BN241" s="32">
        <f t="shared" si="500"/>
        <v>2.111347055692861E-2</v>
      </c>
      <c r="BO241" s="32">
        <f t="shared" si="500"/>
        <v>3.1590675946629863E-2</v>
      </c>
      <c r="BP241" s="32">
        <f t="shared" si="500"/>
        <v>9.0281099003672767E-3</v>
      </c>
      <c r="BQ241" s="32">
        <f t="shared" si="500"/>
        <v>1.2462244584789743E-2</v>
      </c>
      <c r="BR241" s="32">
        <f t="shared" si="500"/>
        <v>1.8646424290323111E-2</v>
      </c>
      <c r="BS241" s="32">
        <f t="shared" si="500"/>
        <v>2.1091971200236977E-3</v>
      </c>
      <c r="BT241" s="32">
        <f t="shared" si="500"/>
        <v>2.9114987164921562E-3</v>
      </c>
      <c r="BU241" s="32">
        <f t="shared" si="500"/>
        <v>4.356281087173018E-3</v>
      </c>
      <c r="BV241" s="32">
        <f t="shared" si="500"/>
        <v>1.7692778920729028E-3</v>
      </c>
      <c r="BW241" s="32">
        <f t="shared" si="500"/>
        <v>2.4422801752310027E-3</v>
      </c>
      <c r="BX241" s="32">
        <f t="shared" si="500"/>
        <v>3.6542207203013491E-3</v>
      </c>
      <c r="BY241" s="32">
        <f t="shared" si="500"/>
        <v>1.0443178334903385E-3</v>
      </c>
      <c r="BZ241" s="32">
        <f t="shared" si="500"/>
        <v>1.4415580236440053E-3</v>
      </c>
      <c r="CA241" s="32">
        <f t="shared" si="500"/>
        <v>2.1569069973793376E-3</v>
      </c>
      <c r="CB241" s="32">
        <f t="shared" si="500"/>
        <v>3.6057698042975526E-3</v>
      </c>
      <c r="CC241" s="32">
        <f t="shared" ref="CC241:CS241" si="501">CC240/$O240</f>
        <v>4.9773414051791157E-3</v>
      </c>
      <c r="CD241" s="32">
        <f t="shared" si="501"/>
        <v>7.4472635364609711E-3</v>
      </c>
      <c r="CE241" s="32">
        <f t="shared" si="501"/>
        <v>3.0246621987498347E-3</v>
      </c>
      <c r="CF241" s="32">
        <f t="shared" si="501"/>
        <v>4.1751906570892446E-3</v>
      </c>
      <c r="CG241" s="32">
        <f t="shared" si="501"/>
        <v>6.2470589431456343E-3</v>
      </c>
      <c r="CH241" s="32">
        <f t="shared" si="501"/>
        <v>1.7853095257623882E-3</v>
      </c>
      <c r="CI241" s="32">
        <f t="shared" si="501"/>
        <v>2.4644099612368196E-3</v>
      </c>
      <c r="CJ241" s="32">
        <f t="shared" si="501"/>
        <v>3.6873320411802651E-3</v>
      </c>
      <c r="CK241" s="32">
        <f t="shared" si="501"/>
        <v>7.3706496441560141E-3</v>
      </c>
      <c r="CL241" s="32">
        <f t="shared" si="501"/>
        <v>1.0174315513209351E-2</v>
      </c>
      <c r="CM241" s="32">
        <f t="shared" si="501"/>
        <v>1.5223148818188512E-2</v>
      </c>
      <c r="CN241" s="32">
        <f t="shared" si="501"/>
        <v>6.1827921827779294E-3</v>
      </c>
      <c r="CO241" s="32">
        <f t="shared" si="501"/>
        <v>8.5346179044154119E-3</v>
      </c>
      <c r="CP241" s="32">
        <f t="shared" si="501"/>
        <v>1.2769778792156728E-2</v>
      </c>
      <c r="CQ241" s="32">
        <f t="shared" si="501"/>
        <v>3.6493985292919708E-3</v>
      </c>
      <c r="CR241" s="32">
        <f t="shared" si="501"/>
        <v>5.0375657320651723E-3</v>
      </c>
      <c r="CS241" s="32">
        <f t="shared" si="501"/>
        <v>7.5373731747429154E-3</v>
      </c>
    </row>
    <row r="242" spans="2:97" ht="13.5" thickTop="1" x14ac:dyDescent="0.2">
      <c r="H242" s="34">
        <f t="shared" si="497"/>
        <v>1.5285573899745941E-3</v>
      </c>
      <c r="I242" s="34">
        <f t="shared" ref="I242:J242" si="502">I237</f>
        <v>0.36219541986494769</v>
      </c>
      <c r="J242" s="34">
        <f t="shared" si="502"/>
        <v>0.30111030271793016</v>
      </c>
      <c r="K242" s="34">
        <f t="shared" si="493"/>
        <v>0.36265568424336464</v>
      </c>
      <c r="L242" s="34">
        <f>$CE$6-$CE$7*SUMPRODUCT($B$6:$CD$6,Q241:CS241)</f>
        <v>4.9981028013259987E-2</v>
      </c>
    </row>
    <row r="243" spans="2:97" ht="13.5" thickBot="1" x14ac:dyDescent="0.25">
      <c r="B243" s="39" t="s">
        <v>406</v>
      </c>
      <c r="D243" s="39" t="s">
        <v>407</v>
      </c>
      <c r="E243" s="39" t="s">
        <v>408</v>
      </c>
      <c r="F243" s="39" t="s">
        <v>409</v>
      </c>
      <c r="H243" s="39" t="s">
        <v>386</v>
      </c>
      <c r="I243" s="39" t="s">
        <v>410</v>
      </c>
      <c r="J243" s="39" t="s">
        <v>411</v>
      </c>
      <c r="K243" s="39" t="s">
        <v>388</v>
      </c>
      <c r="L243" s="39" t="s">
        <v>412</v>
      </c>
      <c r="M243" s="39" t="s">
        <v>413</v>
      </c>
      <c r="O243" s="45" t="s">
        <v>375</v>
      </c>
    </row>
    <row r="244" spans="2:97" ht="14.25" thickTop="1" thickBot="1" x14ac:dyDescent="0.25">
      <c r="B244" s="32">
        <f>1+B239</f>
        <v>7</v>
      </c>
      <c r="D244" s="32">
        <f>IF(F239,IF(M244&lt;0,D239,H244),E239)</f>
        <v>1.358717679977417E-3</v>
      </c>
      <c r="E244" s="32">
        <f>IF(F239,IF(M244&lt;0,H244,E239),H244)</f>
        <v>1.4436375349760056E-3</v>
      </c>
      <c r="F244" s="32" t="b">
        <f>OR(F239,M244*M239&lt;=0)</f>
        <v>1</v>
      </c>
      <c r="H244" s="32">
        <f>IF(F239,(D239+E239)/2,2*H239)</f>
        <v>1.4436375349760056E-3</v>
      </c>
      <c r="I244" s="32">
        <f>I239</f>
        <v>-0.67875782640500171</v>
      </c>
      <c r="J244" s="32">
        <f>J239</f>
        <v>-0.37791978181987018</v>
      </c>
      <c r="K244" s="32">
        <f>I244+J244*H244</f>
        <v>-0.67930340558724678</v>
      </c>
      <c r="L244" s="32">
        <f>$CE$3-$CE$7*SUMPRODUCT($B$3:$CD$3,Q246:CS246)</f>
        <v>-0.12745942628225748</v>
      </c>
      <c r="M244" s="32">
        <f>SUMPRODUCT(L244:L247,J244:J247)</f>
        <v>-3.2711646050623613E-4</v>
      </c>
      <c r="O244" s="46">
        <f>SUM(Q244:CS244)</f>
        <v>7.3564531082569777</v>
      </c>
      <c r="P244" s="39" t="s">
        <v>402</v>
      </c>
      <c r="Q244" s="32">
        <f t="shared" ref="Q244:AV244" si="503">SUMPRODUCT(B$3:B$6,$K244:$K247)</f>
        <v>4.2439186990300304E-2</v>
      </c>
      <c r="R244" s="32">
        <f t="shared" si="503"/>
        <v>0.36477706610151744</v>
      </c>
      <c r="S244" s="32">
        <f t="shared" si="503"/>
        <v>0.76769941499053895</v>
      </c>
      <c r="T244" s="32">
        <f t="shared" si="503"/>
        <v>-0.13325422355724814</v>
      </c>
      <c r="U244" s="32">
        <f t="shared" si="503"/>
        <v>0.189083655553969</v>
      </c>
      <c r="V244" s="32">
        <f t="shared" si="503"/>
        <v>0.59200600444299045</v>
      </c>
      <c r="W244" s="32">
        <f t="shared" si="503"/>
        <v>-0.66033445519989353</v>
      </c>
      <c r="X244" s="32">
        <f t="shared" si="503"/>
        <v>-0.33799657608867634</v>
      </c>
      <c r="Y244" s="32">
        <f t="shared" si="503"/>
        <v>6.4925772800345116E-2</v>
      </c>
      <c r="Z244" s="32">
        <f t="shared" si="503"/>
        <v>0.57868569472623532</v>
      </c>
      <c r="AA244" s="32">
        <f t="shared" si="503"/>
        <v>0.90102357383745246</v>
      </c>
      <c r="AB244" s="32">
        <f t="shared" si="503"/>
        <v>1.3039459227264738</v>
      </c>
      <c r="AC244" s="32">
        <f t="shared" si="503"/>
        <v>0.40299228417868688</v>
      </c>
      <c r="AD244" s="32">
        <f t="shared" si="503"/>
        <v>0.72533016328990407</v>
      </c>
      <c r="AE244" s="32">
        <f t="shared" si="503"/>
        <v>1.1282525121789255</v>
      </c>
      <c r="AF244" s="32">
        <f t="shared" si="503"/>
        <v>-0.12408794746395851</v>
      </c>
      <c r="AG244" s="32">
        <f t="shared" si="503"/>
        <v>0.19824993164725863</v>
      </c>
      <c r="AH244" s="32">
        <f t="shared" si="503"/>
        <v>0.60117228053628002</v>
      </c>
      <c r="AI244" s="32">
        <f t="shared" si="503"/>
        <v>1.2936810383741486</v>
      </c>
      <c r="AJ244" s="32">
        <f t="shared" si="503"/>
        <v>1.6160189174853659</v>
      </c>
      <c r="AK244" s="32">
        <f t="shared" si="503"/>
        <v>2.0189412663743873</v>
      </c>
      <c r="AL244" s="32">
        <f t="shared" si="503"/>
        <v>1.1179876278266001</v>
      </c>
      <c r="AM244" s="32">
        <f t="shared" si="503"/>
        <v>1.4403255069378174</v>
      </c>
      <c r="AN244" s="32">
        <f t="shared" si="503"/>
        <v>1.8432478558268388</v>
      </c>
      <c r="AO244" s="32">
        <f t="shared" si="503"/>
        <v>0.59090739618395483</v>
      </c>
      <c r="AP244" s="32">
        <f t="shared" si="503"/>
        <v>0.91324527529517197</v>
      </c>
      <c r="AQ244" s="32">
        <f t="shared" si="503"/>
        <v>1.3161676241841933</v>
      </c>
      <c r="AR244" s="32">
        <f t="shared" si="503"/>
        <v>-0.41042975006786425</v>
      </c>
      <c r="AS244" s="32">
        <f t="shared" si="503"/>
        <v>-8.8091870956647098E-2</v>
      </c>
      <c r="AT244" s="32">
        <f t="shared" si="503"/>
        <v>0.31483047793237434</v>
      </c>
      <c r="AU244" s="32">
        <f t="shared" si="503"/>
        <v>-0.5861231606154127</v>
      </c>
      <c r="AV244" s="32">
        <f t="shared" si="503"/>
        <v>-0.26378528150419556</v>
      </c>
      <c r="AW244" s="32">
        <f t="shared" ref="AW244:CB244" si="504">SUMPRODUCT(AH$3:AH$6,$K244:$K247)</f>
        <v>0.1391370673848259</v>
      </c>
      <c r="AX244" s="32">
        <f t="shared" si="504"/>
        <v>-1.113203392258058</v>
      </c>
      <c r="AY244" s="32">
        <f t="shared" si="504"/>
        <v>-0.79086551314684084</v>
      </c>
      <c r="AZ244" s="32">
        <f t="shared" si="504"/>
        <v>-0.38794316425781944</v>
      </c>
      <c r="BA244" s="32">
        <f t="shared" si="504"/>
        <v>0.12581675766807071</v>
      </c>
      <c r="BB244" s="32">
        <f t="shared" si="504"/>
        <v>0.44815463677928785</v>
      </c>
      <c r="BC244" s="32">
        <f t="shared" si="504"/>
        <v>0.85107698566830936</v>
      </c>
      <c r="BD244" s="32">
        <f t="shared" si="504"/>
        <v>-4.9876652879477734E-2</v>
      </c>
      <c r="BE244" s="32">
        <f t="shared" si="504"/>
        <v>0.27246122623173941</v>
      </c>
      <c r="BF244" s="32">
        <f t="shared" si="504"/>
        <v>0.67538357512076086</v>
      </c>
      <c r="BG244" s="32">
        <f t="shared" si="504"/>
        <v>-0.57695688452212313</v>
      </c>
      <c r="BH244" s="32">
        <f t="shared" si="504"/>
        <v>-0.25461900541090593</v>
      </c>
      <c r="BI244" s="32">
        <f t="shared" si="504"/>
        <v>0.14830334347811552</v>
      </c>
      <c r="BJ244" s="32">
        <f t="shared" si="504"/>
        <v>0.84081210131598372</v>
      </c>
      <c r="BK244" s="32">
        <f t="shared" si="504"/>
        <v>1.163149980427201</v>
      </c>
      <c r="BL244" s="32">
        <f t="shared" si="504"/>
        <v>1.5660723293162224</v>
      </c>
      <c r="BM244" s="32">
        <f t="shared" si="504"/>
        <v>0.66511869076843544</v>
      </c>
      <c r="BN244" s="32">
        <f t="shared" si="504"/>
        <v>0.98745656987965269</v>
      </c>
      <c r="BO244" s="32">
        <f t="shared" si="504"/>
        <v>1.3903789187686741</v>
      </c>
      <c r="BP244" s="32">
        <f t="shared" si="504"/>
        <v>0.1380384591257901</v>
      </c>
      <c r="BQ244" s="32">
        <f t="shared" si="504"/>
        <v>0.46037633823700724</v>
      </c>
      <c r="BR244" s="32">
        <f t="shared" si="504"/>
        <v>0.86329868712602864</v>
      </c>
      <c r="BS244" s="32">
        <f t="shared" si="504"/>
        <v>-1.3161676241841933</v>
      </c>
      <c r="BT244" s="32">
        <f t="shared" si="504"/>
        <v>-0.99382974507297617</v>
      </c>
      <c r="BU244" s="32">
        <f t="shared" si="504"/>
        <v>-0.59090739618395483</v>
      </c>
      <c r="BV244" s="32">
        <f t="shared" si="504"/>
        <v>-1.4918610347317418</v>
      </c>
      <c r="BW244" s="32">
        <f t="shared" si="504"/>
        <v>-1.1695231556205246</v>
      </c>
      <c r="BX244" s="32">
        <f t="shared" si="504"/>
        <v>-0.7666008067315031</v>
      </c>
      <c r="BY244" s="32">
        <f t="shared" si="504"/>
        <v>-2.0189412663743873</v>
      </c>
      <c r="BZ244" s="32">
        <f t="shared" si="504"/>
        <v>-1.6966033872631701</v>
      </c>
      <c r="CA244" s="32">
        <f t="shared" si="504"/>
        <v>-1.2936810383741486</v>
      </c>
      <c r="CB244" s="32">
        <f t="shared" si="504"/>
        <v>-0.77992111644825823</v>
      </c>
      <c r="CC244" s="32">
        <f t="shared" ref="CC244:CS244" si="505">SUMPRODUCT(BN$3:BN$6,$K244:$K247)</f>
        <v>-0.45758323733704115</v>
      </c>
      <c r="CD244" s="32">
        <f t="shared" si="505"/>
        <v>-5.4660888448019695E-2</v>
      </c>
      <c r="CE244" s="32">
        <f t="shared" si="505"/>
        <v>-0.95561452699580673</v>
      </c>
      <c r="CF244" s="32">
        <f t="shared" si="505"/>
        <v>-0.63327664788458948</v>
      </c>
      <c r="CG244" s="32">
        <f t="shared" si="505"/>
        <v>-0.23035429899556809</v>
      </c>
      <c r="CH244" s="32">
        <f t="shared" si="505"/>
        <v>-1.482694758638452</v>
      </c>
      <c r="CI244" s="32">
        <f t="shared" si="505"/>
        <v>-1.1603568795272348</v>
      </c>
      <c r="CJ244" s="32">
        <f t="shared" si="505"/>
        <v>-0.75743453063821331</v>
      </c>
      <c r="CK244" s="32">
        <f t="shared" si="505"/>
        <v>-6.4925772800345116E-2</v>
      </c>
      <c r="CL244" s="32">
        <f t="shared" si="505"/>
        <v>0.25741210631087202</v>
      </c>
      <c r="CM244" s="32">
        <f t="shared" si="505"/>
        <v>0.66033445519989353</v>
      </c>
      <c r="CN244" s="32">
        <f t="shared" si="505"/>
        <v>-0.24061918334789356</v>
      </c>
      <c r="CO244" s="32">
        <f t="shared" si="505"/>
        <v>8.1718695763323593E-2</v>
      </c>
      <c r="CP244" s="32">
        <f t="shared" si="505"/>
        <v>0.48464104465234503</v>
      </c>
      <c r="CQ244" s="32">
        <f t="shared" si="505"/>
        <v>-0.76769941499053895</v>
      </c>
      <c r="CR244" s="32">
        <f t="shared" si="505"/>
        <v>-0.44536153587932176</v>
      </c>
      <c r="CS244" s="32">
        <f t="shared" si="505"/>
        <v>-4.2439186990300304E-2</v>
      </c>
    </row>
    <row r="245" spans="2:97" ht="14.25" thickTop="1" thickBot="1" x14ac:dyDescent="0.25">
      <c r="H245" s="33">
        <f>H244</f>
        <v>1.4436375349760056E-3</v>
      </c>
      <c r="I245" s="33">
        <f t="shared" ref="I245:J245" si="506">I240</f>
        <v>0.62598952990263435</v>
      </c>
      <c r="J245" s="33">
        <f t="shared" si="506"/>
        <v>-0.25533016548814369</v>
      </c>
      <c r="K245" s="33">
        <f t="shared" ref="K245:K247" si="507">I245+J245*H245</f>
        <v>0.62562092569192407</v>
      </c>
      <c r="L245" s="33">
        <f>$CE$4-$CE$7*SUMPRODUCT($B$4:$CD$4,Q246:CS246)</f>
        <v>0.18699137634336438</v>
      </c>
      <c r="M245" s="39" t="s">
        <v>414</v>
      </c>
      <c r="O245" s="47">
        <f t="shared" ref="O245:O246" si="508">SUM(Q245:CS245)</f>
        <v>127.13913420420813</v>
      </c>
      <c r="P245" s="39" t="s">
        <v>404</v>
      </c>
      <c r="Q245" s="33">
        <f>EXP(Q244)</f>
        <v>1.0433526050322741</v>
      </c>
      <c r="R245" s="33">
        <f>EXP(R244)</f>
        <v>1.4401929045393314</v>
      </c>
      <c r="S245" s="33">
        <f t="shared" ref="S245:CD245" si="509">EXP(S244)</f>
        <v>2.1548032390251719</v>
      </c>
      <c r="T245" s="33">
        <f t="shared" si="509"/>
        <v>0.87524255654689831</v>
      </c>
      <c r="U245" s="33">
        <f t="shared" si="509"/>
        <v>1.2081420160452041</v>
      </c>
      <c r="V245" s="33">
        <f t="shared" si="509"/>
        <v>1.8076108562757547</v>
      </c>
      <c r="W245" s="33">
        <f t="shared" si="509"/>
        <v>0.51667849977965175</v>
      </c>
      <c r="X245" s="33">
        <f t="shared" si="509"/>
        <v>0.71319772981988494</v>
      </c>
      <c r="Y245" s="33">
        <f t="shared" si="509"/>
        <v>1.0670798150980043</v>
      </c>
      <c r="Z245" s="33">
        <f t="shared" si="509"/>
        <v>1.78369257294572</v>
      </c>
      <c r="AA245" s="33">
        <f t="shared" si="509"/>
        <v>2.4621219854590448</v>
      </c>
      <c r="AB245" s="33">
        <f t="shared" si="509"/>
        <v>3.6838040323766554</v>
      </c>
      <c r="AC245" s="33">
        <f t="shared" si="509"/>
        <v>1.4962953464715172</v>
      </c>
      <c r="AD245" s="33">
        <f t="shared" si="509"/>
        <v>2.0654129109275003</v>
      </c>
      <c r="AE245" s="33">
        <f t="shared" si="509"/>
        <v>3.0902516019647854</v>
      </c>
      <c r="AF245" s="33">
        <f t="shared" si="509"/>
        <v>0.883302153282297</v>
      </c>
      <c r="AG245" s="33">
        <f t="shared" si="509"/>
        <v>1.2192670891755968</v>
      </c>
      <c r="AH245" s="33">
        <f t="shared" si="509"/>
        <v>1.8242560873001565</v>
      </c>
      <c r="AI245" s="33">
        <f t="shared" si="509"/>
        <v>3.6461836249048822</v>
      </c>
      <c r="AJ245" s="33">
        <f t="shared" si="509"/>
        <v>5.0330135372337281</v>
      </c>
      <c r="AK245" s="33">
        <f t="shared" si="509"/>
        <v>7.5303480790011035</v>
      </c>
      <c r="AL245" s="33">
        <f t="shared" si="509"/>
        <v>3.0586927775988721</v>
      </c>
      <c r="AM245" s="33">
        <f t="shared" si="509"/>
        <v>4.2220699063930853</v>
      </c>
      <c r="AN245" s="33">
        <f t="shared" si="509"/>
        <v>6.317021755218672</v>
      </c>
      <c r="AO245" s="33">
        <f t="shared" si="509"/>
        <v>1.8056260904995891</v>
      </c>
      <c r="AP245" s="33">
        <f t="shared" si="509"/>
        <v>2.4923979402995413</v>
      </c>
      <c r="AQ245" s="33">
        <f t="shared" si="509"/>
        <v>3.7291026346328224</v>
      </c>
      <c r="AR245" s="33">
        <f t="shared" si="509"/>
        <v>0.66336510767067058</v>
      </c>
      <c r="AS245" s="33">
        <f t="shared" si="509"/>
        <v>0.91567674876003846</v>
      </c>
      <c r="AT245" s="33">
        <f t="shared" si="509"/>
        <v>1.3700270414533793</v>
      </c>
      <c r="AU245" s="33">
        <f t="shared" si="509"/>
        <v>0.55648049370972363</v>
      </c>
      <c r="AV245" s="33">
        <f t="shared" si="509"/>
        <v>0.7681384554845645</v>
      </c>
      <c r="AW245" s="33">
        <f t="shared" si="509"/>
        <v>1.1492816182338923</v>
      </c>
      <c r="AX245" s="33">
        <f t="shared" si="509"/>
        <v>0.32850494356780474</v>
      </c>
      <c r="AY245" s="33">
        <f t="shared" si="509"/>
        <v>0.45345215658690097</v>
      </c>
      <c r="AZ245" s="33">
        <f t="shared" si="509"/>
        <v>0.67845090242889694</v>
      </c>
      <c r="BA245" s="33">
        <f t="shared" si="509"/>
        <v>1.1340743388156027</v>
      </c>
      <c r="BB245" s="33">
        <f t="shared" si="509"/>
        <v>1.5654207485606861</v>
      </c>
      <c r="BC245" s="33">
        <f t="shared" si="509"/>
        <v>2.3421679754176674</v>
      </c>
      <c r="BD245" s="33">
        <f t="shared" si="509"/>
        <v>0.95134676314772559</v>
      </c>
      <c r="BE245" s="33">
        <f t="shared" si="509"/>
        <v>1.3131925405020981</v>
      </c>
      <c r="BF245" s="33">
        <f t="shared" si="509"/>
        <v>1.9647864746582198</v>
      </c>
      <c r="BG245" s="33">
        <f t="shared" si="509"/>
        <v>0.5616047970663961</v>
      </c>
      <c r="BH245" s="33">
        <f t="shared" si="509"/>
        <v>0.77521179320317657</v>
      </c>
      <c r="BI245" s="33">
        <f t="shared" si="509"/>
        <v>1.1598646803908743</v>
      </c>
      <c r="BJ245" s="33">
        <f t="shared" si="509"/>
        <v>2.3182488654899585</v>
      </c>
      <c r="BK245" s="33">
        <f t="shared" si="509"/>
        <v>3.1999973459899649</v>
      </c>
      <c r="BL245" s="33">
        <f t="shared" si="509"/>
        <v>4.7878062891975723</v>
      </c>
      <c r="BM245" s="33">
        <f t="shared" si="509"/>
        <v>1.9447213281080695</v>
      </c>
      <c r="BN245" s="33">
        <f t="shared" si="509"/>
        <v>2.6843982030033939</v>
      </c>
      <c r="BO245" s="33">
        <f t="shared" si="509"/>
        <v>4.0163716432940495</v>
      </c>
      <c r="BP245" s="33">
        <f t="shared" si="509"/>
        <v>1.1480197012592694</v>
      </c>
      <c r="BQ245" s="33">
        <f t="shared" si="509"/>
        <v>1.5846702447959276</v>
      </c>
      <c r="BR245" s="33">
        <f t="shared" si="509"/>
        <v>2.3709688927854478</v>
      </c>
      <c r="BS245" s="33">
        <f t="shared" si="509"/>
        <v>0.26816102906710765</v>
      </c>
      <c r="BT245" s="33">
        <f t="shared" si="509"/>
        <v>0.37015636849295769</v>
      </c>
      <c r="BU245" s="33">
        <f t="shared" si="509"/>
        <v>0.55382451841029567</v>
      </c>
      <c r="BV245" s="33">
        <f t="shared" si="509"/>
        <v>0.22495361924138982</v>
      </c>
      <c r="BW245" s="33">
        <f t="shared" si="509"/>
        <v>0.31051497328831651</v>
      </c>
      <c r="BX245" s="33">
        <f t="shared" si="509"/>
        <v>0.46458961719541381</v>
      </c>
      <c r="BY245" s="33">
        <f t="shared" si="509"/>
        <v>0.13279598625574415</v>
      </c>
      <c r="BZ245" s="33">
        <f t="shared" si="509"/>
        <v>0.18330508423938743</v>
      </c>
      <c r="CA245" s="33">
        <f t="shared" si="509"/>
        <v>0.27425936345322899</v>
      </c>
      <c r="CB245" s="33">
        <f t="shared" si="509"/>
        <v>0.45844217342581456</v>
      </c>
      <c r="CC245" s="33">
        <f t="shared" si="509"/>
        <v>0.63281115331956661</v>
      </c>
      <c r="CD245" s="33">
        <f t="shared" si="509"/>
        <v>0.94680616642839299</v>
      </c>
      <c r="CE245" s="33">
        <f t="shared" ref="CE245:CS245" si="510">EXP(CE244)</f>
        <v>0.38457573974784354</v>
      </c>
      <c r="CF245" s="33">
        <f t="shared" si="510"/>
        <v>0.53084954115361227</v>
      </c>
      <c r="CG245" s="33">
        <f t="shared" si="510"/>
        <v>0.79425214990815207</v>
      </c>
      <c r="CH245" s="33">
        <f t="shared" si="510"/>
        <v>0.22702508553572431</v>
      </c>
      <c r="CI245" s="33">
        <f t="shared" si="510"/>
        <v>0.31337432404347243</v>
      </c>
      <c r="CJ245" s="33">
        <f t="shared" si="510"/>
        <v>0.46886775122127883</v>
      </c>
      <c r="CK245" s="33">
        <f t="shared" si="510"/>
        <v>0.93713702185263115</v>
      </c>
      <c r="CL245" s="33">
        <f t="shared" si="510"/>
        <v>1.2935781086313869</v>
      </c>
      <c r="CM245" s="33">
        <f t="shared" si="510"/>
        <v>1.9354395439842584</v>
      </c>
      <c r="CN245" s="33">
        <f t="shared" si="510"/>
        <v>0.78614094495472253</v>
      </c>
      <c r="CO245" s="33">
        <f t="shared" si="510"/>
        <v>1.0851505094546767</v>
      </c>
      <c r="CP245" s="33">
        <f t="shared" si="510"/>
        <v>1.6235921071633739</v>
      </c>
      <c r="CQ245" s="33">
        <f t="shared" si="510"/>
        <v>0.46407949546817917</v>
      </c>
      <c r="CR245" s="33">
        <f t="shared" si="510"/>
        <v>0.64059263693963731</v>
      </c>
      <c r="CS245" s="33">
        <f t="shared" si="510"/>
        <v>0.95844874990182904</v>
      </c>
    </row>
    <row r="246" spans="2:97" ht="14.25" thickTop="1" thickBot="1" x14ac:dyDescent="0.25">
      <c r="H246" s="32">
        <f t="shared" ref="H246:H247" si="511">H245</f>
        <v>1.4436375349760056E-3</v>
      </c>
      <c r="I246" s="32">
        <f t="shared" ref="I246:J246" si="512">I241</f>
        <v>-0.34994318356012089</v>
      </c>
      <c r="J246" s="32">
        <f t="shared" si="512"/>
        <v>-1</v>
      </c>
      <c r="K246" s="32">
        <f t="shared" si="507"/>
        <v>-0.35138682109509689</v>
      </c>
      <c r="L246" s="32">
        <f>$CE$5-$CE$7*SUMPRODUCT($B$5:$CD$5,Q246:CS246)</f>
        <v>1.6403539864235483E-2</v>
      </c>
      <c r="M246" s="32">
        <f>SUMPRODUCT($B$7:$CD$7, LN(Q246:CS246))</f>
        <v>-487.23844849008782</v>
      </c>
      <c r="O246" s="48">
        <f t="shared" si="508"/>
        <v>0.99999999999999989</v>
      </c>
      <c r="P246" s="39" t="s">
        <v>405</v>
      </c>
      <c r="Q246" s="32">
        <f t="shared" ref="Q246:AV246" si="513">Q245/$O245</f>
        <v>8.2063843800954609E-3</v>
      </c>
      <c r="R246" s="32">
        <f t="shared" si="513"/>
        <v>1.132769161559748E-2</v>
      </c>
      <c r="S246" s="32">
        <f t="shared" si="513"/>
        <v>1.6948386918886622E-2</v>
      </c>
      <c r="T246" s="32">
        <f t="shared" si="513"/>
        <v>6.8841317980119525E-3</v>
      </c>
      <c r="U246" s="32">
        <f t="shared" si="513"/>
        <v>9.5025188240208756E-3</v>
      </c>
      <c r="V246" s="32">
        <f t="shared" si="513"/>
        <v>1.4217580350770748E-2</v>
      </c>
      <c r="W246" s="32">
        <f t="shared" si="513"/>
        <v>4.0638824781500703E-3</v>
      </c>
      <c r="X246" s="32">
        <f t="shared" si="513"/>
        <v>5.6095846041735835E-3</v>
      </c>
      <c r="Y246" s="32">
        <f t="shared" si="513"/>
        <v>8.3930083508676704E-3</v>
      </c>
      <c r="Z246" s="32">
        <f t="shared" si="513"/>
        <v>1.4029453512565153E-2</v>
      </c>
      <c r="AA246" s="32">
        <f t="shared" si="513"/>
        <v>1.936557143376828E-2</v>
      </c>
      <c r="AB246" s="32">
        <f t="shared" si="513"/>
        <v>2.8974588001046232E-2</v>
      </c>
      <c r="AC246" s="32">
        <f t="shared" si="513"/>
        <v>1.1768959697870836E-2</v>
      </c>
      <c r="AD246" s="32">
        <f t="shared" si="513"/>
        <v>1.6245296335037792E-2</v>
      </c>
      <c r="AE246" s="32">
        <f t="shared" si="513"/>
        <v>2.4306061397282207E-2</v>
      </c>
      <c r="AF246" s="32">
        <f t="shared" si="513"/>
        <v>6.9475237409085712E-3</v>
      </c>
      <c r="AG246" s="32">
        <f t="shared" si="513"/>
        <v>9.5900219614303509E-3</v>
      </c>
      <c r="AH246" s="32">
        <f t="shared" si="513"/>
        <v>1.434850173173333E-2</v>
      </c>
      <c r="AI246" s="32">
        <f t="shared" si="513"/>
        <v>2.8678688491369311E-2</v>
      </c>
      <c r="AJ246" s="32">
        <f t="shared" si="513"/>
        <v>3.9586658889385E-2</v>
      </c>
      <c r="AK246" s="32">
        <f t="shared" si="513"/>
        <v>5.9229191123057523E-2</v>
      </c>
      <c r="AL246" s="32">
        <f t="shared" si="513"/>
        <v>2.4057838656397219E-2</v>
      </c>
      <c r="AM246" s="32">
        <f t="shared" si="513"/>
        <v>3.3208263787699609E-2</v>
      </c>
      <c r="AN246" s="32">
        <f t="shared" si="513"/>
        <v>4.9685895650920575E-2</v>
      </c>
      <c r="AO246" s="32">
        <f t="shared" si="513"/>
        <v>1.4201969376316749E-2</v>
      </c>
      <c r="AP246" s="32">
        <f t="shared" si="513"/>
        <v>1.9603703894162952E-2</v>
      </c>
      <c r="AQ246" s="32">
        <f t="shared" si="513"/>
        <v>2.9330879575152825E-2</v>
      </c>
      <c r="AR246" s="32">
        <f t="shared" si="513"/>
        <v>5.217631155212901E-3</v>
      </c>
      <c r="AS246" s="32">
        <f t="shared" si="513"/>
        <v>7.2021628469586575E-3</v>
      </c>
      <c r="AT246" s="32">
        <f t="shared" si="513"/>
        <v>1.0775809116749776E-2</v>
      </c>
      <c r="AU246" s="32">
        <f t="shared" si="513"/>
        <v>4.3769410354479576E-3</v>
      </c>
      <c r="AV246" s="32">
        <f t="shared" si="513"/>
        <v>6.0417153246521017E-3</v>
      </c>
      <c r="AW246" s="32">
        <f t="shared" ref="AW246:CB246" si="514">AW245/$O245</f>
        <v>9.0395583187466173E-3</v>
      </c>
      <c r="AX246" s="32">
        <f t="shared" si="514"/>
        <v>2.5838224054614625E-3</v>
      </c>
      <c r="AY246" s="32">
        <f t="shared" si="514"/>
        <v>3.5665820710920988E-3</v>
      </c>
      <c r="AZ246" s="32">
        <f t="shared" si="514"/>
        <v>5.3362869479603638E-3</v>
      </c>
      <c r="BA246" s="32">
        <f t="shared" si="514"/>
        <v>8.9199470006935625E-3</v>
      </c>
      <c r="BB246" s="32">
        <f t="shared" si="514"/>
        <v>1.2312658555990645E-2</v>
      </c>
      <c r="BC246" s="32">
        <f t="shared" si="514"/>
        <v>1.8422085301097992E-2</v>
      </c>
      <c r="BD246" s="32">
        <f t="shared" si="514"/>
        <v>7.4827217371143413E-3</v>
      </c>
      <c r="BE246" s="32">
        <f t="shared" si="514"/>
        <v>1.0328783098309263E-2</v>
      </c>
      <c r="BF246" s="32">
        <f t="shared" si="514"/>
        <v>1.5453829278893957E-2</v>
      </c>
      <c r="BG246" s="32">
        <f t="shared" si="514"/>
        <v>4.4172457251782024E-3</v>
      </c>
      <c r="BH246" s="32">
        <f t="shared" si="514"/>
        <v>6.0973499470119725E-3</v>
      </c>
      <c r="BI246" s="32">
        <f t="shared" si="514"/>
        <v>9.1227983236689715E-3</v>
      </c>
      <c r="BJ246" s="32">
        <f t="shared" si="514"/>
        <v>1.8233951961371998E-2</v>
      </c>
      <c r="BK246" s="32">
        <f t="shared" si="514"/>
        <v>2.5169255446164971E-2</v>
      </c>
      <c r="BL246" s="32">
        <f t="shared" si="514"/>
        <v>3.765800608259217E-2</v>
      </c>
      <c r="BM246" s="32">
        <f t="shared" si="514"/>
        <v>1.5296008898286976E-2</v>
      </c>
      <c r="BN246" s="32">
        <f t="shared" si="514"/>
        <v>2.1113862539694279E-2</v>
      </c>
      <c r="BO246" s="32">
        <f t="shared" si="514"/>
        <v>3.1590364905608369E-2</v>
      </c>
      <c r="BP246" s="32">
        <f t="shared" si="514"/>
        <v>9.0296328384252243E-3</v>
      </c>
      <c r="BQ246" s="32">
        <f t="shared" si="514"/>
        <v>1.2464063521548482E-2</v>
      </c>
      <c r="BR246" s="32">
        <f t="shared" si="514"/>
        <v>1.8648616003450587E-2</v>
      </c>
      <c r="BS246" s="32">
        <f t="shared" si="514"/>
        <v>2.1091934497240888E-3</v>
      </c>
      <c r="BT246" s="32">
        <f t="shared" si="514"/>
        <v>2.9114274751817996E-3</v>
      </c>
      <c r="BU246" s="32">
        <f t="shared" si="514"/>
        <v>4.3560507303813684E-3</v>
      </c>
      <c r="BV246" s="32">
        <f t="shared" si="514"/>
        <v>1.7693499381557386E-3</v>
      </c>
      <c r="BW246" s="32">
        <f t="shared" si="514"/>
        <v>2.4423241139079495E-3</v>
      </c>
      <c r="BX246" s="32">
        <f t="shared" si="514"/>
        <v>3.6541826409577402E-3</v>
      </c>
      <c r="BY246" s="32">
        <f t="shared" si="514"/>
        <v>1.0444933976225612E-3</v>
      </c>
      <c r="BZ246" s="32">
        <f t="shared" si="514"/>
        <v>1.441767598833627E-3</v>
      </c>
      <c r="CA246" s="32">
        <f t="shared" si="514"/>
        <v>2.1571592819935323E-3</v>
      </c>
      <c r="CB246" s="32">
        <f t="shared" si="514"/>
        <v>3.6058305437999495E-3</v>
      </c>
      <c r="CC246" s="32">
        <f t="shared" ref="CC246:CS246" si="515">CC245/$O245</f>
        <v>4.9773121177871084E-3</v>
      </c>
      <c r="CD246" s="32">
        <f t="shared" si="515"/>
        <v>7.4470081328983518E-3</v>
      </c>
      <c r="CE246" s="32">
        <f t="shared" si="515"/>
        <v>3.0248415812722642E-3</v>
      </c>
      <c r="CF246" s="32">
        <f t="shared" si="515"/>
        <v>4.1753433706806058E-3</v>
      </c>
      <c r="CG246" s="32">
        <f t="shared" si="515"/>
        <v>6.2471099467489013E-3</v>
      </c>
      <c r="CH246" s="32">
        <f t="shared" si="515"/>
        <v>1.7856428467656663E-3</v>
      </c>
      <c r="CI246" s="32">
        <f t="shared" si="515"/>
        <v>2.4648140480502041E-3</v>
      </c>
      <c r="CJ246" s="32">
        <f t="shared" si="515"/>
        <v>3.6878318714062782E-3</v>
      </c>
      <c r="CK246" s="32">
        <f t="shared" si="515"/>
        <v>7.370956454268612E-3</v>
      </c>
      <c r="CL246" s="32">
        <f t="shared" si="515"/>
        <v>1.0174507768423761E-2</v>
      </c>
      <c r="CM246" s="32">
        <f t="shared" si="515"/>
        <v>1.5223003964110667E-2</v>
      </c>
      <c r="CN246" s="32">
        <f t="shared" si="515"/>
        <v>6.1833120846335162E-3</v>
      </c>
      <c r="CO246" s="32">
        <f t="shared" si="515"/>
        <v>8.5351415694850611E-3</v>
      </c>
      <c r="CP246" s="32">
        <f t="shared" si="515"/>
        <v>1.2770199493065567E-2</v>
      </c>
      <c r="CQ246" s="32">
        <f t="shared" si="515"/>
        <v>3.6501703301108275E-3</v>
      </c>
      <c r="CR246" s="32">
        <f t="shared" si="515"/>
        <v>5.0385165901061686E-3</v>
      </c>
      <c r="CS246" s="32">
        <f t="shared" si="515"/>
        <v>7.5385816955650282E-3</v>
      </c>
    </row>
    <row r="247" spans="2:97" ht="13.5" thickTop="1" x14ac:dyDescent="0.2">
      <c r="H247" s="34">
        <f t="shared" si="511"/>
        <v>1.4436375349760056E-3</v>
      </c>
      <c r="I247" s="34">
        <f t="shared" ref="I247:J247" si="516">I242</f>
        <v>0.36219541986494769</v>
      </c>
      <c r="J247" s="34">
        <f t="shared" si="516"/>
        <v>0.30111030271793016</v>
      </c>
      <c r="K247" s="34">
        <f t="shared" si="507"/>
        <v>0.3626301140001193</v>
      </c>
      <c r="L247" s="34">
        <f>$CE$6-$CE$7*SUMPRODUCT($B$6:$CD$6,Q246:CS246)</f>
        <v>5.1979370209465969E-2</v>
      </c>
    </row>
    <row r="248" spans="2:97" ht="13.5" thickBot="1" x14ac:dyDescent="0.25">
      <c r="B248" s="39" t="s">
        <v>406</v>
      </c>
      <c r="D248" s="39" t="s">
        <v>407</v>
      </c>
      <c r="E248" s="39" t="s">
        <v>408</v>
      </c>
      <c r="F248" s="39" t="s">
        <v>409</v>
      </c>
      <c r="H248" s="39" t="s">
        <v>386</v>
      </c>
      <c r="I248" s="39" t="s">
        <v>410</v>
      </c>
      <c r="J248" s="39" t="s">
        <v>411</v>
      </c>
      <c r="K248" s="39" t="s">
        <v>388</v>
      </c>
      <c r="L248" s="39" t="s">
        <v>412</v>
      </c>
      <c r="M248" s="39" t="s">
        <v>413</v>
      </c>
      <c r="O248" s="45" t="s">
        <v>375</v>
      </c>
    </row>
    <row r="249" spans="2:97" ht="14.25" thickTop="1" thickBot="1" x14ac:dyDescent="0.25">
      <c r="B249" s="32">
        <f>1+B244</f>
        <v>8</v>
      </c>
      <c r="D249" s="32">
        <f>IF(F244,IF(M249&lt;0,D244,H249),E244)</f>
        <v>1.4011776074767113E-3</v>
      </c>
      <c r="E249" s="32">
        <f>IF(F244,IF(M249&lt;0,H249,E244),H249)</f>
        <v>1.4436375349760056E-3</v>
      </c>
      <c r="F249" s="32" t="b">
        <f>OR(F244,M249*M244&lt;=0)</f>
        <v>1</v>
      </c>
      <c r="H249" s="32">
        <f>IF(F244,(D244+E244)/2,2*H244)</f>
        <v>1.4011776074767113E-3</v>
      </c>
      <c r="I249" s="32">
        <f>I244</f>
        <v>-0.67875782640500171</v>
      </c>
      <c r="J249" s="32">
        <f>J244</f>
        <v>-0.37791978181987018</v>
      </c>
      <c r="K249" s="32">
        <f>I249+J249*H249</f>
        <v>-0.67928735914071015</v>
      </c>
      <c r="L249" s="32">
        <f>$CE$3-$CE$7*SUMPRODUCT($B$3:$CD$3,Q251:CS251)</f>
        <v>-0.12831998503376951</v>
      </c>
      <c r="M249" s="32">
        <f>SUMPRODUCT(L249:L252,J249:J252)</f>
        <v>3.4207140813855702E-3</v>
      </c>
      <c r="O249" s="46">
        <f>SUM(Q249:CS249)</f>
        <v>7.3557320201376823</v>
      </c>
      <c r="P249" s="39" t="s">
        <v>402</v>
      </c>
      <c r="Q249" s="32">
        <f t="shared" ref="Q249:AV249" si="517">SUMPRODUCT(B$3:B$6,$K249:$K252)</f>
        <v>4.2382624437572181E-2</v>
      </c>
      <c r="R249" s="32">
        <f t="shared" si="517"/>
        <v>0.3647091389962358</v>
      </c>
      <c r="S249" s="32">
        <f t="shared" si="517"/>
        <v>0.76761728219456526</v>
      </c>
      <c r="T249" s="32">
        <f t="shared" si="517"/>
        <v>-0.13328955614622662</v>
      </c>
      <c r="U249" s="32">
        <f t="shared" si="517"/>
        <v>0.18903695841243701</v>
      </c>
      <c r="V249" s="32">
        <f t="shared" si="517"/>
        <v>0.59194510161076652</v>
      </c>
      <c r="W249" s="32">
        <f t="shared" si="517"/>
        <v>-0.66030609789762296</v>
      </c>
      <c r="X249" s="32">
        <f t="shared" si="517"/>
        <v>-0.33797958333895939</v>
      </c>
      <c r="Y249" s="32">
        <f t="shared" si="517"/>
        <v>6.4928559859370127E-2</v>
      </c>
      <c r="Z249" s="32">
        <f t="shared" si="517"/>
        <v>0.57863842471663429</v>
      </c>
      <c r="AA249" s="32">
        <f t="shared" si="517"/>
        <v>0.90096493927529786</v>
      </c>
      <c r="AB249" s="32">
        <f t="shared" si="517"/>
        <v>1.3038730824736273</v>
      </c>
      <c r="AC249" s="32">
        <f t="shared" si="517"/>
        <v>0.40296624413283549</v>
      </c>
      <c r="AD249" s="32">
        <f t="shared" si="517"/>
        <v>0.72529275869149912</v>
      </c>
      <c r="AE249" s="32">
        <f t="shared" si="517"/>
        <v>1.1282009018898287</v>
      </c>
      <c r="AF249" s="32">
        <f t="shared" si="517"/>
        <v>-0.12405029761856096</v>
      </c>
      <c r="AG249" s="32">
        <f t="shared" si="517"/>
        <v>0.19827621694010267</v>
      </c>
      <c r="AH249" s="32">
        <f t="shared" si="517"/>
        <v>0.60118436013843213</v>
      </c>
      <c r="AI249" s="32">
        <f t="shared" si="517"/>
        <v>1.29364615842205</v>
      </c>
      <c r="AJ249" s="32">
        <f t="shared" si="517"/>
        <v>1.6159726729807136</v>
      </c>
      <c r="AK249" s="32">
        <f t="shared" si="517"/>
        <v>2.0188808161790432</v>
      </c>
      <c r="AL249" s="32">
        <f t="shared" si="517"/>
        <v>1.1179739778382514</v>
      </c>
      <c r="AM249" s="32">
        <f t="shared" si="517"/>
        <v>1.4403004923969149</v>
      </c>
      <c r="AN249" s="32">
        <f t="shared" si="517"/>
        <v>1.8432086355952446</v>
      </c>
      <c r="AO249" s="32">
        <f t="shared" si="517"/>
        <v>0.59095743608685503</v>
      </c>
      <c r="AP249" s="32">
        <f t="shared" si="517"/>
        <v>0.91328395064551859</v>
      </c>
      <c r="AQ249" s="32">
        <f t="shared" si="517"/>
        <v>1.3161920938438481</v>
      </c>
      <c r="AR249" s="32">
        <f t="shared" si="517"/>
        <v>-0.41047561498956792</v>
      </c>
      <c r="AS249" s="32">
        <f t="shared" si="517"/>
        <v>-8.8149100430904292E-2</v>
      </c>
      <c r="AT249" s="32">
        <f t="shared" si="517"/>
        <v>0.31475904276742522</v>
      </c>
      <c r="AU249" s="32">
        <f t="shared" si="517"/>
        <v>-0.58614779557336671</v>
      </c>
      <c r="AV249" s="32">
        <f t="shared" si="517"/>
        <v>-0.26382128101470309</v>
      </c>
      <c r="AW249" s="32">
        <f t="shared" ref="AW249:CB249" si="518">SUMPRODUCT(AH$3:AH$6,$K249:$K252)</f>
        <v>0.13908686218362643</v>
      </c>
      <c r="AX249" s="32">
        <f t="shared" si="518"/>
        <v>-1.1131643373247631</v>
      </c>
      <c r="AY249" s="32">
        <f t="shared" si="518"/>
        <v>-0.79083782276609949</v>
      </c>
      <c r="AZ249" s="32">
        <f t="shared" si="518"/>
        <v>-0.38792967956776997</v>
      </c>
      <c r="BA249" s="32">
        <f t="shared" si="518"/>
        <v>0.12578018528949408</v>
      </c>
      <c r="BB249" s="32">
        <f t="shared" si="518"/>
        <v>0.44810669984815771</v>
      </c>
      <c r="BC249" s="32">
        <f t="shared" si="518"/>
        <v>0.85101484304648722</v>
      </c>
      <c r="BD249" s="32">
        <f t="shared" si="518"/>
        <v>-4.9891995294304714E-2</v>
      </c>
      <c r="BE249" s="32">
        <f t="shared" si="518"/>
        <v>0.27243451926435891</v>
      </c>
      <c r="BF249" s="32">
        <f t="shared" si="518"/>
        <v>0.67534266246268837</v>
      </c>
      <c r="BG249" s="32">
        <f t="shared" si="518"/>
        <v>-0.57690853704570111</v>
      </c>
      <c r="BH249" s="32">
        <f t="shared" si="518"/>
        <v>-0.25458202248703748</v>
      </c>
      <c r="BI249" s="32">
        <f t="shared" si="518"/>
        <v>0.14832612071129203</v>
      </c>
      <c r="BJ249" s="32">
        <f t="shared" si="518"/>
        <v>0.84078791899491012</v>
      </c>
      <c r="BK249" s="32">
        <f t="shared" si="518"/>
        <v>1.1631144335535737</v>
      </c>
      <c r="BL249" s="32">
        <f t="shared" si="518"/>
        <v>1.5660225767519034</v>
      </c>
      <c r="BM249" s="32">
        <f t="shared" si="518"/>
        <v>0.66511573841111127</v>
      </c>
      <c r="BN249" s="32">
        <f t="shared" si="518"/>
        <v>0.98744225296977495</v>
      </c>
      <c r="BO249" s="32">
        <f t="shared" si="518"/>
        <v>1.3903503961681045</v>
      </c>
      <c r="BP249" s="32">
        <f t="shared" si="518"/>
        <v>0.13809919665971487</v>
      </c>
      <c r="BQ249" s="32">
        <f t="shared" si="518"/>
        <v>0.4604257112183785</v>
      </c>
      <c r="BR249" s="32">
        <f t="shared" si="518"/>
        <v>0.86333385441670796</v>
      </c>
      <c r="BS249" s="32">
        <f t="shared" si="518"/>
        <v>-1.3161920938438481</v>
      </c>
      <c r="BT249" s="32">
        <f t="shared" si="518"/>
        <v>-0.99386557928518449</v>
      </c>
      <c r="BU249" s="32">
        <f t="shared" si="518"/>
        <v>-0.59095743608685503</v>
      </c>
      <c r="BV249" s="32">
        <f t="shared" si="518"/>
        <v>-1.4918642744276469</v>
      </c>
      <c r="BW249" s="32">
        <f t="shared" si="518"/>
        <v>-1.1695377598689833</v>
      </c>
      <c r="BX249" s="32">
        <f t="shared" si="518"/>
        <v>-0.76662961667065366</v>
      </c>
      <c r="BY249" s="32">
        <f t="shared" si="518"/>
        <v>-2.0188808161790432</v>
      </c>
      <c r="BZ249" s="32">
        <f t="shared" si="518"/>
        <v>-1.6965543016203797</v>
      </c>
      <c r="CA249" s="32">
        <f t="shared" si="518"/>
        <v>-1.29364615842205</v>
      </c>
      <c r="CB249" s="32">
        <f t="shared" si="518"/>
        <v>-0.779936293564786</v>
      </c>
      <c r="CC249" s="32">
        <f t="shared" ref="CC249:CS249" si="519">SUMPRODUCT(BN$3:BN$6,$K249:$K252)</f>
        <v>-0.45760977900612243</v>
      </c>
      <c r="CD249" s="32">
        <f t="shared" si="519"/>
        <v>-5.4701635807792914E-2</v>
      </c>
      <c r="CE249" s="32">
        <f t="shared" si="519"/>
        <v>-0.95560847414858485</v>
      </c>
      <c r="CF249" s="32">
        <f t="shared" si="519"/>
        <v>-0.63328195958992117</v>
      </c>
      <c r="CG249" s="32">
        <f t="shared" si="519"/>
        <v>-0.23037381639159166</v>
      </c>
      <c r="CH249" s="32">
        <f t="shared" si="519"/>
        <v>-1.4826250158999814</v>
      </c>
      <c r="CI249" s="32">
        <f t="shared" si="519"/>
        <v>-1.1602985013413178</v>
      </c>
      <c r="CJ249" s="32">
        <f t="shared" si="519"/>
        <v>-0.75739035814298816</v>
      </c>
      <c r="CK249" s="32">
        <f t="shared" si="519"/>
        <v>-6.4928559859370127E-2</v>
      </c>
      <c r="CL249" s="32">
        <f t="shared" si="519"/>
        <v>0.2573979546992935</v>
      </c>
      <c r="CM249" s="32">
        <f t="shared" si="519"/>
        <v>0.66030609789762296</v>
      </c>
      <c r="CN249" s="32">
        <f t="shared" si="519"/>
        <v>-0.24060074044316893</v>
      </c>
      <c r="CO249" s="32">
        <f t="shared" si="519"/>
        <v>8.1725774115494698E-2</v>
      </c>
      <c r="CP249" s="32">
        <f t="shared" si="519"/>
        <v>0.48463391731382421</v>
      </c>
      <c r="CQ249" s="32">
        <f t="shared" si="519"/>
        <v>-0.76761728219456526</v>
      </c>
      <c r="CR249" s="32">
        <f t="shared" si="519"/>
        <v>-0.4452907676359017</v>
      </c>
      <c r="CS249" s="32">
        <f t="shared" si="519"/>
        <v>-4.2382624437572181E-2</v>
      </c>
    </row>
    <row r="250" spans="2:97" ht="14.25" thickTop="1" thickBot="1" x14ac:dyDescent="0.25">
      <c r="H250" s="33">
        <f>H249</f>
        <v>1.4011776074767113E-3</v>
      </c>
      <c r="I250" s="33">
        <f t="shared" ref="I250:J250" si="520">I245</f>
        <v>0.62598952990263435</v>
      </c>
      <c r="J250" s="33">
        <f t="shared" si="520"/>
        <v>-0.25533016548814369</v>
      </c>
      <c r="K250" s="33">
        <f t="shared" ref="K250:K252" si="521">I250+J250*H250</f>
        <v>0.62563176699223899</v>
      </c>
      <c r="L250" s="33">
        <f>$CE$4-$CE$7*SUMPRODUCT($B$4:$CD$4,Q251:CS251)</f>
        <v>0.1862127522012571</v>
      </c>
      <c r="M250" s="39" t="s">
        <v>414</v>
      </c>
      <c r="O250" s="47">
        <f t="shared" ref="O250:O251" si="522">SUM(Q250:CS250)</f>
        <v>127.13613406124003</v>
      </c>
      <c r="P250" s="39" t="s">
        <v>404</v>
      </c>
      <c r="Q250" s="33">
        <f>EXP(Q249)</f>
        <v>1.0432935920145172</v>
      </c>
      <c r="R250" s="33">
        <f>EXP(R249)</f>
        <v>1.4400950797267946</v>
      </c>
      <c r="S250" s="33">
        <f t="shared" ref="S250:CD250" si="523">EXP(S249)</f>
        <v>2.1546262662781102</v>
      </c>
      <c r="T250" s="33">
        <f t="shared" si="523"/>
        <v>0.87521163250770773</v>
      </c>
      <c r="U250" s="33">
        <f t="shared" si="523"/>
        <v>1.2080856005837208</v>
      </c>
      <c r="V250" s="33">
        <f t="shared" si="523"/>
        <v>1.8075007710073352</v>
      </c>
      <c r="W250" s="33">
        <f t="shared" si="523"/>
        <v>0.51669315159578877</v>
      </c>
      <c r="X250" s="33">
        <f t="shared" si="523"/>
        <v>0.71320984911337626</v>
      </c>
      <c r="Y250" s="33">
        <f t="shared" si="523"/>
        <v>1.0670827891165777</v>
      </c>
      <c r="Z250" s="33">
        <f t="shared" si="523"/>
        <v>1.7836082597734295</v>
      </c>
      <c r="AA250" s="33">
        <f t="shared" si="523"/>
        <v>2.4619776242467757</v>
      </c>
      <c r="AB250" s="33">
        <f t="shared" si="523"/>
        <v>3.6835357129318469</v>
      </c>
      <c r="AC250" s="33">
        <f t="shared" si="523"/>
        <v>1.4962563833793905</v>
      </c>
      <c r="AD250" s="33">
        <f t="shared" si="523"/>
        <v>2.0653356564318721</v>
      </c>
      <c r="AE250" s="33">
        <f t="shared" si="523"/>
        <v>3.0900921173017863</v>
      </c>
      <c r="AF250" s="33">
        <f t="shared" si="523"/>
        <v>0.88333541009786043</v>
      </c>
      <c r="AG250" s="33">
        <f t="shared" si="523"/>
        <v>1.2192991383893004</v>
      </c>
      <c r="AH250" s="33">
        <f t="shared" si="523"/>
        <v>1.8242781237210102</v>
      </c>
      <c r="AI250" s="33">
        <f t="shared" si="523"/>
        <v>3.6460564484126707</v>
      </c>
      <c r="AJ250" s="33">
        <f t="shared" si="523"/>
        <v>5.0327807933973929</v>
      </c>
      <c r="AK250" s="33">
        <f t="shared" si="523"/>
        <v>7.529892881747239</v>
      </c>
      <c r="AL250" s="33">
        <f t="shared" si="523"/>
        <v>3.0586510267630453</v>
      </c>
      <c r="AM250" s="33">
        <f t="shared" si="523"/>
        <v>4.22196429457364</v>
      </c>
      <c r="AN250" s="33">
        <f t="shared" si="523"/>
        <v>6.3167740050208883</v>
      </c>
      <c r="AO250" s="33">
        <f t="shared" si="523"/>
        <v>1.8057164461145061</v>
      </c>
      <c r="AP250" s="33">
        <f t="shared" si="523"/>
        <v>2.4924943365271526</v>
      </c>
      <c r="AQ250" s="33">
        <f t="shared" si="523"/>
        <v>3.7291938856215454</v>
      </c>
      <c r="AR250" s="33">
        <f t="shared" si="523"/>
        <v>0.66333468317966016</v>
      </c>
      <c r="AS250" s="33">
        <f t="shared" si="523"/>
        <v>0.91562434656060687</v>
      </c>
      <c r="AT250" s="33">
        <f t="shared" si="523"/>
        <v>1.3699291768412174</v>
      </c>
      <c r="AU250" s="33">
        <f t="shared" si="523"/>
        <v>0.55646678500501623</v>
      </c>
      <c r="AV250" s="33">
        <f t="shared" si="523"/>
        <v>0.76811080337389925</v>
      </c>
      <c r="AW250" s="33">
        <f t="shared" si="523"/>
        <v>1.1492239197674077</v>
      </c>
      <c r="AX250" s="33">
        <f t="shared" si="523"/>
        <v>0.3285177735569984</v>
      </c>
      <c r="AY250" s="33">
        <f t="shared" si="523"/>
        <v>0.4534647130236103</v>
      </c>
      <c r="AZ250" s="33">
        <f t="shared" si="523"/>
        <v>0.67846005119071395</v>
      </c>
      <c r="BA250" s="33">
        <f t="shared" si="523"/>
        <v>1.1340328637779744</v>
      </c>
      <c r="BB250" s="33">
        <f t="shared" si="523"/>
        <v>1.5653457088926728</v>
      </c>
      <c r="BC250" s="33">
        <f t="shared" si="523"/>
        <v>2.3420224314812148</v>
      </c>
      <c r="BD250" s="33">
        <f t="shared" si="523"/>
        <v>0.95133216730300907</v>
      </c>
      <c r="BE250" s="33">
        <f t="shared" si="523"/>
        <v>1.3131574695800756</v>
      </c>
      <c r="BF250" s="33">
        <f t="shared" si="523"/>
        <v>1.9647060916653489</v>
      </c>
      <c r="BG250" s="33">
        <f t="shared" si="523"/>
        <v>0.5616319498974609</v>
      </c>
      <c r="BH250" s="33">
        <f t="shared" si="523"/>
        <v>0.77524046333205576</v>
      </c>
      <c r="BI250" s="33">
        <f t="shared" si="523"/>
        <v>1.1598910992000253</v>
      </c>
      <c r="BJ250" s="33">
        <f t="shared" si="523"/>
        <v>2.3181928055293977</v>
      </c>
      <c r="BK250" s="33">
        <f t="shared" si="523"/>
        <v>3.1998835981104019</v>
      </c>
      <c r="BL250" s="33">
        <f t="shared" si="523"/>
        <v>4.7875680894827948</v>
      </c>
      <c r="BM250" s="33">
        <f t="shared" si="523"/>
        <v>1.9447155866042884</v>
      </c>
      <c r="BN250" s="33">
        <f t="shared" si="523"/>
        <v>2.6843597709913603</v>
      </c>
      <c r="BO250" s="33">
        <f t="shared" si="523"/>
        <v>4.0162570875636501</v>
      </c>
      <c r="BP250" s="33">
        <f t="shared" si="523"/>
        <v>1.1480894312624137</v>
      </c>
      <c r="BQ250" s="33">
        <f t="shared" si="523"/>
        <v>1.5847484866219037</v>
      </c>
      <c r="BR250" s="33">
        <f t="shared" si="523"/>
        <v>2.371052274803843</v>
      </c>
      <c r="BS250" s="33">
        <f t="shared" si="523"/>
        <v>0.26815446733827564</v>
      </c>
      <c r="BT250" s="33">
        <f t="shared" si="523"/>
        <v>0.3701431044687532</v>
      </c>
      <c r="BU250" s="33">
        <f t="shared" si="523"/>
        <v>0.55379680577854518</v>
      </c>
      <c r="BV250" s="33">
        <f t="shared" si="523"/>
        <v>0.22495289046125125</v>
      </c>
      <c r="BW250" s="33">
        <f t="shared" si="523"/>
        <v>0.31051043848361021</v>
      </c>
      <c r="BX250" s="33">
        <f t="shared" si="523"/>
        <v>0.46457623258961822</v>
      </c>
      <c r="BY250" s="33">
        <f t="shared" si="523"/>
        <v>0.1328040140416924</v>
      </c>
      <c r="BZ250" s="33">
        <f t="shared" si="523"/>
        <v>0.18331408210810535</v>
      </c>
      <c r="CA250" s="33">
        <f t="shared" si="523"/>
        <v>0.27426892977352424</v>
      </c>
      <c r="CB250" s="33">
        <f t="shared" si="523"/>
        <v>0.4584352156483269</v>
      </c>
      <c r="CC250" s="33">
        <f t="shared" si="523"/>
        <v>0.63279435767823744</v>
      </c>
      <c r="CD250" s="33">
        <f t="shared" si="523"/>
        <v>0.9467675873628969</v>
      </c>
      <c r="CE250" s="33">
        <f t="shared" ref="CE250:CS250" si="524">EXP(CE249)</f>
        <v>0.38457806753308632</v>
      </c>
      <c r="CF250" s="33">
        <f t="shared" si="524"/>
        <v>0.53084672144476297</v>
      </c>
      <c r="CG250" s="33">
        <f t="shared" si="524"/>
        <v>0.79423664832567542</v>
      </c>
      <c r="CH250" s="33">
        <f t="shared" si="524"/>
        <v>0.22704091943903457</v>
      </c>
      <c r="CI250" s="33">
        <f t="shared" si="524"/>
        <v>0.31339261880202524</v>
      </c>
      <c r="CJ250" s="33">
        <f t="shared" si="524"/>
        <v>0.46888846273721718</v>
      </c>
      <c r="CK250" s="33">
        <f t="shared" si="524"/>
        <v>0.93713441000007636</v>
      </c>
      <c r="CL250" s="33">
        <f t="shared" si="524"/>
        <v>1.2935598025459776</v>
      </c>
      <c r="CM250" s="33">
        <f t="shared" si="524"/>
        <v>1.9353846609182548</v>
      </c>
      <c r="CN250" s="33">
        <f t="shared" si="524"/>
        <v>0.78615544381097058</v>
      </c>
      <c r="CO250" s="33">
        <f t="shared" si="524"/>
        <v>1.0851581905593259</v>
      </c>
      <c r="CP250" s="33">
        <f t="shared" si="524"/>
        <v>1.6235805353140447</v>
      </c>
      <c r="CQ250" s="33">
        <f t="shared" si="524"/>
        <v>0.4641176131800317</v>
      </c>
      <c r="CR250" s="33">
        <f t="shared" si="524"/>
        <v>0.64063797215942941</v>
      </c>
      <c r="CS250" s="33">
        <f t="shared" si="524"/>
        <v>0.95850296374300481</v>
      </c>
    </row>
    <row r="251" spans="2:97" ht="14.25" thickTop="1" thickBot="1" x14ac:dyDescent="0.25">
      <c r="H251" s="32">
        <f t="shared" ref="H251:H252" si="525">H250</f>
        <v>1.4011776074767113E-3</v>
      </c>
      <c r="I251" s="32">
        <f t="shared" ref="I251:J251" si="526">I246</f>
        <v>-0.34994318356012089</v>
      </c>
      <c r="J251" s="32">
        <f t="shared" si="526"/>
        <v>-1</v>
      </c>
      <c r="K251" s="32">
        <f t="shared" si="521"/>
        <v>-0.3513443611675976</v>
      </c>
      <c r="L251" s="32">
        <f>$CE$5-$CE$7*SUMPRODUCT($B$5:$CD$5,Q251:CS251)</f>
        <v>1.3480599948728411E-2</v>
      </c>
      <c r="M251" s="32">
        <f>SUMPRODUCT($B$7:$CD$7, LN(Q251:CS251))</f>
        <v>-487.23844855576442</v>
      </c>
      <c r="O251" s="48">
        <f t="shared" si="522"/>
        <v>0.99999999999999989</v>
      </c>
      <c r="P251" s="39" t="s">
        <v>405</v>
      </c>
      <c r="Q251" s="32">
        <f t="shared" ref="Q251:AV251" si="527">Q250/$O250</f>
        <v>8.2061138614768214E-3</v>
      </c>
      <c r="R251" s="32">
        <f t="shared" si="527"/>
        <v>1.1327189475756099E-2</v>
      </c>
      <c r="S251" s="32">
        <f t="shared" si="527"/>
        <v>1.6947394870763108E-2</v>
      </c>
      <c r="T251" s="32">
        <f t="shared" si="527"/>
        <v>6.8840510132715553E-3</v>
      </c>
      <c r="U251" s="32">
        <f t="shared" si="527"/>
        <v>9.5022993227228368E-3</v>
      </c>
      <c r="V251" s="32">
        <f t="shared" si="527"/>
        <v>1.4217049970519653E-2</v>
      </c>
      <c r="W251" s="32">
        <f t="shared" si="527"/>
        <v>4.0640936222498597E-3</v>
      </c>
      <c r="X251" s="32">
        <f t="shared" si="527"/>
        <v>5.6098123037926512E-3</v>
      </c>
      <c r="Y251" s="32">
        <f t="shared" si="527"/>
        <v>8.3932298004482046E-3</v>
      </c>
      <c r="Z251" s="32">
        <f t="shared" si="527"/>
        <v>1.4029121405518636E-2</v>
      </c>
      <c r="AA251" s="32">
        <f t="shared" si="527"/>
        <v>1.9364892934850993E-2</v>
      </c>
      <c r="AB251" s="32">
        <f t="shared" si="527"/>
        <v>2.8973161250581442E-2</v>
      </c>
      <c r="AC251" s="32">
        <f t="shared" si="527"/>
        <v>1.1768930952852953E-2</v>
      </c>
      <c r="AD251" s="32">
        <f t="shared" si="527"/>
        <v>1.6245072037797088E-2</v>
      </c>
      <c r="AE251" s="32">
        <f t="shared" si="527"/>
        <v>2.4305380528664842E-2</v>
      </c>
      <c r="AF251" s="32">
        <f t="shared" si="527"/>
        <v>6.9479492720170948E-3</v>
      </c>
      <c r="AG251" s="32">
        <f t="shared" si="527"/>
        <v>9.5905003513948109E-3</v>
      </c>
      <c r="AH251" s="32">
        <f t="shared" si="527"/>
        <v>1.4349013655254581E-2</v>
      </c>
      <c r="AI251" s="32">
        <f t="shared" si="527"/>
        <v>2.8678364930118189E-2</v>
      </c>
      <c r="AJ251" s="32">
        <f t="shared" si="527"/>
        <v>3.9585762384226342E-2</v>
      </c>
      <c r="AK251" s="32">
        <f t="shared" si="527"/>
        <v>5.9227008413832806E-2</v>
      </c>
      <c r="AL251" s="32">
        <f t="shared" si="527"/>
        <v>2.4058077975610992E-2</v>
      </c>
      <c r="AM251" s="32">
        <f t="shared" si="527"/>
        <v>3.3208216733568191E-2</v>
      </c>
      <c r="AN251" s="32">
        <f t="shared" si="527"/>
        <v>4.9685119432514524E-2</v>
      </c>
      <c r="AO251" s="32">
        <f t="shared" si="527"/>
        <v>1.420301521237631E-2</v>
      </c>
      <c r="AP251" s="32">
        <f t="shared" si="527"/>
        <v>1.960492471264343E-2</v>
      </c>
      <c r="AQ251" s="32">
        <f t="shared" si="527"/>
        <v>2.9332289464026294E-2</v>
      </c>
      <c r="AR251" s="32">
        <f t="shared" si="527"/>
        <v>5.2175149738322183E-3</v>
      </c>
      <c r="AS251" s="32">
        <f t="shared" si="527"/>
        <v>7.2019206287927632E-3</v>
      </c>
      <c r="AT251" s="32">
        <f t="shared" si="527"/>
        <v>1.077529364060526E-2</v>
      </c>
      <c r="AU251" s="32">
        <f t="shared" si="527"/>
        <v>4.3769364949934105E-3</v>
      </c>
      <c r="AV251" s="32">
        <f t="shared" si="527"/>
        <v>6.0416403963007796E-3</v>
      </c>
      <c r="AW251" s="32">
        <f t="shared" ref="AW251:CB251" si="528">AW250/$O250</f>
        <v>9.0393178009789063E-3</v>
      </c>
      <c r="AX251" s="32">
        <f t="shared" si="528"/>
        <v>2.5839842935506843E-3</v>
      </c>
      <c r="AY251" s="32">
        <f t="shared" si="528"/>
        <v>3.5667649985737454E-3</v>
      </c>
      <c r="AZ251" s="32">
        <f t="shared" si="528"/>
        <v>5.3364848333669439E-3</v>
      </c>
      <c r="BA251" s="32">
        <f t="shared" si="528"/>
        <v>8.9198312671024248E-3</v>
      </c>
      <c r="BB251" s="32">
        <f t="shared" si="528"/>
        <v>1.2312358877757472E-2</v>
      </c>
      <c r="BC251" s="32">
        <f t="shared" si="528"/>
        <v>1.8421375235093188E-2</v>
      </c>
      <c r="BD251" s="32">
        <f t="shared" si="528"/>
        <v>7.4827835086189046E-3</v>
      </c>
      <c r="BE251" s="32">
        <f t="shared" si="528"/>
        <v>1.0328750982372506E-2</v>
      </c>
      <c r="BF251" s="32">
        <f t="shared" si="528"/>
        <v>1.5453561697251015E-2</v>
      </c>
      <c r="BG251" s="32">
        <f t="shared" si="528"/>
        <v>4.4175635356894618E-3</v>
      </c>
      <c r="BH251" s="32">
        <f t="shared" si="528"/>
        <v>6.0977193388516227E-3</v>
      </c>
      <c r="BI251" s="32">
        <f t="shared" si="528"/>
        <v>9.1232214017245399E-3</v>
      </c>
      <c r="BJ251" s="32">
        <f t="shared" si="528"/>
        <v>1.8233941299589544E-2</v>
      </c>
      <c r="BK251" s="32">
        <f t="shared" si="528"/>
        <v>2.5168954693628284E-2</v>
      </c>
      <c r="BL251" s="32">
        <f t="shared" si="528"/>
        <v>3.7657021151647395E-2</v>
      </c>
      <c r="BM251" s="32">
        <f t="shared" si="528"/>
        <v>1.5296324691354396E-2</v>
      </c>
      <c r="BN251" s="32">
        <f t="shared" si="528"/>
        <v>2.111405849180796E-2</v>
      </c>
      <c r="BO251" s="32">
        <f t="shared" si="528"/>
        <v>3.1590209323409696E-2</v>
      </c>
      <c r="BP251" s="32">
        <f t="shared" si="528"/>
        <v>9.0303943858273377E-3</v>
      </c>
      <c r="BQ251" s="32">
        <f t="shared" si="528"/>
        <v>1.2464973064687876E-2</v>
      </c>
      <c r="BR251" s="32">
        <f t="shared" si="528"/>
        <v>1.8649711919521906E-2</v>
      </c>
      <c r="BS251" s="32">
        <f t="shared" si="528"/>
        <v>2.1091916103812679E-3</v>
      </c>
      <c r="BT251" s="32">
        <f t="shared" si="528"/>
        <v>2.9113918493892496E-3</v>
      </c>
      <c r="BU251" s="32">
        <f t="shared" si="528"/>
        <v>4.3559355478890649E-3</v>
      </c>
      <c r="BV251" s="32">
        <f t="shared" si="528"/>
        <v>1.7693859587778089E-3</v>
      </c>
      <c r="BW251" s="32">
        <f t="shared" si="528"/>
        <v>2.4423460786847655E-3</v>
      </c>
      <c r="BX251" s="32">
        <f t="shared" si="528"/>
        <v>3.6541635941662121E-3</v>
      </c>
      <c r="BY251" s="32">
        <f t="shared" si="528"/>
        <v>1.0445811886786035E-3</v>
      </c>
      <c r="BZ251" s="32">
        <f t="shared" si="528"/>
        <v>1.441872394985717E-3</v>
      </c>
      <c r="CA251" s="32">
        <f t="shared" si="528"/>
        <v>2.1572854310751028E-3</v>
      </c>
      <c r="CB251" s="32">
        <f t="shared" si="528"/>
        <v>3.6058609067623833E-3</v>
      </c>
      <c r="CC251" s="32">
        <f t="shared" ref="CC251:CS251" si="529">CC250/$O250</f>
        <v>4.9772974642553437E-3</v>
      </c>
      <c r="CD251" s="32">
        <f t="shared" si="529"/>
        <v>7.4468804195890505E-3</v>
      </c>
      <c r="CE251" s="32">
        <f t="shared" si="529"/>
        <v>3.0249312705059872E-3</v>
      </c>
      <c r="CF251" s="32">
        <f t="shared" si="529"/>
        <v>4.1754197212655539E-3</v>
      </c>
      <c r="CG251" s="32">
        <f t="shared" si="529"/>
        <v>6.2471354362804571E-3</v>
      </c>
      <c r="CH251" s="32">
        <f t="shared" si="529"/>
        <v>1.7858095270513066E-3</v>
      </c>
      <c r="CI251" s="32">
        <f t="shared" si="529"/>
        <v>2.4650161113996716E-3</v>
      </c>
      <c r="CJ251" s="32">
        <f t="shared" si="529"/>
        <v>3.6880818045903372E-3</v>
      </c>
      <c r="CK251" s="32">
        <f t="shared" si="529"/>
        <v>7.3711098494521577E-3</v>
      </c>
      <c r="CL251" s="32">
        <f t="shared" si="529"/>
        <v>1.0174603877154896E-2</v>
      </c>
      <c r="CM251" s="32">
        <f t="shared" si="529"/>
        <v>1.5222931507308551E-2</v>
      </c>
      <c r="CN251" s="32">
        <f t="shared" si="529"/>
        <v>6.1835720396554491E-3</v>
      </c>
      <c r="CO251" s="32">
        <f t="shared" si="529"/>
        <v>8.5354033970910081E-3</v>
      </c>
      <c r="CP251" s="32">
        <f t="shared" si="529"/>
        <v>1.2770409823315726E-2</v>
      </c>
      <c r="CQ251" s="32">
        <f t="shared" si="529"/>
        <v>3.6505562844664722E-3</v>
      </c>
      <c r="CR251" s="32">
        <f t="shared" si="529"/>
        <v>5.0389920764056066E-3</v>
      </c>
      <c r="CS251" s="32">
        <f t="shared" si="529"/>
        <v>7.539186013641919E-3</v>
      </c>
    </row>
    <row r="252" spans="2:97" ht="13.5" thickTop="1" x14ac:dyDescent="0.2">
      <c r="H252" s="34">
        <f t="shared" si="525"/>
        <v>1.4011776074767113E-3</v>
      </c>
      <c r="I252" s="34">
        <f t="shared" ref="I252:J252" si="530">I247</f>
        <v>0.36219541986494769</v>
      </c>
      <c r="J252" s="34">
        <f t="shared" si="530"/>
        <v>0.30111030271793016</v>
      </c>
      <c r="K252" s="34">
        <f t="shared" si="521"/>
        <v>0.36261732887849657</v>
      </c>
      <c r="L252" s="34">
        <f>$CE$6-$CE$7*SUMPRODUCT($B$6:$CD$6,Q251:CS251)</f>
        <v>5.2978546315355146E-2</v>
      </c>
    </row>
    <row r="253" spans="2:97" ht="13.5" thickBot="1" x14ac:dyDescent="0.25">
      <c r="B253" s="39" t="s">
        <v>406</v>
      </c>
      <c r="D253" s="39" t="s">
        <v>407</v>
      </c>
      <c r="E253" s="39" t="s">
        <v>408</v>
      </c>
      <c r="F253" s="39" t="s">
        <v>409</v>
      </c>
      <c r="H253" s="39" t="s">
        <v>386</v>
      </c>
      <c r="I253" s="39" t="s">
        <v>410</v>
      </c>
      <c r="J253" s="39" t="s">
        <v>411</v>
      </c>
      <c r="K253" s="39" t="s">
        <v>388</v>
      </c>
      <c r="L253" s="39" t="s">
        <v>412</v>
      </c>
      <c r="M253" s="39" t="s">
        <v>413</v>
      </c>
      <c r="O253" s="45" t="s">
        <v>375</v>
      </c>
    </row>
    <row r="254" spans="2:97" ht="14.25" thickTop="1" thickBot="1" x14ac:dyDescent="0.25">
      <c r="B254" s="32">
        <f>1+B249</f>
        <v>9</v>
      </c>
      <c r="D254" s="32">
        <f>IF(F249,IF(M254&lt;0,D249,H254),E249)</f>
        <v>1.4224075712263584E-3</v>
      </c>
      <c r="E254" s="32">
        <f>IF(F249,IF(M254&lt;0,H254,E249),H254)</f>
        <v>1.4436375349760056E-3</v>
      </c>
      <c r="F254" s="32" t="b">
        <f>OR(F249,M254*M249&lt;=0)</f>
        <v>1</v>
      </c>
      <c r="H254" s="32">
        <f>IF(F249,(D249+E249)/2,2*H249)</f>
        <v>1.4224075712263584E-3</v>
      </c>
      <c r="I254" s="32">
        <f>I249</f>
        <v>-0.67875782640500171</v>
      </c>
      <c r="J254" s="32">
        <f>J249</f>
        <v>-0.37791978181987018</v>
      </c>
      <c r="K254" s="32">
        <f>I254+J254*H254</f>
        <v>-0.67929538236397846</v>
      </c>
      <c r="L254" s="32">
        <f>$CE$3-$CE$7*SUMPRODUCT($B$3:$CD$3,Q256:CS256)</f>
        <v>-0.12788970411378386</v>
      </c>
      <c r="M254" s="32">
        <f>SUMPRODUCT(L254:L257,J254:J257)</f>
        <v>1.5467851914440292E-3</v>
      </c>
      <c r="O254" s="46">
        <f>SUM(Q254:CS254)</f>
        <v>7.356092564197322</v>
      </c>
      <c r="P254" s="39" t="s">
        <v>402</v>
      </c>
      <c r="Q254" s="32">
        <f t="shared" ref="Q254:AV254" si="531">SUMPRODUCT(B$3:B$6,$K254:$K257)</f>
        <v>4.2410905713936187E-2</v>
      </c>
      <c r="R254" s="32">
        <f t="shared" si="531"/>
        <v>0.3647431025488766</v>
      </c>
      <c r="S254" s="32">
        <f t="shared" si="531"/>
        <v>0.76765834859255211</v>
      </c>
      <c r="T254" s="32">
        <f t="shared" si="531"/>
        <v>-0.13327188985173744</v>
      </c>
      <c r="U254" s="32">
        <f t="shared" si="531"/>
        <v>0.18906030698320295</v>
      </c>
      <c r="V254" s="32">
        <f t="shared" si="531"/>
        <v>0.59197555302687843</v>
      </c>
      <c r="W254" s="32">
        <f t="shared" si="531"/>
        <v>-0.66032027654875836</v>
      </c>
      <c r="X254" s="32">
        <f t="shared" si="531"/>
        <v>-0.33798807971381789</v>
      </c>
      <c r="Y254" s="32">
        <f t="shared" si="531"/>
        <v>6.4927166329857566E-2</v>
      </c>
      <c r="Z254" s="32">
        <f t="shared" si="531"/>
        <v>0.5786620597214347</v>
      </c>
      <c r="AA254" s="32">
        <f t="shared" si="531"/>
        <v>0.90099425655637499</v>
      </c>
      <c r="AB254" s="32">
        <f t="shared" si="531"/>
        <v>1.3039095026000505</v>
      </c>
      <c r="AC254" s="32">
        <f t="shared" si="531"/>
        <v>0.40297926415576107</v>
      </c>
      <c r="AD254" s="32">
        <f t="shared" si="531"/>
        <v>0.72531146099070143</v>
      </c>
      <c r="AE254" s="32">
        <f t="shared" si="531"/>
        <v>1.128226707034377</v>
      </c>
      <c r="AF254" s="32">
        <f t="shared" si="531"/>
        <v>-0.12406912254125985</v>
      </c>
      <c r="AG254" s="32">
        <f t="shared" si="531"/>
        <v>0.19826307429368054</v>
      </c>
      <c r="AH254" s="32">
        <f t="shared" si="531"/>
        <v>0.60117832033735596</v>
      </c>
      <c r="AI254" s="32">
        <f t="shared" si="531"/>
        <v>1.2936635983980995</v>
      </c>
      <c r="AJ254" s="32">
        <f t="shared" si="531"/>
        <v>1.6159957952330399</v>
      </c>
      <c r="AK254" s="32">
        <f t="shared" si="531"/>
        <v>2.0189110412767155</v>
      </c>
      <c r="AL254" s="32">
        <f t="shared" si="531"/>
        <v>1.1179808028324258</v>
      </c>
      <c r="AM254" s="32">
        <f t="shared" si="531"/>
        <v>1.4403129996673663</v>
      </c>
      <c r="AN254" s="32">
        <f t="shared" si="531"/>
        <v>1.8432282457110418</v>
      </c>
      <c r="AO254" s="32">
        <f t="shared" si="531"/>
        <v>0.59093241613540504</v>
      </c>
      <c r="AP254" s="32">
        <f t="shared" si="531"/>
        <v>0.91326461297034534</v>
      </c>
      <c r="AQ254" s="32">
        <f t="shared" si="531"/>
        <v>1.3161798590140208</v>
      </c>
      <c r="AR254" s="32">
        <f t="shared" si="531"/>
        <v>-0.41045268252871614</v>
      </c>
      <c r="AS254" s="32">
        <f t="shared" si="531"/>
        <v>-8.8120485693775757E-2</v>
      </c>
      <c r="AT254" s="32">
        <f t="shared" si="531"/>
        <v>0.31479476034989973</v>
      </c>
      <c r="AU254" s="32">
        <f t="shared" si="531"/>
        <v>-0.58613547809438971</v>
      </c>
      <c r="AV254" s="32">
        <f t="shared" si="531"/>
        <v>-0.26380328125944935</v>
      </c>
      <c r="AW254" s="32">
        <f t="shared" ref="AW254:CB254" si="532">SUMPRODUCT(AH$3:AH$6,$K254:$K257)</f>
        <v>0.13911196478422611</v>
      </c>
      <c r="AX254" s="32">
        <f t="shared" si="532"/>
        <v>-1.1131838647914107</v>
      </c>
      <c r="AY254" s="32">
        <f t="shared" si="532"/>
        <v>-0.79085166795647033</v>
      </c>
      <c r="AZ254" s="32">
        <f t="shared" si="532"/>
        <v>-0.38793642191279482</v>
      </c>
      <c r="BA254" s="32">
        <f t="shared" si="532"/>
        <v>0.12579847147878237</v>
      </c>
      <c r="BB254" s="32">
        <f t="shared" si="532"/>
        <v>0.44813066831372278</v>
      </c>
      <c r="BC254" s="32">
        <f t="shared" si="532"/>
        <v>0.85104591435739829</v>
      </c>
      <c r="BD254" s="32">
        <f t="shared" si="532"/>
        <v>-4.9884324086891252E-2</v>
      </c>
      <c r="BE254" s="32">
        <f t="shared" si="532"/>
        <v>0.27244787274804916</v>
      </c>
      <c r="BF254" s="32">
        <f t="shared" si="532"/>
        <v>0.67536311879172461</v>
      </c>
      <c r="BG254" s="32">
        <f t="shared" si="532"/>
        <v>-0.57693271078391217</v>
      </c>
      <c r="BH254" s="32">
        <f t="shared" si="532"/>
        <v>-0.25460051394897171</v>
      </c>
      <c r="BI254" s="32">
        <f t="shared" si="532"/>
        <v>0.14831473209470375</v>
      </c>
      <c r="BJ254" s="32">
        <f t="shared" si="532"/>
        <v>0.84080001015544692</v>
      </c>
      <c r="BK254" s="32">
        <f t="shared" si="532"/>
        <v>1.1631322069903873</v>
      </c>
      <c r="BL254" s="32">
        <f t="shared" si="532"/>
        <v>1.5660474530340629</v>
      </c>
      <c r="BM254" s="32">
        <f t="shared" si="532"/>
        <v>0.66511721458977346</v>
      </c>
      <c r="BN254" s="32">
        <f t="shared" si="532"/>
        <v>0.98744941142471387</v>
      </c>
      <c r="BO254" s="32">
        <f t="shared" si="532"/>
        <v>1.3903646574683894</v>
      </c>
      <c r="BP254" s="32">
        <f t="shared" si="532"/>
        <v>0.1380688278927526</v>
      </c>
      <c r="BQ254" s="32">
        <f t="shared" si="532"/>
        <v>0.46040102472769301</v>
      </c>
      <c r="BR254" s="32">
        <f t="shared" si="532"/>
        <v>0.86331627077136841</v>
      </c>
      <c r="BS254" s="32">
        <f t="shared" si="532"/>
        <v>-1.3161798590140208</v>
      </c>
      <c r="BT254" s="32">
        <f t="shared" si="532"/>
        <v>-0.99384766217908049</v>
      </c>
      <c r="BU254" s="32">
        <f t="shared" si="532"/>
        <v>-0.59093241613540504</v>
      </c>
      <c r="BV254" s="32">
        <f t="shared" si="532"/>
        <v>-1.4918626545796945</v>
      </c>
      <c r="BW254" s="32">
        <f t="shared" si="532"/>
        <v>-1.1695304577447541</v>
      </c>
      <c r="BX254" s="32">
        <f t="shared" si="532"/>
        <v>-0.76661521170107849</v>
      </c>
      <c r="BY254" s="32">
        <f t="shared" si="532"/>
        <v>-2.0189110412767155</v>
      </c>
      <c r="BZ254" s="32">
        <f t="shared" si="532"/>
        <v>-1.6965788444417751</v>
      </c>
      <c r="CA254" s="32">
        <f t="shared" si="532"/>
        <v>-1.2936635983980995</v>
      </c>
      <c r="CB254" s="32">
        <f t="shared" si="532"/>
        <v>-0.77992870500652223</v>
      </c>
      <c r="CC254" s="32">
        <f t="shared" ref="CC254:CS254" si="533">SUMPRODUCT(BN$3:BN$6,$K254:$K257)</f>
        <v>-0.45759650817158187</v>
      </c>
      <c r="CD254" s="32">
        <f t="shared" si="533"/>
        <v>-5.4681262127906416E-2</v>
      </c>
      <c r="CE254" s="32">
        <f t="shared" si="533"/>
        <v>-0.9556115005721959</v>
      </c>
      <c r="CF254" s="32">
        <f t="shared" si="533"/>
        <v>-0.63327930373725549</v>
      </c>
      <c r="CG254" s="32">
        <f t="shared" si="533"/>
        <v>-0.23036405769357998</v>
      </c>
      <c r="CH254" s="32">
        <f t="shared" si="533"/>
        <v>-1.4826598872692167</v>
      </c>
      <c r="CI254" s="32">
        <f t="shared" si="533"/>
        <v>-1.1603276904342763</v>
      </c>
      <c r="CJ254" s="32">
        <f t="shared" si="533"/>
        <v>-0.75741244439060074</v>
      </c>
      <c r="CK254" s="32">
        <f t="shared" si="533"/>
        <v>-6.4927166329857566E-2</v>
      </c>
      <c r="CL254" s="32">
        <f t="shared" si="533"/>
        <v>0.25740503050508284</v>
      </c>
      <c r="CM254" s="32">
        <f t="shared" si="533"/>
        <v>0.66032027654875836</v>
      </c>
      <c r="CN254" s="32">
        <f t="shared" si="533"/>
        <v>-0.24060996189553119</v>
      </c>
      <c r="CO254" s="32">
        <f t="shared" si="533"/>
        <v>8.1722234939409194E-2</v>
      </c>
      <c r="CP254" s="32">
        <f t="shared" si="533"/>
        <v>0.48463748098308468</v>
      </c>
      <c r="CQ254" s="32">
        <f t="shared" si="533"/>
        <v>-0.76765834859255211</v>
      </c>
      <c r="CR254" s="32">
        <f t="shared" si="533"/>
        <v>-0.44532615175761164</v>
      </c>
      <c r="CS254" s="32">
        <f t="shared" si="533"/>
        <v>-4.2410905713936187E-2</v>
      </c>
    </row>
    <row r="255" spans="2:97" ht="14.25" thickTop="1" thickBot="1" x14ac:dyDescent="0.25">
      <c r="H255" s="33">
        <f>H254</f>
        <v>1.4224075712263584E-3</v>
      </c>
      <c r="I255" s="33">
        <f t="shared" ref="I255:J255" si="534">I250</f>
        <v>0.62598952990263435</v>
      </c>
      <c r="J255" s="33">
        <f t="shared" si="534"/>
        <v>-0.25533016548814369</v>
      </c>
      <c r="K255" s="33">
        <f t="shared" ref="K255:K257" si="535">I255+J255*H255</f>
        <v>0.62562634634208159</v>
      </c>
      <c r="L255" s="33">
        <f>$CE$4-$CE$7*SUMPRODUCT($B$4:$CD$4,Q256:CS256)</f>
        <v>0.18660206374741506</v>
      </c>
      <c r="M255" s="39" t="s">
        <v>414</v>
      </c>
      <c r="O255" s="47">
        <f t="shared" ref="O255:O256" si="536">SUM(Q255:CS255)</f>
        <v>127.13763410279985</v>
      </c>
      <c r="P255" s="39" t="s">
        <v>404</v>
      </c>
      <c r="Q255" s="33">
        <f>EXP(Q254)</f>
        <v>1.0433230981061548</v>
      </c>
      <c r="R255" s="33">
        <f>EXP(R254)</f>
        <v>1.4401439913024434</v>
      </c>
      <c r="S255" s="33">
        <f t="shared" ref="S255:CD255" si="537">EXP(S254)</f>
        <v>2.1547147508347329</v>
      </c>
      <c r="T255" s="33">
        <f t="shared" si="537"/>
        <v>0.87522709439072466</v>
      </c>
      <c r="U255" s="33">
        <f t="shared" si="537"/>
        <v>1.2081138079851574</v>
      </c>
      <c r="V255" s="33">
        <f t="shared" si="537"/>
        <v>1.8075558128034819</v>
      </c>
      <c r="W255" s="33">
        <f t="shared" si="537"/>
        <v>0.51668582563578447</v>
      </c>
      <c r="X255" s="33">
        <f t="shared" si="537"/>
        <v>0.71320378944088803</v>
      </c>
      <c r="Y255" s="33">
        <f t="shared" si="537"/>
        <v>1.0670813021062548</v>
      </c>
      <c r="Z255" s="33">
        <f t="shared" si="537"/>
        <v>1.7836504158613888</v>
      </c>
      <c r="AA255" s="33">
        <f t="shared" si="537"/>
        <v>2.4620498037948404</v>
      </c>
      <c r="AB255" s="33">
        <f t="shared" si="537"/>
        <v>3.6836698702111939</v>
      </c>
      <c r="AC255" s="33">
        <f t="shared" si="537"/>
        <v>1.4962758647986287</v>
      </c>
      <c r="AD255" s="33">
        <f t="shared" si="537"/>
        <v>2.0653742833184765</v>
      </c>
      <c r="AE255" s="33">
        <f t="shared" si="537"/>
        <v>3.0901718586044042</v>
      </c>
      <c r="AF255" s="33">
        <f t="shared" si="537"/>
        <v>0.88331878153356436</v>
      </c>
      <c r="AG255" s="33">
        <f t="shared" si="537"/>
        <v>1.2192831136771456</v>
      </c>
      <c r="AH255" s="33">
        <f t="shared" si="537"/>
        <v>1.8242671054773092</v>
      </c>
      <c r="AI255" s="33">
        <f t="shared" si="537"/>
        <v>3.6461200361042887</v>
      </c>
      <c r="AJ255" s="33">
        <f t="shared" si="537"/>
        <v>5.032897163970171</v>
      </c>
      <c r="AK255" s="33">
        <f t="shared" si="537"/>
        <v>7.5301204769345782</v>
      </c>
      <c r="AL255" s="33">
        <f t="shared" si="537"/>
        <v>3.058671902109722</v>
      </c>
      <c r="AM255" s="33">
        <f t="shared" si="537"/>
        <v>4.2220171001531339</v>
      </c>
      <c r="AN255" s="33">
        <f t="shared" si="537"/>
        <v>6.316897878905178</v>
      </c>
      <c r="AO255" s="33">
        <f t="shared" si="537"/>
        <v>1.8056712677418745</v>
      </c>
      <c r="AP255" s="33">
        <f t="shared" si="537"/>
        <v>2.4924461379473271</v>
      </c>
      <c r="AQ255" s="33">
        <f t="shared" si="537"/>
        <v>3.7291482598480741</v>
      </c>
      <c r="AR255" s="33">
        <f t="shared" si="537"/>
        <v>0.66334989525073818</v>
      </c>
      <c r="AS255" s="33">
        <f t="shared" si="537"/>
        <v>0.91565054728545381</v>
      </c>
      <c r="AT255" s="33">
        <f t="shared" si="537"/>
        <v>1.3699781082734264</v>
      </c>
      <c r="AU255" s="33">
        <f t="shared" si="537"/>
        <v>0.5564736393151557</v>
      </c>
      <c r="AV255" s="33">
        <f t="shared" si="537"/>
        <v>0.76812462930479908</v>
      </c>
      <c r="AW255" s="33">
        <f t="shared" si="537"/>
        <v>1.1492527686385545</v>
      </c>
      <c r="AX255" s="33">
        <f t="shared" si="537"/>
        <v>0.3285113584997672</v>
      </c>
      <c r="AY255" s="33">
        <f t="shared" si="537"/>
        <v>0.45345843476179404</v>
      </c>
      <c r="AZ255" s="33">
        <f t="shared" si="537"/>
        <v>0.67845547679438434</v>
      </c>
      <c r="BA255" s="33">
        <f t="shared" si="537"/>
        <v>1.1340536011071833</v>
      </c>
      <c r="BB255" s="33">
        <f t="shared" si="537"/>
        <v>1.565383228277033</v>
      </c>
      <c r="BC255" s="33">
        <f t="shared" si="537"/>
        <v>2.3420952023188808</v>
      </c>
      <c r="BD255" s="33">
        <f t="shared" si="537"/>
        <v>0.95133946519737533</v>
      </c>
      <c r="BE255" s="33">
        <f t="shared" si="537"/>
        <v>1.3131750049240072</v>
      </c>
      <c r="BF255" s="33">
        <f t="shared" si="537"/>
        <v>1.9647462827506992</v>
      </c>
      <c r="BG255" s="33">
        <f t="shared" si="537"/>
        <v>0.56161837331783215</v>
      </c>
      <c r="BH255" s="33">
        <f t="shared" si="537"/>
        <v>0.77522612813507807</v>
      </c>
      <c r="BI255" s="33">
        <f t="shared" si="537"/>
        <v>1.1598778897202313</v>
      </c>
      <c r="BJ255" s="33">
        <f t="shared" si="537"/>
        <v>2.3182208353402207</v>
      </c>
      <c r="BK255" s="33">
        <f t="shared" si="537"/>
        <v>3.1999404715447608</v>
      </c>
      <c r="BL255" s="33">
        <f t="shared" si="537"/>
        <v>4.7876871878588023</v>
      </c>
      <c r="BM255" s="33">
        <f t="shared" si="537"/>
        <v>1.9447184573540603</v>
      </c>
      <c r="BN255" s="33">
        <f t="shared" si="537"/>
        <v>2.684378986928599</v>
      </c>
      <c r="BO255" s="33">
        <f t="shared" si="537"/>
        <v>4.0163143650204214</v>
      </c>
      <c r="BP255" s="33">
        <f t="shared" si="537"/>
        <v>1.148054565731438</v>
      </c>
      <c r="BQ255" s="33">
        <f t="shared" si="537"/>
        <v>1.5847093652260367</v>
      </c>
      <c r="BR255" s="33">
        <f t="shared" si="537"/>
        <v>2.3710105834281054</v>
      </c>
      <c r="BS255" s="33">
        <f t="shared" si="537"/>
        <v>0.26815774818262123</v>
      </c>
      <c r="BT255" s="33">
        <f t="shared" si="537"/>
        <v>0.37014973642144217</v>
      </c>
      <c r="BU255" s="33">
        <f t="shared" si="537"/>
        <v>0.5538106619210782</v>
      </c>
      <c r="BV255" s="33">
        <f t="shared" si="537"/>
        <v>0.22495325485102538</v>
      </c>
      <c r="BW255" s="33">
        <f t="shared" si="537"/>
        <v>0.31051270587768492</v>
      </c>
      <c r="BX255" s="33">
        <f t="shared" si="537"/>
        <v>0.46458292484431474</v>
      </c>
      <c r="BY255" s="33">
        <f t="shared" si="537"/>
        <v>0.13280000008805809</v>
      </c>
      <c r="BZ255" s="33">
        <f t="shared" si="537"/>
        <v>0.18330958311853807</v>
      </c>
      <c r="CA255" s="33">
        <f t="shared" si="537"/>
        <v>0.27426414657166748</v>
      </c>
      <c r="CB255" s="33">
        <f t="shared" si="537"/>
        <v>0.45843869452387082</v>
      </c>
      <c r="CC255" s="33">
        <f t="shared" si="537"/>
        <v>0.63280275544317899</v>
      </c>
      <c r="CD255" s="33">
        <f t="shared" si="537"/>
        <v>0.94678687669914541</v>
      </c>
      <c r="CE255" s="33">
        <f t="shared" ref="CE255:CS255" si="538">EXP(CE254)</f>
        <v>0.38457690363870367</v>
      </c>
      <c r="CF255" s="33">
        <f t="shared" si="538"/>
        <v>0.53084813129731534</v>
      </c>
      <c r="CG255" s="33">
        <f t="shared" si="538"/>
        <v>0.79424439907909483</v>
      </c>
      <c r="CH255" s="33">
        <f t="shared" si="538"/>
        <v>0.22703300234934198</v>
      </c>
      <c r="CI255" s="33">
        <f t="shared" si="538"/>
        <v>0.31338347128924698</v>
      </c>
      <c r="CJ255" s="33">
        <f t="shared" si="538"/>
        <v>0.46887810686488807</v>
      </c>
      <c r="CK255" s="33">
        <f t="shared" si="538"/>
        <v>0.93713571592544387</v>
      </c>
      <c r="CL255" s="33">
        <f t="shared" si="538"/>
        <v>1.2935689555562997</v>
      </c>
      <c r="CM255" s="33">
        <f t="shared" si="538"/>
        <v>1.9354121022567148</v>
      </c>
      <c r="CN255" s="33">
        <f t="shared" si="538"/>
        <v>0.7861481943494214</v>
      </c>
      <c r="CO255" s="33">
        <f t="shared" si="538"/>
        <v>1.0851543500002052</v>
      </c>
      <c r="CP255" s="33">
        <f t="shared" si="538"/>
        <v>1.6235863212283996</v>
      </c>
      <c r="CQ255" s="33">
        <f t="shared" si="538"/>
        <v>0.46409855393276617</v>
      </c>
      <c r="CR255" s="33">
        <f t="shared" si="538"/>
        <v>0.64061530414849666</v>
      </c>
      <c r="CS255" s="33">
        <f t="shared" si="538"/>
        <v>0.95847585643910782</v>
      </c>
    </row>
    <row r="256" spans="2:97" ht="14.25" thickTop="1" thickBot="1" x14ac:dyDescent="0.25">
      <c r="H256" s="32">
        <f t="shared" ref="H256:H257" si="539">H255</f>
        <v>1.4224075712263584E-3</v>
      </c>
      <c r="I256" s="32">
        <f t="shared" ref="I256:J256" si="540">I251</f>
        <v>-0.34994318356012089</v>
      </c>
      <c r="J256" s="32">
        <f t="shared" si="540"/>
        <v>-1</v>
      </c>
      <c r="K256" s="32">
        <f t="shared" si="535"/>
        <v>-0.35136559113134724</v>
      </c>
      <c r="L256" s="32">
        <f>$CE$5-$CE$7*SUMPRODUCT($B$5:$CD$5,Q256:CS256)</f>
        <v>1.4942082950248903E-2</v>
      </c>
      <c r="M256" s="32">
        <f>SUMPRODUCT($B$7:$CD$7, LN(Q256:CS256))</f>
        <v>-487.23844850303459</v>
      </c>
      <c r="O256" s="48">
        <f t="shared" si="536"/>
        <v>1.0000000000000002</v>
      </c>
      <c r="P256" s="39" t="s">
        <v>405</v>
      </c>
      <c r="Q256" s="32">
        <f t="shared" ref="Q256:AV256" si="541">Q255/$O255</f>
        <v>8.2062491210317286E-3</v>
      </c>
      <c r="R256" s="32">
        <f t="shared" si="541"/>
        <v>1.1327440544772008E-2</v>
      </c>
      <c r="S256" s="32">
        <f t="shared" si="541"/>
        <v>1.6947890890375482E-2</v>
      </c>
      <c r="T256" s="32">
        <f t="shared" si="541"/>
        <v>6.8840914066643803E-3</v>
      </c>
      <c r="U256" s="32">
        <f t="shared" si="541"/>
        <v>9.5024090743132065E-3</v>
      </c>
      <c r="V256" s="32">
        <f t="shared" si="541"/>
        <v>1.4217315160528659E-2</v>
      </c>
      <c r="W256" s="32">
        <f t="shared" si="541"/>
        <v>4.0639880495023772E-3</v>
      </c>
      <c r="X256" s="32">
        <f t="shared" si="541"/>
        <v>5.6096984537576961E-3</v>
      </c>
      <c r="Y256" s="32">
        <f t="shared" si="541"/>
        <v>8.3931190763188463E-3</v>
      </c>
      <c r="Z256" s="32">
        <f t="shared" si="541"/>
        <v>1.4029287460384706E-2</v>
      </c>
      <c r="AA256" s="32">
        <f t="shared" si="541"/>
        <v>1.9365232184548106E-2</v>
      </c>
      <c r="AB256" s="32">
        <f t="shared" si="541"/>
        <v>2.8973874621834508E-2</v>
      </c>
      <c r="AC256" s="32">
        <f t="shared" si="541"/>
        <v>1.1768945327303975E-2</v>
      </c>
      <c r="AD256" s="32">
        <f t="shared" si="541"/>
        <v>1.6245184188723175E-2</v>
      </c>
      <c r="AE256" s="32">
        <f t="shared" si="541"/>
        <v>2.4305720964618388E-2</v>
      </c>
      <c r="AF256" s="32">
        <f t="shared" si="541"/>
        <v>6.9477365043566731E-3</v>
      </c>
      <c r="AG256" s="32">
        <f t="shared" si="541"/>
        <v>9.590261155019356E-3</v>
      </c>
      <c r="AH256" s="32">
        <f t="shared" si="541"/>
        <v>1.4348757693589445E-2</v>
      </c>
      <c r="AI256" s="32">
        <f t="shared" si="541"/>
        <v>2.8678526715041279E-2</v>
      </c>
      <c r="AJ256" s="32">
        <f t="shared" si="541"/>
        <v>3.9586210640829719E-2</v>
      </c>
      <c r="AK256" s="32">
        <f t="shared" si="541"/>
        <v>5.9228099768208198E-2</v>
      </c>
      <c r="AL256" s="32">
        <f t="shared" si="541"/>
        <v>2.4057958319694445E-2</v>
      </c>
      <c r="AM256" s="32">
        <f t="shared" si="541"/>
        <v>3.3208240266130264E-2</v>
      </c>
      <c r="AN256" s="32">
        <f t="shared" si="541"/>
        <v>4.9685507548437743E-2</v>
      </c>
      <c r="AO256" s="32">
        <f t="shared" si="541"/>
        <v>1.4202492287074183E-2</v>
      </c>
      <c r="AP256" s="32">
        <f t="shared" si="541"/>
        <v>1.9604314297149861E-2</v>
      </c>
      <c r="AQ256" s="32">
        <f t="shared" si="541"/>
        <v>2.9331584515980464E-2</v>
      </c>
      <c r="AR256" s="32">
        <f t="shared" si="541"/>
        <v>5.2175730650640588E-3</v>
      </c>
      <c r="AS256" s="32">
        <f t="shared" si="541"/>
        <v>7.20204173805126E-3</v>
      </c>
      <c r="AT256" s="32">
        <f t="shared" si="541"/>
        <v>1.0775551377381313E-2</v>
      </c>
      <c r="AU256" s="32">
        <f t="shared" si="541"/>
        <v>4.3769387659456293E-3</v>
      </c>
      <c r="AV256" s="32">
        <f t="shared" si="541"/>
        <v>6.0416778613617706E-3</v>
      </c>
      <c r="AW256" s="32">
        <f t="shared" ref="AW256:CB256" si="542">AW255/$O255</f>
        <v>9.0394380605612161E-3</v>
      </c>
      <c r="AX256" s="32">
        <f t="shared" si="542"/>
        <v>2.5839033486665507E-3</v>
      </c>
      <c r="AY256" s="32">
        <f t="shared" si="542"/>
        <v>3.5666735342513968E-3</v>
      </c>
      <c r="AZ256" s="32">
        <f t="shared" si="542"/>
        <v>5.3363858906309725E-3</v>
      </c>
      <c r="BA256" s="32">
        <f t="shared" si="542"/>
        <v>8.9198891351888777E-3</v>
      </c>
      <c r="BB256" s="32">
        <f t="shared" si="542"/>
        <v>1.2312508718003269E-2</v>
      </c>
      <c r="BC256" s="32">
        <f t="shared" si="542"/>
        <v>1.8421730267728042E-2</v>
      </c>
      <c r="BD256" s="32">
        <f t="shared" si="542"/>
        <v>7.4827526240432438E-3</v>
      </c>
      <c r="BE256" s="32">
        <f t="shared" si="542"/>
        <v>1.032876704204053E-2</v>
      </c>
      <c r="BF256" s="32">
        <f t="shared" si="542"/>
        <v>1.5453695490054988E-2</v>
      </c>
      <c r="BG256" s="32">
        <f t="shared" si="542"/>
        <v>4.417404628307961E-3</v>
      </c>
      <c r="BH256" s="32">
        <f t="shared" si="542"/>
        <v>6.0975346411452991E-3</v>
      </c>
      <c r="BI256" s="32">
        <f t="shared" si="542"/>
        <v>9.1230098617564905E-3</v>
      </c>
      <c r="BJ256" s="32">
        <f t="shared" si="542"/>
        <v>1.8233946633502505E-2</v>
      </c>
      <c r="BK256" s="32">
        <f t="shared" si="542"/>
        <v>2.516910507361951E-2</v>
      </c>
      <c r="BL256" s="32">
        <f t="shared" si="542"/>
        <v>3.76575136201419E-2</v>
      </c>
      <c r="BM256" s="32">
        <f t="shared" si="542"/>
        <v>1.5296166796541272E-2</v>
      </c>
      <c r="BN256" s="32">
        <f t="shared" si="542"/>
        <v>2.1113960519023714E-2</v>
      </c>
      <c r="BO256" s="32">
        <f t="shared" si="542"/>
        <v>3.1590287119649757E-2</v>
      </c>
      <c r="BP256" s="32">
        <f t="shared" si="542"/>
        <v>9.0300136055949734E-3</v>
      </c>
      <c r="BQ256" s="32">
        <f t="shared" si="542"/>
        <v>1.2464518286888099E-2</v>
      </c>
      <c r="BR256" s="32">
        <f t="shared" si="542"/>
        <v>1.8649163956527413E-2</v>
      </c>
      <c r="BS256" s="32">
        <f t="shared" si="542"/>
        <v>2.1091925304021039E-3</v>
      </c>
      <c r="BT256" s="32">
        <f t="shared" si="542"/>
        <v>2.9114096627136359E-3</v>
      </c>
      <c r="BU256" s="32">
        <f t="shared" si="542"/>
        <v>4.3559931394765673E-3</v>
      </c>
      <c r="BV256" s="32">
        <f t="shared" si="542"/>
        <v>1.7693679486684062E-3</v>
      </c>
      <c r="BW256" s="32">
        <f t="shared" si="542"/>
        <v>2.4423350966765139E-3</v>
      </c>
      <c r="BX256" s="32">
        <f t="shared" si="542"/>
        <v>3.6541731181552921E-3</v>
      </c>
      <c r="BY256" s="32">
        <f t="shared" si="542"/>
        <v>1.044537292401397E-3</v>
      </c>
      <c r="BZ256" s="32">
        <f t="shared" si="542"/>
        <v>1.4418199961965565E-3</v>
      </c>
      <c r="CA256" s="32">
        <f t="shared" si="542"/>
        <v>2.1572223559697934E-3</v>
      </c>
      <c r="CB256" s="32">
        <f t="shared" si="542"/>
        <v>3.6058457258469228E-3</v>
      </c>
      <c r="CC256" s="32">
        <f t="shared" ref="CC256:CS256" si="543">CC255/$O255</f>
        <v>4.9773047918408864E-3</v>
      </c>
      <c r="CD256" s="32">
        <f t="shared" si="543"/>
        <v>7.4469442772043459E-3</v>
      </c>
      <c r="CE256" s="32">
        <f t="shared" si="543"/>
        <v>3.0248864260581237E-3</v>
      </c>
      <c r="CF256" s="32">
        <f t="shared" si="543"/>
        <v>4.1753815464906857E-3</v>
      </c>
      <c r="CG256" s="32">
        <f t="shared" si="543"/>
        <v>6.2471226925372193E-3</v>
      </c>
      <c r="CH256" s="32">
        <f t="shared" si="543"/>
        <v>1.7857261852597445E-3</v>
      </c>
      <c r="CI256" s="32">
        <f t="shared" si="543"/>
        <v>2.4649150780629916E-3</v>
      </c>
      <c r="CJ256" s="32">
        <f t="shared" si="543"/>
        <v>3.687956836492385E-3</v>
      </c>
      <c r="CK256" s="32">
        <f t="shared" si="543"/>
        <v>7.3710331526831993E-3</v>
      </c>
      <c r="CL256" s="32">
        <f t="shared" si="543"/>
        <v>1.0174555824362413E-2</v>
      </c>
      <c r="CM256" s="32">
        <f t="shared" si="543"/>
        <v>1.5222967738189905E-2</v>
      </c>
      <c r="CN256" s="32">
        <f t="shared" si="543"/>
        <v>6.1834420618033879E-3</v>
      </c>
      <c r="CO256" s="32">
        <f t="shared" si="543"/>
        <v>8.53527248369889E-3</v>
      </c>
      <c r="CP256" s="32">
        <f t="shared" si="543"/>
        <v>1.2770304659874466E-2</v>
      </c>
      <c r="CQ256" s="32">
        <f t="shared" si="543"/>
        <v>3.6503633027928565E-3</v>
      </c>
      <c r="CR256" s="32">
        <f t="shared" si="543"/>
        <v>5.0387543284824178E-3</v>
      </c>
      <c r="CS256" s="32">
        <f t="shared" si="543"/>
        <v>7.5388838497978629E-3</v>
      </c>
    </row>
    <row r="257" spans="1:111" ht="13.5" thickTop="1" x14ac:dyDescent="0.2">
      <c r="H257" s="34">
        <f t="shared" si="539"/>
        <v>1.4224075712263584E-3</v>
      </c>
      <c r="I257" s="34">
        <f t="shared" ref="I257:J257" si="544">I252</f>
        <v>0.36219541986494769</v>
      </c>
      <c r="J257" s="34">
        <f t="shared" si="544"/>
        <v>0.30111030271793016</v>
      </c>
      <c r="K257" s="34">
        <f t="shared" si="535"/>
        <v>0.36262372143930793</v>
      </c>
      <c r="L257" s="34">
        <f>$CE$6-$CE$7*SUMPRODUCT($B$6:$CD$6,Q256:CS256)</f>
        <v>5.247895784510348E-2</v>
      </c>
    </row>
    <row r="258" spans="1:111" ht="13.5" thickBot="1" x14ac:dyDescent="0.25">
      <c r="B258" s="39" t="s">
        <v>406</v>
      </c>
      <c r="D258" s="39" t="s">
        <v>407</v>
      </c>
      <c r="E258" s="39" t="s">
        <v>408</v>
      </c>
      <c r="F258" s="39" t="s">
        <v>409</v>
      </c>
      <c r="H258" s="39" t="s">
        <v>386</v>
      </c>
      <c r="I258" s="39" t="s">
        <v>410</v>
      </c>
      <c r="J258" s="39" t="s">
        <v>411</v>
      </c>
      <c r="K258" s="39" t="s">
        <v>388</v>
      </c>
      <c r="L258" s="39" t="s">
        <v>412</v>
      </c>
      <c r="M258" s="39" t="s">
        <v>413</v>
      </c>
      <c r="O258" s="45" t="s">
        <v>375</v>
      </c>
    </row>
    <row r="259" spans="1:111" ht="14.25" thickTop="1" thickBot="1" x14ac:dyDescent="0.25">
      <c r="B259" s="32">
        <f>1+B254</f>
        <v>10</v>
      </c>
      <c r="D259" s="32">
        <f>IF(F254,IF(M259&lt;0,D254,H259),E254)</f>
        <v>1.433022553101182E-3</v>
      </c>
      <c r="E259" s="32">
        <f>IF(F254,IF(M259&lt;0,H259,E254),H259)</f>
        <v>1.4436375349760056E-3</v>
      </c>
      <c r="F259" s="32" t="b">
        <f>OR(F254,M259*M254&lt;=0)</f>
        <v>1</v>
      </c>
      <c r="H259" s="32">
        <f>IF(F254,(D254+E254)/2,2*H254)</f>
        <v>1.433022553101182E-3</v>
      </c>
      <c r="I259" s="32">
        <f>I254</f>
        <v>-0.67875782640500171</v>
      </c>
      <c r="J259" s="32">
        <f>J254</f>
        <v>-0.37791978181987018</v>
      </c>
      <c r="K259" s="32">
        <f>I259+J259*H259</f>
        <v>-0.67929939397561268</v>
      </c>
      <c r="L259" s="32">
        <f>$CE$3-$CE$7*SUMPRODUCT($B$3:$CD$3,Q261:CS261)</f>
        <v>-0.12767456481196859</v>
      </c>
      <c r="M259" s="32">
        <f>SUMPRODUCT(L259:L262,J259:J262)</f>
        <v>6.0983096068999848E-4</v>
      </c>
      <c r="O259" s="46">
        <f>SUM(Q259:CS259)</f>
        <v>7.3562728362271388</v>
      </c>
      <c r="P259" s="39" t="s">
        <v>402</v>
      </c>
      <c r="Q259" s="32">
        <f t="shared" ref="Q259:AV259" si="545">SUMPRODUCT(B$3:B$6,$K259:$K262)</f>
        <v>4.2425046352118356E-2</v>
      </c>
      <c r="R259" s="32">
        <f t="shared" si="545"/>
        <v>0.36476008432519713</v>
      </c>
      <c r="S259" s="32">
        <f t="shared" si="545"/>
        <v>0.76767888179154564</v>
      </c>
      <c r="T259" s="32">
        <f t="shared" si="545"/>
        <v>-0.13326305670449268</v>
      </c>
      <c r="U259" s="32">
        <f t="shared" si="545"/>
        <v>0.1890719812685861</v>
      </c>
      <c r="V259" s="32">
        <f t="shared" si="545"/>
        <v>0.59199077873493455</v>
      </c>
      <c r="W259" s="32">
        <f t="shared" si="545"/>
        <v>-0.66032736587432583</v>
      </c>
      <c r="X259" s="32">
        <f t="shared" si="545"/>
        <v>-0.337992327901247</v>
      </c>
      <c r="Y259" s="32">
        <f t="shared" si="545"/>
        <v>6.4926469565101452E-2</v>
      </c>
      <c r="Z259" s="32">
        <f t="shared" si="545"/>
        <v>0.57867387722383512</v>
      </c>
      <c r="AA259" s="32">
        <f t="shared" si="545"/>
        <v>0.90100891519691384</v>
      </c>
      <c r="AB259" s="32">
        <f t="shared" si="545"/>
        <v>1.3039277126632622</v>
      </c>
      <c r="AC259" s="32">
        <f t="shared" si="545"/>
        <v>0.40298577416722409</v>
      </c>
      <c r="AD259" s="32">
        <f t="shared" si="545"/>
        <v>0.72532081214030286</v>
      </c>
      <c r="AE259" s="32">
        <f t="shared" si="545"/>
        <v>1.1282396096066514</v>
      </c>
      <c r="AF259" s="32">
        <f t="shared" si="545"/>
        <v>-0.12407853500260907</v>
      </c>
      <c r="AG259" s="32">
        <f t="shared" si="545"/>
        <v>0.19825650297046971</v>
      </c>
      <c r="AH259" s="32">
        <f t="shared" si="545"/>
        <v>0.60117530043681811</v>
      </c>
      <c r="AI259" s="32">
        <f t="shared" si="545"/>
        <v>1.2936723183861241</v>
      </c>
      <c r="AJ259" s="32">
        <f t="shared" si="545"/>
        <v>1.6160073563592028</v>
      </c>
      <c r="AK259" s="32">
        <f t="shared" si="545"/>
        <v>2.0189261538255514</v>
      </c>
      <c r="AL259" s="32">
        <f t="shared" si="545"/>
        <v>1.117984215329513</v>
      </c>
      <c r="AM259" s="32">
        <f t="shared" si="545"/>
        <v>1.4403192533025917</v>
      </c>
      <c r="AN259" s="32">
        <f t="shared" si="545"/>
        <v>1.8432380507689403</v>
      </c>
      <c r="AO259" s="32">
        <f t="shared" si="545"/>
        <v>0.59091990615967993</v>
      </c>
      <c r="AP259" s="32">
        <f t="shared" si="545"/>
        <v>0.91325494413275865</v>
      </c>
      <c r="AQ259" s="32">
        <f t="shared" si="545"/>
        <v>1.316173741599107</v>
      </c>
      <c r="AR259" s="32">
        <f t="shared" si="545"/>
        <v>-0.41044121629829011</v>
      </c>
      <c r="AS259" s="32">
        <f t="shared" si="545"/>
        <v>-8.8106178325211337E-2</v>
      </c>
      <c r="AT259" s="32">
        <f t="shared" si="545"/>
        <v>0.31481261914113712</v>
      </c>
      <c r="AU259" s="32">
        <f t="shared" si="545"/>
        <v>-0.58612931935490109</v>
      </c>
      <c r="AV259" s="32">
        <f t="shared" si="545"/>
        <v>-0.26379428138182237</v>
      </c>
      <c r="AW259" s="32">
        <f t="shared" ref="AW259:CB259" si="546">SUMPRODUCT(AH$3:AH$6,$K259:$K262)</f>
        <v>0.13912451608452608</v>
      </c>
      <c r="AX259" s="32">
        <f t="shared" si="546"/>
        <v>-1.1131936285247344</v>
      </c>
      <c r="AY259" s="32">
        <f t="shared" si="546"/>
        <v>-0.79085859055165553</v>
      </c>
      <c r="AZ259" s="32">
        <f t="shared" si="546"/>
        <v>-0.38793979308530707</v>
      </c>
      <c r="BA259" s="32">
        <f t="shared" si="546"/>
        <v>0.12580761457342654</v>
      </c>
      <c r="BB259" s="32">
        <f t="shared" si="546"/>
        <v>0.44814265254650532</v>
      </c>
      <c r="BC259" s="32">
        <f t="shared" si="546"/>
        <v>0.85106145001285372</v>
      </c>
      <c r="BD259" s="32">
        <f t="shared" si="546"/>
        <v>-4.9880488483184493E-2</v>
      </c>
      <c r="BE259" s="32">
        <f t="shared" si="546"/>
        <v>0.27245454948989428</v>
      </c>
      <c r="BF259" s="32">
        <f t="shared" si="546"/>
        <v>0.67537334695624274</v>
      </c>
      <c r="BG259" s="32">
        <f t="shared" si="546"/>
        <v>-0.57694479765301754</v>
      </c>
      <c r="BH259" s="32">
        <f t="shared" si="546"/>
        <v>-0.25460975967993882</v>
      </c>
      <c r="BI259" s="32">
        <f t="shared" si="546"/>
        <v>0.14830903778640964</v>
      </c>
      <c r="BJ259" s="32">
        <f t="shared" si="546"/>
        <v>0.84080605573571532</v>
      </c>
      <c r="BK259" s="32">
        <f t="shared" si="546"/>
        <v>1.163141093708794</v>
      </c>
      <c r="BL259" s="32">
        <f t="shared" si="546"/>
        <v>1.5660598911751427</v>
      </c>
      <c r="BM259" s="32">
        <f t="shared" si="546"/>
        <v>0.66511795267910445</v>
      </c>
      <c r="BN259" s="32">
        <f t="shared" si="546"/>
        <v>0.98745299065218328</v>
      </c>
      <c r="BO259" s="32">
        <f t="shared" si="546"/>
        <v>1.3903717881185318</v>
      </c>
      <c r="BP259" s="32">
        <f t="shared" si="546"/>
        <v>0.13805364350927135</v>
      </c>
      <c r="BQ259" s="32">
        <f t="shared" si="546"/>
        <v>0.46038868148235013</v>
      </c>
      <c r="BR259" s="32">
        <f t="shared" si="546"/>
        <v>0.86330747894869853</v>
      </c>
      <c r="BS259" s="32">
        <f t="shared" si="546"/>
        <v>-1.316173741599107</v>
      </c>
      <c r="BT259" s="32">
        <f t="shared" si="546"/>
        <v>-0.99383870362602833</v>
      </c>
      <c r="BU259" s="32">
        <f t="shared" si="546"/>
        <v>-0.59091990615967993</v>
      </c>
      <c r="BV259" s="32">
        <f t="shared" si="546"/>
        <v>-1.4918618446557181</v>
      </c>
      <c r="BW259" s="32">
        <f t="shared" si="546"/>
        <v>-1.1695268066826394</v>
      </c>
      <c r="BX259" s="32">
        <f t="shared" si="546"/>
        <v>-0.7666080092162908</v>
      </c>
      <c r="BY259" s="32">
        <f t="shared" si="546"/>
        <v>-2.0189261538255514</v>
      </c>
      <c r="BZ259" s="32">
        <f t="shared" si="546"/>
        <v>-1.6965911158524727</v>
      </c>
      <c r="CA259" s="32">
        <f t="shared" si="546"/>
        <v>-1.2936723183861241</v>
      </c>
      <c r="CB259" s="32">
        <f t="shared" si="546"/>
        <v>-0.77992491072739023</v>
      </c>
      <c r="CC259" s="32">
        <f t="shared" ref="CC259:CS259" si="547">SUMPRODUCT(BN$3:BN$6,$K259:$K262)</f>
        <v>-0.45758987275431151</v>
      </c>
      <c r="CD259" s="32">
        <f t="shared" si="547"/>
        <v>-5.4671075287963056E-2</v>
      </c>
      <c r="CE259" s="32">
        <f t="shared" si="547"/>
        <v>-0.95561301378400132</v>
      </c>
      <c r="CF259" s="32">
        <f t="shared" si="547"/>
        <v>-0.63327797581092249</v>
      </c>
      <c r="CG259" s="32">
        <f t="shared" si="547"/>
        <v>-0.23035917834457403</v>
      </c>
      <c r="CH259" s="32">
        <f t="shared" si="547"/>
        <v>-1.4826773229538346</v>
      </c>
      <c r="CI259" s="32">
        <f t="shared" si="547"/>
        <v>-1.1603422849807559</v>
      </c>
      <c r="CJ259" s="32">
        <f t="shared" si="547"/>
        <v>-0.75742348751440725</v>
      </c>
      <c r="CK259" s="32">
        <f t="shared" si="547"/>
        <v>-6.4926469565101452E-2</v>
      </c>
      <c r="CL259" s="32">
        <f t="shared" si="547"/>
        <v>0.25740856840797732</v>
      </c>
      <c r="CM259" s="32">
        <f t="shared" si="547"/>
        <v>0.66032736587432583</v>
      </c>
      <c r="CN259" s="32">
        <f t="shared" si="547"/>
        <v>-0.24061457262171249</v>
      </c>
      <c r="CO259" s="32">
        <f t="shared" si="547"/>
        <v>8.1720465351366289E-2</v>
      </c>
      <c r="CP259" s="32">
        <f t="shared" si="547"/>
        <v>0.48463926281771474</v>
      </c>
      <c r="CQ259" s="32">
        <f t="shared" si="547"/>
        <v>-0.76767888179154564</v>
      </c>
      <c r="CR259" s="32">
        <f t="shared" si="547"/>
        <v>-0.44534384381846681</v>
      </c>
      <c r="CS259" s="32">
        <f t="shared" si="547"/>
        <v>-4.2425046352118356E-2</v>
      </c>
    </row>
    <row r="260" spans="1:111" ht="14.25" thickTop="1" thickBot="1" x14ac:dyDescent="0.25">
      <c r="H260" s="33">
        <f>H259</f>
        <v>1.433022553101182E-3</v>
      </c>
      <c r="I260" s="33">
        <f t="shared" ref="I260:J260" si="548">I255</f>
        <v>0.62598952990263435</v>
      </c>
      <c r="J260" s="33">
        <f t="shared" si="548"/>
        <v>-0.25533016548814369</v>
      </c>
      <c r="K260" s="33">
        <f t="shared" ref="K260:K262" si="549">I260+J260*H260</f>
        <v>0.62562363601700277</v>
      </c>
      <c r="L260" s="33">
        <f>$CE$4-$CE$7*SUMPRODUCT($B$4:$CD$4,Q261:CS261)</f>
        <v>0.18679671991417024</v>
      </c>
      <c r="M260" s="39" t="s">
        <v>414</v>
      </c>
      <c r="O260" s="47">
        <f t="shared" ref="O260:O261" si="550">SUM(Q260:CS260)</f>
        <v>127.1383841460228</v>
      </c>
      <c r="P260" s="39" t="s">
        <v>404</v>
      </c>
      <c r="Q260" s="33">
        <f>EXP(Q259)</f>
        <v>1.0433378514649028</v>
      </c>
      <c r="R260" s="33">
        <f>EXP(R259)</f>
        <v>1.440168447713229</v>
      </c>
      <c r="S260" s="33">
        <f t="shared" ref="S260:CD260" si="551">EXP(S259)</f>
        <v>2.1547589944757162</v>
      </c>
      <c r="T260" s="33">
        <f t="shared" si="551"/>
        <v>0.87523482543466669</v>
      </c>
      <c r="U260" s="33">
        <f t="shared" si="551"/>
        <v>1.2081279119328536</v>
      </c>
      <c r="V260" s="33">
        <f t="shared" si="551"/>
        <v>1.8075833343300995</v>
      </c>
      <c r="W260" s="33">
        <f t="shared" si="551"/>
        <v>0.51668216269473433</v>
      </c>
      <c r="X260" s="33">
        <f t="shared" si="551"/>
        <v>0.71320075962395102</v>
      </c>
      <c r="Y260" s="33">
        <f t="shared" si="551"/>
        <v>1.0670805586018706</v>
      </c>
      <c r="Z260" s="33">
        <f t="shared" si="551"/>
        <v>1.7836714942790068</v>
      </c>
      <c r="AA260" s="33">
        <f t="shared" si="551"/>
        <v>2.4620858943624215</v>
      </c>
      <c r="AB260" s="33">
        <f t="shared" si="551"/>
        <v>3.6837369506831497</v>
      </c>
      <c r="AC260" s="33">
        <f t="shared" si="551"/>
        <v>1.4962856056033667</v>
      </c>
      <c r="AD260" s="33">
        <f t="shared" si="551"/>
        <v>2.0653935970326853</v>
      </c>
      <c r="AE260" s="33">
        <f t="shared" si="551"/>
        <v>3.0902117300273715</v>
      </c>
      <c r="AF260" s="33">
        <f t="shared" si="551"/>
        <v>0.88331046736880259</v>
      </c>
      <c r="AG260" s="33">
        <f t="shared" si="551"/>
        <v>1.2192751014000458</v>
      </c>
      <c r="AH260" s="33">
        <f t="shared" si="551"/>
        <v>1.8242615963804147</v>
      </c>
      <c r="AI260" s="33">
        <f t="shared" si="551"/>
        <v>3.6461518303659619</v>
      </c>
      <c r="AJ260" s="33">
        <f t="shared" si="551"/>
        <v>5.0329553502655973</v>
      </c>
      <c r="AK260" s="33">
        <f t="shared" si="551"/>
        <v>7.5302342771079287</v>
      </c>
      <c r="AL260" s="33">
        <f t="shared" si="551"/>
        <v>3.0586823398364875</v>
      </c>
      <c r="AM260" s="33">
        <f t="shared" si="551"/>
        <v>4.2220435031905517</v>
      </c>
      <c r="AN260" s="33">
        <f t="shared" si="551"/>
        <v>6.3169598167582715</v>
      </c>
      <c r="AO260" s="33">
        <f t="shared" si="551"/>
        <v>1.8056486789794404</v>
      </c>
      <c r="AP260" s="33">
        <f t="shared" si="551"/>
        <v>2.4924220390069305</v>
      </c>
      <c r="AQ260" s="33">
        <f t="shared" si="551"/>
        <v>3.7291254471706714</v>
      </c>
      <c r="AR260" s="33">
        <f t="shared" si="551"/>
        <v>0.66335750141709715</v>
      </c>
      <c r="AS260" s="33">
        <f t="shared" si="551"/>
        <v>0.91566364792902766</v>
      </c>
      <c r="AT260" s="33">
        <f t="shared" si="551"/>
        <v>1.3700025746449311</v>
      </c>
      <c r="AU260" s="33">
        <f t="shared" si="551"/>
        <v>0.55647706650188611</v>
      </c>
      <c r="AV260" s="33">
        <f t="shared" si="551"/>
        <v>0.76813154236357339</v>
      </c>
      <c r="AW260" s="33">
        <f t="shared" si="551"/>
        <v>1.1492671933456986</v>
      </c>
      <c r="AX260" s="33">
        <f t="shared" si="551"/>
        <v>0.32850815101812753</v>
      </c>
      <c r="AY260" s="33">
        <f t="shared" si="551"/>
        <v>0.45345529566348219</v>
      </c>
      <c r="AZ260" s="33">
        <f t="shared" si="551"/>
        <v>0.67845318960778545</v>
      </c>
      <c r="BA260" s="33">
        <f t="shared" si="551"/>
        <v>1.1340639699139914</v>
      </c>
      <c r="BB260" s="33">
        <f t="shared" si="551"/>
        <v>1.5654019883064467</v>
      </c>
      <c r="BC260" s="33">
        <f t="shared" si="551"/>
        <v>2.3421315885856293</v>
      </c>
      <c r="BD260" s="33">
        <f t="shared" si="551"/>
        <v>0.95134311416555251</v>
      </c>
      <c r="BE260" s="33">
        <f t="shared" si="551"/>
        <v>1.3131837726837825</v>
      </c>
      <c r="BF260" s="33">
        <f t="shared" si="551"/>
        <v>1.9647663786016871</v>
      </c>
      <c r="BG260" s="33">
        <f t="shared" si="551"/>
        <v>0.56161158515109055</v>
      </c>
      <c r="BH260" s="33">
        <f t="shared" si="551"/>
        <v>0.77521896063599305</v>
      </c>
      <c r="BI260" s="33">
        <f t="shared" si="551"/>
        <v>1.1598712850367483</v>
      </c>
      <c r="BJ260" s="33">
        <f t="shared" si="551"/>
        <v>2.318234850372725</v>
      </c>
      <c r="BK260" s="33">
        <f t="shared" si="551"/>
        <v>3.1999689086410057</v>
      </c>
      <c r="BL260" s="33">
        <f t="shared" si="551"/>
        <v>4.7877467381578374</v>
      </c>
      <c r="BM260" s="33">
        <f t="shared" si="551"/>
        <v>1.9447198927305351</v>
      </c>
      <c r="BN260" s="33">
        <f t="shared" si="551"/>
        <v>2.684388594948802</v>
      </c>
      <c r="BO260" s="33">
        <f t="shared" si="551"/>
        <v>4.0163430040551278</v>
      </c>
      <c r="BP260" s="33">
        <f t="shared" si="551"/>
        <v>1.1480371333630048</v>
      </c>
      <c r="BQ260" s="33">
        <f t="shared" si="551"/>
        <v>1.5846898048902638</v>
      </c>
      <c r="BR260" s="33">
        <f t="shared" si="551"/>
        <v>2.3709897380151426</v>
      </c>
      <c r="BS260" s="33">
        <f t="shared" si="551"/>
        <v>0.26815938861984678</v>
      </c>
      <c r="BT260" s="33">
        <f t="shared" si="551"/>
        <v>0.37015305244234648</v>
      </c>
      <c r="BU260" s="33">
        <f t="shared" si="551"/>
        <v>0.55381759012235088</v>
      </c>
      <c r="BV260" s="33">
        <f t="shared" si="551"/>
        <v>0.22495343704613383</v>
      </c>
      <c r="BW260" s="33">
        <f t="shared" si="551"/>
        <v>0.31051383958093104</v>
      </c>
      <c r="BX260" s="33">
        <f t="shared" si="551"/>
        <v>0.46458627100781391</v>
      </c>
      <c r="BY260" s="33">
        <f t="shared" si="551"/>
        <v>0.13279799315673632</v>
      </c>
      <c r="BZ260" s="33">
        <f t="shared" si="551"/>
        <v>0.18330733366516083</v>
      </c>
      <c r="CA260" s="33">
        <f t="shared" si="551"/>
        <v>0.27426175500202105</v>
      </c>
      <c r="CB260" s="33">
        <f t="shared" si="551"/>
        <v>0.45844043397154272</v>
      </c>
      <c r="CC260" s="33">
        <f t="shared" si="551"/>
        <v>0.63280695436744194</v>
      </c>
      <c r="CD260" s="33">
        <f t="shared" si="551"/>
        <v>0.94679652151464389</v>
      </c>
      <c r="CE260" s="33">
        <f t="shared" ref="CE260:CS260" si="552">EXP(CE259)</f>
        <v>0.38457632169283329</v>
      </c>
      <c r="CF260" s="33">
        <f t="shared" si="552"/>
        <v>0.53084883622499579</v>
      </c>
      <c r="CG260" s="33">
        <f t="shared" si="552"/>
        <v>0.79424827448416868</v>
      </c>
      <c r="CH260" s="33">
        <f t="shared" si="552"/>
        <v>0.22702904390802434</v>
      </c>
      <c r="CI260" s="33">
        <f t="shared" si="552"/>
        <v>0.3133788976329846</v>
      </c>
      <c r="CJ260" s="33">
        <f t="shared" si="552"/>
        <v>0.46887292901449368</v>
      </c>
      <c r="CK260" s="33">
        <f t="shared" si="552"/>
        <v>0.93713636888880991</v>
      </c>
      <c r="CL260" s="33">
        <f t="shared" si="552"/>
        <v>1.2935735320857475</v>
      </c>
      <c r="CM260" s="33">
        <f t="shared" si="552"/>
        <v>1.9354258230718506</v>
      </c>
      <c r="CN260" s="33">
        <f t="shared" si="552"/>
        <v>0.7861445696437156</v>
      </c>
      <c r="CO260" s="33">
        <f t="shared" si="552"/>
        <v>1.0851524297257418</v>
      </c>
      <c r="CP260" s="33">
        <f t="shared" si="552"/>
        <v>1.6235892141933093</v>
      </c>
      <c r="CQ260" s="33">
        <f t="shared" si="552"/>
        <v>0.46408902460263979</v>
      </c>
      <c r="CR260" s="33">
        <f t="shared" si="552"/>
        <v>0.64060397044380957</v>
      </c>
      <c r="CS260" s="33">
        <f t="shared" si="552"/>
        <v>0.95846230307464242</v>
      </c>
    </row>
    <row r="261" spans="1:111" ht="14.25" thickTop="1" thickBot="1" x14ac:dyDescent="0.25">
      <c r="H261" s="32">
        <f t="shared" ref="H261:H262" si="553">H260</f>
        <v>1.433022553101182E-3</v>
      </c>
      <c r="I261" s="32">
        <f t="shared" ref="I261:J261" si="554">I256</f>
        <v>-0.34994318356012089</v>
      </c>
      <c r="J261" s="32">
        <f t="shared" si="554"/>
        <v>-1</v>
      </c>
      <c r="K261" s="32">
        <f t="shared" si="549"/>
        <v>-0.35137620611322207</v>
      </c>
      <c r="L261" s="32">
        <f>$CE$5-$CE$7*SUMPRODUCT($B$5:$CD$5,Q261:CS261)</f>
        <v>1.567281466821413E-2</v>
      </c>
      <c r="M261" s="32">
        <f>SUMPRODUCT($B$7:$CD$7, LN(Q261:CS261))</f>
        <v>-487.23844849158837</v>
      </c>
      <c r="O261" s="48">
        <f t="shared" si="550"/>
        <v>1.0000000000000004</v>
      </c>
      <c r="P261" s="39" t="s">
        <v>405</v>
      </c>
      <c r="Q261" s="32">
        <f t="shared" ref="Q261:AV261" si="555">Q260/$O260</f>
        <v>8.2063167506249996E-3</v>
      </c>
      <c r="R261" s="32">
        <f t="shared" si="555"/>
        <v>1.132756607995856E-2</v>
      </c>
      <c r="S261" s="32">
        <f t="shared" si="555"/>
        <v>1.6948138903518716E-2</v>
      </c>
      <c r="T261" s="32">
        <f t="shared" si="555"/>
        <v>6.8841116025938273E-3</v>
      </c>
      <c r="U261" s="32">
        <f t="shared" si="555"/>
        <v>9.5024639494023875E-3</v>
      </c>
      <c r="V261" s="32">
        <f t="shared" si="555"/>
        <v>1.4217447755620585E-2</v>
      </c>
      <c r="W261" s="32">
        <f t="shared" si="555"/>
        <v>4.0639352636518264E-3</v>
      </c>
      <c r="X261" s="32">
        <f t="shared" si="555"/>
        <v>5.6096415289092821E-3</v>
      </c>
      <c r="Y261" s="32">
        <f t="shared" si="555"/>
        <v>8.3930637137584821E-3</v>
      </c>
      <c r="Z261" s="32">
        <f t="shared" si="555"/>
        <v>1.4029370486810647E-2</v>
      </c>
      <c r="AA261" s="32">
        <f t="shared" si="555"/>
        <v>1.9365401809217832E-2</v>
      </c>
      <c r="AB261" s="32">
        <f t="shared" si="555"/>
        <v>2.8974231310445565E-2</v>
      </c>
      <c r="AC261" s="32">
        <f t="shared" si="555"/>
        <v>1.1768952513072931E-2</v>
      </c>
      <c r="AD261" s="32">
        <f t="shared" si="555"/>
        <v>1.6245240262456929E-2</v>
      </c>
      <c r="AE261" s="32">
        <f t="shared" si="555"/>
        <v>2.430589118136154E-2</v>
      </c>
      <c r="AF261" s="32">
        <f t="shared" si="555"/>
        <v>6.9476301221060837E-3</v>
      </c>
      <c r="AG261" s="32">
        <f t="shared" si="555"/>
        <v>9.5901415578765453E-3</v>
      </c>
      <c r="AH261" s="32">
        <f t="shared" si="555"/>
        <v>1.4348629712685254E-2</v>
      </c>
      <c r="AI261" s="32">
        <f t="shared" si="555"/>
        <v>2.8678607604279691E-2</v>
      </c>
      <c r="AJ261" s="32">
        <f t="shared" si="555"/>
        <v>3.9586434766113399E-2</v>
      </c>
      <c r="AK261" s="32">
        <f t="shared" si="555"/>
        <v>5.9228645445573665E-2</v>
      </c>
      <c r="AL261" s="32">
        <f t="shared" si="555"/>
        <v>2.4057898488968412E-2</v>
      </c>
      <c r="AM261" s="32">
        <f t="shared" si="555"/>
        <v>3.3208252028289031E-2</v>
      </c>
      <c r="AN261" s="32">
        <f t="shared" si="555"/>
        <v>4.9685701601359239E-2</v>
      </c>
      <c r="AO261" s="32">
        <f t="shared" si="555"/>
        <v>1.4202230829877394E-2</v>
      </c>
      <c r="AP261" s="32">
        <f t="shared" si="555"/>
        <v>1.9604009094093079E-2</v>
      </c>
      <c r="AQ261" s="32">
        <f t="shared" si="555"/>
        <v>2.9331232044664361E-2</v>
      </c>
      <c r="AR261" s="32">
        <f t="shared" si="555"/>
        <v>5.2176021102738595E-3</v>
      </c>
      <c r="AS261" s="32">
        <f t="shared" si="555"/>
        <v>7.2021022925488534E-3</v>
      </c>
      <c r="AT261" s="32">
        <f t="shared" si="555"/>
        <v>1.0775680246741505E-2</v>
      </c>
      <c r="AU261" s="32">
        <f t="shared" si="555"/>
        <v>4.3769399008780317E-3</v>
      </c>
      <c r="AV261" s="32">
        <f t="shared" si="555"/>
        <v>6.041696593228273E-3</v>
      </c>
      <c r="AW261" s="32">
        <f t="shared" ref="AW261:CB261" si="556">AW260/$O260</f>
        <v>9.03949818982854E-3</v>
      </c>
      <c r="AX261" s="32">
        <f t="shared" si="556"/>
        <v>2.5838628768541263E-3</v>
      </c>
      <c r="AY261" s="32">
        <f t="shared" si="556"/>
        <v>3.5666278025263654E-3</v>
      </c>
      <c r="AZ261" s="32">
        <f t="shared" si="556"/>
        <v>5.3363364192874959E-3</v>
      </c>
      <c r="BA261" s="32">
        <f t="shared" si="556"/>
        <v>8.9199180682639472E-3</v>
      </c>
      <c r="BB261" s="32">
        <f t="shared" si="556"/>
        <v>1.2312583637279271E-2</v>
      </c>
      <c r="BC261" s="32">
        <f t="shared" si="556"/>
        <v>1.8421907784321144E-2</v>
      </c>
      <c r="BD261" s="32">
        <f t="shared" si="556"/>
        <v>7.4827371808729474E-3</v>
      </c>
      <c r="BE261" s="32">
        <f t="shared" si="556"/>
        <v>1.0328775070599811E-2</v>
      </c>
      <c r="BF261" s="32">
        <f t="shared" si="556"/>
        <v>1.5453762384970109E-2</v>
      </c>
      <c r="BG261" s="32">
        <f t="shared" si="556"/>
        <v>4.4173251762116179E-3</v>
      </c>
      <c r="BH261" s="32">
        <f t="shared" si="556"/>
        <v>6.0974422936320117E-3</v>
      </c>
      <c r="BI261" s="32">
        <f t="shared" si="556"/>
        <v>9.1229040924776603E-3</v>
      </c>
      <c r="BJ261" s="32">
        <f t="shared" si="556"/>
        <v>1.8233949298192689E-2</v>
      </c>
      <c r="BK261" s="32">
        <f t="shared" si="556"/>
        <v>2.5169180260822974E-2</v>
      </c>
      <c r="BL261" s="32">
        <f t="shared" si="556"/>
        <v>3.7657759852122594E-2</v>
      </c>
      <c r="BM261" s="32">
        <f t="shared" si="556"/>
        <v>1.5296087847844263E-2</v>
      </c>
      <c r="BN261" s="32">
        <f t="shared" si="556"/>
        <v>2.1113911530177144E-2</v>
      </c>
      <c r="BO261" s="32">
        <f t="shared" si="556"/>
        <v>3.1590326013914254E-2</v>
      </c>
      <c r="BP261" s="32">
        <f t="shared" si="556"/>
        <v>9.0298232203772921E-3</v>
      </c>
      <c r="BQ261" s="32">
        <f t="shared" si="556"/>
        <v>1.2464290902660782E-2</v>
      </c>
      <c r="BR261" s="32">
        <f t="shared" si="556"/>
        <v>1.8648889978749292E-2</v>
      </c>
      <c r="BS261" s="32">
        <f t="shared" si="556"/>
        <v>2.1091929901504531E-3</v>
      </c>
      <c r="BT261" s="32">
        <f t="shared" si="556"/>
        <v>2.9114185690547472E-3</v>
      </c>
      <c r="BU261" s="32">
        <f t="shared" si="556"/>
        <v>4.3560219350143098E-3</v>
      </c>
      <c r="BV261" s="32">
        <f t="shared" si="556"/>
        <v>1.76935894346248E-3</v>
      </c>
      <c r="BW261" s="32">
        <f t="shared" si="556"/>
        <v>2.4423296053872703E-3</v>
      </c>
      <c r="BX261" s="32">
        <f t="shared" si="556"/>
        <v>3.6541778797048469E-3</v>
      </c>
      <c r="BY261" s="32">
        <f t="shared" si="556"/>
        <v>1.0445153448246855E-3</v>
      </c>
      <c r="BZ261" s="32">
        <f t="shared" si="556"/>
        <v>1.4417937973368142E-3</v>
      </c>
      <c r="CA261" s="32">
        <f t="shared" si="556"/>
        <v>2.1571908188405321E-3</v>
      </c>
      <c r="CB261" s="32">
        <f t="shared" si="556"/>
        <v>3.6058381349648753E-3</v>
      </c>
      <c r="CC261" s="32">
        <f t="shared" ref="CC261:CS261" si="557">CC260/$O260</f>
        <v>4.9773084550189138E-3</v>
      </c>
      <c r="CD261" s="32">
        <f t="shared" si="557"/>
        <v>7.4469762052915157E-3</v>
      </c>
      <c r="CE261" s="32">
        <f t="shared" si="557"/>
        <v>3.0248640037074418E-3</v>
      </c>
      <c r="CF261" s="32">
        <f t="shared" si="557"/>
        <v>4.1753624587150462E-3</v>
      </c>
      <c r="CG261" s="32">
        <f t="shared" si="557"/>
        <v>6.2471163198986957E-3</v>
      </c>
      <c r="CH261" s="32">
        <f t="shared" si="557"/>
        <v>1.7856845156005261E-3</v>
      </c>
      <c r="CI261" s="32">
        <f t="shared" si="557"/>
        <v>2.4648645626411153E-3</v>
      </c>
      <c r="CJ261" s="32">
        <f t="shared" si="557"/>
        <v>3.6878943535728517E-3</v>
      </c>
      <c r="CK261" s="32">
        <f t="shared" si="557"/>
        <v>7.3709948036816061E-3</v>
      </c>
      <c r="CL261" s="32">
        <f t="shared" si="557"/>
        <v>1.0174531796786358E-2</v>
      </c>
      <c r="CM261" s="32">
        <f t="shared" si="557"/>
        <v>1.5222985851770364E-2</v>
      </c>
      <c r="CN261" s="32">
        <f t="shared" si="557"/>
        <v>6.1833770731331743E-3</v>
      </c>
      <c r="CO261" s="32">
        <f t="shared" si="557"/>
        <v>8.5352070266946842E-3</v>
      </c>
      <c r="CP261" s="32">
        <f t="shared" si="557"/>
        <v>1.2770252076890967E-2</v>
      </c>
      <c r="CQ261" s="32">
        <f t="shared" si="557"/>
        <v>3.6502668153279155E-3</v>
      </c>
      <c r="CR261" s="32">
        <f t="shared" si="557"/>
        <v>5.0386354581009457E-3</v>
      </c>
      <c r="CS261" s="32">
        <f t="shared" si="557"/>
        <v>7.5387327714800554E-3</v>
      </c>
    </row>
    <row r="262" spans="1:111" ht="13.5" thickTop="1" x14ac:dyDescent="0.2">
      <c r="H262" s="34">
        <f t="shared" si="553"/>
        <v>1.433022553101182E-3</v>
      </c>
      <c r="I262" s="34">
        <f t="shared" ref="I262:J262" si="558">I257</f>
        <v>0.36219541986494769</v>
      </c>
      <c r="J262" s="34">
        <f t="shared" si="558"/>
        <v>0.30111030271793016</v>
      </c>
      <c r="K262" s="34">
        <f t="shared" si="549"/>
        <v>0.36262691771971362</v>
      </c>
      <c r="L262" s="34">
        <f>$CE$6-$CE$7*SUMPRODUCT($B$6:$CD$6,Q261:CS261)</f>
        <v>5.2229163922955735E-2</v>
      </c>
    </row>
    <row r="264" spans="1:111" ht="27.75" customHeight="1" x14ac:dyDescent="0.2">
      <c r="A264" s="40" t="s">
        <v>393</v>
      </c>
      <c r="B264" s="40"/>
      <c r="C264" s="40">
        <f>1+C206</f>
        <v>5</v>
      </c>
      <c r="D264" s="40"/>
    </row>
    <row r="265" spans="1:111" x14ac:dyDescent="0.2">
      <c r="B265" s="37" t="s">
        <v>388</v>
      </c>
      <c r="D265" s="37" t="s">
        <v>389</v>
      </c>
      <c r="F265" s="37" t="s">
        <v>387</v>
      </c>
      <c r="H265" s="37" t="s">
        <v>394</v>
      </c>
      <c r="I265" s="37"/>
      <c r="J265" s="37"/>
      <c r="K265" s="37"/>
      <c r="M265" s="37" t="s">
        <v>395</v>
      </c>
      <c r="N265" s="37" t="s">
        <v>396</v>
      </c>
      <c r="P265" s="37" t="s">
        <v>397</v>
      </c>
      <c r="R265" s="37" t="s">
        <v>398</v>
      </c>
      <c r="T265" s="37" t="s">
        <v>399</v>
      </c>
      <c r="V265" s="37" t="s">
        <v>400</v>
      </c>
      <c r="X265" s="37" t="s">
        <v>401</v>
      </c>
      <c r="Y265" s="37"/>
      <c r="Z265" s="37"/>
      <c r="AA265" s="37"/>
      <c r="AC265" s="37" t="s">
        <v>375</v>
      </c>
    </row>
    <row r="266" spans="1:111" x14ac:dyDescent="0.2">
      <c r="B266" s="36">
        <f>K259</f>
        <v>-0.67929939397561268</v>
      </c>
      <c r="D266" s="36">
        <f>$CE$3-$CE$7*SUMPRODUCT($B$3:$CD$3,AE268:DG268)</f>
        <v>-0.12767456481196859</v>
      </c>
      <c r="F266" s="36">
        <f>SUMPRODUCT(D266:D269,D266:D269)</f>
        <v>5.4167331754333699E-2</v>
      </c>
      <c r="H266" s="36">
        <f t="shared" ref="H266:K269" si="559">X208</f>
        <v>7.8520479561282067E-2</v>
      </c>
      <c r="I266" s="36">
        <f t="shared" si="559"/>
        <v>-0.10696882055896559</v>
      </c>
      <c r="J266" s="36">
        <f t="shared" si="559"/>
        <v>-9.3066271340138118E-3</v>
      </c>
      <c r="K266" s="36">
        <f t="shared" si="559"/>
        <v>-2.6886492834902978E-2</v>
      </c>
      <c r="M266" s="36">
        <f t="array" ref="M266:M269">MMULT(H266:K269,D266:D269)</f>
        <v>-3.1556612954161088E-2</v>
      </c>
      <c r="N266" s="36">
        <f>IFERROR(M266/(MAX(ABS(M266),ABS(M267),ABS(M268),ABS(M269))),0)</f>
        <v>-0.90612435089397203</v>
      </c>
      <c r="P266" s="36">
        <f>L317</f>
        <v>-1.047201770759898E-3</v>
      </c>
      <c r="R266" s="36">
        <f>H317*J317</f>
        <v>-2.3636696481534286E-3</v>
      </c>
      <c r="T266" s="36">
        <f>P266-D266</f>
        <v>0.1266273630412087</v>
      </c>
      <c r="V266" s="36">
        <f t="array" ref="V266:V269">MMULT(H266:K269,T266:T269)</f>
        <v>3.149253302278554E-2</v>
      </c>
      <c r="X266" s="36">
        <f t="array" ref="X266:AA269">H266:K269+MMULT(R266:R269,TRANSPOSE(R266:R269))*((SUMPRODUCT(R266:R269,T266:T269)+SUMPRODUCT(V266:V269,T266:T269))/SUMPRODUCT(R266:R269,T266:T269)^2)-(MMULT(V266:V269,TRANSPOSE(R266:R269))+MMULT(R266:R269,TRANSPOSE(V266:V269)))/SUMPRODUCT(R266:R269,T266:T269)</f>
        <v>-1.85412412276518E-2</v>
      </c>
      <c r="Y266" s="36">
        <v>7.0396708675507513E-5</v>
      </c>
      <c r="Z266" s="36">
        <v>-2.8909928302980198E-5</v>
      </c>
      <c r="AA266" s="36">
        <v>6.0710350424007797E-5</v>
      </c>
      <c r="AC266" s="43">
        <f>SUM(AE266:DG266)</f>
        <v>7.3562728362271388</v>
      </c>
      <c r="AD266" s="37" t="s">
        <v>402</v>
      </c>
      <c r="AE266" s="36">
        <f t="shared" ref="AE266:BJ266" si="560">SUMPRODUCT(B$3:B$6,$B266:$B269)</f>
        <v>4.2425046352118356E-2</v>
      </c>
      <c r="AF266" s="36">
        <f t="shared" si="560"/>
        <v>0.36476008432519713</v>
      </c>
      <c r="AG266" s="36">
        <f t="shared" si="560"/>
        <v>0.76767888179154564</v>
      </c>
      <c r="AH266" s="36">
        <f t="shared" si="560"/>
        <v>-0.13326305670449268</v>
      </c>
      <c r="AI266" s="36">
        <f t="shared" si="560"/>
        <v>0.1890719812685861</v>
      </c>
      <c r="AJ266" s="36">
        <f t="shared" si="560"/>
        <v>0.59199077873493455</v>
      </c>
      <c r="AK266" s="36">
        <f t="shared" si="560"/>
        <v>-0.66032736587432583</v>
      </c>
      <c r="AL266" s="36">
        <f t="shared" si="560"/>
        <v>-0.337992327901247</v>
      </c>
      <c r="AM266" s="36">
        <f t="shared" si="560"/>
        <v>6.4926469565101452E-2</v>
      </c>
      <c r="AN266" s="36">
        <f t="shared" si="560"/>
        <v>0.57867387722383512</v>
      </c>
      <c r="AO266" s="36">
        <f t="shared" si="560"/>
        <v>0.90100891519691384</v>
      </c>
      <c r="AP266" s="36">
        <f t="shared" si="560"/>
        <v>1.3039277126632622</v>
      </c>
      <c r="AQ266" s="36">
        <f t="shared" si="560"/>
        <v>0.40298577416722409</v>
      </c>
      <c r="AR266" s="36">
        <f t="shared" si="560"/>
        <v>0.72532081214030286</v>
      </c>
      <c r="AS266" s="36">
        <f t="shared" si="560"/>
        <v>1.1282396096066514</v>
      </c>
      <c r="AT266" s="36">
        <f t="shared" si="560"/>
        <v>-0.12407853500260907</v>
      </c>
      <c r="AU266" s="36">
        <f t="shared" si="560"/>
        <v>0.19825650297046971</v>
      </c>
      <c r="AV266" s="36">
        <f t="shared" si="560"/>
        <v>0.60117530043681811</v>
      </c>
      <c r="AW266" s="36">
        <f t="shared" si="560"/>
        <v>1.2936723183861241</v>
      </c>
      <c r="AX266" s="36">
        <f t="shared" si="560"/>
        <v>1.6160073563592028</v>
      </c>
      <c r="AY266" s="36">
        <f t="shared" si="560"/>
        <v>2.0189261538255514</v>
      </c>
      <c r="AZ266" s="36">
        <f t="shared" si="560"/>
        <v>1.117984215329513</v>
      </c>
      <c r="BA266" s="36">
        <f t="shared" si="560"/>
        <v>1.4403192533025917</v>
      </c>
      <c r="BB266" s="36">
        <f t="shared" si="560"/>
        <v>1.8432380507689403</v>
      </c>
      <c r="BC266" s="36">
        <f t="shared" si="560"/>
        <v>0.59091990615967993</v>
      </c>
      <c r="BD266" s="36">
        <f t="shared" si="560"/>
        <v>0.91325494413275865</v>
      </c>
      <c r="BE266" s="36">
        <f t="shared" si="560"/>
        <v>1.316173741599107</v>
      </c>
      <c r="BF266" s="36">
        <f t="shared" si="560"/>
        <v>-0.41044121629829011</v>
      </c>
      <c r="BG266" s="36">
        <f t="shared" si="560"/>
        <v>-8.8106178325211337E-2</v>
      </c>
      <c r="BH266" s="36">
        <f t="shared" si="560"/>
        <v>0.31481261914113712</v>
      </c>
      <c r="BI266" s="36">
        <f t="shared" si="560"/>
        <v>-0.58612931935490109</v>
      </c>
      <c r="BJ266" s="36">
        <f t="shared" si="560"/>
        <v>-0.26379428138182237</v>
      </c>
      <c r="BK266" s="36">
        <f t="shared" ref="BK266:CP266" si="561">SUMPRODUCT(AH$3:AH$6,$B266:$B269)</f>
        <v>0.13912451608452608</v>
      </c>
      <c r="BL266" s="36">
        <f t="shared" si="561"/>
        <v>-1.1131936285247344</v>
      </c>
      <c r="BM266" s="36">
        <f t="shared" si="561"/>
        <v>-0.79085859055165553</v>
      </c>
      <c r="BN266" s="36">
        <f t="shared" si="561"/>
        <v>-0.38793979308530707</v>
      </c>
      <c r="BO266" s="36">
        <f t="shared" si="561"/>
        <v>0.12580761457342654</v>
      </c>
      <c r="BP266" s="36">
        <f t="shared" si="561"/>
        <v>0.44814265254650532</v>
      </c>
      <c r="BQ266" s="36">
        <f t="shared" si="561"/>
        <v>0.85106145001285372</v>
      </c>
      <c r="BR266" s="36">
        <f t="shared" si="561"/>
        <v>-4.9880488483184493E-2</v>
      </c>
      <c r="BS266" s="36">
        <f t="shared" si="561"/>
        <v>0.27245454948989428</v>
      </c>
      <c r="BT266" s="36">
        <f t="shared" si="561"/>
        <v>0.67537334695624274</v>
      </c>
      <c r="BU266" s="36">
        <f t="shared" si="561"/>
        <v>-0.57694479765301754</v>
      </c>
      <c r="BV266" s="36">
        <f t="shared" si="561"/>
        <v>-0.25460975967993882</v>
      </c>
      <c r="BW266" s="36">
        <f t="shared" si="561"/>
        <v>0.14830903778640964</v>
      </c>
      <c r="BX266" s="36">
        <f t="shared" si="561"/>
        <v>0.84080605573571532</v>
      </c>
      <c r="BY266" s="36">
        <f t="shared" si="561"/>
        <v>1.163141093708794</v>
      </c>
      <c r="BZ266" s="36">
        <f t="shared" si="561"/>
        <v>1.5660598911751427</v>
      </c>
      <c r="CA266" s="36">
        <f t="shared" si="561"/>
        <v>0.66511795267910445</v>
      </c>
      <c r="CB266" s="36">
        <f t="shared" si="561"/>
        <v>0.98745299065218328</v>
      </c>
      <c r="CC266" s="36">
        <f t="shared" si="561"/>
        <v>1.3903717881185318</v>
      </c>
      <c r="CD266" s="36">
        <f t="shared" si="561"/>
        <v>0.13805364350927135</v>
      </c>
      <c r="CE266" s="36">
        <f t="shared" si="561"/>
        <v>0.46038868148235013</v>
      </c>
      <c r="CF266" s="36">
        <f t="shared" si="561"/>
        <v>0.86330747894869853</v>
      </c>
      <c r="CG266" s="36">
        <f t="shared" si="561"/>
        <v>-1.316173741599107</v>
      </c>
      <c r="CH266" s="36">
        <f t="shared" si="561"/>
        <v>-0.99383870362602833</v>
      </c>
      <c r="CI266" s="36">
        <f t="shared" si="561"/>
        <v>-0.59091990615967993</v>
      </c>
      <c r="CJ266" s="36">
        <f t="shared" si="561"/>
        <v>-1.4918618446557181</v>
      </c>
      <c r="CK266" s="36">
        <f t="shared" si="561"/>
        <v>-1.1695268066826394</v>
      </c>
      <c r="CL266" s="36">
        <f t="shared" si="561"/>
        <v>-0.7666080092162908</v>
      </c>
      <c r="CM266" s="36">
        <f t="shared" si="561"/>
        <v>-2.0189261538255514</v>
      </c>
      <c r="CN266" s="36">
        <f t="shared" si="561"/>
        <v>-1.6965911158524727</v>
      </c>
      <c r="CO266" s="36">
        <f t="shared" si="561"/>
        <v>-1.2936723183861241</v>
      </c>
      <c r="CP266" s="36">
        <f t="shared" si="561"/>
        <v>-0.77992491072739023</v>
      </c>
      <c r="CQ266" s="36">
        <f t="shared" ref="CQ266:DG266" si="562">SUMPRODUCT(BN$3:BN$6,$B266:$B269)</f>
        <v>-0.45758987275431151</v>
      </c>
      <c r="CR266" s="36">
        <f t="shared" si="562"/>
        <v>-5.4671075287963056E-2</v>
      </c>
      <c r="CS266" s="36">
        <f t="shared" si="562"/>
        <v>-0.95561301378400132</v>
      </c>
      <c r="CT266" s="36">
        <f t="shared" si="562"/>
        <v>-0.63327797581092249</v>
      </c>
      <c r="CU266" s="36">
        <f t="shared" si="562"/>
        <v>-0.23035917834457403</v>
      </c>
      <c r="CV266" s="36">
        <f t="shared" si="562"/>
        <v>-1.4826773229538346</v>
      </c>
      <c r="CW266" s="36">
        <f t="shared" si="562"/>
        <v>-1.1603422849807559</v>
      </c>
      <c r="CX266" s="36">
        <f t="shared" si="562"/>
        <v>-0.75742348751440725</v>
      </c>
      <c r="CY266" s="36">
        <f t="shared" si="562"/>
        <v>-6.4926469565101452E-2</v>
      </c>
      <c r="CZ266" s="36">
        <f t="shared" si="562"/>
        <v>0.25740856840797732</v>
      </c>
      <c r="DA266" s="36">
        <f t="shared" si="562"/>
        <v>0.66032736587432583</v>
      </c>
      <c r="DB266" s="36">
        <f t="shared" si="562"/>
        <v>-0.24061457262171249</v>
      </c>
      <c r="DC266" s="36">
        <f t="shared" si="562"/>
        <v>8.1720465351366289E-2</v>
      </c>
      <c r="DD266" s="36">
        <f t="shared" si="562"/>
        <v>0.48463926281771474</v>
      </c>
      <c r="DE266" s="36">
        <f t="shared" si="562"/>
        <v>-0.76767888179154564</v>
      </c>
      <c r="DF266" s="36">
        <f t="shared" si="562"/>
        <v>-0.44534384381846681</v>
      </c>
      <c r="DG266" s="36">
        <f t="shared" si="562"/>
        <v>-4.2425046352118356E-2</v>
      </c>
    </row>
    <row r="267" spans="1:111" x14ac:dyDescent="0.2">
      <c r="B267" s="35">
        <f t="shared" ref="B267:B269" si="563">K260</f>
        <v>0.62562363601700277</v>
      </c>
      <c r="D267" s="35">
        <f>$CE$4-$CE$7*SUMPRODUCT($B$4:$CD$4,AE268:DG268)</f>
        <v>0.18679671991417024</v>
      </c>
      <c r="F267" s="37" t="s">
        <v>403</v>
      </c>
      <c r="H267" s="35">
        <f t="shared" si="559"/>
        <v>-0.10696882055896559</v>
      </c>
      <c r="I267" s="35">
        <f t="shared" si="559"/>
        <v>0.10414983679443598</v>
      </c>
      <c r="J267" s="35">
        <f t="shared" si="559"/>
        <v>1.0214410894043291E-2</v>
      </c>
      <c r="K267" s="35">
        <f t="shared" si="559"/>
        <v>2.9749367668103266E-2</v>
      </c>
      <c r="M267" s="35">
        <v>3.4825918675541266E-2</v>
      </c>
      <c r="N267" s="35">
        <f>IFERROR(M267/(MAX(ABS(M266),ABS(M267),ABS(M268),ABS(M269))),0)</f>
        <v>1</v>
      </c>
      <c r="P267" s="35">
        <f>L318</f>
        <v>-4.2828796717486739E-4</v>
      </c>
      <c r="R267" s="35">
        <f>H318*J318</f>
        <v>2.6085488661919953E-3</v>
      </c>
      <c r="T267" s="35">
        <f>P267-D267</f>
        <v>-0.18722500788134511</v>
      </c>
      <c r="V267" s="35">
        <v>-3.4727904078276084E-2</v>
      </c>
      <c r="X267" s="35">
        <v>7.0396708675507513E-5</v>
      </c>
      <c r="Y267" s="35">
        <v>-1.3892454454327574E-2</v>
      </c>
      <c r="Z267" s="35">
        <v>-1.701236567985473E-5</v>
      </c>
      <c r="AA267" s="35">
        <v>3.2099679027709771E-5</v>
      </c>
      <c r="AC267" s="43">
        <f t="shared" ref="AC267:AC268" si="564">SUM(AE267:DG267)</f>
        <v>127.1383841460228</v>
      </c>
      <c r="AD267" s="37" t="s">
        <v>404</v>
      </c>
      <c r="AE267" s="35">
        <f>EXP(AE266)</f>
        <v>1.0433378514649028</v>
      </c>
      <c r="AF267" s="35">
        <f t="shared" ref="AF267:CQ267" si="565">EXP(AF266)</f>
        <v>1.440168447713229</v>
      </c>
      <c r="AG267" s="35">
        <f t="shared" si="565"/>
        <v>2.1547589944757162</v>
      </c>
      <c r="AH267" s="35">
        <f t="shared" si="565"/>
        <v>0.87523482543466669</v>
      </c>
      <c r="AI267" s="35">
        <f t="shared" si="565"/>
        <v>1.2081279119328536</v>
      </c>
      <c r="AJ267" s="35">
        <f t="shared" si="565"/>
        <v>1.8075833343300995</v>
      </c>
      <c r="AK267" s="35">
        <f t="shared" si="565"/>
        <v>0.51668216269473433</v>
      </c>
      <c r="AL267" s="35">
        <f t="shared" si="565"/>
        <v>0.71320075962395102</v>
      </c>
      <c r="AM267" s="35">
        <f t="shared" si="565"/>
        <v>1.0670805586018706</v>
      </c>
      <c r="AN267" s="35">
        <f t="shared" si="565"/>
        <v>1.7836714942790068</v>
      </c>
      <c r="AO267" s="35">
        <f t="shared" si="565"/>
        <v>2.4620858943624215</v>
      </c>
      <c r="AP267" s="35">
        <f t="shared" si="565"/>
        <v>3.6837369506831497</v>
      </c>
      <c r="AQ267" s="35">
        <f t="shared" si="565"/>
        <v>1.4962856056033667</v>
      </c>
      <c r="AR267" s="35">
        <f t="shared" si="565"/>
        <v>2.0653935970326853</v>
      </c>
      <c r="AS267" s="35">
        <f t="shared" si="565"/>
        <v>3.0902117300273715</v>
      </c>
      <c r="AT267" s="35">
        <f t="shared" si="565"/>
        <v>0.88331046736880259</v>
      </c>
      <c r="AU267" s="35">
        <f t="shared" si="565"/>
        <v>1.2192751014000458</v>
      </c>
      <c r="AV267" s="35">
        <f t="shared" si="565"/>
        <v>1.8242615963804147</v>
      </c>
      <c r="AW267" s="35">
        <f t="shared" si="565"/>
        <v>3.6461518303659619</v>
      </c>
      <c r="AX267" s="35">
        <f t="shared" si="565"/>
        <v>5.0329553502655973</v>
      </c>
      <c r="AY267" s="35">
        <f t="shared" si="565"/>
        <v>7.5302342771079287</v>
      </c>
      <c r="AZ267" s="35">
        <f t="shared" si="565"/>
        <v>3.0586823398364875</v>
      </c>
      <c r="BA267" s="35">
        <f t="shared" si="565"/>
        <v>4.2220435031905517</v>
      </c>
      <c r="BB267" s="35">
        <f t="shared" si="565"/>
        <v>6.3169598167582715</v>
      </c>
      <c r="BC267" s="35">
        <f t="shared" si="565"/>
        <v>1.8056486789794404</v>
      </c>
      <c r="BD267" s="35">
        <f t="shared" si="565"/>
        <v>2.4924220390069305</v>
      </c>
      <c r="BE267" s="35">
        <f t="shared" si="565"/>
        <v>3.7291254471706714</v>
      </c>
      <c r="BF267" s="35">
        <f t="shared" si="565"/>
        <v>0.66335750141709715</v>
      </c>
      <c r="BG267" s="35">
        <f t="shared" si="565"/>
        <v>0.91566364792902766</v>
      </c>
      <c r="BH267" s="35">
        <f t="shared" si="565"/>
        <v>1.3700025746449311</v>
      </c>
      <c r="BI267" s="35">
        <f t="shared" si="565"/>
        <v>0.55647706650188611</v>
      </c>
      <c r="BJ267" s="35">
        <f t="shared" si="565"/>
        <v>0.76813154236357339</v>
      </c>
      <c r="BK267" s="35">
        <f t="shared" si="565"/>
        <v>1.1492671933456986</v>
      </c>
      <c r="BL267" s="35">
        <f t="shared" si="565"/>
        <v>0.32850815101812753</v>
      </c>
      <c r="BM267" s="35">
        <f t="shared" si="565"/>
        <v>0.45345529566348219</v>
      </c>
      <c r="BN267" s="35">
        <f t="shared" si="565"/>
        <v>0.67845318960778545</v>
      </c>
      <c r="BO267" s="35">
        <f t="shared" si="565"/>
        <v>1.1340639699139914</v>
      </c>
      <c r="BP267" s="35">
        <f t="shared" si="565"/>
        <v>1.5654019883064467</v>
      </c>
      <c r="BQ267" s="35">
        <f t="shared" si="565"/>
        <v>2.3421315885856293</v>
      </c>
      <c r="BR267" s="35">
        <f t="shared" si="565"/>
        <v>0.95134311416555251</v>
      </c>
      <c r="BS267" s="35">
        <f t="shared" si="565"/>
        <v>1.3131837726837825</v>
      </c>
      <c r="BT267" s="35">
        <f t="shared" si="565"/>
        <v>1.9647663786016871</v>
      </c>
      <c r="BU267" s="35">
        <f t="shared" si="565"/>
        <v>0.56161158515109055</v>
      </c>
      <c r="BV267" s="35">
        <f t="shared" si="565"/>
        <v>0.77521896063599305</v>
      </c>
      <c r="BW267" s="35">
        <f t="shared" si="565"/>
        <v>1.1598712850367483</v>
      </c>
      <c r="BX267" s="35">
        <f t="shared" si="565"/>
        <v>2.318234850372725</v>
      </c>
      <c r="BY267" s="35">
        <f t="shared" si="565"/>
        <v>3.1999689086410057</v>
      </c>
      <c r="BZ267" s="35">
        <f t="shared" si="565"/>
        <v>4.7877467381578374</v>
      </c>
      <c r="CA267" s="35">
        <f t="shared" si="565"/>
        <v>1.9447198927305351</v>
      </c>
      <c r="CB267" s="35">
        <f t="shared" si="565"/>
        <v>2.684388594948802</v>
      </c>
      <c r="CC267" s="35">
        <f t="shared" si="565"/>
        <v>4.0163430040551278</v>
      </c>
      <c r="CD267" s="35">
        <f t="shared" si="565"/>
        <v>1.1480371333630048</v>
      </c>
      <c r="CE267" s="35">
        <f t="shared" si="565"/>
        <v>1.5846898048902638</v>
      </c>
      <c r="CF267" s="35">
        <f t="shared" si="565"/>
        <v>2.3709897380151426</v>
      </c>
      <c r="CG267" s="35">
        <f t="shared" si="565"/>
        <v>0.26815938861984678</v>
      </c>
      <c r="CH267" s="35">
        <f t="shared" si="565"/>
        <v>0.37015305244234648</v>
      </c>
      <c r="CI267" s="35">
        <f t="shared" si="565"/>
        <v>0.55381759012235088</v>
      </c>
      <c r="CJ267" s="35">
        <f t="shared" si="565"/>
        <v>0.22495343704613383</v>
      </c>
      <c r="CK267" s="35">
        <f t="shared" si="565"/>
        <v>0.31051383958093104</v>
      </c>
      <c r="CL267" s="35">
        <f t="shared" si="565"/>
        <v>0.46458627100781391</v>
      </c>
      <c r="CM267" s="35">
        <f t="shared" si="565"/>
        <v>0.13279799315673632</v>
      </c>
      <c r="CN267" s="35">
        <f t="shared" si="565"/>
        <v>0.18330733366516083</v>
      </c>
      <c r="CO267" s="35">
        <f t="shared" si="565"/>
        <v>0.27426175500202105</v>
      </c>
      <c r="CP267" s="35">
        <f t="shared" si="565"/>
        <v>0.45844043397154272</v>
      </c>
      <c r="CQ267" s="35">
        <f t="shared" si="565"/>
        <v>0.63280695436744194</v>
      </c>
      <c r="CR267" s="35">
        <f t="shared" ref="CR267:DG267" si="566">EXP(CR266)</f>
        <v>0.94679652151464389</v>
      </c>
      <c r="CS267" s="35">
        <f t="shared" si="566"/>
        <v>0.38457632169283329</v>
      </c>
      <c r="CT267" s="35">
        <f t="shared" si="566"/>
        <v>0.53084883622499579</v>
      </c>
      <c r="CU267" s="35">
        <f t="shared" si="566"/>
        <v>0.79424827448416868</v>
      </c>
      <c r="CV267" s="35">
        <f t="shared" si="566"/>
        <v>0.22702904390802434</v>
      </c>
      <c r="CW267" s="35">
        <f t="shared" si="566"/>
        <v>0.3133788976329846</v>
      </c>
      <c r="CX267" s="35">
        <f t="shared" si="566"/>
        <v>0.46887292901449368</v>
      </c>
      <c r="CY267" s="35">
        <f t="shared" si="566"/>
        <v>0.93713636888880991</v>
      </c>
      <c r="CZ267" s="35">
        <f t="shared" si="566"/>
        <v>1.2935735320857475</v>
      </c>
      <c r="DA267" s="35">
        <f t="shared" si="566"/>
        <v>1.9354258230718506</v>
      </c>
      <c r="DB267" s="35">
        <f t="shared" si="566"/>
        <v>0.7861445696437156</v>
      </c>
      <c r="DC267" s="35">
        <f t="shared" si="566"/>
        <v>1.0851524297257418</v>
      </c>
      <c r="DD267" s="35">
        <f t="shared" si="566"/>
        <v>1.6235892141933093</v>
      </c>
      <c r="DE267" s="35">
        <f t="shared" si="566"/>
        <v>0.46408902460263979</v>
      </c>
      <c r="DF267" s="35">
        <f t="shared" si="566"/>
        <v>0.64060397044380957</v>
      </c>
      <c r="DG267" s="35">
        <f t="shared" si="566"/>
        <v>0.95846230307464242</v>
      </c>
    </row>
    <row r="268" spans="1:111" x14ac:dyDescent="0.2">
      <c r="B268" s="36">
        <f t="shared" si="563"/>
        <v>-0.35137620611322207</v>
      </c>
      <c r="D268" s="36">
        <f>$CE$5-$CE$7*SUMPRODUCT($B$5:$CD$5,AE268:DG268)</f>
        <v>1.567281466821413E-2</v>
      </c>
      <c r="F268" s="36">
        <f>SUMPRODUCT($B$7:$CD$7, LN(AE268:DG268))</f>
        <v>-487.23844849158837</v>
      </c>
      <c r="H268" s="36">
        <f t="shared" si="559"/>
        <v>-9.3066271340138118E-3</v>
      </c>
      <c r="I268" s="36">
        <f t="shared" si="559"/>
        <v>1.0214410894043291E-2</v>
      </c>
      <c r="J268" s="36">
        <f t="shared" si="559"/>
        <v>-1.3622659256624647E-2</v>
      </c>
      <c r="K268" s="36">
        <f t="shared" si="559"/>
        <v>2.5617142861637521E-3</v>
      </c>
      <c r="M268" s="36">
        <v>3.0165288016238399E-3</v>
      </c>
      <c r="N268" s="36">
        <f>IFERROR(M268/(MAX(ABS(M266),ABS(M267),ABS(M268),ABS(M269))),0)</f>
        <v>8.6617350420174002E-2</v>
      </c>
      <c r="P268" s="36">
        <f>L319</f>
        <v>1.1738951350537263E-4</v>
      </c>
      <c r="R268" s="36">
        <f>H319*J319</f>
        <v>2.2594559123109963E-4</v>
      </c>
      <c r="T268" s="36">
        <f>P268-D268</f>
        <v>-1.5555425154708757E-2</v>
      </c>
      <c r="V268" s="36">
        <v>-3.0102248015550026E-3</v>
      </c>
      <c r="X268" s="36">
        <v>-2.8909928302980198E-5</v>
      </c>
      <c r="Y268" s="36">
        <v>-1.701236567985473E-5</v>
      </c>
      <c r="Z268" s="36">
        <v>-1.4509476794864607E-2</v>
      </c>
      <c r="AA268" s="36">
        <v>-1.4054402855392598E-5</v>
      </c>
      <c r="AC268" s="44">
        <f t="shared" si="564"/>
        <v>1.0000000000000004</v>
      </c>
      <c r="AD268" s="37" t="s">
        <v>405</v>
      </c>
      <c r="AE268" s="36">
        <f t="shared" ref="AE268:BJ268" si="567">AE267/$AC267</f>
        <v>8.2063167506249996E-3</v>
      </c>
      <c r="AF268" s="36">
        <f t="shared" si="567"/>
        <v>1.132756607995856E-2</v>
      </c>
      <c r="AG268" s="36">
        <f t="shared" si="567"/>
        <v>1.6948138903518716E-2</v>
      </c>
      <c r="AH268" s="36">
        <f t="shared" si="567"/>
        <v>6.8841116025938273E-3</v>
      </c>
      <c r="AI268" s="36">
        <f t="shared" si="567"/>
        <v>9.5024639494023875E-3</v>
      </c>
      <c r="AJ268" s="36">
        <f t="shared" si="567"/>
        <v>1.4217447755620585E-2</v>
      </c>
      <c r="AK268" s="36">
        <f t="shared" si="567"/>
        <v>4.0639352636518264E-3</v>
      </c>
      <c r="AL268" s="36">
        <f t="shared" si="567"/>
        <v>5.6096415289092821E-3</v>
      </c>
      <c r="AM268" s="36">
        <f t="shared" si="567"/>
        <v>8.3930637137584821E-3</v>
      </c>
      <c r="AN268" s="36">
        <f t="shared" si="567"/>
        <v>1.4029370486810647E-2</v>
      </c>
      <c r="AO268" s="36">
        <f t="shared" si="567"/>
        <v>1.9365401809217832E-2</v>
      </c>
      <c r="AP268" s="36">
        <f t="shared" si="567"/>
        <v>2.8974231310445565E-2</v>
      </c>
      <c r="AQ268" s="36">
        <f t="shared" si="567"/>
        <v>1.1768952513072931E-2</v>
      </c>
      <c r="AR268" s="36">
        <f t="shared" si="567"/>
        <v>1.6245240262456929E-2</v>
      </c>
      <c r="AS268" s="36">
        <f t="shared" si="567"/>
        <v>2.430589118136154E-2</v>
      </c>
      <c r="AT268" s="36">
        <f t="shared" si="567"/>
        <v>6.9476301221060837E-3</v>
      </c>
      <c r="AU268" s="36">
        <f t="shared" si="567"/>
        <v>9.5901415578765453E-3</v>
      </c>
      <c r="AV268" s="36">
        <f t="shared" si="567"/>
        <v>1.4348629712685254E-2</v>
      </c>
      <c r="AW268" s="36">
        <f t="shared" si="567"/>
        <v>2.8678607604279691E-2</v>
      </c>
      <c r="AX268" s="36">
        <f t="shared" si="567"/>
        <v>3.9586434766113399E-2</v>
      </c>
      <c r="AY268" s="36">
        <f t="shared" si="567"/>
        <v>5.9228645445573665E-2</v>
      </c>
      <c r="AZ268" s="36">
        <f t="shared" si="567"/>
        <v>2.4057898488968412E-2</v>
      </c>
      <c r="BA268" s="36">
        <f t="shared" si="567"/>
        <v>3.3208252028289031E-2</v>
      </c>
      <c r="BB268" s="36">
        <f t="shared" si="567"/>
        <v>4.9685701601359239E-2</v>
      </c>
      <c r="BC268" s="36">
        <f t="shared" si="567"/>
        <v>1.4202230829877394E-2</v>
      </c>
      <c r="BD268" s="36">
        <f t="shared" si="567"/>
        <v>1.9604009094093079E-2</v>
      </c>
      <c r="BE268" s="36">
        <f t="shared" si="567"/>
        <v>2.9331232044664361E-2</v>
      </c>
      <c r="BF268" s="36">
        <f t="shared" si="567"/>
        <v>5.2176021102738595E-3</v>
      </c>
      <c r="BG268" s="36">
        <f t="shared" si="567"/>
        <v>7.2021022925488534E-3</v>
      </c>
      <c r="BH268" s="36">
        <f t="shared" si="567"/>
        <v>1.0775680246741505E-2</v>
      </c>
      <c r="BI268" s="36">
        <f t="shared" si="567"/>
        <v>4.3769399008780317E-3</v>
      </c>
      <c r="BJ268" s="36">
        <f t="shared" si="567"/>
        <v>6.041696593228273E-3</v>
      </c>
      <c r="BK268" s="36">
        <f t="shared" ref="BK268:CP268" si="568">BK267/$AC267</f>
        <v>9.03949818982854E-3</v>
      </c>
      <c r="BL268" s="36">
        <f t="shared" si="568"/>
        <v>2.5838628768541263E-3</v>
      </c>
      <c r="BM268" s="36">
        <f t="shared" si="568"/>
        <v>3.5666278025263654E-3</v>
      </c>
      <c r="BN268" s="36">
        <f t="shared" si="568"/>
        <v>5.3363364192874959E-3</v>
      </c>
      <c r="BO268" s="36">
        <f t="shared" si="568"/>
        <v>8.9199180682639472E-3</v>
      </c>
      <c r="BP268" s="36">
        <f t="shared" si="568"/>
        <v>1.2312583637279271E-2</v>
      </c>
      <c r="BQ268" s="36">
        <f t="shared" si="568"/>
        <v>1.8421907784321144E-2</v>
      </c>
      <c r="BR268" s="36">
        <f t="shared" si="568"/>
        <v>7.4827371808729474E-3</v>
      </c>
      <c r="BS268" s="36">
        <f t="shared" si="568"/>
        <v>1.0328775070599811E-2</v>
      </c>
      <c r="BT268" s="36">
        <f t="shared" si="568"/>
        <v>1.5453762384970109E-2</v>
      </c>
      <c r="BU268" s="36">
        <f t="shared" si="568"/>
        <v>4.4173251762116179E-3</v>
      </c>
      <c r="BV268" s="36">
        <f t="shared" si="568"/>
        <v>6.0974422936320117E-3</v>
      </c>
      <c r="BW268" s="36">
        <f t="shared" si="568"/>
        <v>9.1229040924776603E-3</v>
      </c>
      <c r="BX268" s="36">
        <f t="shared" si="568"/>
        <v>1.8233949298192689E-2</v>
      </c>
      <c r="BY268" s="36">
        <f t="shared" si="568"/>
        <v>2.5169180260822974E-2</v>
      </c>
      <c r="BZ268" s="36">
        <f t="shared" si="568"/>
        <v>3.7657759852122594E-2</v>
      </c>
      <c r="CA268" s="36">
        <f t="shared" si="568"/>
        <v>1.5296087847844263E-2</v>
      </c>
      <c r="CB268" s="36">
        <f t="shared" si="568"/>
        <v>2.1113911530177144E-2</v>
      </c>
      <c r="CC268" s="36">
        <f t="shared" si="568"/>
        <v>3.1590326013914254E-2</v>
      </c>
      <c r="CD268" s="36">
        <f t="shared" si="568"/>
        <v>9.0298232203772921E-3</v>
      </c>
      <c r="CE268" s="36">
        <f t="shared" si="568"/>
        <v>1.2464290902660782E-2</v>
      </c>
      <c r="CF268" s="36">
        <f t="shared" si="568"/>
        <v>1.8648889978749292E-2</v>
      </c>
      <c r="CG268" s="36">
        <f t="shared" si="568"/>
        <v>2.1091929901504531E-3</v>
      </c>
      <c r="CH268" s="36">
        <f t="shared" si="568"/>
        <v>2.9114185690547472E-3</v>
      </c>
      <c r="CI268" s="36">
        <f t="shared" si="568"/>
        <v>4.3560219350143098E-3</v>
      </c>
      <c r="CJ268" s="36">
        <f t="shared" si="568"/>
        <v>1.76935894346248E-3</v>
      </c>
      <c r="CK268" s="36">
        <f t="shared" si="568"/>
        <v>2.4423296053872703E-3</v>
      </c>
      <c r="CL268" s="36">
        <f t="shared" si="568"/>
        <v>3.6541778797048469E-3</v>
      </c>
      <c r="CM268" s="36">
        <f t="shared" si="568"/>
        <v>1.0445153448246855E-3</v>
      </c>
      <c r="CN268" s="36">
        <f t="shared" si="568"/>
        <v>1.4417937973368142E-3</v>
      </c>
      <c r="CO268" s="36">
        <f t="shared" si="568"/>
        <v>2.1571908188405321E-3</v>
      </c>
      <c r="CP268" s="36">
        <f t="shared" si="568"/>
        <v>3.6058381349648753E-3</v>
      </c>
      <c r="CQ268" s="36">
        <f t="shared" ref="CQ268:DG268" si="569">CQ267/$AC267</f>
        <v>4.9773084550189138E-3</v>
      </c>
      <c r="CR268" s="36">
        <f t="shared" si="569"/>
        <v>7.4469762052915157E-3</v>
      </c>
      <c r="CS268" s="36">
        <f t="shared" si="569"/>
        <v>3.0248640037074418E-3</v>
      </c>
      <c r="CT268" s="36">
        <f t="shared" si="569"/>
        <v>4.1753624587150462E-3</v>
      </c>
      <c r="CU268" s="36">
        <f t="shared" si="569"/>
        <v>6.2471163198986957E-3</v>
      </c>
      <c r="CV268" s="36">
        <f t="shared" si="569"/>
        <v>1.7856845156005261E-3</v>
      </c>
      <c r="CW268" s="36">
        <f t="shared" si="569"/>
        <v>2.4648645626411153E-3</v>
      </c>
      <c r="CX268" s="36">
        <f t="shared" si="569"/>
        <v>3.6878943535728517E-3</v>
      </c>
      <c r="CY268" s="36">
        <f t="shared" si="569"/>
        <v>7.3709948036816061E-3</v>
      </c>
      <c r="CZ268" s="36">
        <f t="shared" si="569"/>
        <v>1.0174531796786358E-2</v>
      </c>
      <c r="DA268" s="36">
        <f t="shared" si="569"/>
        <v>1.5222985851770364E-2</v>
      </c>
      <c r="DB268" s="36">
        <f t="shared" si="569"/>
        <v>6.1833770731331743E-3</v>
      </c>
      <c r="DC268" s="36">
        <f t="shared" si="569"/>
        <v>8.5352070266946842E-3</v>
      </c>
      <c r="DD268" s="36">
        <f t="shared" si="569"/>
        <v>1.2770252076890967E-2</v>
      </c>
      <c r="DE268" s="36">
        <f t="shared" si="569"/>
        <v>3.6502668153279155E-3</v>
      </c>
      <c r="DF268" s="36">
        <f t="shared" si="569"/>
        <v>5.0386354581009457E-3</v>
      </c>
      <c r="DG268" s="36">
        <f t="shared" si="569"/>
        <v>7.5387327714800554E-3</v>
      </c>
    </row>
    <row r="269" spans="1:111" x14ac:dyDescent="0.2">
      <c r="B269" s="35">
        <f t="shared" si="563"/>
        <v>0.36262691771971362</v>
      </c>
      <c r="D269" s="35">
        <f>$CE$6-$CE$7*SUMPRODUCT($B$6:$CD$6,AE268:DG268)</f>
        <v>5.2229163922955735E-2</v>
      </c>
      <c r="H269" s="35">
        <f t="shared" si="559"/>
        <v>-2.6886492834902978E-2</v>
      </c>
      <c r="I269" s="35">
        <f t="shared" si="559"/>
        <v>2.9749367668103266E-2</v>
      </c>
      <c r="J269" s="35">
        <f t="shared" si="559"/>
        <v>2.5617142861637521E-3</v>
      </c>
      <c r="K269" s="35">
        <f t="shared" si="559"/>
        <v>-5.2784274702464273E-3</v>
      </c>
      <c r="M269" s="35">
        <v>8.7542669915797351E-3</v>
      </c>
      <c r="N269" s="35">
        <f>IFERROR(M269/(MAX(ABS(M266),ABS(M267),ABS(M268),ABS(M269))),0)</f>
        <v>0.25137217694498265</v>
      </c>
      <c r="P269" s="35">
        <f>L320</f>
        <v>9.8838121349231756E-4</v>
      </c>
      <c r="R269" s="35">
        <f>H320*J320</f>
        <v>6.5571660716204816E-4</v>
      </c>
      <c r="T269" s="35">
        <f>P269-D269</f>
        <v>-5.1240782709463417E-2</v>
      </c>
      <c r="V269" s="35">
        <v>-8.7437690850313901E-3</v>
      </c>
      <c r="X269" s="35">
        <v>6.0710350424007797E-5</v>
      </c>
      <c r="Y269" s="35">
        <v>3.2099679027709771E-5</v>
      </c>
      <c r="Z269" s="35">
        <v>-1.4054402855392598E-5</v>
      </c>
      <c r="AA269" s="35">
        <v>-1.2759763248211233E-2</v>
      </c>
    </row>
    <row r="270" spans="1:111" x14ac:dyDescent="0.2">
      <c r="B270" s="3"/>
    </row>
    <row r="271" spans="1:111" ht="13.5" thickBot="1" x14ac:dyDescent="0.25">
      <c r="B271" s="39" t="s">
        <v>406</v>
      </c>
      <c r="D271" s="39" t="s">
        <v>407</v>
      </c>
      <c r="E271" s="39" t="s">
        <v>408</v>
      </c>
      <c r="F271" s="39" t="s">
        <v>409</v>
      </c>
      <c r="H271" s="39" t="s">
        <v>386</v>
      </c>
      <c r="I271" s="39" t="s">
        <v>410</v>
      </c>
      <c r="J271" s="39" t="s">
        <v>411</v>
      </c>
      <c r="K271" s="39" t="s">
        <v>388</v>
      </c>
      <c r="L271" s="39" t="s">
        <v>412</v>
      </c>
      <c r="M271" s="39" t="s">
        <v>413</v>
      </c>
    </row>
    <row r="272" spans="1:111" ht="13.5" thickTop="1" x14ac:dyDescent="0.2">
      <c r="B272" s="32">
        <v>1</v>
      </c>
      <c r="D272" s="32">
        <v>0</v>
      </c>
      <c r="E272" s="32"/>
      <c r="F272" s="32" t="b">
        <v>0</v>
      </c>
      <c r="H272" s="32">
        <v>0</v>
      </c>
      <c r="I272" s="32">
        <f>B266</f>
        <v>-0.67929939397561268</v>
      </c>
      <c r="J272" s="32">
        <f>IF(SUMPRODUCT(L272:L275,N266:N269)&gt;0,N266,-N266)</f>
        <v>-0.90612435089397203</v>
      </c>
      <c r="K272" s="32">
        <f>I272+J272*H272</f>
        <v>-0.67929939397561268</v>
      </c>
      <c r="L272" s="32">
        <f>D266</f>
        <v>-0.12767456481196859</v>
      </c>
      <c r="M272" s="32">
        <f>SUMPRODUCT(L272:L275,J272:J275)</f>
        <v>0.31697224839560256</v>
      </c>
    </row>
    <row r="273" spans="2:97" ht="13.5" thickBot="1" x14ac:dyDescent="0.25">
      <c r="H273" s="33">
        <f>H272</f>
        <v>0</v>
      </c>
      <c r="I273" s="33">
        <f>B267</f>
        <v>0.62562363601700277</v>
      </c>
      <c r="J273" s="32">
        <f>IF(SUMPRODUCT(L272:L275,N266:N269)&gt;0,N267,-N267)</f>
        <v>1</v>
      </c>
      <c r="K273" s="33">
        <f t="shared" ref="K273:K275" si="570">I273+J273*H273</f>
        <v>0.62562363601700277</v>
      </c>
      <c r="L273" s="32">
        <f>D267</f>
        <v>0.18679671991417024</v>
      </c>
      <c r="M273" s="39" t="s">
        <v>414</v>
      </c>
    </row>
    <row r="274" spans="2:97" ht="13.5" thickTop="1" x14ac:dyDescent="0.2">
      <c r="H274" s="33">
        <f t="shared" ref="H274:H275" si="571">H273</f>
        <v>0</v>
      </c>
      <c r="I274" s="32">
        <f>B268</f>
        <v>-0.35137620611322207</v>
      </c>
      <c r="J274" s="32">
        <f>IF(SUMPRODUCT(L272:L275,N266:N269)&gt;0,N268,-N268)</f>
        <v>8.6617350420174002E-2</v>
      </c>
      <c r="K274" s="32">
        <f t="shared" si="570"/>
        <v>-0.35137620611322207</v>
      </c>
      <c r="L274" s="32">
        <f>D268</f>
        <v>1.567281466821413E-2</v>
      </c>
      <c r="M274" s="32">
        <f>F268</f>
        <v>-487.23844849158837</v>
      </c>
    </row>
    <row r="275" spans="2:97" x14ac:dyDescent="0.2">
      <c r="H275" s="33">
        <f t="shared" si="571"/>
        <v>0</v>
      </c>
      <c r="I275" s="34">
        <f>B269</f>
        <v>0.36262691771971362</v>
      </c>
      <c r="J275" s="32">
        <f>IF(SUMPRODUCT(L272:L275,N266:N269)&gt;0,N269,-N269)</f>
        <v>0.25137217694498265</v>
      </c>
      <c r="K275" s="34">
        <f t="shared" si="570"/>
        <v>0.36262691771971362</v>
      </c>
      <c r="L275" s="32">
        <f>D269</f>
        <v>5.2229163922955735E-2</v>
      </c>
    </row>
    <row r="276" spans="2:97" ht="13.5" thickBot="1" x14ac:dyDescent="0.25">
      <c r="B276" s="39" t="s">
        <v>406</v>
      </c>
      <c r="D276" s="39" t="s">
        <v>407</v>
      </c>
      <c r="E276" s="39" t="s">
        <v>408</v>
      </c>
      <c r="F276" s="39" t="s">
        <v>409</v>
      </c>
      <c r="H276" s="39" t="s">
        <v>386</v>
      </c>
      <c r="I276" s="39" t="s">
        <v>410</v>
      </c>
      <c r="J276" s="39" t="s">
        <v>411</v>
      </c>
      <c r="K276" s="39" t="s">
        <v>388</v>
      </c>
      <c r="L276" s="39" t="s">
        <v>412</v>
      </c>
      <c r="M276" s="39" t="s">
        <v>413</v>
      </c>
      <c r="O276" s="45" t="s">
        <v>375</v>
      </c>
    </row>
    <row r="277" spans="2:97" ht="14.25" thickTop="1" thickBot="1" x14ac:dyDescent="0.25">
      <c r="B277" s="32">
        <f>1+B272</f>
        <v>2</v>
      </c>
      <c r="D277" s="32">
        <v>0</v>
      </c>
      <c r="E277" s="32">
        <f>H277</f>
        <v>1.433022553101182E-3</v>
      </c>
      <c r="F277" s="32" t="b">
        <f>OR(F272,M277*M272&lt;=0)</f>
        <v>0</v>
      </c>
      <c r="H277" s="32">
        <f>ABS(H259)</f>
        <v>1.433022553101182E-3</v>
      </c>
      <c r="I277" s="32">
        <f>I272</f>
        <v>-0.67929939397561268</v>
      </c>
      <c r="J277" s="32">
        <f>J272</f>
        <v>-0.90612435089397203</v>
      </c>
      <c r="K277" s="32">
        <f>I277+J277*H277</f>
        <v>-0.68059789060635789</v>
      </c>
      <c r="L277" s="32">
        <f>$CE$3-$CE$7*SUMPRODUCT($B$3:$CD$3,Q279:CS279)</f>
        <v>-5.8077868037059943E-2</v>
      </c>
      <c r="M277" s="32">
        <f>SUMPRODUCT(L277:L280,J277:J280)</f>
        <v>0.14320920217205504</v>
      </c>
      <c r="O277" s="46">
        <f>SUM(Q277:CS277)</f>
        <v>7.3596755848780111</v>
      </c>
      <c r="P277" s="39" t="s">
        <v>402</v>
      </c>
      <c r="Q277" s="32">
        <f t="shared" ref="Q277:AV277" si="572">SUMPRODUCT(B$3:B$6,$K277:$K280)</f>
        <v>4.1806173814336101E-2</v>
      </c>
      <c r="R277" s="32">
        <f t="shared" si="572"/>
        <v>0.36446140911966762</v>
      </c>
      <c r="S277" s="32">
        <f t="shared" si="572"/>
        <v>0.76778045325133193</v>
      </c>
      <c r="T277" s="32">
        <f t="shared" si="572"/>
        <v>-0.13381986693395395</v>
      </c>
      <c r="U277" s="32">
        <f t="shared" si="572"/>
        <v>0.18883536837137754</v>
      </c>
      <c r="V277" s="32">
        <f t="shared" si="572"/>
        <v>0.5921544125030419</v>
      </c>
      <c r="W277" s="32">
        <f t="shared" si="572"/>
        <v>-0.66069798917882405</v>
      </c>
      <c r="X277" s="32">
        <f t="shared" si="572"/>
        <v>-0.33804275387349259</v>
      </c>
      <c r="Y277" s="32">
        <f t="shared" si="572"/>
        <v>6.5276290258171776E-2</v>
      </c>
      <c r="Z277" s="32">
        <f t="shared" si="572"/>
        <v>0.57928330973156805</v>
      </c>
      <c r="AA277" s="32">
        <f t="shared" si="572"/>
        <v>0.90193854503689952</v>
      </c>
      <c r="AB277" s="32">
        <f t="shared" si="572"/>
        <v>1.3052575891685638</v>
      </c>
      <c r="AC277" s="32">
        <f t="shared" si="572"/>
        <v>0.40365726898327803</v>
      </c>
      <c r="AD277" s="32">
        <f t="shared" si="572"/>
        <v>0.7263125042886095</v>
      </c>
      <c r="AE277" s="32">
        <f t="shared" si="572"/>
        <v>1.1296315484202739</v>
      </c>
      <c r="AF277" s="32">
        <f t="shared" si="572"/>
        <v>-0.1232208532615921</v>
      </c>
      <c r="AG277" s="32">
        <f t="shared" si="572"/>
        <v>0.19943438204373942</v>
      </c>
      <c r="AH277" s="32">
        <f t="shared" si="572"/>
        <v>0.60275342617540373</v>
      </c>
      <c r="AI277" s="32">
        <f t="shared" si="572"/>
        <v>1.2959194909545442</v>
      </c>
      <c r="AJ277" s="32">
        <f t="shared" si="572"/>
        <v>1.6185747262598755</v>
      </c>
      <c r="AK277" s="32">
        <f t="shared" si="572"/>
        <v>2.0218937703915398</v>
      </c>
      <c r="AL277" s="32">
        <f t="shared" si="572"/>
        <v>1.1202934502062543</v>
      </c>
      <c r="AM277" s="32">
        <f t="shared" si="572"/>
        <v>1.4429486855115856</v>
      </c>
      <c r="AN277" s="32">
        <f t="shared" si="572"/>
        <v>1.8462677296432499</v>
      </c>
      <c r="AO277" s="32">
        <f t="shared" si="572"/>
        <v>0.59341532796138396</v>
      </c>
      <c r="AP277" s="32">
        <f t="shared" si="572"/>
        <v>0.91607056326671543</v>
      </c>
      <c r="AQ277" s="32">
        <f t="shared" si="572"/>
        <v>1.3193896073983797</v>
      </c>
      <c r="AR277" s="32">
        <f t="shared" si="572"/>
        <v>-0.41192575325656916</v>
      </c>
      <c r="AS277" s="32">
        <f t="shared" si="572"/>
        <v>-8.9270517951237652E-2</v>
      </c>
      <c r="AT277" s="32">
        <f t="shared" si="572"/>
        <v>0.31404852618042672</v>
      </c>
      <c r="AU277" s="32">
        <f t="shared" si="572"/>
        <v>-0.58755179400485924</v>
      </c>
      <c r="AV277" s="32">
        <f t="shared" si="572"/>
        <v>-0.26489655869952772</v>
      </c>
      <c r="AW277" s="32">
        <f t="shared" ref="AW277:CB277" si="573">SUMPRODUCT(AH$3:AH$6,$K277:$K280)</f>
        <v>0.13842248543213667</v>
      </c>
      <c r="AX277" s="32">
        <f t="shared" si="573"/>
        <v>-1.1144299162497293</v>
      </c>
      <c r="AY277" s="32">
        <f t="shared" si="573"/>
        <v>-0.79177468094439796</v>
      </c>
      <c r="AZ277" s="32">
        <f t="shared" si="573"/>
        <v>-0.38845563681273354</v>
      </c>
      <c r="BA277" s="32">
        <f t="shared" si="573"/>
        <v>0.12555138266066279</v>
      </c>
      <c r="BB277" s="32">
        <f t="shared" si="573"/>
        <v>0.44820661796599431</v>
      </c>
      <c r="BC277" s="32">
        <f t="shared" si="573"/>
        <v>0.85152566209765868</v>
      </c>
      <c r="BD277" s="32">
        <f t="shared" si="573"/>
        <v>-5.0074658087627233E-2</v>
      </c>
      <c r="BE277" s="32">
        <f t="shared" si="573"/>
        <v>0.27258057721770429</v>
      </c>
      <c r="BF277" s="32">
        <f t="shared" si="573"/>
        <v>0.67589962134936865</v>
      </c>
      <c r="BG277" s="32">
        <f t="shared" si="573"/>
        <v>-0.57695278033249742</v>
      </c>
      <c r="BH277" s="32">
        <f t="shared" si="573"/>
        <v>-0.25429754502716589</v>
      </c>
      <c r="BI277" s="32">
        <f t="shared" si="573"/>
        <v>0.14902149910449847</v>
      </c>
      <c r="BJ277" s="32">
        <f t="shared" si="573"/>
        <v>0.8421875638836388</v>
      </c>
      <c r="BK277" s="32">
        <f t="shared" si="573"/>
        <v>1.1648427991889703</v>
      </c>
      <c r="BL277" s="32">
        <f t="shared" si="573"/>
        <v>1.5681618433206346</v>
      </c>
      <c r="BM277" s="32">
        <f t="shared" si="573"/>
        <v>0.66656152313534867</v>
      </c>
      <c r="BN277" s="32">
        <f t="shared" si="573"/>
        <v>0.98921675844068013</v>
      </c>
      <c r="BO277" s="32">
        <f t="shared" si="573"/>
        <v>1.3925358025723447</v>
      </c>
      <c r="BP277" s="32">
        <f t="shared" si="573"/>
        <v>0.13968340089047848</v>
      </c>
      <c r="BQ277" s="32">
        <f t="shared" si="573"/>
        <v>0.46233863619581</v>
      </c>
      <c r="BR277" s="32">
        <f t="shared" si="573"/>
        <v>0.86565768032747437</v>
      </c>
      <c r="BS277" s="32">
        <f t="shared" si="573"/>
        <v>-1.3193896073983797</v>
      </c>
      <c r="BT277" s="32">
        <f t="shared" si="573"/>
        <v>-0.99673437209304838</v>
      </c>
      <c r="BU277" s="32">
        <f t="shared" si="573"/>
        <v>-0.59341532796138396</v>
      </c>
      <c r="BV277" s="32">
        <f t="shared" si="573"/>
        <v>-1.4950156481466697</v>
      </c>
      <c r="BW277" s="32">
        <f t="shared" si="573"/>
        <v>-1.1723604128413383</v>
      </c>
      <c r="BX277" s="32">
        <f t="shared" si="573"/>
        <v>-0.76904136870967388</v>
      </c>
      <c r="BY277" s="32">
        <f t="shared" si="573"/>
        <v>-2.0218937703915398</v>
      </c>
      <c r="BZ277" s="32">
        <f t="shared" si="573"/>
        <v>-1.6992385350862085</v>
      </c>
      <c r="CA277" s="32">
        <f t="shared" si="573"/>
        <v>-1.2959194909545442</v>
      </c>
      <c r="CB277" s="32">
        <f t="shared" si="573"/>
        <v>-0.78191247148114762</v>
      </c>
      <c r="CC277" s="32">
        <f t="shared" ref="CC277:CS277" si="574">SUMPRODUCT(BN$3:BN$6,$K277:$K280)</f>
        <v>-0.45925723617581615</v>
      </c>
      <c r="CD277" s="32">
        <f t="shared" si="574"/>
        <v>-5.5938192044151791E-2</v>
      </c>
      <c r="CE277" s="32">
        <f t="shared" si="574"/>
        <v>-0.95753851222943775</v>
      </c>
      <c r="CF277" s="32">
        <f t="shared" si="574"/>
        <v>-0.63488327692410629</v>
      </c>
      <c r="CG277" s="32">
        <f t="shared" si="574"/>
        <v>-0.23156423279244187</v>
      </c>
      <c r="CH277" s="32">
        <f t="shared" si="574"/>
        <v>-1.4844166344743077</v>
      </c>
      <c r="CI277" s="32">
        <f t="shared" si="574"/>
        <v>-1.1617613991689764</v>
      </c>
      <c r="CJ277" s="32">
        <f t="shared" si="574"/>
        <v>-0.75844235503731194</v>
      </c>
      <c r="CK277" s="32">
        <f t="shared" si="574"/>
        <v>-6.5276290258171776E-2</v>
      </c>
      <c r="CL277" s="32">
        <f t="shared" si="574"/>
        <v>0.25737894504715975</v>
      </c>
      <c r="CM277" s="32">
        <f t="shared" si="574"/>
        <v>0.66069798917882405</v>
      </c>
      <c r="CN277" s="32">
        <f t="shared" si="574"/>
        <v>-0.24090233100646183</v>
      </c>
      <c r="CO277" s="32">
        <f t="shared" si="574"/>
        <v>8.175290429886968E-2</v>
      </c>
      <c r="CP277" s="32">
        <f t="shared" si="574"/>
        <v>0.48507194843053403</v>
      </c>
      <c r="CQ277" s="32">
        <f t="shared" si="574"/>
        <v>-0.76778045325133193</v>
      </c>
      <c r="CR277" s="32">
        <f t="shared" si="574"/>
        <v>-0.44512521794600046</v>
      </c>
      <c r="CS277" s="32">
        <f t="shared" si="574"/>
        <v>-4.1806173814336101E-2</v>
      </c>
    </row>
    <row r="278" spans="2:97" ht="14.25" thickTop="1" thickBot="1" x14ac:dyDescent="0.25">
      <c r="H278" s="33">
        <f>H277</f>
        <v>1.433022553101182E-3</v>
      </c>
      <c r="I278" s="33">
        <f t="shared" ref="I278:J278" si="575">I273</f>
        <v>0.62562363601700277</v>
      </c>
      <c r="J278" s="33">
        <f t="shared" si="575"/>
        <v>1</v>
      </c>
      <c r="K278" s="33">
        <f t="shared" ref="K278:K280" si="576">I278+J278*H278</f>
        <v>0.62705665857010395</v>
      </c>
      <c r="L278" s="33">
        <f>$CE$4-$CE$7*SUMPRODUCT($B$4:$CD$4,Q279:CS279)</f>
        <v>8.3913349936601378E-2</v>
      </c>
      <c r="M278" s="39" t="s">
        <v>414</v>
      </c>
      <c r="O278" s="47">
        <f t="shared" ref="O278:O279" si="577">SUM(Q278:CS278)</f>
        <v>127.29112544390408</v>
      </c>
      <c r="P278" s="39" t="s">
        <v>404</v>
      </c>
      <c r="Q278" s="33">
        <f>EXP(Q277)</f>
        <v>1.0426923580806691</v>
      </c>
      <c r="R278" s="33">
        <f>EXP(R277)</f>
        <v>1.4397383693361823</v>
      </c>
      <c r="S278" s="33">
        <f t="shared" ref="S278:CD278" si="578">EXP(S277)</f>
        <v>2.1549778676077165</v>
      </c>
      <c r="T278" s="33">
        <f t="shared" si="578"/>
        <v>0.87474762138337137</v>
      </c>
      <c r="U278" s="33">
        <f t="shared" si="578"/>
        <v>1.2078420871036668</v>
      </c>
      <c r="V278" s="33">
        <f t="shared" si="578"/>
        <v>1.8078791402035188</v>
      </c>
      <c r="W278" s="33">
        <f t="shared" si="578"/>
        <v>0.5164907037259906</v>
      </c>
      <c r="X278" s="33">
        <f t="shared" si="578"/>
        <v>0.71316479668898125</v>
      </c>
      <c r="Y278" s="33">
        <f t="shared" si="578"/>
        <v>1.0674539107617909</v>
      </c>
      <c r="Z278" s="33">
        <f t="shared" si="578"/>
        <v>1.7847588529729503</v>
      </c>
      <c r="AA278" s="33">
        <f t="shared" si="578"/>
        <v>2.4643757870898209</v>
      </c>
      <c r="AB278" s="33">
        <f t="shared" si="578"/>
        <v>3.6886391248261963</v>
      </c>
      <c r="AC278" s="33">
        <f t="shared" si="578"/>
        <v>1.4972906910479318</v>
      </c>
      <c r="AD278" s="33">
        <f t="shared" si="578"/>
        <v>2.0674428475909248</v>
      </c>
      <c r="AE278" s="33">
        <f t="shared" si="578"/>
        <v>3.0945161106989953</v>
      </c>
      <c r="AF278" s="33">
        <f t="shared" si="578"/>
        <v>0.8840683916107438</v>
      </c>
      <c r="AG278" s="33">
        <f t="shared" si="578"/>
        <v>1.2207121061693249</v>
      </c>
      <c r="AH278" s="33">
        <f t="shared" si="578"/>
        <v>1.8271427833993104</v>
      </c>
      <c r="AI278" s="33">
        <f t="shared" si="578"/>
        <v>3.6543545757798537</v>
      </c>
      <c r="AJ278" s="33">
        <f t="shared" si="578"/>
        <v>5.0458934096287438</v>
      </c>
      <c r="AK278" s="33">
        <f t="shared" si="578"/>
        <v>7.5526143163574488</v>
      </c>
      <c r="AL278" s="33">
        <f t="shared" si="578"/>
        <v>3.0657537173659377</v>
      </c>
      <c r="AM278" s="33">
        <f t="shared" si="578"/>
        <v>4.2331596885888834</v>
      </c>
      <c r="AN278" s="33">
        <f t="shared" si="578"/>
        <v>6.3361271973075564</v>
      </c>
      <c r="AO278" s="33">
        <f t="shared" si="578"/>
        <v>1.8101601607430275</v>
      </c>
      <c r="AP278" s="33">
        <f t="shared" si="578"/>
        <v>2.4994496390697241</v>
      </c>
      <c r="AQ278" s="33">
        <f t="shared" si="578"/>
        <v>3.7411371177659056</v>
      </c>
      <c r="AR278" s="33">
        <f t="shared" si="578"/>
        <v>0.66237345329831687</v>
      </c>
      <c r="AS278" s="33">
        <f t="shared" si="578"/>
        <v>0.91459812489535364</v>
      </c>
      <c r="AT278" s="33">
        <f t="shared" si="578"/>
        <v>1.3689561651494657</v>
      </c>
      <c r="AU278" s="33">
        <f t="shared" si="578"/>
        <v>0.55568605471199362</v>
      </c>
      <c r="AV278" s="33">
        <f t="shared" si="578"/>
        <v>0.76728531486178397</v>
      </c>
      <c r="AW278" s="33">
        <f t="shared" si="578"/>
        <v>1.1484606556883881</v>
      </c>
      <c r="AX278" s="33">
        <f t="shared" si="578"/>
        <v>0.32810227136717396</v>
      </c>
      <c r="AY278" s="33">
        <f t="shared" si="578"/>
        <v>0.4530400798402382</v>
      </c>
      <c r="AZ278" s="33">
        <f t="shared" si="578"/>
        <v>0.67810330403647101</v>
      </c>
      <c r="BA278" s="33">
        <f t="shared" si="578"/>
        <v>1.1337734237589721</v>
      </c>
      <c r="BB278" s="33">
        <f t="shared" si="578"/>
        <v>1.5655021231038455</v>
      </c>
      <c r="BC278" s="33">
        <f t="shared" si="578"/>
        <v>2.3432190867686247</v>
      </c>
      <c r="BD278" s="33">
        <f t="shared" si="578"/>
        <v>0.9511584101819156</v>
      </c>
      <c r="BE278" s="33">
        <f t="shared" si="578"/>
        <v>1.3133492806799301</v>
      </c>
      <c r="BF278" s="33">
        <f t="shared" si="578"/>
        <v>1.9658006569684583</v>
      </c>
      <c r="BG278" s="33">
        <f t="shared" si="578"/>
        <v>0.561607102003708</v>
      </c>
      <c r="BH278" s="33">
        <f t="shared" si="578"/>
        <v>0.77546103314193626</v>
      </c>
      <c r="BI278" s="33">
        <f t="shared" si="578"/>
        <v>1.1606979429072093</v>
      </c>
      <c r="BJ278" s="33">
        <f t="shared" si="578"/>
        <v>2.3214397239770879</v>
      </c>
      <c r="BK278" s="33">
        <f t="shared" si="578"/>
        <v>3.2054189491359359</v>
      </c>
      <c r="BL278" s="33">
        <f t="shared" si="578"/>
        <v>4.7978209367186659</v>
      </c>
      <c r="BM278" s="33">
        <f t="shared" si="578"/>
        <v>1.9475292601854117</v>
      </c>
      <c r="BN278" s="33">
        <f t="shared" si="578"/>
        <v>2.6891274109413934</v>
      </c>
      <c r="BO278" s="33">
        <f t="shared" si="578"/>
        <v>4.0250438393385597</v>
      </c>
      <c r="BP278" s="33">
        <f t="shared" si="578"/>
        <v>1.1499096808395646</v>
      </c>
      <c r="BQ278" s="33">
        <f t="shared" si="578"/>
        <v>1.5877828929554307</v>
      </c>
      <c r="BR278" s="33">
        <f t="shared" si="578"/>
        <v>2.3765685945167339</v>
      </c>
      <c r="BS278" s="33">
        <f t="shared" si="578"/>
        <v>0.26729840915244774</v>
      </c>
      <c r="BT278" s="33">
        <f t="shared" si="578"/>
        <v>0.36908276227102366</v>
      </c>
      <c r="BU278" s="33">
        <f t="shared" si="578"/>
        <v>0.55243730454741857</v>
      </c>
      <c r="BV278" s="33">
        <f t="shared" si="578"/>
        <v>0.22424509568293316</v>
      </c>
      <c r="BW278" s="33">
        <f t="shared" si="578"/>
        <v>0.3096352110841924</v>
      </c>
      <c r="BX278" s="33">
        <f t="shared" si="578"/>
        <v>0.46345713994281418</v>
      </c>
      <c r="BY278" s="33">
        <f t="shared" si="578"/>
        <v>0.13240448381353201</v>
      </c>
      <c r="BZ278" s="33">
        <f t="shared" si="578"/>
        <v>0.18282268412265984</v>
      </c>
      <c r="CA278" s="33">
        <f t="shared" si="578"/>
        <v>0.27364613347258349</v>
      </c>
      <c r="CB278" s="33">
        <f t="shared" si="578"/>
        <v>0.45753016066845337</v>
      </c>
      <c r="CC278" s="33">
        <f t="shared" si="578"/>
        <v>0.6317527143437236</v>
      </c>
      <c r="CD278" s="33">
        <f t="shared" si="578"/>
        <v>0.94559757953768275</v>
      </c>
      <c r="CE278" s="33">
        <f t="shared" ref="CE278:CS278" si="579">EXP(CE277)</f>
        <v>0.38383653304277648</v>
      </c>
      <c r="CF278" s="33">
        <f t="shared" si="579"/>
        <v>0.52999734762792439</v>
      </c>
      <c r="CG278" s="33">
        <f t="shared" si="579"/>
        <v>0.79329173852300072</v>
      </c>
      <c r="CH278" s="33">
        <f t="shared" si="579"/>
        <v>0.22663451288211381</v>
      </c>
      <c r="CI278" s="33">
        <f t="shared" si="579"/>
        <v>0.31293449259839146</v>
      </c>
      <c r="CJ278" s="33">
        <f t="shared" si="579"/>
        <v>0.4683954528985107</v>
      </c>
      <c r="CK278" s="33">
        <f t="shared" si="579"/>
        <v>0.9368085965288635</v>
      </c>
      <c r="CL278" s="33">
        <f t="shared" si="579"/>
        <v>1.2935352126578403</v>
      </c>
      <c r="CM278" s="33">
        <f t="shared" si="579"/>
        <v>1.9361432699290586</v>
      </c>
      <c r="CN278" s="33">
        <f t="shared" si="579"/>
        <v>0.78591838249736024</v>
      </c>
      <c r="CO278" s="33">
        <f t="shared" si="579"/>
        <v>1.085187631499394</v>
      </c>
      <c r="CP278" s="33">
        <f t="shared" si="579"/>
        <v>1.6242918698909623</v>
      </c>
      <c r="CQ278" s="33">
        <f t="shared" si="579"/>
        <v>0.46404188879680691</v>
      </c>
      <c r="CR278" s="33">
        <f t="shared" si="579"/>
        <v>0.64074403835643012</v>
      </c>
      <c r="CS278" s="33">
        <f t="shared" si="579"/>
        <v>0.95905565265745796</v>
      </c>
    </row>
    <row r="279" spans="2:97" ht="14.25" thickTop="1" thickBot="1" x14ac:dyDescent="0.25">
      <c r="H279" s="32">
        <f t="shared" ref="H279:H280" si="580">H278</f>
        <v>1.433022553101182E-3</v>
      </c>
      <c r="I279" s="32">
        <f t="shared" ref="I279:J279" si="581">I274</f>
        <v>-0.35137620611322207</v>
      </c>
      <c r="J279" s="32">
        <f t="shared" si="581"/>
        <v>8.6617350420174002E-2</v>
      </c>
      <c r="K279" s="32">
        <f t="shared" si="576"/>
        <v>-0.3512520814965801</v>
      </c>
      <c r="L279" s="32">
        <f>$CE$5-$CE$7*SUMPRODUCT($B$5:$CD$5,Q279:CS279)</f>
        <v>7.1277108082838936E-3</v>
      </c>
      <c r="M279" s="32">
        <f>SUMPRODUCT($B$7:$CD$7, LN(Q279:CS279))</f>
        <v>-487.23811878398169</v>
      </c>
      <c r="O279" s="48">
        <f t="shared" si="577"/>
        <v>1.0000000000000002</v>
      </c>
      <c r="P279" s="39" t="s">
        <v>405</v>
      </c>
      <c r="Q279" s="32">
        <f t="shared" ref="Q279:AV279" si="582">Q278/$O278</f>
        <v>8.1913986889853765E-3</v>
      </c>
      <c r="R279" s="32">
        <f t="shared" si="582"/>
        <v>1.1310595018430099E-2</v>
      </c>
      <c r="S279" s="32">
        <f t="shared" si="582"/>
        <v>1.6929521677906709E-2</v>
      </c>
      <c r="T279" s="32">
        <f t="shared" si="582"/>
        <v>6.8720236256286683E-3</v>
      </c>
      <c r="U279" s="32">
        <f t="shared" si="582"/>
        <v>9.4888161518844501E-3</v>
      </c>
      <c r="V279" s="32">
        <f t="shared" si="582"/>
        <v>1.4202711570809648E-2</v>
      </c>
      <c r="W279" s="32">
        <f t="shared" si="582"/>
        <v>4.057554695386858E-3</v>
      </c>
      <c r="X279" s="32">
        <f t="shared" si="582"/>
        <v>5.6026277888733553E-3</v>
      </c>
      <c r="Y279" s="32">
        <f t="shared" si="582"/>
        <v>8.385925625523729E-3</v>
      </c>
      <c r="Z279" s="32">
        <f t="shared" si="582"/>
        <v>1.4021078427493954E-2</v>
      </c>
      <c r="AA279" s="32">
        <f t="shared" si="582"/>
        <v>1.9360153965924724E-2</v>
      </c>
      <c r="AB279" s="32">
        <f t="shared" si="582"/>
        <v>2.8977975581272887E-2</v>
      </c>
      <c r="AC279" s="32">
        <f t="shared" si="582"/>
        <v>1.1762726473086082E-2</v>
      </c>
      <c r="AD279" s="32">
        <f t="shared" si="582"/>
        <v>1.6241845929015893E-2</v>
      </c>
      <c r="AE279" s="32">
        <f t="shared" si="582"/>
        <v>2.431054089519161E-2</v>
      </c>
      <c r="AF279" s="32">
        <f t="shared" si="582"/>
        <v>6.9452476637921149E-3</v>
      </c>
      <c r="AG279" s="32">
        <f t="shared" si="582"/>
        <v>9.5899231145322884E-3</v>
      </c>
      <c r="AH279" s="32">
        <f t="shared" si="582"/>
        <v>1.4354046890759198E-2</v>
      </c>
      <c r="AI279" s="32">
        <f t="shared" si="582"/>
        <v>2.8708635916572918E-2</v>
      </c>
      <c r="AJ279" s="32">
        <f t="shared" si="582"/>
        <v>3.9640575036414605E-2</v>
      </c>
      <c r="AK279" s="32">
        <f t="shared" si="582"/>
        <v>5.9333392567778108E-2</v>
      </c>
      <c r="AL279" s="32">
        <f t="shared" si="582"/>
        <v>2.4084583325622213E-2</v>
      </c>
      <c r="AM279" s="32">
        <f t="shared" si="582"/>
        <v>3.3255733059367083E-2</v>
      </c>
      <c r="AN279" s="32">
        <f t="shared" si="582"/>
        <v>4.9776660982542922E-2</v>
      </c>
      <c r="AO279" s="32">
        <f t="shared" si="582"/>
        <v>1.4220631284627513E-2</v>
      </c>
      <c r="AP279" s="32">
        <f t="shared" si="582"/>
        <v>1.9635694400166229E-2</v>
      </c>
      <c r="AQ279" s="32">
        <f t="shared" si="582"/>
        <v>2.9390400192624483E-2</v>
      </c>
      <c r="AR279" s="32">
        <f t="shared" si="582"/>
        <v>5.203610628693971E-3</v>
      </c>
      <c r="AS279" s="32">
        <f t="shared" si="582"/>
        <v>7.1850894687737511E-3</v>
      </c>
      <c r="AT279" s="32">
        <f t="shared" si="582"/>
        <v>1.0754529511586029E-2</v>
      </c>
      <c r="AU279" s="32">
        <f t="shared" si="582"/>
        <v>4.3654736555603707E-3</v>
      </c>
      <c r="AV279" s="32">
        <f t="shared" si="582"/>
        <v>6.0277989701640194E-3</v>
      </c>
      <c r="AW279" s="32">
        <f t="shared" ref="AW279:CB279" si="583">AW278/$O278</f>
        <v>9.0223151981989758E-3</v>
      </c>
      <c r="AX279" s="32">
        <f t="shared" si="583"/>
        <v>2.5775738113947727E-3</v>
      </c>
      <c r="AY279" s="32">
        <f t="shared" si="583"/>
        <v>3.5590861362906905E-3</v>
      </c>
      <c r="AZ279" s="32">
        <f t="shared" si="583"/>
        <v>5.3271844495970328E-3</v>
      </c>
      <c r="BA279" s="32">
        <f t="shared" si="583"/>
        <v>8.9069321981807333E-3</v>
      </c>
      <c r="BB279" s="32">
        <f t="shared" si="583"/>
        <v>1.2298595975520278E-2</v>
      </c>
      <c r="BC279" s="32">
        <f t="shared" si="583"/>
        <v>1.8408346053953761E-2</v>
      </c>
      <c r="BD279" s="32">
        <f t="shared" si="583"/>
        <v>7.4723073337982357E-3</v>
      </c>
      <c r="BE279" s="32">
        <f t="shared" si="583"/>
        <v>1.0317681425942847E-2</v>
      </c>
      <c r="BF279" s="32">
        <f t="shared" si="583"/>
        <v>1.5443344146051776E-2</v>
      </c>
      <c r="BG279" s="32">
        <f t="shared" si="583"/>
        <v>4.4119894458094222E-3</v>
      </c>
      <c r="BH279" s="32">
        <f t="shared" si="583"/>
        <v>6.092027471967589E-3</v>
      </c>
      <c r="BI279" s="32">
        <f t="shared" si="583"/>
        <v>9.1184514148923701E-3</v>
      </c>
      <c r="BJ279" s="32">
        <f t="shared" si="583"/>
        <v>1.8237247222707E-2</v>
      </c>
      <c r="BK279" s="32">
        <f t="shared" si="583"/>
        <v>2.518179439420961E-2</v>
      </c>
      <c r="BL279" s="32">
        <f t="shared" si="583"/>
        <v>3.7691715899181182E-2</v>
      </c>
      <c r="BM279" s="32">
        <f t="shared" si="583"/>
        <v>1.5299803921080643E-2</v>
      </c>
      <c r="BN279" s="32">
        <f t="shared" si="583"/>
        <v>2.1125804344674953E-2</v>
      </c>
      <c r="BO279" s="32">
        <f t="shared" si="583"/>
        <v>3.1620773445925392E-2</v>
      </c>
      <c r="BP279" s="32">
        <f t="shared" si="583"/>
        <v>9.0336987502425553E-3</v>
      </c>
      <c r="BQ279" s="32">
        <f t="shared" si="583"/>
        <v>1.2473633864248853E-2</v>
      </c>
      <c r="BR279" s="32">
        <f t="shared" si="583"/>
        <v>1.8670340027467695E-2</v>
      </c>
      <c r="BS279" s="32">
        <f t="shared" si="583"/>
        <v>2.0998982310848012E-3</v>
      </c>
      <c r="BT279" s="32">
        <f t="shared" si="583"/>
        <v>2.8995168436441762E-3</v>
      </c>
      <c r="BU279" s="32">
        <f t="shared" si="583"/>
        <v>4.3399514508249996E-3</v>
      </c>
      <c r="BV279" s="32">
        <f t="shared" si="583"/>
        <v>1.7616710898023737E-3</v>
      </c>
      <c r="BW279" s="32">
        <f t="shared" si="583"/>
        <v>2.4324964525562743E-3</v>
      </c>
      <c r="BX279" s="32">
        <f t="shared" si="583"/>
        <v>3.6409226356243908E-3</v>
      </c>
      <c r="BY279" s="32">
        <f t="shared" si="583"/>
        <v>1.0401705802489847E-3</v>
      </c>
      <c r="BZ279" s="32">
        <f t="shared" si="583"/>
        <v>1.4362563256872763E-3</v>
      </c>
      <c r="CA279" s="32">
        <f t="shared" si="583"/>
        <v>2.1497659991479658E-3</v>
      </c>
      <c r="CB279" s="32">
        <f t="shared" si="583"/>
        <v>3.5943602436768643E-3</v>
      </c>
      <c r="CC279" s="32">
        <f t="shared" ref="CC279:CS279" si="584">CC278/$O278</f>
        <v>4.9630538825122623E-3</v>
      </c>
      <c r="CD279" s="32">
        <f t="shared" si="584"/>
        <v>7.4286214081310652E-3</v>
      </c>
      <c r="CE279" s="32">
        <f t="shared" si="584"/>
        <v>3.0154225732879499E-3</v>
      </c>
      <c r="CF279" s="32">
        <f t="shared" si="584"/>
        <v>4.1636629873422629E-3</v>
      </c>
      <c r="CG279" s="32">
        <f t="shared" si="584"/>
        <v>6.2321056221047904E-3</v>
      </c>
      <c r="CH279" s="32">
        <f t="shared" si="584"/>
        <v>1.7804423685607946E-3</v>
      </c>
      <c r="CI279" s="32">
        <f t="shared" si="584"/>
        <v>2.4584156319389172E-3</v>
      </c>
      <c r="CJ279" s="32">
        <f t="shared" si="584"/>
        <v>3.67971805783843E-3</v>
      </c>
      <c r="CK279" s="32">
        <f t="shared" si="584"/>
        <v>7.3595750941938655E-3</v>
      </c>
      <c r="CL279" s="32">
        <f t="shared" si="584"/>
        <v>1.016202196458612E-2</v>
      </c>
      <c r="CM279" s="32">
        <f t="shared" si="584"/>
        <v>1.5210355499467223E-2</v>
      </c>
      <c r="CN279" s="32">
        <f t="shared" si="584"/>
        <v>6.1741804839623845E-3</v>
      </c>
      <c r="CO279" s="32">
        <f t="shared" si="584"/>
        <v>8.5252418636020729E-3</v>
      </c>
      <c r="CP279" s="32">
        <f t="shared" si="584"/>
        <v>1.276044865049741E-2</v>
      </c>
      <c r="CQ279" s="32">
        <f t="shared" si="584"/>
        <v>3.6455164268408132E-3</v>
      </c>
      <c r="CR279" s="32">
        <f t="shared" si="584"/>
        <v>5.0336897888360616E-3</v>
      </c>
      <c r="CS279" s="32">
        <f t="shared" si="584"/>
        <v>7.5343481276713524E-3</v>
      </c>
    </row>
    <row r="280" spans="2:97" ht="13.5" thickTop="1" x14ac:dyDescent="0.2">
      <c r="H280" s="34">
        <f t="shared" si="580"/>
        <v>1.433022553101182E-3</v>
      </c>
      <c r="I280" s="34">
        <f t="shared" ref="I280:J280" si="585">I275</f>
        <v>0.36262691771971362</v>
      </c>
      <c r="J280" s="34">
        <f t="shared" si="585"/>
        <v>0.25137217694498265</v>
      </c>
      <c r="K280" s="34">
        <f t="shared" si="576"/>
        <v>0.36298713971849794</v>
      </c>
      <c r="L280" s="34">
        <f>$CE$6-$CE$7*SUMPRODUCT($B$6:$CD$6,Q279:CS279)</f>
        <v>2.4078632758218532E-2</v>
      </c>
    </row>
    <row r="281" spans="2:97" ht="13.5" thickBot="1" x14ac:dyDescent="0.25">
      <c r="B281" s="39" t="s">
        <v>406</v>
      </c>
      <c r="D281" s="39" t="s">
        <v>407</v>
      </c>
      <c r="E281" s="39" t="s">
        <v>408</v>
      </c>
      <c r="F281" s="39" t="s">
        <v>409</v>
      </c>
      <c r="H281" s="39" t="s">
        <v>386</v>
      </c>
      <c r="I281" s="39" t="s">
        <v>410</v>
      </c>
      <c r="J281" s="39" t="s">
        <v>411</v>
      </c>
      <c r="K281" s="39" t="s">
        <v>388</v>
      </c>
      <c r="L281" s="39" t="s">
        <v>412</v>
      </c>
      <c r="M281" s="39" t="s">
        <v>413</v>
      </c>
      <c r="O281" s="45" t="s">
        <v>375</v>
      </c>
    </row>
    <row r="282" spans="2:97" ht="14.25" thickTop="1" thickBot="1" x14ac:dyDescent="0.25">
      <c r="B282" s="32">
        <f>1+B277</f>
        <v>3</v>
      </c>
      <c r="D282" s="32">
        <f>IF(F277,IF(M282&lt;0,D277,H282),E277)</f>
        <v>1.433022553101182E-3</v>
      </c>
      <c r="E282" s="32">
        <f>IF(F277,IF(M282&lt;0,H282,E277),H282)</f>
        <v>2.866045106202364E-3</v>
      </c>
      <c r="F282" s="32" t="b">
        <f>OR(F277,M282*M277&lt;=0)</f>
        <v>1</v>
      </c>
      <c r="H282" s="32">
        <f>IF(F277,(D277+E277)/2,2*H277)</f>
        <v>2.866045106202364E-3</v>
      </c>
      <c r="I282" s="32">
        <f>I277</f>
        <v>-0.67929939397561268</v>
      </c>
      <c r="J282" s="32">
        <f>J277</f>
        <v>-0.90612435089397203</v>
      </c>
      <c r="K282" s="32">
        <f>I282+J282*H282</f>
        <v>-0.68189638723710311</v>
      </c>
      <c r="L282" s="32">
        <f>$CE$3-$CE$7*SUMPRODUCT($B$3:$CD$3,Q284:CS284)</f>
        <v>1.1437966808045985E-2</v>
      </c>
      <c r="M282" s="32">
        <f>SUMPRODUCT(L282:L285,J282:J285)</f>
        <v>-3.0406474019984992E-2</v>
      </c>
      <c r="O282" s="46">
        <f>SUM(Q282:CS282)</f>
        <v>7.3630783335288861</v>
      </c>
      <c r="P282" s="39" t="s">
        <v>402</v>
      </c>
      <c r="Q282" s="32">
        <f t="shared" ref="Q282:AV282" si="586">SUMPRODUCT(B$3:B$6,$K282:$K285)</f>
        <v>4.1187301276553845E-2</v>
      </c>
      <c r="R282" s="32">
        <f t="shared" si="586"/>
        <v>0.36416273391413806</v>
      </c>
      <c r="S282" s="32">
        <f t="shared" si="586"/>
        <v>0.76788202471111822</v>
      </c>
      <c r="T282" s="32">
        <f t="shared" si="586"/>
        <v>-0.1343766771634152</v>
      </c>
      <c r="U282" s="32">
        <f t="shared" si="586"/>
        <v>0.18859875547416899</v>
      </c>
      <c r="V282" s="32">
        <f t="shared" si="586"/>
        <v>0.59231804627114926</v>
      </c>
      <c r="W282" s="32">
        <f t="shared" si="586"/>
        <v>-0.66106861248332227</v>
      </c>
      <c r="X282" s="32">
        <f t="shared" si="586"/>
        <v>-0.33809317984573811</v>
      </c>
      <c r="Y282" s="32">
        <f t="shared" si="586"/>
        <v>6.56261109512421E-2</v>
      </c>
      <c r="Z282" s="32">
        <f t="shared" si="586"/>
        <v>0.57989274223930121</v>
      </c>
      <c r="AA282" s="32">
        <f t="shared" si="586"/>
        <v>0.90286817487688542</v>
      </c>
      <c r="AB282" s="32">
        <f t="shared" si="586"/>
        <v>1.3065874656738656</v>
      </c>
      <c r="AC282" s="32">
        <f t="shared" si="586"/>
        <v>0.40432876379933214</v>
      </c>
      <c r="AD282" s="32">
        <f t="shared" si="586"/>
        <v>0.72730419643691635</v>
      </c>
      <c r="AE282" s="32">
        <f t="shared" si="586"/>
        <v>1.1310234872338967</v>
      </c>
      <c r="AF282" s="32">
        <f t="shared" si="586"/>
        <v>-0.12236317152057502</v>
      </c>
      <c r="AG282" s="32">
        <f t="shared" si="586"/>
        <v>0.20061226111700917</v>
      </c>
      <c r="AH282" s="32">
        <f t="shared" si="586"/>
        <v>0.60433155191398935</v>
      </c>
      <c r="AI282" s="32">
        <f t="shared" si="586"/>
        <v>1.2981666635229643</v>
      </c>
      <c r="AJ282" s="32">
        <f t="shared" si="586"/>
        <v>1.6211420961605485</v>
      </c>
      <c r="AK282" s="32">
        <f t="shared" si="586"/>
        <v>2.0248613869575287</v>
      </c>
      <c r="AL282" s="32">
        <f t="shared" si="586"/>
        <v>1.1226026850829951</v>
      </c>
      <c r="AM282" s="32">
        <f t="shared" si="586"/>
        <v>1.4455781177205793</v>
      </c>
      <c r="AN282" s="32">
        <f t="shared" si="586"/>
        <v>1.8492974085175595</v>
      </c>
      <c r="AO282" s="32">
        <f t="shared" si="586"/>
        <v>0.595910749763088</v>
      </c>
      <c r="AP282" s="32">
        <f t="shared" si="586"/>
        <v>0.91888618240067221</v>
      </c>
      <c r="AQ282" s="32">
        <f t="shared" si="586"/>
        <v>1.3226054731976524</v>
      </c>
      <c r="AR282" s="32">
        <f t="shared" si="586"/>
        <v>-0.41341029021484826</v>
      </c>
      <c r="AS282" s="32">
        <f t="shared" si="586"/>
        <v>-9.0434857577264077E-2</v>
      </c>
      <c r="AT282" s="32">
        <f t="shared" si="586"/>
        <v>0.31328443321971616</v>
      </c>
      <c r="AU282" s="32">
        <f t="shared" si="586"/>
        <v>-0.58897426865481728</v>
      </c>
      <c r="AV282" s="32">
        <f t="shared" si="586"/>
        <v>-0.26599883601723312</v>
      </c>
      <c r="AW282" s="32">
        <f t="shared" ref="AW282:CB282" si="587">SUMPRODUCT(AH$3:AH$6,$K282:$K285)</f>
        <v>0.13772045477974712</v>
      </c>
      <c r="AX282" s="32">
        <f t="shared" si="587"/>
        <v>-1.1156662039747245</v>
      </c>
      <c r="AY282" s="32">
        <f t="shared" si="587"/>
        <v>-0.79269077133714028</v>
      </c>
      <c r="AZ282" s="32">
        <f t="shared" si="587"/>
        <v>-0.38897148054016006</v>
      </c>
      <c r="BA282" s="32">
        <f t="shared" si="587"/>
        <v>0.12529515074789904</v>
      </c>
      <c r="BB282" s="32">
        <f t="shared" si="587"/>
        <v>0.44827058338548326</v>
      </c>
      <c r="BC282" s="32">
        <f t="shared" si="587"/>
        <v>0.85198987418246341</v>
      </c>
      <c r="BD282" s="32">
        <f t="shared" si="587"/>
        <v>-5.0268827692069973E-2</v>
      </c>
      <c r="BE282" s="32">
        <f t="shared" si="587"/>
        <v>0.27270660494551424</v>
      </c>
      <c r="BF282" s="32">
        <f t="shared" si="587"/>
        <v>0.67642589574249445</v>
      </c>
      <c r="BG282" s="32">
        <f t="shared" si="587"/>
        <v>-0.57696076301197707</v>
      </c>
      <c r="BH282" s="32">
        <f t="shared" si="587"/>
        <v>-0.25398533037439291</v>
      </c>
      <c r="BI282" s="32">
        <f t="shared" si="587"/>
        <v>0.1497339604225873</v>
      </c>
      <c r="BJ282" s="32">
        <f t="shared" si="587"/>
        <v>0.84356907203156206</v>
      </c>
      <c r="BK282" s="32">
        <f t="shared" si="587"/>
        <v>1.1665445046691463</v>
      </c>
      <c r="BL282" s="32">
        <f t="shared" si="587"/>
        <v>1.5702637954661265</v>
      </c>
      <c r="BM282" s="32">
        <f t="shared" si="587"/>
        <v>0.66800509359159288</v>
      </c>
      <c r="BN282" s="32">
        <f t="shared" si="587"/>
        <v>0.99098052622917709</v>
      </c>
      <c r="BO282" s="32">
        <f t="shared" si="587"/>
        <v>1.3946998170261573</v>
      </c>
      <c r="BP282" s="32">
        <f t="shared" si="587"/>
        <v>0.14131315827168578</v>
      </c>
      <c r="BQ282" s="32">
        <f t="shared" si="587"/>
        <v>0.46428859090926999</v>
      </c>
      <c r="BR282" s="32">
        <f t="shared" si="587"/>
        <v>0.86800788170625021</v>
      </c>
      <c r="BS282" s="32">
        <f t="shared" si="587"/>
        <v>-1.3226054731976524</v>
      </c>
      <c r="BT282" s="32">
        <f t="shared" si="587"/>
        <v>-0.99963004056006821</v>
      </c>
      <c r="BU282" s="32">
        <f t="shared" si="587"/>
        <v>-0.595910749763088</v>
      </c>
      <c r="BV282" s="32">
        <f t="shared" si="587"/>
        <v>-1.4981694516376216</v>
      </c>
      <c r="BW282" s="32">
        <f t="shared" si="587"/>
        <v>-1.1751940190000374</v>
      </c>
      <c r="BX282" s="32">
        <f t="shared" si="587"/>
        <v>-0.77147472820305718</v>
      </c>
      <c r="BY282" s="32">
        <f t="shared" si="587"/>
        <v>-2.0248613869575287</v>
      </c>
      <c r="BZ282" s="32">
        <f t="shared" si="587"/>
        <v>-1.7018859543199445</v>
      </c>
      <c r="CA282" s="32">
        <f t="shared" si="587"/>
        <v>-1.2981666635229643</v>
      </c>
      <c r="CB282" s="32">
        <f t="shared" si="587"/>
        <v>-0.78390003223490501</v>
      </c>
      <c r="CC282" s="32">
        <f t="shared" ref="CC282:CS282" si="588">SUMPRODUCT(BN$3:BN$6,$K282:$K285)</f>
        <v>-0.46092459959732085</v>
      </c>
      <c r="CD282" s="32">
        <f t="shared" si="588"/>
        <v>-5.7205308800340637E-2</v>
      </c>
      <c r="CE282" s="32">
        <f t="shared" si="588"/>
        <v>-0.95946401067487408</v>
      </c>
      <c r="CF282" s="32">
        <f t="shared" si="588"/>
        <v>-0.63648857803728986</v>
      </c>
      <c r="CG282" s="32">
        <f t="shared" si="588"/>
        <v>-0.23276928724030965</v>
      </c>
      <c r="CH282" s="32">
        <f t="shared" si="588"/>
        <v>-1.4861559459947813</v>
      </c>
      <c r="CI282" s="32">
        <f t="shared" si="588"/>
        <v>-1.1631805133571971</v>
      </c>
      <c r="CJ282" s="32">
        <f t="shared" si="588"/>
        <v>-0.75946122256021686</v>
      </c>
      <c r="CK282" s="32">
        <f t="shared" si="588"/>
        <v>-6.56261109512421E-2</v>
      </c>
      <c r="CL282" s="32">
        <f t="shared" si="588"/>
        <v>0.25734932168634211</v>
      </c>
      <c r="CM282" s="32">
        <f t="shared" si="588"/>
        <v>0.66106861248332227</v>
      </c>
      <c r="CN282" s="32">
        <f t="shared" si="588"/>
        <v>-0.24119008939121114</v>
      </c>
      <c r="CO282" s="32">
        <f t="shared" si="588"/>
        <v>8.1785343246373043E-2</v>
      </c>
      <c r="CP282" s="32">
        <f t="shared" si="588"/>
        <v>0.48550463404335331</v>
      </c>
      <c r="CQ282" s="32">
        <f t="shared" si="588"/>
        <v>-0.76788202471111822</v>
      </c>
      <c r="CR282" s="32">
        <f t="shared" si="588"/>
        <v>-0.44490659207353406</v>
      </c>
      <c r="CS282" s="32">
        <f t="shared" si="588"/>
        <v>-4.1187301276553845E-2</v>
      </c>
    </row>
    <row r="283" spans="2:97" ht="14.25" thickTop="1" thickBot="1" x14ac:dyDescent="0.25">
      <c r="H283" s="33">
        <f>H282</f>
        <v>2.866045106202364E-3</v>
      </c>
      <c r="I283" s="33">
        <f t="shared" ref="I283:J283" si="589">I278</f>
        <v>0.62562363601700277</v>
      </c>
      <c r="J283" s="33">
        <f t="shared" si="589"/>
        <v>1</v>
      </c>
      <c r="K283" s="33">
        <f t="shared" ref="K283:K285" si="590">I283+J283*H283</f>
        <v>0.62848968112320514</v>
      </c>
      <c r="L283" s="33">
        <f>$CE$4-$CE$7*SUMPRODUCT($B$4:$CD$4,Q284:CS284)</f>
        <v>-1.8896510771938324E-2</v>
      </c>
      <c r="M283" s="39" t="s">
        <v>414</v>
      </c>
      <c r="O283" s="47">
        <f t="shared" ref="O283:O284" si="591">SUM(Q283:CS283)</f>
        <v>127.44431458317774</v>
      </c>
      <c r="P283" s="39" t="s">
        <v>404</v>
      </c>
      <c r="Q283" s="33">
        <f>EXP(Q282)</f>
        <v>1.0420472640509766</v>
      </c>
      <c r="R283" s="33">
        <f>EXP(R282)</f>
        <v>1.4393084193937018</v>
      </c>
      <c r="S283" s="33">
        <f t="shared" ref="S283:CD283" si="592">EXP(S282)</f>
        <v>2.1551967629721092</v>
      </c>
      <c r="T283" s="33">
        <f t="shared" si="592"/>
        <v>0.87426068853676386</v>
      </c>
      <c r="U283" s="33">
        <f t="shared" si="592"/>
        <v>1.2075563298963203</v>
      </c>
      <c r="V283" s="33">
        <f t="shared" si="592"/>
        <v>1.8081749944847283</v>
      </c>
      <c r="W283" s="33">
        <f t="shared" si="592"/>
        <v>0.51629931570325449</v>
      </c>
      <c r="X283" s="33">
        <f t="shared" si="592"/>
        <v>0.71312883556743178</v>
      </c>
      <c r="Y283" s="33">
        <f t="shared" si="592"/>
        <v>1.0678273935508695</v>
      </c>
      <c r="Z283" s="33">
        <f t="shared" si="592"/>
        <v>1.7858468745405978</v>
      </c>
      <c r="AA283" s="33">
        <f t="shared" si="592"/>
        <v>2.4666678095596133</v>
      </c>
      <c r="AB283" s="33">
        <f t="shared" si="592"/>
        <v>3.6935478225923064</v>
      </c>
      <c r="AC283" s="33">
        <f t="shared" si="592"/>
        <v>1.4982964516288129</v>
      </c>
      <c r="AD283" s="33">
        <f t="shared" si="592"/>
        <v>2.0694941313828572</v>
      </c>
      <c r="AE283" s="33">
        <f t="shared" si="592"/>
        <v>3.0988264869769355</v>
      </c>
      <c r="AF283" s="33">
        <f t="shared" si="592"/>
        <v>0.88482696618931944</v>
      </c>
      <c r="AG283" s="33">
        <f t="shared" si="592"/>
        <v>1.2221508045536913</v>
      </c>
      <c r="AH283" s="33">
        <f t="shared" si="592"/>
        <v>1.8300285208832567</v>
      </c>
      <c r="AI283" s="33">
        <f t="shared" si="592"/>
        <v>3.6625757749047967</v>
      </c>
      <c r="AJ283" s="33">
        <f t="shared" si="592"/>
        <v>5.0588647284524724</v>
      </c>
      <c r="AK283" s="33">
        <f t="shared" si="592"/>
        <v>7.5750608696274364</v>
      </c>
      <c r="AL283" s="33">
        <f t="shared" si="592"/>
        <v>3.0728414432358182</v>
      </c>
      <c r="AM283" s="33">
        <f t="shared" si="592"/>
        <v>4.2443051417050182</v>
      </c>
      <c r="AN283" s="33">
        <f t="shared" si="592"/>
        <v>6.355352736921926</v>
      </c>
      <c r="AO283" s="33">
        <f t="shared" si="592"/>
        <v>1.8146829146150485</v>
      </c>
      <c r="AP283" s="33">
        <f t="shared" si="592"/>
        <v>2.5064970540602745</v>
      </c>
      <c r="AQ283" s="33">
        <f t="shared" si="592"/>
        <v>3.7531874784595378</v>
      </c>
      <c r="AR283" s="33">
        <f t="shared" si="592"/>
        <v>0.66139086495152688</v>
      </c>
      <c r="AS283" s="33">
        <f t="shared" si="592"/>
        <v>0.91353384177039265</v>
      </c>
      <c r="AT283" s="33">
        <f t="shared" si="592"/>
        <v>1.3679105549027406</v>
      </c>
      <c r="AU283" s="33">
        <f t="shared" si="592"/>
        <v>0.55489616731641933</v>
      </c>
      <c r="AV283" s="33">
        <f t="shared" si="592"/>
        <v>0.76644001962347463</v>
      </c>
      <c r="AW283" s="33">
        <f t="shared" si="592"/>
        <v>1.147654684046532</v>
      </c>
      <c r="AX283" s="33">
        <f t="shared" si="592"/>
        <v>0.32769689319020373</v>
      </c>
      <c r="AY283" s="33">
        <f t="shared" si="592"/>
        <v>0.45262524421804495</v>
      </c>
      <c r="AZ283" s="33">
        <f t="shared" si="592"/>
        <v>0.6777535989048904</v>
      </c>
      <c r="BA283" s="33">
        <f t="shared" si="592"/>
        <v>1.1334829520416125</v>
      </c>
      <c r="BB283" s="33">
        <f t="shared" si="592"/>
        <v>1.5656022643066136</v>
      </c>
      <c r="BC283" s="33">
        <f t="shared" si="592"/>
        <v>2.3443070898986105</v>
      </c>
      <c r="BD283" s="33">
        <f t="shared" si="592"/>
        <v>0.95097374205869667</v>
      </c>
      <c r="BE283" s="33">
        <f t="shared" si="592"/>
        <v>1.3135148095359888</v>
      </c>
      <c r="BF283" s="33">
        <f t="shared" si="592"/>
        <v>1.9668354797927035</v>
      </c>
      <c r="BG283" s="33">
        <f t="shared" si="592"/>
        <v>0.56160261889211283</v>
      </c>
      <c r="BH283" s="33">
        <f t="shared" si="592"/>
        <v>0.77570318123826254</v>
      </c>
      <c r="BI283" s="33">
        <f t="shared" si="592"/>
        <v>1.1615251899492822</v>
      </c>
      <c r="BJ283" s="33">
        <f t="shared" si="592"/>
        <v>2.3246490282002115</v>
      </c>
      <c r="BK283" s="33">
        <f t="shared" si="592"/>
        <v>3.2108782718902389</v>
      </c>
      <c r="BL283" s="33">
        <f t="shared" si="592"/>
        <v>4.8079163330333001</v>
      </c>
      <c r="BM283" s="33">
        <f t="shared" si="592"/>
        <v>1.95034268608877</v>
      </c>
      <c r="BN283" s="33">
        <f t="shared" si="592"/>
        <v>2.6938745924802601</v>
      </c>
      <c r="BO283" s="33">
        <f t="shared" si="592"/>
        <v>4.0337635237428326</v>
      </c>
      <c r="BP283" s="33">
        <f t="shared" si="592"/>
        <v>1.1517852826023931</v>
      </c>
      <c r="BQ283" s="33">
        <f t="shared" si="592"/>
        <v>1.590882018286534</v>
      </c>
      <c r="BR283" s="33">
        <f t="shared" si="592"/>
        <v>2.3821605778739023</v>
      </c>
      <c r="BS283" s="33">
        <f t="shared" si="592"/>
        <v>0.26644019403220459</v>
      </c>
      <c r="BT283" s="33">
        <f t="shared" si="592"/>
        <v>0.36801556682239267</v>
      </c>
      <c r="BU283" s="33">
        <f t="shared" si="592"/>
        <v>0.55106045907316625</v>
      </c>
      <c r="BV283" s="33">
        <f t="shared" si="592"/>
        <v>0.22353898477014655</v>
      </c>
      <c r="BW283" s="33">
        <f t="shared" si="592"/>
        <v>0.30875906875050624</v>
      </c>
      <c r="BX283" s="33">
        <f t="shared" si="592"/>
        <v>0.46233075311939342</v>
      </c>
      <c r="BY283" s="33">
        <f t="shared" si="592"/>
        <v>0.13201214052411739</v>
      </c>
      <c r="BZ283" s="33">
        <f t="shared" si="592"/>
        <v>0.18233931595376426</v>
      </c>
      <c r="CA283" s="33">
        <f t="shared" si="592"/>
        <v>0.27303189379774501</v>
      </c>
      <c r="CB283" s="33">
        <f t="shared" si="592"/>
        <v>0.4566216947920762</v>
      </c>
      <c r="CC283" s="33">
        <f t="shared" si="592"/>
        <v>0.6307002306566255</v>
      </c>
      <c r="CD283" s="33">
        <f t="shared" si="592"/>
        <v>0.944400155798095</v>
      </c>
      <c r="CE283" s="33">
        <f t="shared" ref="CE283:CS283" si="593">EXP(CE282)</f>
        <v>0.38309816748409553</v>
      </c>
      <c r="CF283" s="33">
        <f t="shared" si="593"/>
        <v>0.52914722482989329</v>
      </c>
      <c r="CG283" s="33">
        <f t="shared" si="593"/>
        <v>0.79233635454550655</v>
      </c>
      <c r="CH283" s="33">
        <f t="shared" si="593"/>
        <v>0.22624066747213903</v>
      </c>
      <c r="CI283" s="33">
        <f t="shared" si="593"/>
        <v>0.31249071777800935</v>
      </c>
      <c r="CJ283" s="33">
        <f t="shared" si="593"/>
        <v>0.46791846301968743</v>
      </c>
      <c r="CK283" s="33">
        <f t="shared" si="593"/>
        <v>0.93648093881041805</v>
      </c>
      <c r="CL283" s="33">
        <f t="shared" si="593"/>
        <v>1.2934968943650667</v>
      </c>
      <c r="CM283" s="33">
        <f t="shared" si="593"/>
        <v>1.9368609827380727</v>
      </c>
      <c r="CN283" s="33">
        <f t="shared" si="593"/>
        <v>0.78569226042888884</v>
      </c>
      <c r="CO283" s="33">
        <f t="shared" si="593"/>
        <v>1.0852228344149732</v>
      </c>
      <c r="CP283" s="33">
        <f t="shared" si="593"/>
        <v>1.6249948296834107</v>
      </c>
      <c r="CQ283" s="33">
        <f t="shared" si="593"/>
        <v>0.46399475777838356</v>
      </c>
      <c r="CR283" s="33">
        <f t="shared" si="593"/>
        <v>0.64088413689486801</v>
      </c>
      <c r="CS283" s="33">
        <f t="shared" si="593"/>
        <v>0.95964936956168656</v>
      </c>
    </row>
    <row r="284" spans="2:97" ht="14.25" thickTop="1" thickBot="1" x14ac:dyDescent="0.25">
      <c r="H284" s="32">
        <f t="shared" ref="H284:H285" si="594">H283</f>
        <v>2.866045106202364E-3</v>
      </c>
      <c r="I284" s="32">
        <f t="shared" ref="I284:J284" si="595">I279</f>
        <v>-0.35137620611322207</v>
      </c>
      <c r="J284" s="32">
        <f t="shared" si="595"/>
        <v>8.6617350420174002E-2</v>
      </c>
      <c r="K284" s="32">
        <f t="shared" si="590"/>
        <v>-0.35112795687993809</v>
      </c>
      <c r="L284" s="32">
        <f>$CE$5-$CE$7*SUMPRODUCT($B$5:$CD$5,Q284:CS284)</f>
        <v>-1.4182847904464779E-3</v>
      </c>
      <c r="M284" s="32">
        <f>SUMPRODUCT($B$7:$CD$7, LN(Q284:CS284))</f>
        <v>-487.23803797716027</v>
      </c>
      <c r="O284" s="48">
        <f t="shared" si="591"/>
        <v>1</v>
      </c>
      <c r="P284" s="39" t="s">
        <v>405</v>
      </c>
      <c r="Q284" s="32">
        <f t="shared" ref="Q284:AV284" si="596">Q283/$O283</f>
        <v>8.1764907870478173E-3</v>
      </c>
      <c r="R284" s="32">
        <f t="shared" si="596"/>
        <v>1.1293625958138161E-2</v>
      </c>
      <c r="S284" s="32">
        <f t="shared" si="596"/>
        <v>1.6910889826830991E-2</v>
      </c>
      <c r="T284" s="32">
        <f t="shared" si="596"/>
        <v>6.8599426455086725E-3</v>
      </c>
      <c r="U284" s="32">
        <f t="shared" si="596"/>
        <v>9.4751683026879727E-3</v>
      </c>
      <c r="V284" s="32">
        <f t="shared" si="596"/>
        <v>1.418796123152756E-2</v>
      </c>
      <c r="W284" s="32">
        <f t="shared" si="596"/>
        <v>4.0511757420633055E-3</v>
      </c>
      <c r="X284" s="32">
        <f t="shared" si="596"/>
        <v>5.5956112118442248E-3</v>
      </c>
      <c r="Y284" s="32">
        <f t="shared" si="596"/>
        <v>8.3787762290011124E-3</v>
      </c>
      <c r="Z284" s="32">
        <f t="shared" si="596"/>
        <v>1.4012762204272736E-2</v>
      </c>
      <c r="AA284" s="32">
        <f t="shared" si="596"/>
        <v>1.9354867399359106E-2</v>
      </c>
      <c r="AB284" s="32">
        <f t="shared" si="596"/>
        <v>2.8981660222917809E-2</v>
      </c>
      <c r="AC284" s="32">
        <f t="shared" si="596"/>
        <v>1.1756479341814306E-2</v>
      </c>
      <c r="AD284" s="32">
        <f t="shared" si="596"/>
        <v>1.6238418623470113E-2</v>
      </c>
      <c r="AE284" s="32">
        <f t="shared" si="596"/>
        <v>2.4315141064644802E-2</v>
      </c>
      <c r="AF284" s="32">
        <f t="shared" si="596"/>
        <v>6.9428516217710816E-3</v>
      </c>
      <c r="AG284" s="32">
        <f t="shared" si="596"/>
        <v>9.5896847854758001E-3</v>
      </c>
      <c r="AH284" s="32">
        <f t="shared" si="596"/>
        <v>1.4359436330044141E-2</v>
      </c>
      <c r="AI284" s="32">
        <f t="shared" si="596"/>
        <v>2.8738636061433575E-2</v>
      </c>
      <c r="AJ284" s="32">
        <f t="shared" si="596"/>
        <v>3.9694707017712869E-2</v>
      </c>
      <c r="AK284" s="32">
        <f t="shared" si="596"/>
        <v>5.9438201652247898E-2</v>
      </c>
      <c r="AL284" s="32">
        <f t="shared" si="596"/>
        <v>2.4111247749936299E-2</v>
      </c>
      <c r="AM284" s="32">
        <f t="shared" si="596"/>
        <v>3.3303212901937121E-2</v>
      </c>
      <c r="AN284" s="32">
        <f t="shared" si="596"/>
        <v>4.9867683448319267E-2</v>
      </c>
      <c r="AO284" s="32">
        <f t="shared" si="596"/>
        <v>1.4239026044827434E-2</v>
      </c>
      <c r="AP284" s="32">
        <f t="shared" si="596"/>
        <v>1.9667390124526781E-2</v>
      </c>
      <c r="AQ284" s="32">
        <f t="shared" si="596"/>
        <v>2.9449626613276533E-2</v>
      </c>
      <c r="AR284" s="32">
        <f t="shared" si="596"/>
        <v>5.1896459023275127E-3</v>
      </c>
      <c r="AS284" s="32">
        <f t="shared" si="596"/>
        <v>7.1681019648323829E-3</v>
      </c>
      <c r="AT284" s="32">
        <f t="shared" si="596"/>
        <v>1.0733398028595154E-2</v>
      </c>
      <c r="AU284" s="32">
        <f t="shared" si="596"/>
        <v>4.354028417283857E-3</v>
      </c>
      <c r="AV284" s="32">
        <f t="shared" si="596"/>
        <v>6.0139208416649321E-3</v>
      </c>
      <c r="AW284" s="32">
        <f t="shared" ref="AW284:CB284" si="597">AW283/$O283</f>
        <v>9.0051461911037564E-3</v>
      </c>
      <c r="AX284" s="32">
        <f t="shared" si="597"/>
        <v>2.5712947200663802E-3</v>
      </c>
      <c r="AY284" s="32">
        <f t="shared" si="597"/>
        <v>3.5515530504315654E-3</v>
      </c>
      <c r="AZ284" s="32">
        <f t="shared" si="597"/>
        <v>5.318037145254903E-3</v>
      </c>
      <c r="BA284" s="32">
        <f t="shared" si="597"/>
        <v>8.8939467856907345E-3</v>
      </c>
      <c r="BB284" s="32">
        <f t="shared" si="597"/>
        <v>1.2284598723976883E-2</v>
      </c>
      <c r="BC284" s="32">
        <f t="shared" si="597"/>
        <v>1.839475615343026E-2</v>
      </c>
      <c r="BD284" s="32">
        <f t="shared" si="597"/>
        <v>7.461876547172566E-3</v>
      </c>
      <c r="BE284" s="32">
        <f t="shared" si="597"/>
        <v>1.0306578318789662E-2</v>
      </c>
      <c r="BF284" s="32">
        <f t="shared" si="597"/>
        <v>1.5432900920103656E-2</v>
      </c>
      <c r="BG284" s="32">
        <f t="shared" si="597"/>
        <v>4.4066510203213307E-3</v>
      </c>
      <c r="BH284" s="32">
        <f t="shared" si="597"/>
        <v>6.0866048342391333E-3</v>
      </c>
      <c r="BI284" s="32">
        <f t="shared" si="597"/>
        <v>9.1139820065586508E-3</v>
      </c>
      <c r="BJ284" s="32">
        <f t="shared" si="597"/>
        <v>1.8240507909695784E-2</v>
      </c>
      <c r="BK284" s="32">
        <f t="shared" si="597"/>
        <v>2.5194362591943076E-2</v>
      </c>
      <c r="BL284" s="32">
        <f t="shared" si="597"/>
        <v>3.7725624314887483E-2</v>
      </c>
      <c r="BM284" s="32">
        <f t="shared" si="597"/>
        <v>1.5303489154989807E-2</v>
      </c>
      <c r="BN284" s="32">
        <f t="shared" si="597"/>
        <v>2.1137660014814371E-2</v>
      </c>
      <c r="BO284" s="32">
        <f t="shared" si="597"/>
        <v>3.1651184573715595E-2</v>
      </c>
      <c r="BP284" s="32">
        <f t="shared" si="597"/>
        <v>9.0375571979766072E-3</v>
      </c>
      <c r="BQ284" s="32">
        <f t="shared" si="597"/>
        <v>1.2482957937274084E-2</v>
      </c>
      <c r="BR284" s="32">
        <f t="shared" si="597"/>
        <v>1.8691775978120724E-2</v>
      </c>
      <c r="BS284" s="32">
        <f t="shared" si="597"/>
        <v>2.0906400956655453E-3</v>
      </c>
      <c r="BT284" s="32">
        <f t="shared" si="597"/>
        <v>2.88765778235014E-3</v>
      </c>
      <c r="BU284" s="32">
        <f t="shared" si="597"/>
        <v>4.3239312861893999E-3</v>
      </c>
      <c r="BV284" s="32">
        <f t="shared" si="597"/>
        <v>1.7540130016882919E-3</v>
      </c>
      <c r="BW284" s="32">
        <f t="shared" si="597"/>
        <v>2.422697864242439E-3</v>
      </c>
      <c r="BX284" s="32">
        <f t="shared" si="597"/>
        <v>3.6277079494012963E-3</v>
      </c>
      <c r="BY284" s="32">
        <f t="shared" si="597"/>
        <v>1.0358417396325547E-3</v>
      </c>
      <c r="BZ284" s="32">
        <f t="shared" si="597"/>
        <v>1.430737154106304E-3</v>
      </c>
      <c r="CA284" s="32">
        <f t="shared" si="597"/>
        <v>2.1423622912542573E-3</v>
      </c>
      <c r="CB284" s="32">
        <f t="shared" si="597"/>
        <v>3.5829114565487951E-3</v>
      </c>
      <c r="CC284" s="32">
        <f t="shared" ref="CC284:CS284" si="598">CC283/$O283</f>
        <v>4.9488298691032859E-3</v>
      </c>
      <c r="CD284" s="32">
        <f t="shared" si="598"/>
        <v>7.410296480363769E-3</v>
      </c>
      <c r="CE284" s="32">
        <f t="shared" si="598"/>
        <v>3.0060043771828115E-3</v>
      </c>
      <c r="CF284" s="32">
        <f t="shared" si="598"/>
        <v>4.1519876862340559E-3</v>
      </c>
      <c r="CG284" s="32">
        <f t="shared" si="598"/>
        <v>6.2171180969268006E-3</v>
      </c>
      <c r="CH284" s="32">
        <f t="shared" si="598"/>
        <v>1.7752119285359012E-3</v>
      </c>
      <c r="CI284" s="32">
        <f t="shared" si="598"/>
        <v>2.4519784880168926E-3</v>
      </c>
      <c r="CJ284" s="32">
        <f t="shared" si="598"/>
        <v>3.6715522740270691E-3</v>
      </c>
      <c r="CK284" s="32">
        <f t="shared" si="598"/>
        <v>7.3481578356264362E-3</v>
      </c>
      <c r="CL284" s="32">
        <f t="shared" si="598"/>
        <v>1.014950646167E-2</v>
      </c>
      <c r="CM284" s="32">
        <f t="shared" si="598"/>
        <v>1.5197704103732003E-2</v>
      </c>
      <c r="CN284" s="32">
        <f t="shared" si="598"/>
        <v>6.1649847856971238E-3</v>
      </c>
      <c r="CO284" s="32">
        <f t="shared" si="598"/>
        <v>8.5152706730333757E-3</v>
      </c>
      <c r="CP284" s="32">
        <f t="shared" si="598"/>
        <v>1.2750626302932033E-2</v>
      </c>
      <c r="CQ284" s="32">
        <f t="shared" si="598"/>
        <v>3.6407646688354466E-3</v>
      </c>
      <c r="CR284" s="32">
        <f t="shared" si="598"/>
        <v>5.0287385435039463E-3</v>
      </c>
      <c r="CS284" s="32">
        <f t="shared" si="598"/>
        <v>7.5299504156018061E-3</v>
      </c>
    </row>
    <row r="285" spans="2:97" ht="13.5" thickTop="1" x14ac:dyDescent="0.2">
      <c r="H285" s="34">
        <f t="shared" si="594"/>
        <v>2.866045106202364E-3</v>
      </c>
      <c r="I285" s="34">
        <f t="shared" ref="I285:J285" si="599">I280</f>
        <v>0.36262691771971362</v>
      </c>
      <c r="J285" s="34">
        <f t="shared" si="599"/>
        <v>0.25137217694498265</v>
      </c>
      <c r="K285" s="34">
        <f t="shared" si="590"/>
        <v>0.36334736171728221</v>
      </c>
      <c r="L285" s="34">
        <f>$CE$6-$CE$7*SUMPRODUCT($B$6:$CD$6,Q284:CS284)</f>
        <v>-4.0692448157990668E-3</v>
      </c>
    </row>
    <row r="286" spans="2:97" ht="13.5" thickBot="1" x14ac:dyDescent="0.25">
      <c r="B286" s="39" t="s">
        <v>406</v>
      </c>
      <c r="D286" s="39" t="s">
        <v>407</v>
      </c>
      <c r="E286" s="39" t="s">
        <v>408</v>
      </c>
      <c r="F286" s="39" t="s">
        <v>409</v>
      </c>
      <c r="H286" s="39" t="s">
        <v>386</v>
      </c>
      <c r="I286" s="39" t="s">
        <v>410</v>
      </c>
      <c r="J286" s="39" t="s">
        <v>411</v>
      </c>
      <c r="K286" s="39" t="s">
        <v>388</v>
      </c>
      <c r="L286" s="39" t="s">
        <v>412</v>
      </c>
      <c r="M286" s="39" t="s">
        <v>413</v>
      </c>
      <c r="O286" s="45" t="s">
        <v>375</v>
      </c>
    </row>
    <row r="287" spans="2:97" ht="14.25" thickTop="1" thickBot="1" x14ac:dyDescent="0.25">
      <c r="B287" s="32">
        <f>1+B282</f>
        <v>4</v>
      </c>
      <c r="D287" s="32">
        <f>IF(F282,IF(M287&lt;0,D282,H287),E282)</f>
        <v>2.149533829651773E-3</v>
      </c>
      <c r="E287" s="32">
        <f>IF(F282,IF(M287&lt;0,H287,E282),H287)</f>
        <v>2.866045106202364E-3</v>
      </c>
      <c r="F287" s="32" t="b">
        <f>OR(F282,M287*M282&lt;=0)</f>
        <v>1</v>
      </c>
      <c r="H287" s="32">
        <f>IF(F282,(D282+E282)/2,2*H282)</f>
        <v>2.149533829651773E-3</v>
      </c>
      <c r="I287" s="32">
        <f>I282</f>
        <v>-0.67929939397561268</v>
      </c>
      <c r="J287" s="32">
        <f>J282</f>
        <v>-0.90612435089397203</v>
      </c>
      <c r="K287" s="32">
        <f>I287+J287*H287</f>
        <v>-0.6812471389217305</v>
      </c>
      <c r="L287" s="32">
        <f>$CE$3-$CE$7*SUMPRODUCT($B$3:$CD$3,Q289:CS289)</f>
        <v>-2.3309845003822716E-2</v>
      </c>
      <c r="M287" s="32">
        <f>SUMPRODUCT(L287:L290,J287:J290)</f>
        <v>5.6382935734873352E-2</v>
      </c>
      <c r="O287" s="46">
        <f>SUM(Q287:CS287)</f>
        <v>7.3613769592034508</v>
      </c>
      <c r="P287" s="39" t="s">
        <v>402</v>
      </c>
      <c r="Q287" s="32">
        <f t="shared" ref="Q287:AV287" si="600">SUMPRODUCT(B$3:B$6,$K287:$K290)</f>
        <v>4.1496737545444973E-2</v>
      </c>
      <c r="R287" s="32">
        <f t="shared" si="600"/>
        <v>0.36431207151690281</v>
      </c>
      <c r="S287" s="32">
        <f t="shared" si="600"/>
        <v>0.76783123898122518</v>
      </c>
      <c r="T287" s="32">
        <f t="shared" si="600"/>
        <v>-0.13409827204868457</v>
      </c>
      <c r="U287" s="32">
        <f t="shared" si="600"/>
        <v>0.18871706192277327</v>
      </c>
      <c r="V287" s="32">
        <f t="shared" si="600"/>
        <v>0.59223622938709553</v>
      </c>
      <c r="W287" s="32">
        <f t="shared" si="600"/>
        <v>-0.66088330083107327</v>
      </c>
      <c r="X287" s="32">
        <f t="shared" si="600"/>
        <v>-0.33806796685961538</v>
      </c>
      <c r="Y287" s="32">
        <f t="shared" si="600"/>
        <v>6.5451200604706938E-2</v>
      </c>
      <c r="Z287" s="32">
        <f t="shared" si="600"/>
        <v>0.57958802598543468</v>
      </c>
      <c r="AA287" s="32">
        <f t="shared" si="600"/>
        <v>0.90240335995689247</v>
      </c>
      <c r="AB287" s="32">
        <f t="shared" si="600"/>
        <v>1.3059225274212147</v>
      </c>
      <c r="AC287" s="32">
        <f t="shared" si="600"/>
        <v>0.40399301639130508</v>
      </c>
      <c r="AD287" s="32">
        <f t="shared" si="600"/>
        <v>0.72680835036276292</v>
      </c>
      <c r="AE287" s="32">
        <f t="shared" si="600"/>
        <v>1.1303275178270853</v>
      </c>
      <c r="AF287" s="32">
        <f t="shared" si="600"/>
        <v>-0.12279201239108356</v>
      </c>
      <c r="AG287" s="32">
        <f t="shared" si="600"/>
        <v>0.20002332158037428</v>
      </c>
      <c r="AH287" s="32">
        <f t="shared" si="600"/>
        <v>0.60354248904469654</v>
      </c>
      <c r="AI287" s="32">
        <f t="shared" si="600"/>
        <v>1.297043077238754</v>
      </c>
      <c r="AJ287" s="32">
        <f t="shared" si="600"/>
        <v>1.6198584112102119</v>
      </c>
      <c r="AK287" s="32">
        <f t="shared" si="600"/>
        <v>2.023377578674534</v>
      </c>
      <c r="AL287" s="32">
        <f t="shared" si="600"/>
        <v>1.1214480676446243</v>
      </c>
      <c r="AM287" s="32">
        <f t="shared" si="600"/>
        <v>1.4442634016160822</v>
      </c>
      <c r="AN287" s="32">
        <f t="shared" si="600"/>
        <v>1.8477825690804044</v>
      </c>
      <c r="AO287" s="32">
        <f t="shared" si="600"/>
        <v>0.59466303886223582</v>
      </c>
      <c r="AP287" s="32">
        <f t="shared" si="600"/>
        <v>0.9174783728336936</v>
      </c>
      <c r="AQ287" s="32">
        <f t="shared" si="600"/>
        <v>1.3209975402980159</v>
      </c>
      <c r="AR287" s="32">
        <f t="shared" si="600"/>
        <v>-0.41266802173570871</v>
      </c>
      <c r="AS287" s="32">
        <f t="shared" si="600"/>
        <v>-8.9852687764250871E-2</v>
      </c>
      <c r="AT287" s="32">
        <f t="shared" si="600"/>
        <v>0.31366647970007144</v>
      </c>
      <c r="AU287" s="32">
        <f t="shared" si="600"/>
        <v>-0.58826303132983826</v>
      </c>
      <c r="AV287" s="32">
        <f t="shared" si="600"/>
        <v>-0.26544769735838042</v>
      </c>
      <c r="AW287" s="32">
        <f t="shared" ref="AW287:CB287" si="601">SUMPRODUCT(AH$3:AH$6,$K287:$K290)</f>
        <v>0.1380714701059419</v>
      </c>
      <c r="AX287" s="32">
        <f t="shared" si="601"/>
        <v>-1.1150480601122268</v>
      </c>
      <c r="AY287" s="32">
        <f t="shared" si="601"/>
        <v>-0.79223272614076901</v>
      </c>
      <c r="AZ287" s="32">
        <f t="shared" si="601"/>
        <v>-0.38871355867644669</v>
      </c>
      <c r="BA287" s="32">
        <f t="shared" si="601"/>
        <v>0.12542326670428089</v>
      </c>
      <c r="BB287" s="32">
        <f t="shared" si="601"/>
        <v>0.44823860067573873</v>
      </c>
      <c r="BC287" s="32">
        <f t="shared" si="601"/>
        <v>0.85175776814006099</v>
      </c>
      <c r="BD287" s="32">
        <f t="shared" si="601"/>
        <v>-5.0171742889848658E-2</v>
      </c>
      <c r="BE287" s="32">
        <f t="shared" si="601"/>
        <v>0.27264359108160918</v>
      </c>
      <c r="BF287" s="32">
        <f t="shared" si="601"/>
        <v>0.67616275854593155</v>
      </c>
      <c r="BG287" s="32">
        <f t="shared" si="601"/>
        <v>-0.57695677167223725</v>
      </c>
      <c r="BH287" s="32">
        <f t="shared" si="601"/>
        <v>-0.25414143770077946</v>
      </c>
      <c r="BI287" s="32">
        <f t="shared" si="601"/>
        <v>0.14937772976354285</v>
      </c>
      <c r="BJ287" s="32">
        <f t="shared" si="601"/>
        <v>0.84287831795760049</v>
      </c>
      <c r="BK287" s="32">
        <f t="shared" si="601"/>
        <v>1.1656936519290584</v>
      </c>
      <c r="BL287" s="32">
        <f t="shared" si="601"/>
        <v>1.5692128193933805</v>
      </c>
      <c r="BM287" s="32">
        <f t="shared" si="601"/>
        <v>0.66728330836347083</v>
      </c>
      <c r="BN287" s="32">
        <f t="shared" si="601"/>
        <v>0.99009864233492861</v>
      </c>
      <c r="BO287" s="32">
        <f t="shared" si="601"/>
        <v>1.3936178097992509</v>
      </c>
      <c r="BP287" s="32">
        <f t="shared" si="601"/>
        <v>0.14049827958108224</v>
      </c>
      <c r="BQ287" s="32">
        <f t="shared" si="601"/>
        <v>0.46331361355254008</v>
      </c>
      <c r="BR287" s="32">
        <f t="shared" si="601"/>
        <v>0.86683278101686234</v>
      </c>
      <c r="BS287" s="32">
        <f t="shared" si="601"/>
        <v>-1.3209975402980159</v>
      </c>
      <c r="BT287" s="32">
        <f t="shared" si="601"/>
        <v>-0.99818220632655807</v>
      </c>
      <c r="BU287" s="32">
        <f t="shared" si="601"/>
        <v>-0.59466303886223582</v>
      </c>
      <c r="BV287" s="32">
        <f t="shared" si="601"/>
        <v>-1.4965925498921455</v>
      </c>
      <c r="BW287" s="32">
        <f t="shared" si="601"/>
        <v>-1.1737772159206876</v>
      </c>
      <c r="BX287" s="32">
        <f t="shared" si="601"/>
        <v>-0.77025804845636547</v>
      </c>
      <c r="BY287" s="32">
        <f t="shared" si="601"/>
        <v>-2.023377578674534</v>
      </c>
      <c r="BZ287" s="32">
        <f t="shared" si="601"/>
        <v>-1.7005622447030762</v>
      </c>
      <c r="CA287" s="32">
        <f t="shared" si="601"/>
        <v>-1.297043077238754</v>
      </c>
      <c r="CB287" s="32">
        <f t="shared" si="601"/>
        <v>-0.78290625185802631</v>
      </c>
      <c r="CC287" s="32">
        <f t="shared" ref="CC287:CS287" si="602">SUMPRODUCT(BN$3:BN$6,$K287:$K290)</f>
        <v>-0.46009091788656853</v>
      </c>
      <c r="CD287" s="32">
        <f t="shared" si="602"/>
        <v>-5.6571750422246214E-2</v>
      </c>
      <c r="CE287" s="32">
        <f t="shared" si="602"/>
        <v>-0.95850126145215597</v>
      </c>
      <c r="CF287" s="32">
        <f t="shared" si="602"/>
        <v>-0.63568592748069808</v>
      </c>
      <c r="CG287" s="32">
        <f t="shared" si="602"/>
        <v>-0.23216676001637576</v>
      </c>
      <c r="CH287" s="32">
        <f t="shared" si="602"/>
        <v>-1.4852862902345445</v>
      </c>
      <c r="CI287" s="32">
        <f t="shared" si="602"/>
        <v>-1.1624709562630866</v>
      </c>
      <c r="CJ287" s="32">
        <f t="shared" si="602"/>
        <v>-0.75895178879876446</v>
      </c>
      <c r="CK287" s="32">
        <f t="shared" si="602"/>
        <v>-6.5451200604706938E-2</v>
      </c>
      <c r="CL287" s="32">
        <f t="shared" si="602"/>
        <v>0.2573641333667509</v>
      </c>
      <c r="CM287" s="32">
        <f t="shared" si="602"/>
        <v>0.66088330083107327</v>
      </c>
      <c r="CN287" s="32">
        <f t="shared" si="602"/>
        <v>-0.24104621019883649</v>
      </c>
      <c r="CO287" s="32">
        <f t="shared" si="602"/>
        <v>8.1769123772621355E-2</v>
      </c>
      <c r="CP287" s="32">
        <f t="shared" si="602"/>
        <v>0.48528829123694367</v>
      </c>
      <c r="CQ287" s="32">
        <f t="shared" si="602"/>
        <v>-0.76783123898122518</v>
      </c>
      <c r="CR287" s="32">
        <f t="shared" si="602"/>
        <v>-0.44501590500976729</v>
      </c>
      <c r="CS287" s="32">
        <f t="shared" si="602"/>
        <v>-4.1496737545444973E-2</v>
      </c>
    </row>
    <row r="288" spans="2:97" ht="14.25" thickTop="1" thickBot="1" x14ac:dyDescent="0.25">
      <c r="H288" s="33">
        <f>H287</f>
        <v>2.149533829651773E-3</v>
      </c>
      <c r="I288" s="33">
        <f t="shared" ref="I288:J288" si="603">I283</f>
        <v>0.62562363601700277</v>
      </c>
      <c r="J288" s="33">
        <f t="shared" si="603"/>
        <v>1</v>
      </c>
      <c r="K288" s="33">
        <f t="shared" ref="K288:K290" si="604">I288+J288*H288</f>
        <v>0.62777316984665454</v>
      </c>
      <c r="L288" s="33">
        <f>$CE$4-$CE$7*SUMPRODUCT($B$4:$CD$4,Q289:CS289)</f>
        <v>3.2499221959774616E-2</v>
      </c>
      <c r="M288" s="39" t="s">
        <v>414</v>
      </c>
      <c r="O288" s="47">
        <f t="shared" ref="O288:O289" si="605">SUM(Q288:CS288)</f>
        <v>127.36766397404978</v>
      </c>
      <c r="P288" s="39" t="s">
        <v>404</v>
      </c>
      <c r="Q288" s="33">
        <f>EXP(Q287)</f>
        <v>1.0423697611619509</v>
      </c>
      <c r="R288" s="33">
        <f>EXP(R287)</f>
        <v>1.4395233783130186</v>
      </c>
      <c r="S288" s="33">
        <f t="shared" ref="S288:CD288" si="606">EXP(S287)</f>
        <v>2.1550873125107226</v>
      </c>
      <c r="T288" s="33">
        <f t="shared" si="606"/>
        <v>0.87450412106891906</v>
      </c>
      <c r="U288" s="33">
        <f t="shared" si="606"/>
        <v>1.2076992000482634</v>
      </c>
      <c r="V288" s="33">
        <f t="shared" si="606"/>
        <v>1.8080270612926546</v>
      </c>
      <c r="W288" s="33">
        <f t="shared" si="606"/>
        <v>0.51639500084801482</v>
      </c>
      <c r="X288" s="33">
        <f t="shared" si="606"/>
        <v>0.71314681590153473</v>
      </c>
      <c r="Y288" s="33">
        <f t="shared" si="606"/>
        <v>1.0676406358248292</v>
      </c>
      <c r="Z288" s="33">
        <f t="shared" si="606"/>
        <v>1.7853027808723108</v>
      </c>
      <c r="AA288" s="33">
        <f t="shared" si="606"/>
        <v>2.4655215319831618</v>
      </c>
      <c r="AB288" s="33">
        <f t="shared" si="606"/>
        <v>3.6910926577140524</v>
      </c>
      <c r="AC288" s="33">
        <f t="shared" si="606"/>
        <v>1.4977934869179961</v>
      </c>
      <c r="AD288" s="33">
        <f t="shared" si="606"/>
        <v>2.0684682352066424</v>
      </c>
      <c r="AE288" s="33">
        <f t="shared" si="606"/>
        <v>3.0966705488654904</v>
      </c>
      <c r="AF288" s="33">
        <f t="shared" si="606"/>
        <v>0.88444759757308722</v>
      </c>
      <c r="AG288" s="33">
        <f t="shared" si="606"/>
        <v>1.2214312435349244</v>
      </c>
      <c r="AH288" s="33">
        <f t="shared" si="606"/>
        <v>1.8285850828842383</v>
      </c>
      <c r="AI288" s="33">
        <f t="shared" si="606"/>
        <v>3.6584628660359231</v>
      </c>
      <c r="AJ288" s="33">
        <f t="shared" si="606"/>
        <v>5.0523749062694892</v>
      </c>
      <c r="AK288" s="33">
        <f t="shared" si="606"/>
        <v>7.5638292663985522</v>
      </c>
      <c r="AL288" s="33">
        <f t="shared" si="606"/>
        <v>3.0692955343981323</v>
      </c>
      <c r="AM288" s="33">
        <f t="shared" si="606"/>
        <v>4.2387287518708012</v>
      </c>
      <c r="AN288" s="33">
        <f t="shared" si="606"/>
        <v>6.3457326862147294</v>
      </c>
      <c r="AO288" s="33">
        <f t="shared" si="606"/>
        <v>1.8124201269068938</v>
      </c>
      <c r="AP288" s="33">
        <f t="shared" si="606"/>
        <v>2.5029708662108465</v>
      </c>
      <c r="AQ288" s="33">
        <f t="shared" si="606"/>
        <v>3.7471574540709116</v>
      </c>
      <c r="AR288" s="33">
        <f t="shared" si="606"/>
        <v>0.66188197678884075</v>
      </c>
      <c r="AS288" s="33">
        <f t="shared" si="606"/>
        <v>0.91406582843450057</v>
      </c>
      <c r="AT288" s="33">
        <f t="shared" si="606"/>
        <v>1.3684332601581757</v>
      </c>
      <c r="AU288" s="33">
        <f t="shared" si="606"/>
        <v>0.55529097056486276</v>
      </c>
      <c r="AV288" s="33">
        <f t="shared" si="606"/>
        <v>0.7668625507739113</v>
      </c>
      <c r="AW288" s="33">
        <f t="shared" si="606"/>
        <v>1.1480575991403612</v>
      </c>
      <c r="AX288" s="33">
        <f t="shared" si="606"/>
        <v>0.32789951963318287</v>
      </c>
      <c r="AY288" s="33">
        <f t="shared" si="606"/>
        <v>0.45283261452577644</v>
      </c>
      <c r="AZ288" s="33">
        <f t="shared" si="606"/>
        <v>0.67792842892153105</v>
      </c>
      <c r="BA288" s="33">
        <f t="shared" si="606"/>
        <v>1.1336281785967768</v>
      </c>
      <c r="BB288" s="33">
        <f t="shared" si="606"/>
        <v>1.5655521929045328</v>
      </c>
      <c r="BC288" s="33">
        <f t="shared" si="606"/>
        <v>2.3437630252005928</v>
      </c>
      <c r="BD288" s="33">
        <f t="shared" si="606"/>
        <v>0.95106607163818901</v>
      </c>
      <c r="BE288" s="33">
        <f t="shared" si="606"/>
        <v>1.3134320425003061</v>
      </c>
      <c r="BF288" s="33">
        <f t="shared" si="606"/>
        <v>1.966318000305487</v>
      </c>
      <c r="BG288" s="33">
        <f t="shared" si="606"/>
        <v>0.56160486044343694</v>
      </c>
      <c r="BH288" s="33">
        <f t="shared" si="606"/>
        <v>0.77558209773982645</v>
      </c>
      <c r="BI288" s="33">
        <f t="shared" si="606"/>
        <v>1.1611114927555568</v>
      </c>
      <c r="BJ288" s="33">
        <f t="shared" si="606"/>
        <v>2.3230438218786804</v>
      </c>
      <c r="BK288" s="33">
        <f t="shared" si="606"/>
        <v>3.2081474492432269</v>
      </c>
      <c r="BL288" s="33">
        <f t="shared" si="606"/>
        <v>4.8028659823712347</v>
      </c>
      <c r="BM288" s="33">
        <f t="shared" si="606"/>
        <v>1.9489354654647986</v>
      </c>
      <c r="BN288" s="33">
        <f t="shared" si="606"/>
        <v>2.6914999550951588</v>
      </c>
      <c r="BO288" s="33">
        <f t="shared" si="606"/>
        <v>4.0294013228505401</v>
      </c>
      <c r="BP288" s="33">
        <f t="shared" si="606"/>
        <v>1.150847099624023</v>
      </c>
      <c r="BQ288" s="33">
        <f t="shared" si="606"/>
        <v>1.5893317002267864</v>
      </c>
      <c r="BR288" s="33">
        <f t="shared" si="606"/>
        <v>2.3793629434096326</v>
      </c>
      <c r="BS288" s="33">
        <f t="shared" si="606"/>
        <v>0.26686895660431886</v>
      </c>
      <c r="BT288" s="33">
        <f t="shared" si="606"/>
        <v>0.36854877826624965</v>
      </c>
      <c r="BU288" s="33">
        <f t="shared" si="606"/>
        <v>0.55174845233407144</v>
      </c>
      <c r="BV288" s="33">
        <f t="shared" si="606"/>
        <v>0.22389176185971485</v>
      </c>
      <c r="BW288" s="33">
        <f t="shared" si="606"/>
        <v>0.3091968295871122</v>
      </c>
      <c r="BX288" s="33">
        <f t="shared" si="606"/>
        <v>0.46289360391813733</v>
      </c>
      <c r="BY288" s="33">
        <f t="shared" si="606"/>
        <v>0.13220816662829576</v>
      </c>
      <c r="BZ288" s="33">
        <f t="shared" si="606"/>
        <v>0.18258084007846206</v>
      </c>
      <c r="CA288" s="33">
        <f t="shared" si="606"/>
        <v>0.27333884109736395</v>
      </c>
      <c r="CB288" s="33">
        <f t="shared" si="606"/>
        <v>0.45707570202639308</v>
      </c>
      <c r="CC288" s="33">
        <f t="shared" si="606"/>
        <v>0.63122625314108705</v>
      </c>
      <c r="CD288" s="33">
        <f t="shared" si="606"/>
        <v>0.94499867800843462</v>
      </c>
      <c r="CE288" s="33">
        <f t="shared" ref="CE288:CS288" si="607">EXP(CE287)</f>
        <v>0.38346717254823282</v>
      </c>
      <c r="CF288" s="33">
        <f t="shared" si="607"/>
        <v>0.52957211564103368</v>
      </c>
      <c r="CG288" s="33">
        <f t="shared" si="607"/>
        <v>0.79281390262304408</v>
      </c>
      <c r="CH288" s="33">
        <f t="shared" si="607"/>
        <v>0.22643750454964945</v>
      </c>
      <c r="CI288" s="33">
        <f t="shared" si="607"/>
        <v>0.31271252646731074</v>
      </c>
      <c r="CJ288" s="33">
        <f t="shared" si="607"/>
        <v>0.46815689721041331</v>
      </c>
      <c r="CK288" s="33">
        <f t="shared" si="607"/>
        <v>0.93664475334195951</v>
      </c>
      <c r="CL288" s="33">
        <f t="shared" si="607"/>
        <v>1.293516053369564</v>
      </c>
      <c r="CM288" s="33">
        <f t="shared" si="607"/>
        <v>1.9365020930834294</v>
      </c>
      <c r="CN288" s="33">
        <f t="shared" si="607"/>
        <v>0.78580531332955939</v>
      </c>
      <c r="CO288" s="33">
        <f t="shared" si="607"/>
        <v>1.0852052328144404</v>
      </c>
      <c r="CP288" s="33">
        <f t="shared" si="607"/>
        <v>1.6246433117671131</v>
      </c>
      <c r="CQ288" s="33">
        <f t="shared" si="607"/>
        <v>0.4640183226891994</v>
      </c>
      <c r="CR288" s="33">
        <f t="shared" si="607"/>
        <v>0.64081408379700333</v>
      </c>
      <c r="CS288" s="33">
        <f t="shared" si="607"/>
        <v>0.95935246518018669</v>
      </c>
    </row>
    <row r="289" spans="2:97" ht="14.25" thickTop="1" thickBot="1" x14ac:dyDescent="0.25">
      <c r="H289" s="32">
        <f t="shared" ref="H289:H290" si="608">H288</f>
        <v>2.149533829651773E-3</v>
      </c>
      <c r="I289" s="32">
        <f t="shared" ref="I289:J289" si="609">I284</f>
        <v>-0.35137620611322207</v>
      </c>
      <c r="J289" s="32">
        <f t="shared" si="609"/>
        <v>8.6617350420174002E-2</v>
      </c>
      <c r="K289" s="32">
        <f t="shared" si="604"/>
        <v>-0.35119001918825909</v>
      </c>
      <c r="L289" s="32">
        <f>$CE$5-$CE$7*SUMPRODUCT($B$5:$CD$5,Q289:CS289)</f>
        <v>2.8548244744825979E-3</v>
      </c>
      <c r="M289" s="32">
        <f>SUMPRODUCT($B$7:$CD$7, LN(Q289:CS289))</f>
        <v>-487.23804728117307</v>
      </c>
      <c r="O289" s="48">
        <f t="shared" si="605"/>
        <v>1.0000000000000007</v>
      </c>
      <c r="P289" s="39" t="s">
        <v>405</v>
      </c>
      <c r="Q289" s="32">
        <f t="shared" ref="Q289:AV289" si="610">Q288/$O288</f>
        <v>8.1839434644442096E-3</v>
      </c>
      <c r="R289" s="32">
        <f t="shared" si="610"/>
        <v>1.1302110232674998E-2</v>
      </c>
      <c r="S289" s="32">
        <f t="shared" si="610"/>
        <v>1.6920207572856213E-2</v>
      </c>
      <c r="T289" s="32">
        <f t="shared" si="610"/>
        <v>6.8659822578444468E-3</v>
      </c>
      <c r="U289" s="32">
        <f t="shared" si="610"/>
        <v>9.4819922291604821E-3</v>
      </c>
      <c r="V289" s="32">
        <f t="shared" si="610"/>
        <v>1.4195338164175068E-2</v>
      </c>
      <c r="W289" s="32">
        <f t="shared" si="610"/>
        <v>4.0543650149163961E-3</v>
      </c>
      <c r="X289" s="32">
        <f t="shared" si="610"/>
        <v>5.5991198523263576E-3</v>
      </c>
      <c r="Y289" s="32">
        <f t="shared" si="610"/>
        <v>8.3823523374217893E-3</v>
      </c>
      <c r="Z289" s="32">
        <f t="shared" si="610"/>
        <v>1.4016923331781079E-2</v>
      </c>
      <c r="AA289" s="32">
        <f t="shared" si="610"/>
        <v>1.9357515518895703E-2</v>
      </c>
      <c r="AB289" s="32">
        <f t="shared" si="610"/>
        <v>2.8979825353993186E-2</v>
      </c>
      <c r="AC289" s="32">
        <f t="shared" si="610"/>
        <v>1.175960554025047E-2</v>
      </c>
      <c r="AD289" s="32">
        <f t="shared" si="610"/>
        <v>1.6240136394650981E-2</v>
      </c>
      <c r="AE289" s="32">
        <f t="shared" si="610"/>
        <v>2.4312847172076692E-2</v>
      </c>
      <c r="AF289" s="32">
        <f t="shared" si="610"/>
        <v>6.9440513390689722E-3</v>
      </c>
      <c r="AG289" s="32">
        <f t="shared" si="610"/>
        <v>9.589806434573394E-3</v>
      </c>
      <c r="AH289" s="32">
        <f t="shared" si="610"/>
        <v>1.43567450782233E-2</v>
      </c>
      <c r="AI289" s="32">
        <f t="shared" si="610"/>
        <v>2.8723639516394898E-2</v>
      </c>
      <c r="AJ289" s="32">
        <f t="shared" si="610"/>
        <v>3.9667642073571145E-2</v>
      </c>
      <c r="AK289" s="32">
        <f t="shared" si="610"/>
        <v>5.9385789378531957E-2</v>
      </c>
      <c r="AL289" s="32">
        <f t="shared" si="610"/>
        <v>2.409791809499999E-2</v>
      </c>
      <c r="AM289" s="32">
        <f t="shared" si="610"/>
        <v>3.3279473137973317E-2</v>
      </c>
      <c r="AN289" s="32">
        <f t="shared" si="610"/>
        <v>4.9822164340767257E-2</v>
      </c>
      <c r="AO289" s="32">
        <f t="shared" si="610"/>
        <v>1.4229829380211927E-2</v>
      </c>
      <c r="AP289" s="32">
        <f t="shared" si="610"/>
        <v>1.9651540965066366E-2</v>
      </c>
      <c r="AQ289" s="32">
        <f t="shared" si="610"/>
        <v>2.9420006123645068E-2</v>
      </c>
      <c r="AR289" s="32">
        <f t="shared" si="610"/>
        <v>5.1966249214062243E-3</v>
      </c>
      <c r="AS289" s="32">
        <f t="shared" si="610"/>
        <v>7.1765925503723986E-3</v>
      </c>
      <c r="AT289" s="32">
        <f t="shared" si="610"/>
        <v>1.0743961359273919E-2</v>
      </c>
      <c r="AU289" s="32">
        <f t="shared" si="610"/>
        <v>4.35974841053848E-3</v>
      </c>
      <c r="AV289" s="32">
        <f t="shared" si="610"/>
        <v>6.020857467639148E-3</v>
      </c>
      <c r="AW289" s="32">
        <f t="shared" ref="AW289:CB289" si="611">AW288/$O288</f>
        <v>9.0137289428050549E-3</v>
      </c>
      <c r="AX289" s="32">
        <f t="shared" si="611"/>
        <v>2.574433018572045E-3</v>
      </c>
      <c r="AY289" s="32">
        <f t="shared" si="611"/>
        <v>3.5553185196050842E-3</v>
      </c>
      <c r="AZ289" s="32">
        <f t="shared" si="611"/>
        <v>5.3226102118011202E-3</v>
      </c>
      <c r="BA289" s="32">
        <f t="shared" si="611"/>
        <v>8.9004394304330273E-3</v>
      </c>
      <c r="BB289" s="32">
        <f t="shared" si="611"/>
        <v>1.2291598542809912E-2</v>
      </c>
      <c r="BC289" s="32">
        <f t="shared" si="611"/>
        <v>1.8401554618118123E-2</v>
      </c>
      <c r="BD289" s="32">
        <f t="shared" si="611"/>
        <v>7.4670920543220588E-3</v>
      </c>
      <c r="BE289" s="32">
        <f t="shared" si="611"/>
        <v>1.0312131050530284E-2</v>
      </c>
      <c r="BF289" s="32">
        <f t="shared" si="611"/>
        <v>1.543812565099812E-2</v>
      </c>
      <c r="BG289" s="32">
        <f t="shared" si="611"/>
        <v>4.4093205678786716E-3</v>
      </c>
      <c r="BH289" s="32">
        <f t="shared" si="611"/>
        <v>6.0893171276019129E-3</v>
      </c>
      <c r="BI289" s="32">
        <f t="shared" si="611"/>
        <v>9.1162187993973475E-3</v>
      </c>
      <c r="BJ289" s="32">
        <f t="shared" si="611"/>
        <v>1.8238882220152703E-2</v>
      </c>
      <c r="BK289" s="32">
        <f t="shared" si="611"/>
        <v>2.5188084236960357E-2</v>
      </c>
      <c r="BL289" s="32">
        <f t="shared" si="611"/>
        <v>3.7708676068282002E-2</v>
      </c>
      <c r="BM289" s="32">
        <f t="shared" si="611"/>
        <v>1.5301650392692134E-2</v>
      </c>
      <c r="BN289" s="32">
        <f t="shared" si="611"/>
        <v>2.1131736824846942E-2</v>
      </c>
      <c r="BO289" s="32">
        <f t="shared" si="611"/>
        <v>3.1635983554440479E-2</v>
      </c>
      <c r="BP289" s="32">
        <f t="shared" si="611"/>
        <v>9.0356301098409066E-3</v>
      </c>
      <c r="BQ289" s="32">
        <f t="shared" si="611"/>
        <v>1.2478298263761838E-2</v>
      </c>
      <c r="BR289" s="32">
        <f t="shared" si="611"/>
        <v>1.8681059769569224E-2</v>
      </c>
      <c r="BS289" s="32">
        <f t="shared" si="611"/>
        <v>2.0952645928929924E-3</v>
      </c>
      <c r="BT289" s="32">
        <f t="shared" si="611"/>
        <v>2.8935819875077458E-3</v>
      </c>
      <c r="BU289" s="32">
        <f t="shared" si="611"/>
        <v>4.3319350855526885E-3</v>
      </c>
      <c r="BV289" s="32">
        <f t="shared" si="611"/>
        <v>1.7578383309701836E-3</v>
      </c>
      <c r="BW289" s="32">
        <f t="shared" si="611"/>
        <v>2.4275928437386494E-3</v>
      </c>
      <c r="BX289" s="32">
        <f t="shared" si="611"/>
        <v>3.6343102281631585E-3</v>
      </c>
      <c r="BY289" s="32">
        <f t="shared" si="611"/>
        <v>1.0380041723559617E-3</v>
      </c>
      <c r="BZ289" s="32">
        <f t="shared" si="611"/>
        <v>1.4334944551990965E-3</v>
      </c>
      <c r="CA289" s="32">
        <f t="shared" si="611"/>
        <v>2.146061508618504E-3</v>
      </c>
      <c r="CB289" s="32">
        <f t="shared" si="611"/>
        <v>3.5886322145275342E-3</v>
      </c>
      <c r="CC289" s="32">
        <f t="shared" ref="CC289:CS289" si="612">CC288/$O288</f>
        <v>4.955938057164138E-3</v>
      </c>
      <c r="CD289" s="32">
        <f t="shared" si="612"/>
        <v>7.4194552096124742E-3</v>
      </c>
      <c r="CE289" s="32">
        <f t="shared" si="612"/>
        <v>3.0107105727114648E-3</v>
      </c>
      <c r="CF289" s="32">
        <f t="shared" si="612"/>
        <v>4.1578223162586237E-3</v>
      </c>
      <c r="CG289" s="32">
        <f t="shared" si="612"/>
        <v>6.2246089618521547E-3</v>
      </c>
      <c r="CH289" s="32">
        <f t="shared" si="612"/>
        <v>1.7778256857704827E-3</v>
      </c>
      <c r="CI289" s="32">
        <f t="shared" si="612"/>
        <v>2.4551955866209778E-3</v>
      </c>
      <c r="CJ289" s="32">
        <f t="shared" si="612"/>
        <v>3.6756338508791122E-3</v>
      </c>
      <c r="CK289" s="32">
        <f t="shared" si="612"/>
        <v>7.3538661550139918E-3</v>
      </c>
      <c r="CL289" s="32">
        <f t="shared" si="612"/>
        <v>1.0155764917170094E-2</v>
      </c>
      <c r="CM289" s="32">
        <f t="shared" si="612"/>
        <v>1.5204032425985118E-2</v>
      </c>
      <c r="CN289" s="32">
        <f t="shared" si="612"/>
        <v>6.1695825204870006E-3</v>
      </c>
      <c r="CO289" s="32">
        <f t="shared" si="612"/>
        <v>8.5202570177901893E-3</v>
      </c>
      <c r="CP289" s="32">
        <f t="shared" si="612"/>
        <v>1.2755539837003858E-2</v>
      </c>
      <c r="CQ289" s="32">
        <f t="shared" si="612"/>
        <v>3.6431407172839388E-3</v>
      </c>
      <c r="CR289" s="32">
        <f t="shared" si="612"/>
        <v>5.0312148609992918E-3</v>
      </c>
      <c r="CS289" s="32">
        <f t="shared" si="612"/>
        <v>7.5321509027255745E-3</v>
      </c>
    </row>
    <row r="290" spans="2:97" ht="13.5" thickTop="1" x14ac:dyDescent="0.2">
      <c r="H290" s="34">
        <f t="shared" si="608"/>
        <v>2.149533829651773E-3</v>
      </c>
      <c r="I290" s="34">
        <f t="shared" ref="I290:J290" si="613">I285</f>
        <v>0.36262691771971362</v>
      </c>
      <c r="J290" s="34">
        <f t="shared" si="613"/>
        <v>0.25137217694498265</v>
      </c>
      <c r="K290" s="34">
        <f t="shared" si="604"/>
        <v>0.36316725071789008</v>
      </c>
      <c r="L290" s="34">
        <f>$CE$6-$CE$7*SUMPRODUCT($B$6:$CD$6,Q289:CS289)</f>
        <v>1.0004362058840144E-2</v>
      </c>
    </row>
    <row r="291" spans="2:97" ht="13.5" thickBot="1" x14ac:dyDescent="0.25">
      <c r="B291" s="39" t="s">
        <v>406</v>
      </c>
      <c r="D291" s="39" t="s">
        <v>407</v>
      </c>
      <c r="E291" s="39" t="s">
        <v>408</v>
      </c>
      <c r="F291" s="39" t="s">
        <v>409</v>
      </c>
      <c r="H291" s="39" t="s">
        <v>386</v>
      </c>
      <c r="I291" s="39" t="s">
        <v>410</v>
      </c>
      <c r="J291" s="39" t="s">
        <v>411</v>
      </c>
      <c r="K291" s="39" t="s">
        <v>388</v>
      </c>
      <c r="L291" s="39" t="s">
        <v>412</v>
      </c>
      <c r="M291" s="39" t="s">
        <v>413</v>
      </c>
      <c r="O291" s="45" t="s">
        <v>375</v>
      </c>
    </row>
    <row r="292" spans="2:97" ht="14.25" thickTop="1" thickBot="1" x14ac:dyDescent="0.25">
      <c r="B292" s="32">
        <f>1+B287</f>
        <v>5</v>
      </c>
      <c r="D292" s="32">
        <f>IF(F287,IF(M292&lt;0,D287,H292),E287)</f>
        <v>2.5077894679270685E-3</v>
      </c>
      <c r="E292" s="32">
        <f>IF(F287,IF(M292&lt;0,H292,E287),H292)</f>
        <v>2.866045106202364E-3</v>
      </c>
      <c r="F292" s="32" t="b">
        <f>OR(F287,M292*M287&lt;=0)</f>
        <v>1</v>
      </c>
      <c r="H292" s="32">
        <f>IF(F287,(D287+E287)/2,2*H287)</f>
        <v>2.5077894679270685E-3</v>
      </c>
      <c r="I292" s="32">
        <f>I287</f>
        <v>-0.67929939397561268</v>
      </c>
      <c r="J292" s="32">
        <f>J287</f>
        <v>-0.90612435089397203</v>
      </c>
      <c r="K292" s="32">
        <f>I292+J292*H292</f>
        <v>-0.6815717630794168</v>
      </c>
      <c r="L292" s="32">
        <f>$CE$3-$CE$7*SUMPRODUCT($B$3:$CD$3,Q294:CS294)</f>
        <v>-5.9334129624417642E-3</v>
      </c>
      <c r="M292" s="32">
        <f>SUMPRODUCT(L292:L295,J292:J295)</f>
        <v>1.2983622888925265E-2</v>
      </c>
      <c r="O292" s="46">
        <f>SUM(Q292:CS292)</f>
        <v>7.3622276463661755</v>
      </c>
      <c r="P292" s="39" t="s">
        <v>402</v>
      </c>
      <c r="Q292" s="32">
        <f t="shared" ref="Q292:AV292" si="614">SUMPRODUCT(B$3:B$6,$K292:$K295)</f>
        <v>4.1342019410999464E-2</v>
      </c>
      <c r="R292" s="32">
        <f t="shared" si="614"/>
        <v>0.36423740271552046</v>
      </c>
      <c r="S292" s="32">
        <f t="shared" si="614"/>
        <v>0.7678566318461717</v>
      </c>
      <c r="T292" s="32">
        <f t="shared" si="614"/>
        <v>-0.13423747460604984</v>
      </c>
      <c r="U292" s="32">
        <f t="shared" si="614"/>
        <v>0.18865790869847116</v>
      </c>
      <c r="V292" s="32">
        <f t="shared" si="614"/>
        <v>0.59227713782912239</v>
      </c>
      <c r="W292" s="32">
        <f t="shared" si="614"/>
        <v>-0.66097595665719777</v>
      </c>
      <c r="X292" s="32">
        <f t="shared" si="614"/>
        <v>-0.33808057335267677</v>
      </c>
      <c r="Y292" s="32">
        <f t="shared" si="614"/>
        <v>6.5538655777974464E-2</v>
      </c>
      <c r="Z292" s="32">
        <f t="shared" si="614"/>
        <v>0.57974038411236795</v>
      </c>
      <c r="AA292" s="32">
        <f t="shared" si="614"/>
        <v>0.90263576741688889</v>
      </c>
      <c r="AB292" s="32">
        <f t="shared" si="614"/>
        <v>1.3062549965475401</v>
      </c>
      <c r="AC292" s="32">
        <f t="shared" si="614"/>
        <v>0.40416089009531864</v>
      </c>
      <c r="AD292" s="32">
        <f t="shared" si="614"/>
        <v>0.72705627339983958</v>
      </c>
      <c r="AE292" s="32">
        <f t="shared" si="614"/>
        <v>1.1306755025304909</v>
      </c>
      <c r="AF292" s="32">
        <f t="shared" si="614"/>
        <v>-0.12257759195582929</v>
      </c>
      <c r="AG292" s="32">
        <f t="shared" si="614"/>
        <v>0.20031779134869171</v>
      </c>
      <c r="AH292" s="32">
        <f t="shared" si="614"/>
        <v>0.60393702047934295</v>
      </c>
      <c r="AI292" s="32">
        <f t="shared" si="614"/>
        <v>1.2976048703808591</v>
      </c>
      <c r="AJ292" s="32">
        <f t="shared" si="614"/>
        <v>1.6205002536853801</v>
      </c>
      <c r="AK292" s="32">
        <f t="shared" si="614"/>
        <v>2.0241194828160314</v>
      </c>
      <c r="AL292" s="32">
        <f t="shared" si="614"/>
        <v>1.1220253763638099</v>
      </c>
      <c r="AM292" s="32">
        <f t="shared" si="614"/>
        <v>1.4449207596683309</v>
      </c>
      <c r="AN292" s="32">
        <f t="shared" si="614"/>
        <v>1.8485399887989822</v>
      </c>
      <c r="AO292" s="32">
        <f t="shared" si="614"/>
        <v>0.59528689431266191</v>
      </c>
      <c r="AP292" s="32">
        <f t="shared" si="614"/>
        <v>0.91818227761718285</v>
      </c>
      <c r="AQ292" s="32">
        <f t="shared" si="614"/>
        <v>1.3218015067478341</v>
      </c>
      <c r="AR292" s="32">
        <f t="shared" si="614"/>
        <v>-0.4130391559752784</v>
      </c>
      <c r="AS292" s="32">
        <f t="shared" si="614"/>
        <v>-9.0143772670757405E-2</v>
      </c>
      <c r="AT292" s="32">
        <f t="shared" si="614"/>
        <v>0.31347545645989383</v>
      </c>
      <c r="AU292" s="32">
        <f t="shared" si="614"/>
        <v>-0.58861864999232771</v>
      </c>
      <c r="AV292" s="32">
        <f t="shared" si="614"/>
        <v>-0.26572326668780671</v>
      </c>
      <c r="AW292" s="32">
        <f t="shared" ref="AW292:CB292" si="615">SUMPRODUCT(AH$3:AH$6,$K292:$K295)</f>
        <v>0.13789596244284452</v>
      </c>
      <c r="AX292" s="32">
        <f t="shared" si="615"/>
        <v>-1.1153571320434756</v>
      </c>
      <c r="AY292" s="32">
        <f t="shared" si="615"/>
        <v>-0.7924617487389547</v>
      </c>
      <c r="AZ292" s="32">
        <f t="shared" si="615"/>
        <v>-0.38884251960830341</v>
      </c>
      <c r="BA292" s="32">
        <f t="shared" si="615"/>
        <v>0.12535920872609002</v>
      </c>
      <c r="BB292" s="32">
        <f t="shared" si="615"/>
        <v>0.44825459203061102</v>
      </c>
      <c r="BC292" s="32">
        <f t="shared" si="615"/>
        <v>0.8518738211612622</v>
      </c>
      <c r="BD292" s="32">
        <f t="shared" si="615"/>
        <v>-5.0220285290959288E-2</v>
      </c>
      <c r="BE292" s="32">
        <f t="shared" si="615"/>
        <v>0.27267509801356171</v>
      </c>
      <c r="BF292" s="32">
        <f t="shared" si="615"/>
        <v>0.676294327144213</v>
      </c>
      <c r="BG292" s="32">
        <f t="shared" si="615"/>
        <v>-0.57695876734210727</v>
      </c>
      <c r="BH292" s="32">
        <f t="shared" si="615"/>
        <v>-0.25406338403758622</v>
      </c>
      <c r="BI292" s="32">
        <f t="shared" si="615"/>
        <v>0.14955584509306502</v>
      </c>
      <c r="BJ292" s="32">
        <f t="shared" si="615"/>
        <v>0.84322369499458127</v>
      </c>
      <c r="BK292" s="32">
        <f t="shared" si="615"/>
        <v>1.1661190782991022</v>
      </c>
      <c r="BL292" s="32">
        <f t="shared" si="615"/>
        <v>1.5697383074297535</v>
      </c>
      <c r="BM292" s="32">
        <f t="shared" si="615"/>
        <v>0.66764420097753185</v>
      </c>
      <c r="BN292" s="32">
        <f t="shared" si="615"/>
        <v>0.9905395842820528</v>
      </c>
      <c r="BO292" s="32">
        <f t="shared" si="615"/>
        <v>1.3941588134127041</v>
      </c>
      <c r="BP292" s="32">
        <f t="shared" si="615"/>
        <v>0.14090571892638404</v>
      </c>
      <c r="BQ292" s="32">
        <f t="shared" si="615"/>
        <v>0.46380110223090504</v>
      </c>
      <c r="BR292" s="32">
        <f t="shared" si="615"/>
        <v>0.86742033136155627</v>
      </c>
      <c r="BS292" s="32">
        <f t="shared" si="615"/>
        <v>-1.3218015067478341</v>
      </c>
      <c r="BT292" s="32">
        <f t="shared" si="615"/>
        <v>-0.9989061234433132</v>
      </c>
      <c r="BU292" s="32">
        <f t="shared" si="615"/>
        <v>-0.59528689431266191</v>
      </c>
      <c r="BV292" s="32">
        <f t="shared" si="615"/>
        <v>-1.4973810007648833</v>
      </c>
      <c r="BW292" s="32">
        <f t="shared" si="615"/>
        <v>-1.1744856174603624</v>
      </c>
      <c r="BX292" s="32">
        <f t="shared" si="615"/>
        <v>-0.77086638832971111</v>
      </c>
      <c r="BY292" s="32">
        <f t="shared" si="615"/>
        <v>-2.0241194828160314</v>
      </c>
      <c r="BZ292" s="32">
        <f t="shared" si="615"/>
        <v>-1.7012240995115104</v>
      </c>
      <c r="CA292" s="32">
        <f t="shared" si="615"/>
        <v>-1.2976048703808591</v>
      </c>
      <c r="CB292" s="32">
        <f t="shared" si="615"/>
        <v>-0.78340314204646566</v>
      </c>
      <c r="CC292" s="32">
        <f t="shared" ref="CC292:CS292" si="616">SUMPRODUCT(BN$3:BN$6,$K292:$K295)</f>
        <v>-0.46050775874194466</v>
      </c>
      <c r="CD292" s="32">
        <f t="shared" si="616"/>
        <v>-5.6888529611293426E-2</v>
      </c>
      <c r="CE292" s="32">
        <f t="shared" si="616"/>
        <v>-0.95898263606351497</v>
      </c>
      <c r="CF292" s="32">
        <f t="shared" si="616"/>
        <v>-0.63608725275899403</v>
      </c>
      <c r="CG292" s="32">
        <f t="shared" si="616"/>
        <v>-0.23246802362834273</v>
      </c>
      <c r="CH292" s="32">
        <f t="shared" si="616"/>
        <v>-1.485721118114663</v>
      </c>
      <c r="CI292" s="32">
        <f t="shared" si="616"/>
        <v>-1.1628257348101421</v>
      </c>
      <c r="CJ292" s="32">
        <f t="shared" si="616"/>
        <v>-0.75920650567949077</v>
      </c>
      <c r="CK292" s="32">
        <f t="shared" si="616"/>
        <v>-6.5538655777974464E-2</v>
      </c>
      <c r="CL292" s="32">
        <f t="shared" si="616"/>
        <v>0.25735672752654654</v>
      </c>
      <c r="CM292" s="32">
        <f t="shared" si="616"/>
        <v>0.66097595665719777</v>
      </c>
      <c r="CN292" s="32">
        <f t="shared" si="616"/>
        <v>-0.24111814979502377</v>
      </c>
      <c r="CO292" s="32">
        <f t="shared" si="616"/>
        <v>8.1777233509497227E-2</v>
      </c>
      <c r="CP292" s="32">
        <f t="shared" si="616"/>
        <v>0.48539646264014846</v>
      </c>
      <c r="CQ292" s="32">
        <f t="shared" si="616"/>
        <v>-0.7678566318461717</v>
      </c>
      <c r="CR292" s="32">
        <f t="shared" si="616"/>
        <v>-0.4449612485416507</v>
      </c>
      <c r="CS292" s="32">
        <f t="shared" si="616"/>
        <v>-4.1342019410999464E-2</v>
      </c>
    </row>
    <row r="293" spans="2:97" ht="14.25" thickTop="1" thickBot="1" x14ac:dyDescent="0.25">
      <c r="H293" s="33">
        <f>H292</f>
        <v>2.5077894679270685E-3</v>
      </c>
      <c r="I293" s="33">
        <f t="shared" ref="I293:J293" si="617">I288</f>
        <v>0.62562363601700277</v>
      </c>
      <c r="J293" s="33">
        <f t="shared" si="617"/>
        <v>1</v>
      </c>
      <c r="K293" s="33">
        <f t="shared" ref="K293:K295" si="618">I293+J293*H293</f>
        <v>0.62813142548492984</v>
      </c>
      <c r="L293" s="33">
        <f>$CE$4-$CE$7*SUMPRODUCT($B$4:$CD$4,Q294:CS294)</f>
        <v>6.7990550696421792E-3</v>
      </c>
      <c r="M293" s="39" t="s">
        <v>414</v>
      </c>
      <c r="O293" s="47">
        <f t="shared" ref="O293:O294" si="619">SUM(Q293:CS293)</f>
        <v>127.40597526131629</v>
      </c>
      <c r="P293" s="39" t="s">
        <v>404</v>
      </c>
      <c r="Q293" s="33">
        <f>EXP(Q292)</f>
        <v>1.0422085001324259</v>
      </c>
      <c r="R293" s="33">
        <f>EXP(R292)</f>
        <v>1.439415894840679</v>
      </c>
      <c r="S293" s="33">
        <f t="shared" ref="S293:CD293" si="620">EXP(S292)</f>
        <v>2.1551420370466006</v>
      </c>
      <c r="T293" s="33">
        <f t="shared" si="620"/>
        <v>0.87438239633123371</v>
      </c>
      <c r="U293" s="33">
        <f t="shared" si="620"/>
        <v>1.2076277628594843</v>
      </c>
      <c r="V293" s="33">
        <f t="shared" si="620"/>
        <v>1.8081010263757624</v>
      </c>
      <c r="W293" s="33">
        <f t="shared" si="620"/>
        <v>0.51634715605918813</v>
      </c>
      <c r="X293" s="33">
        <f t="shared" si="620"/>
        <v>0.71313782567781603</v>
      </c>
      <c r="Y293" s="33">
        <f t="shared" si="620"/>
        <v>1.0677340106046169</v>
      </c>
      <c r="Z293" s="33">
        <f t="shared" si="620"/>
        <v>1.7855748069821813</v>
      </c>
      <c r="AA293" s="33">
        <f t="shared" si="620"/>
        <v>2.4660946041705225</v>
      </c>
      <c r="AB293" s="33">
        <f t="shared" si="620"/>
        <v>3.6923200360865502</v>
      </c>
      <c r="AC293" s="33">
        <f t="shared" si="620"/>
        <v>1.4980449481647673</v>
      </c>
      <c r="AD293" s="33">
        <f t="shared" si="620"/>
        <v>2.0689811197089258</v>
      </c>
      <c r="AE293" s="33">
        <f t="shared" si="620"/>
        <v>3.0977483303628435</v>
      </c>
      <c r="AF293" s="33">
        <f t="shared" si="620"/>
        <v>0.88463726154510747</v>
      </c>
      <c r="AG293" s="33">
        <f t="shared" si="620"/>
        <v>1.2217909710720665</v>
      </c>
      <c r="AH293" s="33">
        <f t="shared" si="620"/>
        <v>1.8293066595133332</v>
      </c>
      <c r="AI293" s="33">
        <f t="shared" si="620"/>
        <v>3.6605187428193759</v>
      </c>
      <c r="AJ293" s="33">
        <f t="shared" si="620"/>
        <v>5.0556187760001325</v>
      </c>
      <c r="AK293" s="33">
        <f t="shared" si="620"/>
        <v>7.5694429848198519</v>
      </c>
      <c r="AL293" s="33">
        <f t="shared" si="620"/>
        <v>3.0710679770459679</v>
      </c>
      <c r="AM293" s="33">
        <f t="shared" si="620"/>
        <v>4.2415160303667534</v>
      </c>
      <c r="AN293" s="33">
        <f t="shared" si="620"/>
        <v>6.3505408899643916</v>
      </c>
      <c r="AO293" s="33">
        <f t="shared" si="620"/>
        <v>1.8135511678478713</v>
      </c>
      <c r="AP293" s="33">
        <f t="shared" si="620"/>
        <v>2.5047333396104623</v>
      </c>
      <c r="AQ293" s="33">
        <f t="shared" si="620"/>
        <v>3.7501712542809651</v>
      </c>
      <c r="AR293" s="33">
        <f t="shared" si="620"/>
        <v>0.66163637530307984</v>
      </c>
      <c r="AS293" s="33">
        <f t="shared" si="620"/>
        <v>0.91379979638912479</v>
      </c>
      <c r="AT293" s="33">
        <f t="shared" si="620"/>
        <v>1.3681718825682454</v>
      </c>
      <c r="AU293" s="33">
        <f t="shared" si="620"/>
        <v>0.55509353384079063</v>
      </c>
      <c r="AV293" s="33">
        <f t="shared" si="620"/>
        <v>0.76665125608953677</v>
      </c>
      <c r="AW293" s="33">
        <f t="shared" si="620"/>
        <v>1.1478561239147751</v>
      </c>
      <c r="AX293" s="33">
        <f t="shared" si="620"/>
        <v>0.32779819075515687</v>
      </c>
      <c r="AY293" s="33">
        <f t="shared" si="620"/>
        <v>0.45272891749878907</v>
      </c>
      <c r="AZ293" s="33">
        <f t="shared" si="620"/>
        <v>0.67784100827665028</v>
      </c>
      <c r="BA293" s="33">
        <f t="shared" si="620"/>
        <v>1.1335555629934648</v>
      </c>
      <c r="BB293" s="33">
        <f t="shared" si="620"/>
        <v>1.5655772284053959</v>
      </c>
      <c r="BC293" s="33">
        <f t="shared" si="620"/>
        <v>2.3440350417645135</v>
      </c>
      <c r="BD293" s="33">
        <f t="shared" si="620"/>
        <v>0.95101990572796802</v>
      </c>
      <c r="BE293" s="33">
        <f t="shared" si="620"/>
        <v>1.3134734253662135</v>
      </c>
      <c r="BF293" s="33">
        <f t="shared" si="620"/>
        <v>1.9665767230280826</v>
      </c>
      <c r="BG293" s="33">
        <f t="shared" si="620"/>
        <v>0.56160373966665644</v>
      </c>
      <c r="BH293" s="33">
        <f t="shared" si="620"/>
        <v>0.77564263712629189</v>
      </c>
      <c r="BI293" s="33">
        <f t="shared" si="620"/>
        <v>1.1613183229309665</v>
      </c>
      <c r="BJ293" s="33">
        <f t="shared" si="620"/>
        <v>2.3238462864390965</v>
      </c>
      <c r="BK293" s="33">
        <f t="shared" si="620"/>
        <v>3.2095125701257454</v>
      </c>
      <c r="BL293" s="33">
        <f t="shared" si="620"/>
        <v>4.80539049422757</v>
      </c>
      <c r="BM293" s="33">
        <f t="shared" si="620"/>
        <v>1.9496389488129033</v>
      </c>
      <c r="BN293" s="33">
        <f t="shared" si="620"/>
        <v>2.6926870120184057</v>
      </c>
      <c r="BO293" s="33">
        <f t="shared" si="620"/>
        <v>4.0315818333050899</v>
      </c>
      <c r="BP293" s="33">
        <f t="shared" si="620"/>
        <v>1.1513160955500448</v>
      </c>
      <c r="BQ293" s="33">
        <f t="shared" si="620"/>
        <v>1.5901066703160385</v>
      </c>
      <c r="BR293" s="33">
        <f t="shared" si="620"/>
        <v>2.3807613497040059</v>
      </c>
      <c r="BS293" s="33">
        <f t="shared" si="620"/>
        <v>0.26665448914058565</v>
      </c>
      <c r="BT293" s="33">
        <f t="shared" si="620"/>
        <v>0.36828207604410257</v>
      </c>
      <c r="BU293" s="33">
        <f t="shared" si="620"/>
        <v>0.55140434840153596</v>
      </c>
      <c r="BV293" s="33">
        <f t="shared" si="620"/>
        <v>0.2237153037780833</v>
      </c>
      <c r="BW293" s="33">
        <f t="shared" si="620"/>
        <v>0.30897787164119983</v>
      </c>
      <c r="BX293" s="33">
        <f t="shared" si="620"/>
        <v>0.46261209291762223</v>
      </c>
      <c r="BY293" s="33">
        <f t="shared" si="620"/>
        <v>0.13211011721806362</v>
      </c>
      <c r="BZ293" s="33">
        <f t="shared" si="620"/>
        <v>0.18246003805263877</v>
      </c>
      <c r="CA293" s="33">
        <f t="shared" si="620"/>
        <v>0.27318532433733361</v>
      </c>
      <c r="CB293" s="33">
        <f t="shared" si="620"/>
        <v>0.45684864201130077</v>
      </c>
      <c r="CC293" s="33">
        <f t="shared" si="620"/>
        <v>0.63096318708194155</v>
      </c>
      <c r="CD293" s="33">
        <f t="shared" si="620"/>
        <v>0.94469936950342015</v>
      </c>
      <c r="CE293" s="33">
        <f t="shared" ref="CE293:CS293" si="621">EXP(CE292)</f>
        <v>0.38328262560874771</v>
      </c>
      <c r="CF293" s="33">
        <f t="shared" si="621"/>
        <v>0.52935962760560828</v>
      </c>
      <c r="CG293" s="33">
        <f t="shared" si="621"/>
        <v>0.79257509261731085</v>
      </c>
      <c r="CH293" s="33">
        <f t="shared" si="621"/>
        <v>0.22633906461333225</v>
      </c>
      <c r="CI293" s="33">
        <f t="shared" si="621"/>
        <v>0.31260160244941904</v>
      </c>
      <c r="CJ293" s="33">
        <f t="shared" si="621"/>
        <v>0.46803766493174709</v>
      </c>
      <c r="CK293" s="33">
        <f t="shared" si="621"/>
        <v>0.93656284249458177</v>
      </c>
      <c r="CL293" s="33">
        <f t="shared" si="621"/>
        <v>1.2935064738318431</v>
      </c>
      <c r="CM293" s="33">
        <f t="shared" si="621"/>
        <v>1.9366815295974467</v>
      </c>
      <c r="CN293" s="33">
        <f t="shared" si="621"/>
        <v>0.78574878484597921</v>
      </c>
      <c r="CO293" s="33">
        <f t="shared" si="621"/>
        <v>1.0852140335790208</v>
      </c>
      <c r="CP293" s="33">
        <f t="shared" si="621"/>
        <v>1.6248190612192153</v>
      </c>
      <c r="CQ293" s="33">
        <f t="shared" si="621"/>
        <v>0.46400654008419634</v>
      </c>
      <c r="CR293" s="33">
        <f t="shared" si="621"/>
        <v>0.64084910938872197</v>
      </c>
      <c r="CS293" s="33">
        <f t="shared" si="621"/>
        <v>0.95950090588681358</v>
      </c>
    </row>
    <row r="294" spans="2:97" ht="14.25" thickTop="1" thickBot="1" x14ac:dyDescent="0.25">
      <c r="H294" s="32">
        <f t="shared" ref="H294:H295" si="622">H293</f>
        <v>2.5077894679270685E-3</v>
      </c>
      <c r="I294" s="32">
        <f t="shared" ref="I294:J294" si="623">I289</f>
        <v>-0.35137620611322207</v>
      </c>
      <c r="J294" s="32">
        <f t="shared" si="623"/>
        <v>8.6617350420174002E-2</v>
      </c>
      <c r="K294" s="32">
        <f t="shared" si="618"/>
        <v>-0.35115898803409862</v>
      </c>
      <c r="L294" s="32">
        <f>$CE$5-$CE$7*SUMPRODUCT($B$5:$CD$5,Q294:CS294)</f>
        <v>7.1829770818254701E-4</v>
      </c>
      <c r="M294" s="32">
        <f>SUMPRODUCT($B$7:$CD$7, LN(Q294:CS294))</f>
        <v>-487.23803485596767</v>
      </c>
      <c r="O294" s="48">
        <f t="shared" si="619"/>
        <v>1.0000000000000002</v>
      </c>
      <c r="P294" s="39" t="s">
        <v>405</v>
      </c>
      <c r="Q294" s="32">
        <f t="shared" ref="Q294:AV294" si="624">Q293/$O293</f>
        <v>8.1802168069025176E-3</v>
      </c>
      <c r="R294" s="32">
        <f t="shared" si="624"/>
        <v>1.1297868030823218E-2</v>
      </c>
      <c r="S294" s="32">
        <f t="shared" si="624"/>
        <v>1.6915549154003902E-2</v>
      </c>
      <c r="T294" s="32">
        <f t="shared" si="624"/>
        <v>6.8629622318563156E-3</v>
      </c>
      <c r="U294" s="32">
        <f t="shared" si="624"/>
        <v>9.4785802658201614E-3</v>
      </c>
      <c r="V294" s="32">
        <f t="shared" si="624"/>
        <v>1.4191650137815382E-2</v>
      </c>
      <c r="W294" s="32">
        <f t="shared" si="624"/>
        <v>4.0527703272953504E-3</v>
      </c>
      <c r="X294" s="32">
        <f t="shared" si="624"/>
        <v>5.5973656197453314E-3</v>
      </c>
      <c r="Y294" s="32">
        <f t="shared" si="624"/>
        <v>8.3805646353292216E-3</v>
      </c>
      <c r="Z294" s="32">
        <f t="shared" si="624"/>
        <v>1.4014843521427268E-2</v>
      </c>
      <c r="AA294" s="32">
        <f t="shared" si="624"/>
        <v>1.935619266767068E-2</v>
      </c>
      <c r="AB294" s="32">
        <f t="shared" si="624"/>
        <v>2.8980744651209724E-2</v>
      </c>
      <c r="AC294" s="32">
        <f t="shared" si="624"/>
        <v>1.1758043098780879E-2</v>
      </c>
      <c r="AD294" s="32">
        <f t="shared" si="624"/>
        <v>1.6239278538273717E-2</v>
      </c>
      <c r="AE294" s="32">
        <f t="shared" si="624"/>
        <v>2.4313995666288026E-2</v>
      </c>
      <c r="AF294" s="32">
        <f t="shared" si="624"/>
        <v>6.9434519042821221E-3</v>
      </c>
      <c r="AG294" s="32">
        <f t="shared" si="624"/>
        <v>9.5897462310233841E-3</v>
      </c>
      <c r="AH294" s="32">
        <f t="shared" si="624"/>
        <v>1.4358091571147508E-2</v>
      </c>
      <c r="AI294" s="32">
        <f t="shared" si="624"/>
        <v>2.8731138671569064E-2</v>
      </c>
      <c r="AJ294" s="32">
        <f t="shared" si="624"/>
        <v>3.9681174808566047E-2</v>
      </c>
      <c r="AK294" s="32">
        <f t="shared" si="624"/>
        <v>5.9411993584245405E-2</v>
      </c>
      <c r="AL294" s="32">
        <f t="shared" si="624"/>
        <v>2.4104583562482431E-2</v>
      </c>
      <c r="AM294" s="32">
        <f t="shared" si="624"/>
        <v>3.329134306037989E-2</v>
      </c>
      <c r="AN294" s="32">
        <f t="shared" si="624"/>
        <v>4.9844921927241652E-2</v>
      </c>
      <c r="AO294" s="32">
        <f t="shared" si="624"/>
        <v>1.4234427891848742E-2</v>
      </c>
      <c r="AP294" s="32">
        <f t="shared" si="624"/>
        <v>1.9659465221102259E-2</v>
      </c>
      <c r="AQ294" s="32">
        <f t="shared" si="624"/>
        <v>2.9434814549232628E-2</v>
      </c>
      <c r="AR294" s="32">
        <f t="shared" si="624"/>
        <v>5.1931345758786367E-3</v>
      </c>
      <c r="AS294" s="32">
        <f t="shared" si="624"/>
        <v>7.1723464658142904E-3</v>
      </c>
      <c r="AT294" s="32">
        <f t="shared" si="624"/>
        <v>1.0738679090694559E-2</v>
      </c>
      <c r="AU294" s="32">
        <f t="shared" si="624"/>
        <v>4.356887757440457E-3</v>
      </c>
      <c r="AV294" s="32">
        <f t="shared" si="624"/>
        <v>6.0173885449021931E-3</v>
      </c>
      <c r="AW294" s="32">
        <f t="shared" ref="AW294:CB294" si="625">AW293/$O293</f>
        <v>9.0094371285213467E-3</v>
      </c>
      <c r="AX294" s="32">
        <f t="shared" si="625"/>
        <v>2.5728635574809246E-3</v>
      </c>
      <c r="AY294" s="32">
        <f t="shared" si="625"/>
        <v>3.5534355164286331E-3</v>
      </c>
      <c r="AZ294" s="32">
        <f t="shared" si="625"/>
        <v>5.3203235318152317E-3</v>
      </c>
      <c r="BA294" s="32">
        <f t="shared" si="625"/>
        <v>8.8971930921488054E-3</v>
      </c>
      <c r="BB294" s="32">
        <f t="shared" si="625"/>
        <v>1.2288098930951358E-2</v>
      </c>
      <c r="BC294" s="32">
        <f t="shared" si="625"/>
        <v>1.8398156263525128E-2</v>
      </c>
      <c r="BD294" s="32">
        <f t="shared" si="625"/>
        <v>7.4644843287559838E-3</v>
      </c>
      <c r="BE294" s="32">
        <f t="shared" si="625"/>
        <v>1.0309354978620204E-2</v>
      </c>
      <c r="BF294" s="32">
        <f t="shared" si="625"/>
        <v>1.5435514064348484E-2</v>
      </c>
      <c r="BG294" s="32">
        <f t="shared" si="625"/>
        <v>4.407985877544424E-3</v>
      </c>
      <c r="BH294" s="32">
        <f t="shared" si="625"/>
        <v>6.0879612242315043E-3</v>
      </c>
      <c r="BI294" s="32">
        <f t="shared" si="625"/>
        <v>9.1151009248117455E-3</v>
      </c>
      <c r="BJ294" s="32">
        <f t="shared" si="625"/>
        <v>1.82396962283187E-2</v>
      </c>
      <c r="BK294" s="32">
        <f t="shared" si="625"/>
        <v>2.5191224850662365E-2</v>
      </c>
      <c r="BL294" s="32">
        <f t="shared" si="625"/>
        <v>3.7717151682811298E-2</v>
      </c>
      <c r="BM294" s="32">
        <f t="shared" si="625"/>
        <v>1.5302570737472026E-2</v>
      </c>
      <c r="BN294" s="32">
        <f t="shared" si="625"/>
        <v>2.1134699581362368E-2</v>
      </c>
      <c r="BO294" s="32">
        <f t="shared" si="625"/>
        <v>3.1643585201055958E-2</v>
      </c>
      <c r="BP294" s="32">
        <f t="shared" si="625"/>
        <v>9.0365941878992381E-3</v>
      </c>
      <c r="BQ294" s="32">
        <f t="shared" si="625"/>
        <v>1.2480628691508754E-2</v>
      </c>
      <c r="BR294" s="32">
        <f t="shared" si="625"/>
        <v>1.8686418316102838E-2</v>
      </c>
      <c r="BS294" s="32">
        <f t="shared" si="625"/>
        <v>2.092951202592056E-3</v>
      </c>
      <c r="BT294" s="32">
        <f t="shared" si="625"/>
        <v>2.8906185544966541E-3</v>
      </c>
      <c r="BU294" s="32">
        <f t="shared" si="625"/>
        <v>4.3279316160060545E-3</v>
      </c>
      <c r="BV294" s="32">
        <f t="shared" si="625"/>
        <v>1.7559247383745666E-3</v>
      </c>
      <c r="BW294" s="32">
        <f t="shared" si="625"/>
        <v>2.4251442760629565E-3</v>
      </c>
      <c r="BX294" s="32">
        <f t="shared" si="625"/>
        <v>3.6310078233676305E-3</v>
      </c>
      <c r="BY294" s="32">
        <f t="shared" si="625"/>
        <v>1.0369224594615669E-3</v>
      </c>
      <c r="BZ294" s="32">
        <f t="shared" si="625"/>
        <v>1.4321152338295259E-3</v>
      </c>
      <c r="CA294" s="32">
        <f t="shared" si="625"/>
        <v>2.1442112410898807E-3</v>
      </c>
      <c r="CB294" s="32">
        <f t="shared" si="625"/>
        <v>3.5857709269465615E-3</v>
      </c>
      <c r="CC294" s="32">
        <f t="shared" ref="CC294:CS294" si="626">CC293/$O293</f>
        <v>4.9523830086289373E-3</v>
      </c>
      <c r="CD294" s="32">
        <f t="shared" si="626"/>
        <v>7.414874911210346E-3</v>
      </c>
      <c r="CE294" s="32">
        <f t="shared" si="626"/>
        <v>3.0083567495371791E-3</v>
      </c>
      <c r="CF294" s="32">
        <f t="shared" si="626"/>
        <v>4.1549042462087366E-3</v>
      </c>
      <c r="CG294" s="32">
        <f t="shared" si="626"/>
        <v>6.2208628048386122E-3</v>
      </c>
      <c r="CH294" s="32">
        <f t="shared" si="626"/>
        <v>1.7765184415338374E-3</v>
      </c>
      <c r="CI294" s="32">
        <f t="shared" si="626"/>
        <v>2.4535866689788834E-3</v>
      </c>
      <c r="CJ294" s="32">
        <f t="shared" si="626"/>
        <v>3.6735927335572564E-3</v>
      </c>
      <c r="CK294" s="32">
        <f t="shared" si="626"/>
        <v>7.3510119174053073E-3</v>
      </c>
      <c r="CL294" s="32">
        <f t="shared" si="626"/>
        <v>1.0152635864831254E-2</v>
      </c>
      <c r="CM294" s="32">
        <f t="shared" si="626"/>
        <v>1.520086892019948E-2</v>
      </c>
      <c r="CN294" s="32">
        <f t="shared" si="626"/>
        <v>6.1672836241343275E-3</v>
      </c>
      <c r="CO294" s="32">
        <f t="shared" si="626"/>
        <v>8.5177640322849097E-3</v>
      </c>
      <c r="CP294" s="32">
        <f t="shared" si="626"/>
        <v>1.2753083659432981E-2</v>
      </c>
      <c r="CQ294" s="32">
        <f t="shared" si="626"/>
        <v>3.6419527352033118E-3</v>
      </c>
      <c r="CR294" s="32">
        <f t="shared" si="626"/>
        <v>5.0299768756866163E-3</v>
      </c>
      <c r="CS294" s="32">
        <f t="shared" si="626"/>
        <v>7.531051066630331E-3</v>
      </c>
    </row>
    <row r="295" spans="2:97" ht="13.5" thickTop="1" x14ac:dyDescent="0.2">
      <c r="H295" s="34">
        <f t="shared" si="622"/>
        <v>2.5077894679270685E-3</v>
      </c>
      <c r="I295" s="34">
        <f t="shared" ref="I295:J295" si="627">I290</f>
        <v>0.36262691771971362</v>
      </c>
      <c r="J295" s="34">
        <f t="shared" si="627"/>
        <v>0.25137217694498265</v>
      </c>
      <c r="K295" s="34">
        <f t="shared" si="618"/>
        <v>0.36325730621758612</v>
      </c>
      <c r="L295" s="34">
        <f>$CE$6-$CE$7*SUMPRODUCT($B$6:$CD$6,Q294:CS294)</f>
        <v>2.9674756167317184E-3</v>
      </c>
    </row>
    <row r="296" spans="2:97" ht="13.5" thickBot="1" x14ac:dyDescent="0.25">
      <c r="B296" s="39" t="s">
        <v>406</v>
      </c>
      <c r="D296" s="39" t="s">
        <v>407</v>
      </c>
      <c r="E296" s="39" t="s">
        <v>408</v>
      </c>
      <c r="F296" s="39" t="s">
        <v>409</v>
      </c>
      <c r="H296" s="39" t="s">
        <v>386</v>
      </c>
      <c r="I296" s="39" t="s">
        <v>410</v>
      </c>
      <c r="J296" s="39" t="s">
        <v>411</v>
      </c>
      <c r="K296" s="39" t="s">
        <v>388</v>
      </c>
      <c r="L296" s="39" t="s">
        <v>412</v>
      </c>
      <c r="M296" s="39" t="s">
        <v>413</v>
      </c>
      <c r="O296" s="45" t="s">
        <v>375</v>
      </c>
    </row>
    <row r="297" spans="2:97" ht="14.25" thickTop="1" thickBot="1" x14ac:dyDescent="0.25">
      <c r="B297" s="32">
        <f>1+B292</f>
        <v>6</v>
      </c>
      <c r="D297" s="32">
        <f>IF(F292,IF(M297&lt;0,D292,H297),E292)</f>
        <v>2.5077894679270685E-3</v>
      </c>
      <c r="E297" s="32">
        <f>IF(F292,IF(M297&lt;0,H297,E292),H297)</f>
        <v>2.6869172870647162E-3</v>
      </c>
      <c r="F297" s="32" t="b">
        <f>OR(F292,M297*M292&lt;=0)</f>
        <v>1</v>
      </c>
      <c r="H297" s="32">
        <f>IF(F292,(D292+E292)/2,2*H292)</f>
        <v>2.6869172870647162E-3</v>
      </c>
      <c r="I297" s="32">
        <f>I292</f>
        <v>-0.67929939397561268</v>
      </c>
      <c r="J297" s="32">
        <f>J292</f>
        <v>-0.90612435089397203</v>
      </c>
      <c r="K297" s="32">
        <f>I297+J297*H297</f>
        <v>-0.68173407515826001</v>
      </c>
      <c r="L297" s="32">
        <f>$CE$3-$CE$7*SUMPRODUCT($B$3:$CD$3,Q299:CS299)</f>
        <v>2.7529084232398304E-3</v>
      </c>
      <c r="M297" s="32">
        <f>SUMPRODUCT(L297:L300,J297:J300)</f>
        <v>-8.7125776679309614E-3</v>
      </c>
      <c r="O297" s="46">
        <f>SUM(Q297:CS297)</f>
        <v>7.3626529899475273</v>
      </c>
      <c r="P297" s="39" t="s">
        <v>402</v>
      </c>
      <c r="Q297" s="32">
        <f t="shared" ref="Q297:AV297" si="628">SUMPRODUCT(B$3:B$6,$K297:$K300)</f>
        <v>4.1264660343776738E-2</v>
      </c>
      <c r="R297" s="32">
        <f t="shared" si="628"/>
        <v>0.36420006831482932</v>
      </c>
      <c r="S297" s="32">
        <f t="shared" si="628"/>
        <v>0.76786932827864507</v>
      </c>
      <c r="T297" s="32">
        <f t="shared" si="628"/>
        <v>-0.13430707588473245</v>
      </c>
      <c r="U297" s="32">
        <f t="shared" si="628"/>
        <v>0.18862833208632013</v>
      </c>
      <c r="V297" s="32">
        <f t="shared" si="628"/>
        <v>0.59229759205013588</v>
      </c>
      <c r="W297" s="32">
        <f t="shared" si="628"/>
        <v>-0.66102228457026002</v>
      </c>
      <c r="X297" s="32">
        <f t="shared" si="628"/>
        <v>-0.33808687659920744</v>
      </c>
      <c r="Y297" s="32">
        <f t="shared" si="628"/>
        <v>6.558238336460831E-2</v>
      </c>
      <c r="Z297" s="32">
        <f t="shared" si="628"/>
        <v>0.57981656317583463</v>
      </c>
      <c r="AA297" s="32">
        <f t="shared" si="628"/>
        <v>0.90275197114688721</v>
      </c>
      <c r="AB297" s="32">
        <f t="shared" si="628"/>
        <v>1.3064212311107029</v>
      </c>
      <c r="AC297" s="32">
        <f t="shared" si="628"/>
        <v>0.40424482694732544</v>
      </c>
      <c r="AD297" s="32">
        <f t="shared" si="628"/>
        <v>0.72718023491837802</v>
      </c>
      <c r="AE297" s="32">
        <f t="shared" si="628"/>
        <v>1.1308494948821939</v>
      </c>
      <c r="AF297" s="32">
        <f t="shared" si="628"/>
        <v>-0.12247038173820213</v>
      </c>
      <c r="AG297" s="32">
        <f t="shared" si="628"/>
        <v>0.20046502623285045</v>
      </c>
      <c r="AH297" s="32">
        <f t="shared" si="628"/>
        <v>0.6041342861966662</v>
      </c>
      <c r="AI297" s="32">
        <f t="shared" si="628"/>
        <v>1.2978857669519117</v>
      </c>
      <c r="AJ297" s="32">
        <f t="shared" si="628"/>
        <v>1.6208211749229644</v>
      </c>
      <c r="AK297" s="32">
        <f t="shared" si="628"/>
        <v>2.02449043488678</v>
      </c>
      <c r="AL297" s="32">
        <f t="shared" si="628"/>
        <v>1.1223140307234025</v>
      </c>
      <c r="AM297" s="32">
        <f t="shared" si="628"/>
        <v>1.4452494386944552</v>
      </c>
      <c r="AN297" s="32">
        <f t="shared" si="628"/>
        <v>1.8489186986582709</v>
      </c>
      <c r="AO297" s="32">
        <f t="shared" si="628"/>
        <v>0.59559882203787495</v>
      </c>
      <c r="AP297" s="32">
        <f t="shared" si="628"/>
        <v>0.91853423000892753</v>
      </c>
      <c r="AQ297" s="32">
        <f t="shared" si="628"/>
        <v>1.3222034899727433</v>
      </c>
      <c r="AR297" s="32">
        <f t="shared" si="628"/>
        <v>-0.41322472309506331</v>
      </c>
      <c r="AS297" s="32">
        <f t="shared" si="628"/>
        <v>-9.0289315124010713E-2</v>
      </c>
      <c r="AT297" s="32">
        <f t="shared" si="628"/>
        <v>0.31337994483980502</v>
      </c>
      <c r="AU297" s="32">
        <f t="shared" si="628"/>
        <v>-0.5887964593235725</v>
      </c>
      <c r="AV297" s="32">
        <f t="shared" si="628"/>
        <v>-0.26586105135251992</v>
      </c>
      <c r="AW297" s="32">
        <f t="shared" ref="AW297:CB297" si="629">SUMPRODUCT(AH$3:AH$6,$K297:$K300)</f>
        <v>0.13780820861129583</v>
      </c>
      <c r="AX297" s="32">
        <f t="shared" si="629"/>
        <v>-1.1155116680091002</v>
      </c>
      <c r="AY297" s="32">
        <f t="shared" si="629"/>
        <v>-0.79257626003804749</v>
      </c>
      <c r="AZ297" s="32">
        <f t="shared" si="629"/>
        <v>-0.38890700007423173</v>
      </c>
      <c r="BA297" s="32">
        <f t="shared" si="629"/>
        <v>0.12532717973699459</v>
      </c>
      <c r="BB297" s="32">
        <f t="shared" si="629"/>
        <v>0.44826258770804717</v>
      </c>
      <c r="BC297" s="32">
        <f t="shared" si="629"/>
        <v>0.85193184767186292</v>
      </c>
      <c r="BD297" s="32">
        <f t="shared" si="629"/>
        <v>-5.0244556491514603E-2</v>
      </c>
      <c r="BE297" s="32">
        <f t="shared" si="629"/>
        <v>0.27269085147953798</v>
      </c>
      <c r="BF297" s="32">
        <f t="shared" si="629"/>
        <v>0.67636011144335373</v>
      </c>
      <c r="BG297" s="32">
        <f t="shared" si="629"/>
        <v>-0.57695976517704217</v>
      </c>
      <c r="BH297" s="32">
        <f t="shared" si="629"/>
        <v>-0.25402435720598959</v>
      </c>
      <c r="BI297" s="32">
        <f t="shared" si="629"/>
        <v>0.14964490275782616</v>
      </c>
      <c r="BJ297" s="32">
        <f t="shared" si="629"/>
        <v>0.84339638351307178</v>
      </c>
      <c r="BK297" s="32">
        <f t="shared" si="629"/>
        <v>1.1663317914841245</v>
      </c>
      <c r="BL297" s="32">
        <f t="shared" si="629"/>
        <v>1.5700010514479401</v>
      </c>
      <c r="BM297" s="32">
        <f t="shared" si="629"/>
        <v>0.66782464728456237</v>
      </c>
      <c r="BN297" s="32">
        <f t="shared" si="629"/>
        <v>0.99076005525561495</v>
      </c>
      <c r="BO297" s="32">
        <f t="shared" si="629"/>
        <v>1.3944293152194307</v>
      </c>
      <c r="BP297" s="32">
        <f t="shared" si="629"/>
        <v>0.14110943859903491</v>
      </c>
      <c r="BQ297" s="32">
        <f t="shared" si="629"/>
        <v>0.46404484657008749</v>
      </c>
      <c r="BR297" s="32">
        <f t="shared" si="629"/>
        <v>0.86771410653390324</v>
      </c>
      <c r="BS297" s="32">
        <f t="shared" si="629"/>
        <v>-1.3222034899727433</v>
      </c>
      <c r="BT297" s="32">
        <f t="shared" si="629"/>
        <v>-0.99926808200169071</v>
      </c>
      <c r="BU297" s="32">
        <f t="shared" si="629"/>
        <v>-0.59559882203787495</v>
      </c>
      <c r="BV297" s="32">
        <f t="shared" si="629"/>
        <v>-1.4977752262012525</v>
      </c>
      <c r="BW297" s="32">
        <f t="shared" si="629"/>
        <v>-1.1748398182301998</v>
      </c>
      <c r="BX297" s="32">
        <f t="shared" si="629"/>
        <v>-0.77117055826638414</v>
      </c>
      <c r="BY297" s="32">
        <f t="shared" si="629"/>
        <v>-2.02449043488678</v>
      </c>
      <c r="BZ297" s="32">
        <f t="shared" si="629"/>
        <v>-1.7015550269157274</v>
      </c>
      <c r="CA297" s="32">
        <f t="shared" si="629"/>
        <v>-1.2978857669519117</v>
      </c>
      <c r="CB297" s="32">
        <f t="shared" si="629"/>
        <v>-0.78365158714068539</v>
      </c>
      <c r="CC297" s="32">
        <f t="shared" ref="CC297:CS297" si="630">SUMPRODUCT(BN$3:BN$6,$K297:$K300)</f>
        <v>-0.46071617916963281</v>
      </c>
      <c r="CD297" s="32">
        <f t="shared" si="630"/>
        <v>-5.7046919205817059E-2</v>
      </c>
      <c r="CE297" s="32">
        <f t="shared" si="630"/>
        <v>-0.95922332336919458</v>
      </c>
      <c r="CF297" s="32">
        <f t="shared" si="630"/>
        <v>-0.636287915398142</v>
      </c>
      <c r="CG297" s="32">
        <f t="shared" si="630"/>
        <v>-0.23261865543432625</v>
      </c>
      <c r="CH297" s="32">
        <f t="shared" si="630"/>
        <v>-1.485938532054722</v>
      </c>
      <c r="CI297" s="32">
        <f t="shared" si="630"/>
        <v>-1.1630031240836693</v>
      </c>
      <c r="CJ297" s="32">
        <f t="shared" si="630"/>
        <v>-0.75933386411985371</v>
      </c>
      <c r="CK297" s="32">
        <f t="shared" si="630"/>
        <v>-6.558238336460831E-2</v>
      </c>
      <c r="CL297" s="32">
        <f t="shared" si="630"/>
        <v>0.25735302460644427</v>
      </c>
      <c r="CM297" s="32">
        <f t="shared" si="630"/>
        <v>0.66102228457026002</v>
      </c>
      <c r="CN297" s="32">
        <f t="shared" si="630"/>
        <v>-0.2411541195931175</v>
      </c>
      <c r="CO297" s="32">
        <f t="shared" si="630"/>
        <v>8.1781288377935094E-2</v>
      </c>
      <c r="CP297" s="32">
        <f t="shared" si="630"/>
        <v>0.48545054834175083</v>
      </c>
      <c r="CQ297" s="32">
        <f t="shared" si="630"/>
        <v>-0.76786932827864507</v>
      </c>
      <c r="CR297" s="32">
        <f t="shared" si="630"/>
        <v>-0.44493392030759249</v>
      </c>
      <c r="CS297" s="32">
        <f t="shared" si="630"/>
        <v>-4.1264660343776738E-2</v>
      </c>
    </row>
    <row r="298" spans="2:97" ht="14.25" thickTop="1" thickBot="1" x14ac:dyDescent="0.25">
      <c r="H298" s="33">
        <f>H297</f>
        <v>2.6869172870647162E-3</v>
      </c>
      <c r="I298" s="33">
        <f t="shared" ref="I298:J298" si="631">I293</f>
        <v>0.62562363601700277</v>
      </c>
      <c r="J298" s="33">
        <f t="shared" si="631"/>
        <v>1</v>
      </c>
      <c r="K298" s="33">
        <f t="shared" ref="K298:K300" si="632">I298+J298*H298</f>
        <v>0.62831055330406749</v>
      </c>
      <c r="L298" s="33">
        <f>$CE$4-$CE$7*SUMPRODUCT($B$4:$CD$4,Q299:CS299)</f>
        <v>-6.0493031219337468E-3</v>
      </c>
      <c r="M298" s="39" t="s">
        <v>414</v>
      </c>
      <c r="O298" s="47">
        <f t="shared" ref="O298:O299" si="633">SUM(Q298:CS298)</f>
        <v>127.4251414169939</v>
      </c>
      <c r="P298" s="39" t="s">
        <v>404</v>
      </c>
      <c r="Q298" s="33">
        <f>EXP(Q297)</f>
        <v>1.0421278789734332</v>
      </c>
      <c r="R298" s="33">
        <f>EXP(R297)</f>
        <v>1.4393621561140577</v>
      </c>
      <c r="S298" s="33">
        <f t="shared" ref="S298:CD298" si="634">EXP(S297)</f>
        <v>2.1551693998356489</v>
      </c>
      <c r="T298" s="33">
        <f t="shared" si="634"/>
        <v>0.87432154031624432</v>
      </c>
      <c r="U298" s="33">
        <f t="shared" si="634"/>
        <v>1.207592045849716</v>
      </c>
      <c r="V298" s="33">
        <f t="shared" si="634"/>
        <v>1.8081380100520055</v>
      </c>
      <c r="W298" s="33">
        <f t="shared" si="634"/>
        <v>0.51632323532713531</v>
      </c>
      <c r="X298" s="33">
        <f t="shared" si="634"/>
        <v>0.71313333060845718</v>
      </c>
      <c r="Y298" s="33">
        <f t="shared" si="634"/>
        <v>1.0677807010568905</v>
      </c>
      <c r="Z298" s="33">
        <f t="shared" si="634"/>
        <v>1.7857108355799267</v>
      </c>
      <c r="AA298" s="33">
        <f t="shared" si="634"/>
        <v>2.4663811902129171</v>
      </c>
      <c r="AB298" s="33">
        <f t="shared" si="634"/>
        <v>3.6929338783142902</v>
      </c>
      <c r="AC298" s="33">
        <f t="shared" si="634"/>
        <v>1.4981706946191877</v>
      </c>
      <c r="AD298" s="33">
        <f t="shared" si="634"/>
        <v>2.0692376096474652</v>
      </c>
      <c r="AE298" s="33">
        <f t="shared" si="634"/>
        <v>3.0982873617721385</v>
      </c>
      <c r="AF298" s="33">
        <f t="shared" si="634"/>
        <v>0.88473210878264452</v>
      </c>
      <c r="AG298" s="33">
        <f t="shared" si="634"/>
        <v>1.2219708745678688</v>
      </c>
      <c r="AH298" s="33">
        <f t="shared" si="634"/>
        <v>1.8296675545986698</v>
      </c>
      <c r="AI298" s="33">
        <f t="shared" si="634"/>
        <v>3.6615471144087723</v>
      </c>
      <c r="AJ298" s="33">
        <f t="shared" si="634"/>
        <v>5.0572414918025359</v>
      </c>
      <c r="AK298" s="33">
        <f t="shared" si="634"/>
        <v>7.5722514062321498</v>
      </c>
      <c r="AL298" s="33">
        <f t="shared" si="634"/>
        <v>3.0719545821612071</v>
      </c>
      <c r="AM298" s="33">
        <f t="shared" si="634"/>
        <v>4.2429103568552886</v>
      </c>
      <c r="AN298" s="33">
        <f t="shared" si="634"/>
        <v>6.3529463578696932</v>
      </c>
      <c r="AO298" s="33">
        <f t="shared" si="634"/>
        <v>1.814116952975662</v>
      </c>
      <c r="AP298" s="33">
        <f t="shared" si="634"/>
        <v>2.5056150416494902</v>
      </c>
      <c r="AQ298" s="33">
        <f t="shared" si="634"/>
        <v>3.7516790632523747</v>
      </c>
      <c r="AR298" s="33">
        <f t="shared" si="634"/>
        <v>0.6615136087376412</v>
      </c>
      <c r="AS298" s="33">
        <f t="shared" si="634"/>
        <v>0.91366680940283684</v>
      </c>
      <c r="AT298" s="33">
        <f t="shared" si="634"/>
        <v>1.3680412124955359</v>
      </c>
      <c r="AU298" s="33">
        <f t="shared" si="634"/>
        <v>0.55499484180520253</v>
      </c>
      <c r="AV298" s="33">
        <f t="shared" si="634"/>
        <v>0.76654563058021929</v>
      </c>
      <c r="AW298" s="33">
        <f t="shared" si="634"/>
        <v>1.1477553995613734</v>
      </c>
      <c r="AX298" s="33">
        <f t="shared" si="634"/>
        <v>0.32774753805915102</v>
      </c>
      <c r="AY298" s="33">
        <f t="shared" si="634"/>
        <v>0.45267707789047651</v>
      </c>
      <c r="AZ298" s="33">
        <f t="shared" si="634"/>
        <v>0.67779730218172107</v>
      </c>
      <c r="BA298" s="33">
        <f t="shared" si="634"/>
        <v>1.133519256936125</v>
      </c>
      <c r="BB298" s="33">
        <f t="shared" si="634"/>
        <v>1.56558974630596</v>
      </c>
      <c r="BC298" s="33">
        <f t="shared" si="634"/>
        <v>2.3441710618850613</v>
      </c>
      <c r="BD298" s="33">
        <f t="shared" si="634"/>
        <v>0.95099682361322047</v>
      </c>
      <c r="BE298" s="33">
        <f t="shared" si="634"/>
        <v>1.3134941172881152</v>
      </c>
      <c r="BF298" s="33">
        <f t="shared" si="634"/>
        <v>1.9667060971548598</v>
      </c>
      <c r="BG298" s="33">
        <f t="shared" si="634"/>
        <v>0.56160317927910508</v>
      </c>
      <c r="BH298" s="33">
        <f t="shared" si="634"/>
        <v>0.77567290859156601</v>
      </c>
      <c r="BI298" s="33">
        <f t="shared" si="634"/>
        <v>1.161421751834351</v>
      </c>
      <c r="BJ298" s="33">
        <f t="shared" si="634"/>
        <v>2.3242476226635831</v>
      </c>
      <c r="BK298" s="33">
        <f t="shared" si="634"/>
        <v>3.2101953483823005</v>
      </c>
      <c r="BL298" s="33">
        <f t="shared" si="634"/>
        <v>4.8066532477181774</v>
      </c>
      <c r="BM298" s="33">
        <f t="shared" si="634"/>
        <v>1.9499907857041388</v>
      </c>
      <c r="BN298" s="33">
        <f t="shared" si="634"/>
        <v>2.6932807367925777</v>
      </c>
      <c r="BO298" s="33">
        <f t="shared" si="634"/>
        <v>4.0326725309861606</v>
      </c>
      <c r="BP298" s="33">
        <f t="shared" si="634"/>
        <v>1.1515506651805607</v>
      </c>
      <c r="BQ298" s="33">
        <f t="shared" si="634"/>
        <v>1.5904942970546168</v>
      </c>
      <c r="BR298" s="33">
        <f t="shared" si="634"/>
        <v>2.3814608610243306</v>
      </c>
      <c r="BS298" s="33">
        <f t="shared" si="634"/>
        <v>0.26654732005063575</v>
      </c>
      <c r="BT298" s="33">
        <f t="shared" si="634"/>
        <v>0.36814879731692451</v>
      </c>
      <c r="BU298" s="33">
        <f t="shared" si="634"/>
        <v>0.55123237692019733</v>
      </c>
      <c r="BV298" s="33">
        <f t="shared" si="634"/>
        <v>0.22362712689675568</v>
      </c>
      <c r="BW298" s="33">
        <f t="shared" si="634"/>
        <v>0.30886845082081521</v>
      </c>
      <c r="BX298" s="33">
        <f t="shared" si="634"/>
        <v>0.46247140162473083</v>
      </c>
      <c r="BY298" s="33">
        <f t="shared" si="634"/>
        <v>0.13206111978492624</v>
      </c>
      <c r="BZ298" s="33">
        <f t="shared" si="634"/>
        <v>0.18239966701563892</v>
      </c>
      <c r="CA298" s="33">
        <f t="shared" si="634"/>
        <v>0.27310859829301126</v>
      </c>
      <c r="CB298" s="33">
        <f t="shared" si="634"/>
        <v>0.45673515430570771</v>
      </c>
      <c r="CC298" s="33">
        <f t="shared" si="634"/>
        <v>0.63083169516791093</v>
      </c>
      <c r="CD298" s="33">
        <f t="shared" si="634"/>
        <v>0.94454975080267323</v>
      </c>
      <c r="CE298" s="33">
        <f t="shared" ref="CE298:CS298" si="635">EXP(CE297)</f>
        <v>0.38319038544723943</v>
      </c>
      <c r="CF298" s="33">
        <f t="shared" si="635"/>
        <v>0.52925341556242533</v>
      </c>
      <c r="CG298" s="33">
        <f t="shared" si="635"/>
        <v>0.79245571459102193</v>
      </c>
      <c r="CH298" s="33">
        <f t="shared" si="635"/>
        <v>0.22628986069450815</v>
      </c>
      <c r="CI298" s="33">
        <f t="shared" si="635"/>
        <v>0.31254615519627643</v>
      </c>
      <c r="CJ298" s="33">
        <f t="shared" si="635"/>
        <v>0.46797806018037491</v>
      </c>
      <c r="CK298" s="33">
        <f t="shared" si="635"/>
        <v>0.93652188975713724</v>
      </c>
      <c r="CL298" s="33">
        <f t="shared" si="635"/>
        <v>1.2935016840895868</v>
      </c>
      <c r="CM298" s="33">
        <f t="shared" si="635"/>
        <v>1.9367712540893374</v>
      </c>
      <c r="CN298" s="33">
        <f t="shared" si="635"/>
        <v>0.78572052212914101</v>
      </c>
      <c r="CO298" s="33">
        <f t="shared" si="635"/>
        <v>1.0852184339880753</v>
      </c>
      <c r="CP298" s="33">
        <f t="shared" si="635"/>
        <v>1.6249069430746728</v>
      </c>
      <c r="CQ298" s="33">
        <f t="shared" si="635"/>
        <v>0.46400064889389159</v>
      </c>
      <c r="CR298" s="33">
        <f t="shared" si="635"/>
        <v>0.64086662290248497</v>
      </c>
      <c r="CS298" s="33">
        <f t="shared" si="635"/>
        <v>0.95957513485299717</v>
      </c>
    </row>
    <row r="299" spans="2:97" ht="14.25" thickTop="1" thickBot="1" x14ac:dyDescent="0.25">
      <c r="H299" s="32">
        <f t="shared" ref="H299:H300" si="636">H298</f>
        <v>2.6869172870647162E-3</v>
      </c>
      <c r="I299" s="32">
        <f t="shared" ref="I299:J299" si="637">I294</f>
        <v>-0.35137620611322207</v>
      </c>
      <c r="J299" s="32">
        <f t="shared" si="637"/>
        <v>8.6617350420174002E-2</v>
      </c>
      <c r="K299" s="32">
        <f t="shared" si="632"/>
        <v>-0.35114347245701838</v>
      </c>
      <c r="L299" s="32">
        <f>$CE$5-$CE$7*SUMPRODUCT($B$5:$CD$5,Q299:CS299)</f>
        <v>-3.4998657460505456E-4</v>
      </c>
      <c r="M299" s="32">
        <f>SUMPRODUCT($B$7:$CD$7, LN(Q299:CS299))</f>
        <v>-487.2380344734708</v>
      </c>
      <c r="O299" s="48">
        <f t="shared" si="633"/>
        <v>1.0000000000000004</v>
      </c>
      <c r="P299" s="39" t="s">
        <v>405</v>
      </c>
      <c r="Q299" s="32">
        <f t="shared" ref="Q299:AV299" si="638">Q298/$O298</f>
        <v>8.1783537172080475E-3</v>
      </c>
      <c r="R299" s="32">
        <f t="shared" si="638"/>
        <v>1.1295746978249765E-2</v>
      </c>
      <c r="S299" s="32">
        <f t="shared" si="638"/>
        <v>1.6913219603837359E-2</v>
      </c>
      <c r="T299" s="32">
        <f t="shared" si="638"/>
        <v>6.8614523836788262E-3</v>
      </c>
      <c r="U299" s="32">
        <f t="shared" si="638"/>
        <v>9.4768742841565088E-3</v>
      </c>
      <c r="V299" s="32">
        <f t="shared" si="638"/>
        <v>1.4189805794564065E-2</v>
      </c>
      <c r="W299" s="32">
        <f t="shared" si="638"/>
        <v>4.0519730218504316E-3</v>
      </c>
      <c r="X299" s="32">
        <f t="shared" si="638"/>
        <v>5.5964884376683219E-3</v>
      </c>
      <c r="Y299" s="32">
        <f t="shared" si="638"/>
        <v>8.3796705201418537E-3</v>
      </c>
      <c r="Z299" s="32">
        <f t="shared" si="638"/>
        <v>1.401380305112832E-2</v>
      </c>
      <c r="AA299" s="32">
        <f t="shared" si="638"/>
        <v>1.9355530335585652E-2</v>
      </c>
      <c r="AB299" s="32">
        <f t="shared" si="638"/>
        <v>2.8981202902724712E-2</v>
      </c>
      <c r="AC299" s="32">
        <f t="shared" si="638"/>
        <v>1.1757261384678253E-2</v>
      </c>
      <c r="AD299" s="32">
        <f t="shared" si="638"/>
        <v>1.6238848838126568E-2</v>
      </c>
      <c r="AE299" s="32">
        <f t="shared" si="638"/>
        <v>2.431456875243412E-2</v>
      </c>
      <c r="AF299" s="32">
        <f t="shared" si="638"/>
        <v>6.9431518689658939E-3</v>
      </c>
      <c r="AG299" s="32">
        <f t="shared" si="638"/>
        <v>9.5897156634813206E-3</v>
      </c>
      <c r="AH299" s="32">
        <f t="shared" si="638"/>
        <v>1.4358764167356526E-2</v>
      </c>
      <c r="AI299" s="32">
        <f t="shared" si="638"/>
        <v>2.8734887587265841E-2</v>
      </c>
      <c r="AJ299" s="32">
        <f t="shared" si="638"/>
        <v>3.9687940979032596E-2</v>
      </c>
      <c r="AK299" s="32">
        <f t="shared" si="638"/>
        <v>5.9425097135676286E-2</v>
      </c>
      <c r="AL299" s="32">
        <f t="shared" si="638"/>
        <v>2.4107915816301537E-2</v>
      </c>
      <c r="AM299" s="32">
        <f t="shared" si="638"/>
        <v>3.3297277991401454E-2</v>
      </c>
      <c r="AN299" s="32">
        <f t="shared" si="638"/>
        <v>4.9856302196125642E-2</v>
      </c>
      <c r="AO299" s="32">
        <f t="shared" si="638"/>
        <v>1.4236727013227583E-2</v>
      </c>
      <c r="AP299" s="32">
        <f t="shared" si="638"/>
        <v>1.9663427591969162E-2</v>
      </c>
      <c r="AQ299" s="32">
        <f t="shared" si="638"/>
        <v>2.9442220126522353E-2</v>
      </c>
      <c r="AR299" s="32">
        <f t="shared" si="638"/>
        <v>5.1913900301108025E-3</v>
      </c>
      <c r="AS299" s="32">
        <f t="shared" si="638"/>
        <v>7.1702240173538217E-3</v>
      </c>
      <c r="AT299" s="32">
        <f t="shared" si="638"/>
        <v>1.0736038408767964E-2</v>
      </c>
      <c r="AU299" s="32">
        <f t="shared" si="638"/>
        <v>4.3554579232445434E-3</v>
      </c>
      <c r="AV299" s="32">
        <f t="shared" si="638"/>
        <v>6.0156545408235262E-3</v>
      </c>
      <c r="AW299" s="32">
        <f t="shared" ref="AW299:CB299" si="639">AW298/$O298</f>
        <v>9.0072915501454125E-3</v>
      </c>
      <c r="AX299" s="32">
        <f t="shared" si="639"/>
        <v>2.5720790608080219E-3</v>
      </c>
      <c r="AY299" s="32">
        <f t="shared" si="639"/>
        <v>3.5524942162638699E-3</v>
      </c>
      <c r="AZ299" s="32">
        <f t="shared" si="639"/>
        <v>5.319180301818582E-3</v>
      </c>
      <c r="BA299" s="32">
        <f t="shared" si="639"/>
        <v>8.8955699348743644E-3</v>
      </c>
      <c r="BB299" s="32">
        <f t="shared" si="639"/>
        <v>1.2286348901765214E-2</v>
      </c>
      <c r="BC299" s="32">
        <f t="shared" si="639"/>
        <v>1.8396456427808475E-2</v>
      </c>
      <c r="BD299" s="32">
        <f t="shared" si="639"/>
        <v>7.4631804449101589E-3</v>
      </c>
      <c r="BE299" s="32">
        <f t="shared" si="639"/>
        <v>1.030796672212241E-2</v>
      </c>
      <c r="BF299" s="32">
        <f t="shared" si="639"/>
        <v>1.5434207686840146E-2</v>
      </c>
      <c r="BG299" s="32">
        <f t="shared" si="639"/>
        <v>4.4073184697616319E-3</v>
      </c>
      <c r="BH299" s="32">
        <f t="shared" si="639"/>
        <v>6.0872830900238605E-3</v>
      </c>
      <c r="BI299" s="32">
        <f t="shared" si="639"/>
        <v>9.114541596101847E-3</v>
      </c>
      <c r="BJ299" s="32">
        <f t="shared" si="639"/>
        <v>1.8240102359844135E-2</v>
      </c>
      <c r="BK299" s="32">
        <f t="shared" si="639"/>
        <v>2.5192794080385276E-2</v>
      </c>
      <c r="BL299" s="32">
        <f t="shared" si="639"/>
        <v>3.7721388371770283E-2</v>
      </c>
      <c r="BM299" s="32">
        <f t="shared" si="639"/>
        <v>1.5303030187134489E-2</v>
      </c>
      <c r="BN299" s="32">
        <f t="shared" si="639"/>
        <v>2.1136180088503254E-2</v>
      </c>
      <c r="BO299" s="32">
        <f t="shared" si="639"/>
        <v>3.1647385171733058E-2</v>
      </c>
      <c r="BP299" s="32">
        <f t="shared" si="639"/>
        <v>9.0370758264427219E-3</v>
      </c>
      <c r="BQ299" s="32">
        <f t="shared" si="639"/>
        <v>1.2481793462169174E-2</v>
      </c>
      <c r="BR299" s="32">
        <f t="shared" si="639"/>
        <v>1.8689097257746735E-2</v>
      </c>
      <c r="BS299" s="32">
        <f t="shared" si="639"/>
        <v>2.0917953638236106E-3</v>
      </c>
      <c r="BT299" s="32">
        <f t="shared" si="639"/>
        <v>2.8891378359327982E-3</v>
      </c>
      <c r="BU299" s="32">
        <f t="shared" si="639"/>
        <v>4.3259310587406806E-3</v>
      </c>
      <c r="BV299" s="32">
        <f t="shared" si="639"/>
        <v>1.7549686381351107E-3</v>
      </c>
      <c r="BW299" s="32">
        <f t="shared" si="639"/>
        <v>2.4239208007629754E-3</v>
      </c>
      <c r="BX299" s="32">
        <f t="shared" si="639"/>
        <v>3.6293575701149185E-3</v>
      </c>
      <c r="BY299" s="32">
        <f t="shared" si="639"/>
        <v>1.0363819754593113E-3</v>
      </c>
      <c r="BZ299" s="32">
        <f t="shared" si="639"/>
        <v>1.4314260513060212E-3</v>
      </c>
      <c r="CA299" s="32">
        <f t="shared" si="639"/>
        <v>2.1432866014978458E-3</v>
      </c>
      <c r="CB299" s="32">
        <f t="shared" si="639"/>
        <v>3.5843409646378922E-3</v>
      </c>
      <c r="CC299" s="32">
        <f t="shared" ref="CC299:CS299" si="640">CC298/$O298</f>
        <v>4.9506062002594789E-3</v>
      </c>
      <c r="CD299" s="32">
        <f t="shared" si="640"/>
        <v>7.4125854623278021E-3</v>
      </c>
      <c r="CE299" s="32">
        <f t="shared" si="640"/>
        <v>3.0071803820351556E-3</v>
      </c>
      <c r="CF299" s="32">
        <f t="shared" si="640"/>
        <v>4.1534457774738799E-3</v>
      </c>
      <c r="CG299" s="32">
        <f t="shared" si="640"/>
        <v>6.2189902697281771E-3</v>
      </c>
      <c r="CH299" s="32">
        <f t="shared" si="640"/>
        <v>1.7758650936394354E-3</v>
      </c>
      <c r="CI299" s="32">
        <f t="shared" si="640"/>
        <v>2.452782486412796E-3</v>
      </c>
      <c r="CJ299" s="32">
        <f t="shared" si="640"/>
        <v>3.6725724215516827E-3</v>
      </c>
      <c r="CK299" s="32">
        <f t="shared" si="640"/>
        <v>7.3495848569820705E-3</v>
      </c>
      <c r="CL299" s="32">
        <f t="shared" si="640"/>
        <v>1.0151071207028541E-2</v>
      </c>
      <c r="CM299" s="32">
        <f t="shared" si="640"/>
        <v>1.5199286675706544E-2</v>
      </c>
      <c r="CN299" s="32">
        <f t="shared" si="640"/>
        <v>6.166134197629812E-3</v>
      </c>
      <c r="CO299" s="32">
        <f t="shared" si="640"/>
        <v>8.5165173993155679E-3</v>
      </c>
      <c r="CP299" s="32">
        <f t="shared" si="640"/>
        <v>1.2751855128472859E-2</v>
      </c>
      <c r="CQ299" s="32">
        <f t="shared" si="640"/>
        <v>3.6413587125280656E-3</v>
      </c>
      <c r="CR299" s="32">
        <f t="shared" si="640"/>
        <v>5.0293577529199945E-3</v>
      </c>
      <c r="CS299" s="32">
        <f t="shared" si="640"/>
        <v>7.5305008429445196E-3</v>
      </c>
    </row>
    <row r="300" spans="2:97" ht="13.5" thickTop="1" x14ac:dyDescent="0.2">
      <c r="H300" s="34">
        <f t="shared" si="636"/>
        <v>2.6869172870647162E-3</v>
      </c>
      <c r="I300" s="34">
        <f t="shared" ref="I300:J300" si="641">I295</f>
        <v>0.36262691771971362</v>
      </c>
      <c r="J300" s="34">
        <f t="shared" si="641"/>
        <v>0.25137217694498265</v>
      </c>
      <c r="K300" s="34">
        <f t="shared" si="632"/>
        <v>0.36330233396743417</v>
      </c>
      <c r="L300" s="34">
        <f>$CE$6-$CE$7*SUMPRODUCT($B$6:$CD$6,Q299:CS299)</f>
        <v>-5.5090535407131824E-4</v>
      </c>
    </row>
    <row r="301" spans="2:97" ht="13.5" thickBot="1" x14ac:dyDescent="0.25">
      <c r="B301" s="39" t="s">
        <v>406</v>
      </c>
      <c r="D301" s="39" t="s">
        <v>407</v>
      </c>
      <c r="E301" s="39" t="s">
        <v>408</v>
      </c>
      <c r="F301" s="39" t="s">
        <v>409</v>
      </c>
      <c r="H301" s="39" t="s">
        <v>386</v>
      </c>
      <c r="I301" s="39" t="s">
        <v>410</v>
      </c>
      <c r="J301" s="39" t="s">
        <v>411</v>
      </c>
      <c r="K301" s="39" t="s">
        <v>388</v>
      </c>
      <c r="L301" s="39" t="s">
        <v>412</v>
      </c>
      <c r="M301" s="39" t="s">
        <v>413</v>
      </c>
      <c r="O301" s="45" t="s">
        <v>375</v>
      </c>
    </row>
    <row r="302" spans="2:97" ht="14.25" thickTop="1" thickBot="1" x14ac:dyDescent="0.25">
      <c r="B302" s="32">
        <f>1+B297</f>
        <v>7</v>
      </c>
      <c r="D302" s="32">
        <f>IF(F297,IF(M302&lt;0,D297,H302),E297)</f>
        <v>2.5973533774958923E-3</v>
      </c>
      <c r="E302" s="32">
        <f>IF(F297,IF(M302&lt;0,H302,E297),H302)</f>
        <v>2.6869172870647162E-3</v>
      </c>
      <c r="F302" s="32" t="b">
        <f>OR(F297,M302*M297&lt;=0)</f>
        <v>1</v>
      </c>
      <c r="H302" s="32">
        <f>IF(F297,(D297+E297)/2,2*H297)</f>
        <v>2.5973533774958923E-3</v>
      </c>
      <c r="I302" s="32">
        <f>I297</f>
        <v>-0.67929939397561268</v>
      </c>
      <c r="J302" s="32">
        <f>J297</f>
        <v>-0.90612435089397203</v>
      </c>
      <c r="K302" s="32">
        <f>I302+J302*H302</f>
        <v>-0.68165291911883841</v>
      </c>
      <c r="L302" s="32">
        <f>$CE$3-$CE$7*SUMPRODUCT($B$3:$CD$3,Q304:CS304)</f>
        <v>-1.590094390230945E-3</v>
      </c>
      <c r="M302" s="32">
        <f>SUMPRODUCT(L302:L305,J302:J305)</f>
        <v>2.1352345985960015E-3</v>
      </c>
      <c r="O302" s="46">
        <f>SUM(Q302:CS302)</f>
        <v>7.3624403181568407</v>
      </c>
      <c r="P302" s="39" t="s">
        <v>402</v>
      </c>
      <c r="Q302" s="32">
        <f t="shared" ref="Q302:AV302" si="642">SUMPRODUCT(B$3:B$6,$K302:$K305)</f>
        <v>4.1303339877388101E-2</v>
      </c>
      <c r="R302" s="32">
        <f t="shared" si="642"/>
        <v>0.36421873551517492</v>
      </c>
      <c r="S302" s="32">
        <f t="shared" si="642"/>
        <v>0.76786298006240838</v>
      </c>
      <c r="T302" s="32">
        <f t="shared" si="642"/>
        <v>-0.13427227524539115</v>
      </c>
      <c r="U302" s="32">
        <f t="shared" si="642"/>
        <v>0.18864312039239564</v>
      </c>
      <c r="V302" s="32">
        <f t="shared" si="642"/>
        <v>0.59228736493962919</v>
      </c>
      <c r="W302" s="32">
        <f t="shared" si="642"/>
        <v>-0.6609991206137289</v>
      </c>
      <c r="X302" s="32">
        <f t="shared" si="642"/>
        <v>-0.33808372497594208</v>
      </c>
      <c r="Y302" s="32">
        <f t="shared" si="642"/>
        <v>6.5560519571291387E-2</v>
      </c>
      <c r="Z302" s="32">
        <f t="shared" si="642"/>
        <v>0.57977847364410129</v>
      </c>
      <c r="AA302" s="32">
        <f t="shared" si="642"/>
        <v>0.90269386928188811</v>
      </c>
      <c r="AB302" s="32">
        <f t="shared" si="642"/>
        <v>1.3063381138291215</v>
      </c>
      <c r="AC302" s="32">
        <f t="shared" si="642"/>
        <v>0.40420285852132209</v>
      </c>
      <c r="AD302" s="32">
        <f t="shared" si="642"/>
        <v>0.72711825415910891</v>
      </c>
      <c r="AE302" s="32">
        <f t="shared" si="642"/>
        <v>1.1307624987063423</v>
      </c>
      <c r="AF302" s="32">
        <f t="shared" si="642"/>
        <v>-0.12252398684701571</v>
      </c>
      <c r="AG302" s="32">
        <f t="shared" si="642"/>
        <v>0.20039140879077108</v>
      </c>
      <c r="AH302" s="32">
        <f t="shared" si="642"/>
        <v>0.60403565333800457</v>
      </c>
      <c r="AI302" s="32">
        <f t="shared" si="642"/>
        <v>1.2977453186663852</v>
      </c>
      <c r="AJ302" s="32">
        <f t="shared" si="642"/>
        <v>1.620660714304172</v>
      </c>
      <c r="AK302" s="32">
        <f t="shared" si="642"/>
        <v>2.0243049588514057</v>
      </c>
      <c r="AL302" s="32">
        <f t="shared" si="642"/>
        <v>1.122169703543606</v>
      </c>
      <c r="AM302" s="32">
        <f t="shared" si="642"/>
        <v>1.4450850991813928</v>
      </c>
      <c r="AN302" s="32">
        <f t="shared" si="642"/>
        <v>1.8487293437286265</v>
      </c>
      <c r="AO302" s="32">
        <f t="shared" si="642"/>
        <v>0.59544285817526843</v>
      </c>
      <c r="AP302" s="32">
        <f t="shared" si="642"/>
        <v>0.91835825381305525</v>
      </c>
      <c r="AQ302" s="32">
        <f t="shared" si="642"/>
        <v>1.3220024983602887</v>
      </c>
      <c r="AR302" s="32">
        <f t="shared" si="642"/>
        <v>-0.41313193953517086</v>
      </c>
      <c r="AS302" s="32">
        <f t="shared" si="642"/>
        <v>-9.0216543897384066E-2</v>
      </c>
      <c r="AT302" s="32">
        <f t="shared" si="642"/>
        <v>0.31342770064984943</v>
      </c>
      <c r="AU302" s="32">
        <f t="shared" si="642"/>
        <v>-0.58870755465795011</v>
      </c>
      <c r="AV302" s="32">
        <f t="shared" si="642"/>
        <v>-0.26579215902016329</v>
      </c>
      <c r="AW302" s="32">
        <f t="shared" ref="AW302:CB302" si="643">SUMPRODUCT(AH$3:AH$6,$K302:$K305)</f>
        <v>0.13785208552707018</v>
      </c>
      <c r="AX302" s="32">
        <f t="shared" si="643"/>
        <v>-1.1154344000262877</v>
      </c>
      <c r="AY302" s="32">
        <f t="shared" si="643"/>
        <v>-0.79251900438850098</v>
      </c>
      <c r="AZ302" s="32">
        <f t="shared" si="643"/>
        <v>-0.38887475984126751</v>
      </c>
      <c r="BA302" s="32">
        <f t="shared" si="643"/>
        <v>0.12534319423154228</v>
      </c>
      <c r="BB302" s="32">
        <f t="shared" si="643"/>
        <v>0.44825858986932909</v>
      </c>
      <c r="BC302" s="32">
        <f t="shared" si="643"/>
        <v>0.85190283441656256</v>
      </c>
      <c r="BD302" s="32">
        <f t="shared" si="643"/>
        <v>-5.0232420891236973E-2</v>
      </c>
      <c r="BE302" s="32">
        <f t="shared" si="643"/>
        <v>0.27268297474654984</v>
      </c>
      <c r="BF302" s="32">
        <f t="shared" si="643"/>
        <v>0.67632721929378325</v>
      </c>
      <c r="BG302" s="32">
        <f t="shared" si="643"/>
        <v>-0.57695926625957472</v>
      </c>
      <c r="BH302" s="32">
        <f t="shared" si="643"/>
        <v>-0.2540438706217879</v>
      </c>
      <c r="BI302" s="32">
        <f t="shared" si="643"/>
        <v>0.14960037392544556</v>
      </c>
      <c r="BJ302" s="32">
        <f t="shared" si="643"/>
        <v>0.8433100392538263</v>
      </c>
      <c r="BK302" s="32">
        <f t="shared" si="643"/>
        <v>1.166225434891613</v>
      </c>
      <c r="BL302" s="32">
        <f t="shared" si="643"/>
        <v>1.5698696794388467</v>
      </c>
      <c r="BM302" s="32">
        <f t="shared" si="643"/>
        <v>0.66773442413104711</v>
      </c>
      <c r="BN302" s="32">
        <f t="shared" si="643"/>
        <v>0.99064981976883393</v>
      </c>
      <c r="BO302" s="32">
        <f t="shared" si="643"/>
        <v>1.3942940643160675</v>
      </c>
      <c r="BP302" s="32">
        <f t="shared" si="643"/>
        <v>0.14100757876270942</v>
      </c>
      <c r="BQ302" s="32">
        <f t="shared" si="643"/>
        <v>0.46392297440049624</v>
      </c>
      <c r="BR302" s="32">
        <f t="shared" si="643"/>
        <v>0.8675672189477297</v>
      </c>
      <c r="BS302" s="32">
        <f t="shared" si="643"/>
        <v>-1.3220024983602887</v>
      </c>
      <c r="BT302" s="32">
        <f t="shared" si="643"/>
        <v>-0.9990871027225019</v>
      </c>
      <c r="BU302" s="32">
        <f t="shared" si="643"/>
        <v>-0.59544285817526843</v>
      </c>
      <c r="BV302" s="32">
        <f t="shared" si="643"/>
        <v>-1.4975781134830681</v>
      </c>
      <c r="BW302" s="32">
        <f t="shared" si="643"/>
        <v>-1.1746627178452813</v>
      </c>
      <c r="BX302" s="32">
        <f t="shared" si="643"/>
        <v>-0.77101847329804774</v>
      </c>
      <c r="BY302" s="32">
        <f t="shared" si="643"/>
        <v>-2.0243049588514057</v>
      </c>
      <c r="BZ302" s="32">
        <f t="shared" si="643"/>
        <v>-1.7013895632136189</v>
      </c>
      <c r="CA302" s="32">
        <f t="shared" si="643"/>
        <v>-1.2977453186663852</v>
      </c>
      <c r="CB302" s="32">
        <f t="shared" si="643"/>
        <v>-0.78352736459357553</v>
      </c>
      <c r="CC302" s="32">
        <f t="shared" ref="CC302:CS302" si="644">SUMPRODUCT(BN$3:BN$6,$K302:$K305)</f>
        <v>-0.46061196895578871</v>
      </c>
      <c r="CD302" s="32">
        <f t="shared" si="644"/>
        <v>-5.6967724408555243E-2</v>
      </c>
      <c r="CE302" s="32">
        <f t="shared" si="644"/>
        <v>-0.95910297971635472</v>
      </c>
      <c r="CF302" s="32">
        <f t="shared" si="644"/>
        <v>-0.6361875840785679</v>
      </c>
      <c r="CG302" s="32">
        <f t="shared" si="644"/>
        <v>-0.23254333953133444</v>
      </c>
      <c r="CH302" s="32">
        <f t="shared" si="644"/>
        <v>-1.4858298250846924</v>
      </c>
      <c r="CI302" s="32">
        <f t="shared" si="644"/>
        <v>-1.1629144294469058</v>
      </c>
      <c r="CJ302" s="32">
        <f t="shared" si="644"/>
        <v>-0.75927018489967224</v>
      </c>
      <c r="CK302" s="32">
        <f t="shared" si="644"/>
        <v>-6.5560519571291387E-2</v>
      </c>
      <c r="CL302" s="32">
        <f t="shared" si="644"/>
        <v>0.25735487606649543</v>
      </c>
      <c r="CM302" s="32">
        <f t="shared" si="644"/>
        <v>0.6609991206137289</v>
      </c>
      <c r="CN302" s="32">
        <f t="shared" si="644"/>
        <v>-0.24113613469407064</v>
      </c>
      <c r="CO302" s="32">
        <f t="shared" si="644"/>
        <v>8.1779260943716153E-2</v>
      </c>
      <c r="CP302" s="32">
        <f t="shared" si="644"/>
        <v>0.48542350549094965</v>
      </c>
      <c r="CQ302" s="32">
        <f t="shared" si="644"/>
        <v>-0.76786298006240838</v>
      </c>
      <c r="CR302" s="32">
        <f t="shared" si="644"/>
        <v>-0.44494758442462157</v>
      </c>
      <c r="CS302" s="32">
        <f t="shared" si="644"/>
        <v>-4.1303339877388101E-2</v>
      </c>
    </row>
    <row r="303" spans="2:97" ht="14.25" thickTop="1" thickBot="1" x14ac:dyDescent="0.25">
      <c r="H303" s="33">
        <f>H302</f>
        <v>2.5973533774958923E-3</v>
      </c>
      <c r="I303" s="33">
        <f t="shared" ref="I303:J303" si="645">I298</f>
        <v>0.62562363601700277</v>
      </c>
      <c r="J303" s="33">
        <f t="shared" si="645"/>
        <v>1</v>
      </c>
      <c r="K303" s="33">
        <f t="shared" ref="K303:K305" si="646">I303+J303*H303</f>
        <v>0.62822098939449866</v>
      </c>
      <c r="L303" s="33">
        <f>$CE$4-$CE$7*SUMPRODUCT($B$4:$CD$4,Q304:CS304)</f>
        <v>3.7473217361139177E-4</v>
      </c>
      <c r="M303" s="39" t="s">
        <v>414</v>
      </c>
      <c r="O303" s="47">
        <f t="shared" ref="O303:O304" si="647">SUM(Q303:CS303)</f>
        <v>127.41555746295791</v>
      </c>
      <c r="P303" s="39" t="s">
        <v>404</v>
      </c>
      <c r="Q303" s="33">
        <f>EXP(Q302)</f>
        <v>1.0421681887733323</v>
      </c>
      <c r="R303" s="33">
        <f>EXP(R302)</f>
        <v>1.4393890252265806</v>
      </c>
      <c r="S303" s="33">
        <f t="shared" ref="S303:CD303" si="648">EXP(S302)</f>
        <v>2.1551557183976988</v>
      </c>
      <c r="T303" s="33">
        <f t="shared" si="648"/>
        <v>0.87435196779428204</v>
      </c>
      <c r="U303" s="33">
        <f t="shared" si="648"/>
        <v>1.2076099042225517</v>
      </c>
      <c r="V303" s="33">
        <f t="shared" si="648"/>
        <v>1.808119518119325</v>
      </c>
      <c r="W303" s="33">
        <f t="shared" si="648"/>
        <v>0.51633519555463703</v>
      </c>
      <c r="X303" s="33">
        <f t="shared" si="648"/>
        <v>0.71313557813959494</v>
      </c>
      <c r="Y303" s="33">
        <f t="shared" si="648"/>
        <v>1.0677573555755462</v>
      </c>
      <c r="Z303" s="33">
        <f t="shared" si="648"/>
        <v>1.7856428199857377</v>
      </c>
      <c r="AA303" s="33">
        <f t="shared" si="648"/>
        <v>2.4662378930289242</v>
      </c>
      <c r="AB303" s="33">
        <f t="shared" si="648"/>
        <v>3.692626944445196</v>
      </c>
      <c r="AC303" s="33">
        <f t="shared" si="648"/>
        <v>1.4981078200726323</v>
      </c>
      <c r="AD303" s="33">
        <f t="shared" si="648"/>
        <v>2.0691093607038353</v>
      </c>
      <c r="AE303" s="33">
        <f t="shared" si="648"/>
        <v>3.098017834344073</v>
      </c>
      <c r="AF303" s="33">
        <f t="shared" si="648"/>
        <v>0.88468468389280186</v>
      </c>
      <c r="AG303" s="33">
        <f t="shared" si="648"/>
        <v>1.2218809195089588</v>
      </c>
      <c r="AH303" s="33">
        <f t="shared" si="648"/>
        <v>1.8294870981569731</v>
      </c>
      <c r="AI303" s="33">
        <f t="shared" si="648"/>
        <v>3.6610328925058169</v>
      </c>
      <c r="AJ303" s="33">
        <f t="shared" si="648"/>
        <v>5.0564300688058381</v>
      </c>
      <c r="AK303" s="33">
        <f t="shared" si="648"/>
        <v>7.5708470653022841</v>
      </c>
      <c r="AL303" s="33">
        <f t="shared" si="648"/>
        <v>3.0715112476132829</v>
      </c>
      <c r="AM303" s="33">
        <f t="shared" si="648"/>
        <v>4.2422131363252866</v>
      </c>
      <c r="AN303" s="33">
        <f t="shared" si="648"/>
        <v>6.3517435100452406</v>
      </c>
      <c r="AO303" s="33">
        <f t="shared" si="648"/>
        <v>1.8138340383512583</v>
      </c>
      <c r="AP303" s="33">
        <f t="shared" si="648"/>
        <v>2.5051741518403339</v>
      </c>
      <c r="AQ303" s="33">
        <f t="shared" si="648"/>
        <v>3.7509250830024308</v>
      </c>
      <c r="AR303" s="33">
        <f t="shared" si="648"/>
        <v>0.66157498917268076</v>
      </c>
      <c r="AS303" s="33">
        <f t="shared" si="648"/>
        <v>0.91373330047657431</v>
      </c>
      <c r="AT303" s="33">
        <f t="shared" si="648"/>
        <v>1.3681065459718269</v>
      </c>
      <c r="AU303" s="33">
        <f t="shared" si="648"/>
        <v>0.55504418562945101</v>
      </c>
      <c r="AV303" s="33">
        <f t="shared" si="648"/>
        <v>0.76659844151568113</v>
      </c>
      <c r="AW303" s="33">
        <f t="shared" si="648"/>
        <v>1.1478057606332057</v>
      </c>
      <c r="AX303" s="33">
        <f t="shared" si="648"/>
        <v>0.3277728634286961</v>
      </c>
      <c r="AY303" s="33">
        <f t="shared" si="648"/>
        <v>0.45270299695260519</v>
      </c>
      <c r="AZ303" s="33">
        <f t="shared" si="648"/>
        <v>0.67781915487691202</v>
      </c>
      <c r="BA303" s="33">
        <f t="shared" si="648"/>
        <v>1.1335374098194391</v>
      </c>
      <c r="BB303" s="33">
        <f t="shared" si="648"/>
        <v>1.5655834873431669</v>
      </c>
      <c r="BC303" s="33">
        <f t="shared" si="648"/>
        <v>2.3441030508381906</v>
      </c>
      <c r="BD303" s="33">
        <f t="shared" si="648"/>
        <v>0.95100836460056537</v>
      </c>
      <c r="BE303" s="33">
        <f t="shared" si="648"/>
        <v>1.313483771286418</v>
      </c>
      <c r="BF303" s="33">
        <f t="shared" si="648"/>
        <v>1.9666414090276227</v>
      </c>
      <c r="BG303" s="33">
        <f t="shared" si="648"/>
        <v>0.56160345947281087</v>
      </c>
      <c r="BH303" s="33">
        <f t="shared" si="648"/>
        <v>0.77565777271125402</v>
      </c>
      <c r="BI303" s="33">
        <f t="shared" si="648"/>
        <v>1.1613700362312667</v>
      </c>
      <c r="BJ303" s="33">
        <f t="shared" si="648"/>
        <v>2.3240469458880693</v>
      </c>
      <c r="BK303" s="33">
        <f t="shared" si="648"/>
        <v>3.2098539410995297</v>
      </c>
      <c r="BL303" s="33">
        <f t="shared" si="648"/>
        <v>4.8060218295002572</v>
      </c>
      <c r="BM303" s="33">
        <f t="shared" si="648"/>
        <v>1.9498148593225626</v>
      </c>
      <c r="BN303" s="33">
        <f t="shared" si="648"/>
        <v>2.6929838580431071</v>
      </c>
      <c r="BO303" s="33">
        <f t="shared" si="648"/>
        <v>4.0321271452661644</v>
      </c>
      <c r="BP303" s="33">
        <f t="shared" si="648"/>
        <v>1.1514333743919967</v>
      </c>
      <c r="BQ303" s="33">
        <f t="shared" si="648"/>
        <v>1.5903004718750997</v>
      </c>
      <c r="BR303" s="33">
        <f t="shared" si="648"/>
        <v>2.3811110796767858</v>
      </c>
      <c r="BS303" s="33">
        <f t="shared" si="648"/>
        <v>0.26660089921058866</v>
      </c>
      <c r="BT303" s="33">
        <f t="shared" si="648"/>
        <v>0.36821543065034157</v>
      </c>
      <c r="BU303" s="33">
        <f t="shared" si="648"/>
        <v>0.55131835595553247</v>
      </c>
      <c r="BV303" s="33">
        <f t="shared" si="648"/>
        <v>0.22367121099222328</v>
      </c>
      <c r="BW303" s="33">
        <f t="shared" si="648"/>
        <v>0.30892315638639012</v>
      </c>
      <c r="BX303" s="33">
        <f t="shared" si="648"/>
        <v>0.46254174192191877</v>
      </c>
      <c r="BY303" s="33">
        <f t="shared" si="648"/>
        <v>0.13208561622953252</v>
      </c>
      <c r="BZ303" s="33">
        <f t="shared" si="648"/>
        <v>0.18242985003683504</v>
      </c>
      <c r="CA303" s="33">
        <f t="shared" si="648"/>
        <v>0.27314695862116217</v>
      </c>
      <c r="CB303" s="33">
        <f t="shared" si="648"/>
        <v>0.45679189463407127</v>
      </c>
      <c r="CC303" s="33">
        <f t="shared" si="648"/>
        <v>0.63089743769922613</v>
      </c>
      <c r="CD303" s="33">
        <f t="shared" si="648"/>
        <v>0.94462455719079097</v>
      </c>
      <c r="CE303" s="33">
        <f t="shared" ref="CE303:CS303" si="649">EXP(CE302)</f>
        <v>0.38323650275286408</v>
      </c>
      <c r="CF303" s="33">
        <f t="shared" si="649"/>
        <v>0.52930651891991831</v>
      </c>
      <c r="CG303" s="33">
        <f t="shared" si="649"/>
        <v>0.79251540135640053</v>
      </c>
      <c r="CH303" s="33">
        <f t="shared" si="649"/>
        <v>0.22631446131671801</v>
      </c>
      <c r="CI303" s="33">
        <f t="shared" si="649"/>
        <v>0.31257387759337923</v>
      </c>
      <c r="CJ303" s="33">
        <f t="shared" si="649"/>
        <v>0.46800786160716495</v>
      </c>
      <c r="CK303" s="33">
        <f t="shared" si="649"/>
        <v>0.9365423659020139</v>
      </c>
      <c r="CL303" s="33">
        <f t="shared" si="649"/>
        <v>1.2935040789584979</v>
      </c>
      <c r="CM303" s="33">
        <f t="shared" si="649"/>
        <v>1.9367263913237984</v>
      </c>
      <c r="CN303" s="33">
        <f t="shared" si="649"/>
        <v>0.78573465336048454</v>
      </c>
      <c r="CO303" s="33">
        <f t="shared" si="649"/>
        <v>1.0852162337813176</v>
      </c>
      <c r="CP303" s="33">
        <f t="shared" si="649"/>
        <v>1.6248630015528001</v>
      </c>
      <c r="CQ303" s="33">
        <f t="shared" si="649"/>
        <v>0.4640035944796943</v>
      </c>
      <c r="CR303" s="33">
        <f t="shared" si="649"/>
        <v>0.64085786608577677</v>
      </c>
      <c r="CS303" s="33">
        <f t="shared" si="649"/>
        <v>0.95953801965211993</v>
      </c>
    </row>
    <row r="304" spans="2:97" ht="14.25" thickTop="1" thickBot="1" x14ac:dyDescent="0.25">
      <c r="H304" s="32">
        <f t="shared" ref="H304:H305" si="650">H303</f>
        <v>2.5973533774958923E-3</v>
      </c>
      <c r="I304" s="32">
        <f t="shared" ref="I304:J304" si="651">I299</f>
        <v>-0.35137620611322207</v>
      </c>
      <c r="J304" s="32">
        <f t="shared" si="651"/>
        <v>8.6617350420174002E-2</v>
      </c>
      <c r="K304" s="32">
        <f t="shared" si="646"/>
        <v>-0.3511512302455585</v>
      </c>
      <c r="L304" s="32">
        <f>$CE$5-$CE$7*SUMPRODUCT($B$5:$CD$5,Q304:CS304)</f>
        <v>1.8415730843202027E-4</v>
      </c>
      <c r="M304" s="32">
        <f>SUMPRODUCT($B$7:$CD$7, LN(Q304:CS304))</f>
        <v>-487.23803417892026</v>
      </c>
      <c r="O304" s="48">
        <f t="shared" si="647"/>
        <v>1.0000000000000004</v>
      </c>
      <c r="P304" s="39" t="s">
        <v>405</v>
      </c>
      <c r="Q304" s="32">
        <f t="shared" ref="Q304:AV304" si="652">Q303/$O303</f>
        <v>8.1792852421205334E-3</v>
      </c>
      <c r="R304" s="32">
        <f t="shared" si="652"/>
        <v>1.1296807500489397E-2</v>
      </c>
      <c r="S304" s="32">
        <f t="shared" si="652"/>
        <v>1.6914384407290633E-2</v>
      </c>
      <c r="T304" s="32">
        <f t="shared" si="652"/>
        <v>6.8622072940227302E-3</v>
      </c>
      <c r="U304" s="32">
        <f t="shared" si="652"/>
        <v>9.47772727497289E-3</v>
      </c>
      <c r="V304" s="32">
        <f t="shared" si="652"/>
        <v>1.4190727993675179E-2</v>
      </c>
      <c r="W304" s="32">
        <f t="shared" si="652"/>
        <v>4.0523716713694504E-3</v>
      </c>
      <c r="X304" s="32">
        <f t="shared" si="652"/>
        <v>5.596927034180397E-3</v>
      </c>
      <c r="Y304" s="32">
        <f t="shared" si="652"/>
        <v>8.3801175997363052E-3</v>
      </c>
      <c r="Z304" s="32">
        <f t="shared" si="652"/>
        <v>1.401432333335635E-2</v>
      </c>
      <c r="AA304" s="32">
        <f t="shared" si="652"/>
        <v>1.9355861577153997E-2</v>
      </c>
      <c r="AB304" s="32">
        <f t="shared" si="652"/>
        <v>2.8980973893385914E-2</v>
      </c>
      <c r="AC304" s="32">
        <f t="shared" si="652"/>
        <v>1.1757652282831791E-2</v>
      </c>
      <c r="AD304" s="32">
        <f t="shared" si="652"/>
        <v>1.6239063752519895E-2</v>
      </c>
      <c r="AE304" s="32">
        <f t="shared" si="652"/>
        <v>2.431428230610477E-2</v>
      </c>
      <c r="AF304" s="32">
        <f t="shared" si="652"/>
        <v>6.9433019131121118E-3</v>
      </c>
      <c r="AG304" s="32">
        <f t="shared" si="652"/>
        <v>9.5897309860625349E-3</v>
      </c>
      <c r="AH304" s="32">
        <f t="shared" si="652"/>
        <v>1.435842792344129E-2</v>
      </c>
      <c r="AI304" s="32">
        <f t="shared" si="652"/>
        <v>2.8733013184595986E-2</v>
      </c>
      <c r="AJ304" s="32">
        <f t="shared" si="652"/>
        <v>3.9684557910252341E-2</v>
      </c>
      <c r="AK304" s="32">
        <f t="shared" si="652"/>
        <v>5.9418545239291298E-2</v>
      </c>
      <c r="AL304" s="32">
        <f t="shared" si="652"/>
        <v>2.4106249729403954E-2</v>
      </c>
      <c r="AM304" s="32">
        <f t="shared" si="652"/>
        <v>3.3294310528434311E-2</v>
      </c>
      <c r="AN304" s="32">
        <f t="shared" si="652"/>
        <v>4.9850611938748624E-2</v>
      </c>
      <c r="AO304" s="32">
        <f t="shared" si="652"/>
        <v>1.4235577463753387E-2</v>
      </c>
      <c r="AP304" s="32">
        <f t="shared" si="652"/>
        <v>1.9661446386314597E-2</v>
      </c>
      <c r="AQ304" s="32">
        <f t="shared" si="652"/>
        <v>2.9438517224185085E-2</v>
      </c>
      <c r="AR304" s="32">
        <f t="shared" si="652"/>
        <v>5.192262250746052E-3</v>
      </c>
      <c r="AS304" s="32">
        <f t="shared" si="652"/>
        <v>7.1712851920944874E-3</v>
      </c>
      <c r="AT304" s="32">
        <f t="shared" si="652"/>
        <v>1.07373587120204E-2</v>
      </c>
      <c r="AU304" s="32">
        <f t="shared" si="652"/>
        <v>4.3561727993130881E-3</v>
      </c>
      <c r="AV304" s="32">
        <f t="shared" si="652"/>
        <v>6.0165215047506713E-3</v>
      </c>
      <c r="AW304" s="32">
        <f t="shared" ref="AW304:CB304" si="653">AW303/$O303</f>
        <v>9.0083643119239533E-3</v>
      </c>
      <c r="AX304" s="32">
        <f t="shared" si="653"/>
        <v>2.5724712896538228E-3</v>
      </c>
      <c r="AY304" s="32">
        <f t="shared" si="653"/>
        <v>3.5529648495570445E-3</v>
      </c>
      <c r="AZ304" s="32">
        <f t="shared" si="653"/>
        <v>5.3197519076425715E-3</v>
      </c>
      <c r="BA304" s="32">
        <f t="shared" si="653"/>
        <v>8.8963815125086242E-3</v>
      </c>
      <c r="BB304" s="32">
        <f t="shared" si="653"/>
        <v>1.2287223934944611E-2</v>
      </c>
      <c r="BC304" s="32">
        <f t="shared" si="653"/>
        <v>1.8397306400512868E-2</v>
      </c>
      <c r="BD304" s="32">
        <f t="shared" si="653"/>
        <v>7.4638323885765781E-3</v>
      </c>
      <c r="BE304" s="32">
        <f t="shared" si="653"/>
        <v>1.030866086873475E-2</v>
      </c>
      <c r="BF304" s="32">
        <f t="shared" si="653"/>
        <v>1.5434860924258501E-2</v>
      </c>
      <c r="BG304" s="32">
        <f t="shared" si="653"/>
        <v>4.4076521788642608E-3</v>
      </c>
      <c r="BH304" s="32">
        <f t="shared" si="653"/>
        <v>6.0876221723297199E-3</v>
      </c>
      <c r="BI304" s="32">
        <f t="shared" si="653"/>
        <v>9.1148212930661845E-3</v>
      </c>
      <c r="BJ304" s="32">
        <f t="shared" si="653"/>
        <v>1.8239899366792107E-2</v>
      </c>
      <c r="BK304" s="32">
        <f t="shared" si="653"/>
        <v>2.5192009555290721E-2</v>
      </c>
      <c r="BL304" s="32">
        <f t="shared" si="653"/>
        <v>3.7719270120506736E-2</v>
      </c>
      <c r="BM304" s="32">
        <f t="shared" si="653"/>
        <v>1.5302800522529679E-2</v>
      </c>
      <c r="BN304" s="32">
        <f t="shared" si="653"/>
        <v>2.1135439907532548E-2</v>
      </c>
      <c r="BO304" s="32">
        <f t="shared" si="653"/>
        <v>3.1645485257468499E-2</v>
      </c>
      <c r="BP304" s="32">
        <f t="shared" si="653"/>
        <v>9.0368350405462851E-3</v>
      </c>
      <c r="BQ304" s="32">
        <f t="shared" si="653"/>
        <v>1.248121111377965E-2</v>
      </c>
      <c r="BR304" s="32">
        <f t="shared" si="653"/>
        <v>1.8687757814574719E-2</v>
      </c>
      <c r="BS304" s="32">
        <f t="shared" si="653"/>
        <v>2.0923732118669617E-3</v>
      </c>
      <c r="BT304" s="32">
        <f t="shared" si="653"/>
        <v>2.8898781120773945E-3</v>
      </c>
      <c r="BU304" s="32">
        <f t="shared" si="653"/>
        <v>4.3269312392704559E-3</v>
      </c>
      <c r="BV304" s="32">
        <f t="shared" si="653"/>
        <v>1.7554466302692174E-3</v>
      </c>
      <c r="BW304" s="32">
        <f t="shared" si="653"/>
        <v>2.4245324710540144E-3</v>
      </c>
      <c r="BX304" s="32">
        <f t="shared" si="653"/>
        <v>3.6301826176633753E-3</v>
      </c>
      <c r="BY304" s="32">
        <f t="shared" si="653"/>
        <v>1.0366521864328246E-3</v>
      </c>
      <c r="BZ304" s="32">
        <f t="shared" si="653"/>
        <v>1.4317706068968134E-3</v>
      </c>
      <c r="CA304" s="32">
        <f t="shared" si="653"/>
        <v>2.1437488801206331E-3</v>
      </c>
      <c r="CB304" s="32">
        <f t="shared" si="653"/>
        <v>3.5850558890100155E-3</v>
      </c>
      <c r="CC304" s="32">
        <f t="shared" ref="CC304:CS304" si="654">CC303/$O303</f>
        <v>4.9514945447901044E-3</v>
      </c>
      <c r="CD304" s="32">
        <f t="shared" si="654"/>
        <v>7.4137301284061098E-3</v>
      </c>
      <c r="CE304" s="32">
        <f t="shared" si="654"/>
        <v>3.007768520451501E-3</v>
      </c>
      <c r="CF304" s="32">
        <f t="shared" si="654"/>
        <v>4.1541749646529444E-3</v>
      </c>
      <c r="CG304" s="32">
        <f t="shared" si="654"/>
        <v>6.2199264919968631E-3</v>
      </c>
      <c r="CH304" s="32">
        <f t="shared" si="654"/>
        <v>1.7761917447366023E-3</v>
      </c>
      <c r="CI304" s="32">
        <f t="shared" si="654"/>
        <v>2.453184554674576E-3</v>
      </c>
      <c r="CJ304" s="32">
        <f t="shared" si="654"/>
        <v>3.6730825569964141E-3</v>
      </c>
      <c r="CK304" s="32">
        <f t="shared" si="654"/>
        <v>7.3502983823171232E-3</v>
      </c>
      <c r="CL304" s="32">
        <f t="shared" si="654"/>
        <v>1.0151853546883739E-2</v>
      </c>
      <c r="CM304" s="32">
        <f t="shared" si="654"/>
        <v>1.520007783890002E-2</v>
      </c>
      <c r="CN304" s="32">
        <f t="shared" si="654"/>
        <v>6.1667089090664011E-3</v>
      </c>
      <c r="CO304" s="32">
        <f t="shared" si="654"/>
        <v>8.5171407274720768E-3</v>
      </c>
      <c r="CP304" s="32">
        <f t="shared" si="654"/>
        <v>1.2752469430784999E-2</v>
      </c>
      <c r="CQ304" s="32">
        <f t="shared" si="654"/>
        <v>3.641655726496263E-3</v>
      </c>
      <c r="CR304" s="32">
        <f t="shared" si="654"/>
        <v>5.0296673251387387E-3</v>
      </c>
      <c r="CS304" s="32">
        <f t="shared" si="654"/>
        <v>7.5307759802493166E-3</v>
      </c>
    </row>
    <row r="305" spans="2:97" ht="13.5" thickTop="1" x14ac:dyDescent="0.2">
      <c r="H305" s="34">
        <f t="shared" si="650"/>
        <v>2.5973533774958923E-3</v>
      </c>
      <c r="I305" s="34">
        <f t="shared" ref="I305:J305" si="655">I300</f>
        <v>0.36262691771971362</v>
      </c>
      <c r="J305" s="34">
        <f t="shared" si="655"/>
        <v>0.25137217694498265</v>
      </c>
      <c r="K305" s="34">
        <f t="shared" si="646"/>
        <v>0.36327982009251014</v>
      </c>
      <c r="L305" s="34">
        <f>$CE$6-$CE$7*SUMPRODUCT($B$6:$CD$6,Q304:CS304)</f>
        <v>1.2082799431141211E-3</v>
      </c>
    </row>
    <row r="306" spans="2:97" ht="13.5" thickBot="1" x14ac:dyDescent="0.25">
      <c r="B306" s="39" t="s">
        <v>406</v>
      </c>
      <c r="D306" s="39" t="s">
        <v>407</v>
      </c>
      <c r="E306" s="39" t="s">
        <v>408</v>
      </c>
      <c r="F306" s="39" t="s">
        <v>409</v>
      </c>
      <c r="H306" s="39" t="s">
        <v>386</v>
      </c>
      <c r="I306" s="39" t="s">
        <v>410</v>
      </c>
      <c r="J306" s="39" t="s">
        <v>411</v>
      </c>
      <c r="K306" s="39" t="s">
        <v>388</v>
      </c>
      <c r="L306" s="39" t="s">
        <v>412</v>
      </c>
      <c r="M306" s="39" t="s">
        <v>413</v>
      </c>
      <c r="O306" s="45" t="s">
        <v>375</v>
      </c>
    </row>
    <row r="307" spans="2:97" ht="14.25" thickTop="1" thickBot="1" x14ac:dyDescent="0.25">
      <c r="B307" s="32">
        <f>1+B302</f>
        <v>8</v>
      </c>
      <c r="D307" s="32">
        <f>IF(F302,IF(M307&lt;0,D302,H307),E302)</f>
        <v>2.5973533774958923E-3</v>
      </c>
      <c r="E307" s="32">
        <f>IF(F302,IF(M307&lt;0,H307,E302),H307)</f>
        <v>2.6421353322803043E-3</v>
      </c>
      <c r="F307" s="32" t="b">
        <f>OR(F302,M307*M302&lt;=0)</f>
        <v>1</v>
      </c>
      <c r="H307" s="32">
        <f>IF(F302,(D302+E302)/2,2*H302)</f>
        <v>2.6421353322803043E-3</v>
      </c>
      <c r="I307" s="32">
        <f>I302</f>
        <v>-0.67929939397561268</v>
      </c>
      <c r="J307" s="32">
        <f>J302</f>
        <v>-0.90612435089397203</v>
      </c>
      <c r="K307" s="32">
        <f>I307+J307*H307</f>
        <v>-0.68169349713854921</v>
      </c>
      <c r="L307" s="32">
        <f>$CE$3-$CE$7*SUMPRODUCT($B$3:$CD$3,Q309:CS309)</f>
        <v>5.814464857820667E-4</v>
      </c>
      <c r="M307" s="32">
        <f>SUMPRODUCT(L307:L310,J307:J310)</f>
        <v>-3.2887435393141578E-3</v>
      </c>
      <c r="O307" s="46">
        <f>SUM(Q307:CS307)</f>
        <v>7.362546654052184</v>
      </c>
      <c r="P307" s="39" t="s">
        <v>402</v>
      </c>
      <c r="Q307" s="32">
        <f t="shared" ref="Q307:AV307" si="656">SUMPRODUCT(B$3:B$6,$K307:$K310)</f>
        <v>4.1284000110582419E-2</v>
      </c>
      <c r="R307" s="32">
        <f t="shared" si="656"/>
        <v>0.36420940191500212</v>
      </c>
      <c r="S307" s="32">
        <f t="shared" si="656"/>
        <v>0.76786615417052673</v>
      </c>
      <c r="T307" s="32">
        <f t="shared" si="656"/>
        <v>-0.1342896755650618</v>
      </c>
      <c r="U307" s="32">
        <f t="shared" si="656"/>
        <v>0.1886357262393579</v>
      </c>
      <c r="V307" s="32">
        <f t="shared" si="656"/>
        <v>0.59229247849488253</v>
      </c>
      <c r="W307" s="32">
        <f t="shared" si="656"/>
        <v>-0.66101070259199446</v>
      </c>
      <c r="X307" s="32">
        <f t="shared" si="656"/>
        <v>-0.33808530078757476</v>
      </c>
      <c r="Y307" s="32">
        <f t="shared" si="656"/>
        <v>6.5571451467949848E-2</v>
      </c>
      <c r="Z307" s="32">
        <f t="shared" si="656"/>
        <v>0.57979751840996796</v>
      </c>
      <c r="AA307" s="32">
        <f t="shared" si="656"/>
        <v>0.90272292021438771</v>
      </c>
      <c r="AB307" s="32">
        <f t="shared" si="656"/>
        <v>1.3063796724699124</v>
      </c>
      <c r="AC307" s="32">
        <f t="shared" si="656"/>
        <v>0.40422384273432371</v>
      </c>
      <c r="AD307" s="32">
        <f t="shared" si="656"/>
        <v>0.72714924453874341</v>
      </c>
      <c r="AE307" s="32">
        <f t="shared" si="656"/>
        <v>1.1308059967942681</v>
      </c>
      <c r="AF307" s="32">
        <f t="shared" si="656"/>
        <v>-0.12249718429260892</v>
      </c>
      <c r="AG307" s="32">
        <f t="shared" si="656"/>
        <v>0.20042821751181078</v>
      </c>
      <c r="AH307" s="32">
        <f t="shared" si="656"/>
        <v>0.60408496976733539</v>
      </c>
      <c r="AI307" s="32">
        <f t="shared" si="656"/>
        <v>1.2978155428091485</v>
      </c>
      <c r="AJ307" s="32">
        <f t="shared" si="656"/>
        <v>1.6207409446135681</v>
      </c>
      <c r="AK307" s="32">
        <f t="shared" si="656"/>
        <v>2.0243976968690927</v>
      </c>
      <c r="AL307" s="32">
        <f t="shared" si="656"/>
        <v>1.1222418671335044</v>
      </c>
      <c r="AM307" s="32">
        <f t="shared" si="656"/>
        <v>1.445167268937924</v>
      </c>
      <c r="AN307" s="32">
        <f t="shared" si="656"/>
        <v>1.8488240211934488</v>
      </c>
      <c r="AO307" s="32">
        <f t="shared" si="656"/>
        <v>0.59552084010657169</v>
      </c>
      <c r="AP307" s="32">
        <f t="shared" si="656"/>
        <v>0.91844624191099145</v>
      </c>
      <c r="AQ307" s="32">
        <f t="shared" si="656"/>
        <v>1.3221029941665161</v>
      </c>
      <c r="AR307" s="32">
        <f t="shared" si="656"/>
        <v>-0.41317833131511705</v>
      </c>
      <c r="AS307" s="32">
        <f t="shared" si="656"/>
        <v>-9.0252929510697355E-2</v>
      </c>
      <c r="AT307" s="32">
        <f t="shared" si="656"/>
        <v>0.31340382274482725</v>
      </c>
      <c r="AU307" s="32">
        <f t="shared" si="656"/>
        <v>-0.58875200699076125</v>
      </c>
      <c r="AV307" s="32">
        <f t="shared" si="656"/>
        <v>-0.2658266051863416</v>
      </c>
      <c r="AW307" s="32">
        <f t="shared" ref="AW307:CB307" si="657">SUMPRODUCT(AH$3:AH$6,$K307:$K310)</f>
        <v>0.13783014706918303</v>
      </c>
      <c r="AX307" s="32">
        <f t="shared" si="657"/>
        <v>-1.1154730340176939</v>
      </c>
      <c r="AY307" s="32">
        <f t="shared" si="657"/>
        <v>-0.79254763221327418</v>
      </c>
      <c r="AZ307" s="32">
        <f t="shared" si="657"/>
        <v>-0.38889087995774957</v>
      </c>
      <c r="BA307" s="32">
        <f t="shared" si="657"/>
        <v>0.12533518698426843</v>
      </c>
      <c r="BB307" s="32">
        <f t="shared" si="657"/>
        <v>0.44826058878868813</v>
      </c>
      <c r="BC307" s="32">
        <f t="shared" si="657"/>
        <v>0.85191734104421268</v>
      </c>
      <c r="BD307" s="32">
        <f t="shared" si="657"/>
        <v>-5.023848869137576E-2</v>
      </c>
      <c r="BE307" s="32">
        <f t="shared" si="657"/>
        <v>0.27268691311304394</v>
      </c>
      <c r="BF307" s="32">
        <f t="shared" si="657"/>
        <v>0.6763436653685686</v>
      </c>
      <c r="BG307" s="32">
        <f t="shared" si="657"/>
        <v>-0.5769595157183085</v>
      </c>
      <c r="BH307" s="32">
        <f t="shared" si="657"/>
        <v>-0.25403411391388875</v>
      </c>
      <c r="BI307" s="32">
        <f t="shared" si="657"/>
        <v>0.14962263834163586</v>
      </c>
      <c r="BJ307" s="32">
        <f t="shared" si="657"/>
        <v>0.84335321138344899</v>
      </c>
      <c r="BK307" s="32">
        <f t="shared" si="657"/>
        <v>1.1662786131878686</v>
      </c>
      <c r="BL307" s="32">
        <f t="shared" si="657"/>
        <v>1.5699353654433934</v>
      </c>
      <c r="BM307" s="32">
        <f t="shared" si="657"/>
        <v>0.66777953570780491</v>
      </c>
      <c r="BN307" s="32">
        <f t="shared" si="657"/>
        <v>0.99070493751222466</v>
      </c>
      <c r="BO307" s="32">
        <f t="shared" si="657"/>
        <v>1.3943616897677493</v>
      </c>
      <c r="BP307" s="32">
        <f t="shared" si="657"/>
        <v>0.14105850868087227</v>
      </c>
      <c r="BQ307" s="32">
        <f t="shared" si="657"/>
        <v>0.46398391048529197</v>
      </c>
      <c r="BR307" s="32">
        <f t="shared" si="657"/>
        <v>0.86764066274081664</v>
      </c>
      <c r="BS307" s="32">
        <f t="shared" si="657"/>
        <v>-1.3221029941665161</v>
      </c>
      <c r="BT307" s="32">
        <f t="shared" si="657"/>
        <v>-0.99917759236209636</v>
      </c>
      <c r="BU307" s="32">
        <f t="shared" si="657"/>
        <v>-0.59552084010657169</v>
      </c>
      <c r="BV307" s="32">
        <f t="shared" si="657"/>
        <v>-1.4976766698421602</v>
      </c>
      <c r="BW307" s="32">
        <f t="shared" si="657"/>
        <v>-1.1747512680377405</v>
      </c>
      <c r="BX307" s="32">
        <f t="shared" si="657"/>
        <v>-0.77109451578221577</v>
      </c>
      <c r="BY307" s="32">
        <f t="shared" si="657"/>
        <v>-2.0243976968690927</v>
      </c>
      <c r="BZ307" s="32">
        <f t="shared" si="657"/>
        <v>-1.7014722950646732</v>
      </c>
      <c r="CA307" s="32">
        <f t="shared" si="657"/>
        <v>-1.2978155428091485</v>
      </c>
      <c r="CB307" s="32">
        <f t="shared" si="657"/>
        <v>-0.78358947586713046</v>
      </c>
      <c r="CC307" s="32">
        <f t="shared" ref="CC307:CS307" si="658">SUMPRODUCT(BN$3:BN$6,$K307:$K310)</f>
        <v>-0.46066407406271076</v>
      </c>
      <c r="CD307" s="32">
        <f t="shared" si="658"/>
        <v>-5.7007321807186151E-2</v>
      </c>
      <c r="CE307" s="32">
        <f t="shared" si="658"/>
        <v>-0.95916315154277476</v>
      </c>
      <c r="CF307" s="32">
        <f t="shared" si="658"/>
        <v>-0.63623774973835501</v>
      </c>
      <c r="CG307" s="32">
        <f t="shared" si="658"/>
        <v>-0.2325809974828304</v>
      </c>
      <c r="CH307" s="32">
        <f t="shared" si="658"/>
        <v>-1.4858841785697074</v>
      </c>
      <c r="CI307" s="32">
        <f t="shared" si="658"/>
        <v>-1.1629587767652878</v>
      </c>
      <c r="CJ307" s="32">
        <f t="shared" si="658"/>
        <v>-0.75930202450976303</v>
      </c>
      <c r="CK307" s="32">
        <f t="shared" si="658"/>
        <v>-6.5571451467949848E-2</v>
      </c>
      <c r="CL307" s="32">
        <f t="shared" si="658"/>
        <v>0.25735395033646985</v>
      </c>
      <c r="CM307" s="32">
        <f t="shared" si="658"/>
        <v>0.66101070259199446</v>
      </c>
      <c r="CN307" s="32">
        <f t="shared" si="658"/>
        <v>-0.24114512714359407</v>
      </c>
      <c r="CO307" s="32">
        <f t="shared" si="658"/>
        <v>8.178027466082563E-2</v>
      </c>
      <c r="CP307" s="32">
        <f t="shared" si="658"/>
        <v>0.48543702691635027</v>
      </c>
      <c r="CQ307" s="32">
        <f t="shared" si="658"/>
        <v>-0.76786615417052673</v>
      </c>
      <c r="CR307" s="32">
        <f t="shared" si="658"/>
        <v>-0.44494075236610703</v>
      </c>
      <c r="CS307" s="32">
        <f t="shared" si="658"/>
        <v>-4.1284000110582419E-2</v>
      </c>
    </row>
    <row r="308" spans="2:97" ht="14.25" thickTop="1" thickBot="1" x14ac:dyDescent="0.25">
      <c r="H308" s="33">
        <f>H307</f>
        <v>2.6421353322803043E-3</v>
      </c>
      <c r="I308" s="33">
        <f t="shared" ref="I308:J308" si="659">I303</f>
        <v>0.62562363601700277</v>
      </c>
      <c r="J308" s="33">
        <f t="shared" si="659"/>
        <v>1</v>
      </c>
      <c r="K308" s="33">
        <f t="shared" ref="K308:K310" si="660">I308+J308*H308</f>
        <v>0.62826577134928308</v>
      </c>
      <c r="L308" s="33">
        <f>$CE$4-$CE$7*SUMPRODUCT($B$4:$CD$4,Q309:CS309)</f>
        <v>-2.8373214263908153E-3</v>
      </c>
      <c r="M308" s="39" t="s">
        <v>414</v>
      </c>
      <c r="O308" s="47">
        <f t="shared" ref="O308:O309" si="661">SUM(Q308:CS308)</f>
        <v>127.42034922091213</v>
      </c>
      <c r="P308" s="39" t="s">
        <v>404</v>
      </c>
      <c r="Q308" s="33">
        <f>EXP(Q307)</f>
        <v>1.0421480336784872</v>
      </c>
      <c r="R308" s="33">
        <f>EXP(R307)</f>
        <v>1.4393755906076227</v>
      </c>
      <c r="S308" s="33">
        <f t="shared" ref="S308:CD308" si="662">EXP(S307)</f>
        <v>2.1551625591058174</v>
      </c>
      <c r="T308" s="33">
        <f t="shared" si="662"/>
        <v>0.87433675392290122</v>
      </c>
      <c r="U308" s="33">
        <f t="shared" si="662"/>
        <v>1.207600975003122</v>
      </c>
      <c r="V308" s="33">
        <f t="shared" si="662"/>
        <v>1.8081287640620254</v>
      </c>
      <c r="W308" s="33">
        <f t="shared" si="662"/>
        <v>0.51632921540625543</v>
      </c>
      <c r="X308" s="33">
        <f t="shared" si="662"/>
        <v>0.7131344543731406</v>
      </c>
      <c r="Y308" s="33">
        <f t="shared" si="662"/>
        <v>1.0677690282524157</v>
      </c>
      <c r="Z308" s="33">
        <f t="shared" si="662"/>
        <v>1.7856768274589969</v>
      </c>
      <c r="AA308" s="33">
        <f t="shared" si="662"/>
        <v>2.4663095405801916</v>
      </c>
      <c r="AB308" s="33">
        <f t="shared" si="662"/>
        <v>3.6927804081908051</v>
      </c>
      <c r="AC308" s="33">
        <f t="shared" si="662"/>
        <v>1.4981392570160668</v>
      </c>
      <c r="AD308" s="33">
        <f t="shared" si="662"/>
        <v>2.0691734841820293</v>
      </c>
      <c r="AE308" s="33">
        <f t="shared" si="662"/>
        <v>3.0981525951271238</v>
      </c>
      <c r="AF308" s="33">
        <f t="shared" si="662"/>
        <v>0.88470839601994611</v>
      </c>
      <c r="AG308" s="33">
        <f t="shared" si="662"/>
        <v>1.2219258962106312</v>
      </c>
      <c r="AH308" s="33">
        <f t="shared" si="662"/>
        <v>1.8295773241529547</v>
      </c>
      <c r="AI308" s="33">
        <f t="shared" si="662"/>
        <v>3.6612899944295965</v>
      </c>
      <c r="AJ308" s="33">
        <f t="shared" si="662"/>
        <v>5.0568357640290067</v>
      </c>
      <c r="AK308" s="33">
        <f t="shared" si="662"/>
        <v>7.5715492032082672</v>
      </c>
      <c r="AL308" s="33">
        <f t="shared" si="662"/>
        <v>3.0717329068890922</v>
      </c>
      <c r="AM308" s="33">
        <f t="shared" si="662"/>
        <v>4.242561732267677</v>
      </c>
      <c r="AN308" s="33">
        <f t="shared" si="662"/>
        <v>6.352344905486822</v>
      </c>
      <c r="AO308" s="33">
        <f t="shared" si="662"/>
        <v>1.813975490147903</v>
      </c>
      <c r="AP308" s="33">
        <f t="shared" si="662"/>
        <v>2.5053945870466481</v>
      </c>
      <c r="AQ308" s="33">
        <f t="shared" si="662"/>
        <v>3.75130205418444</v>
      </c>
      <c r="AR308" s="33">
        <f t="shared" si="662"/>
        <v>0.6615442982432741</v>
      </c>
      <c r="AS308" s="33">
        <f t="shared" si="662"/>
        <v>0.913700054334876</v>
      </c>
      <c r="AT308" s="33">
        <f t="shared" si="662"/>
        <v>1.3680738788436748</v>
      </c>
      <c r="AU308" s="33">
        <f t="shared" si="662"/>
        <v>0.55501951316896481</v>
      </c>
      <c r="AV308" s="33">
        <f t="shared" si="662"/>
        <v>0.76657203559316667</v>
      </c>
      <c r="AW308" s="33">
        <f t="shared" si="662"/>
        <v>1.1477805798210785</v>
      </c>
      <c r="AX308" s="33">
        <f t="shared" si="662"/>
        <v>0.32776020049931853</v>
      </c>
      <c r="AY308" s="33">
        <f t="shared" si="662"/>
        <v>0.45269003723603929</v>
      </c>
      <c r="AZ308" s="33">
        <f t="shared" si="662"/>
        <v>0.67780822844124955</v>
      </c>
      <c r="BA308" s="33">
        <f t="shared" si="662"/>
        <v>1.1335283333414434</v>
      </c>
      <c r="BB308" s="33">
        <f t="shared" si="662"/>
        <v>1.5655866168214356</v>
      </c>
      <c r="BC308" s="33">
        <f t="shared" si="662"/>
        <v>2.344137056114973</v>
      </c>
      <c r="BD308" s="33">
        <f t="shared" si="662"/>
        <v>0.95100259408938581</v>
      </c>
      <c r="BE308" s="33">
        <f t="shared" si="662"/>
        <v>1.3134889442770801</v>
      </c>
      <c r="BF308" s="33">
        <f t="shared" si="662"/>
        <v>1.9666737528252751</v>
      </c>
      <c r="BG308" s="33">
        <f t="shared" si="662"/>
        <v>0.56160331937594044</v>
      </c>
      <c r="BH308" s="33">
        <f t="shared" si="662"/>
        <v>0.77566534061449088</v>
      </c>
      <c r="BI308" s="33">
        <f t="shared" si="662"/>
        <v>1.1613958937449544</v>
      </c>
      <c r="BJ308" s="33">
        <f t="shared" si="662"/>
        <v>2.3241472821099149</v>
      </c>
      <c r="BK308" s="33">
        <f t="shared" si="662"/>
        <v>3.2100246402020503</v>
      </c>
      <c r="BL308" s="33">
        <f t="shared" si="662"/>
        <v>4.8063375282403822</v>
      </c>
      <c r="BM308" s="33">
        <f t="shared" si="662"/>
        <v>1.9499028205292719</v>
      </c>
      <c r="BN308" s="33">
        <f t="shared" si="662"/>
        <v>2.6931322933270212</v>
      </c>
      <c r="BO308" s="33">
        <f t="shared" si="662"/>
        <v>4.0323998289056746</v>
      </c>
      <c r="BP308" s="33">
        <f t="shared" si="662"/>
        <v>1.1514920182928763</v>
      </c>
      <c r="BQ308" s="33">
        <f t="shared" si="662"/>
        <v>1.5903973815121215</v>
      </c>
      <c r="BR308" s="33">
        <f t="shared" si="662"/>
        <v>2.3812859639282413</v>
      </c>
      <c r="BS308" s="33">
        <f t="shared" si="662"/>
        <v>0.26657410828449196</v>
      </c>
      <c r="BT308" s="33">
        <f t="shared" si="662"/>
        <v>0.36818211247622645</v>
      </c>
      <c r="BU308" s="33">
        <f t="shared" si="662"/>
        <v>0.55127536476166206</v>
      </c>
      <c r="BV308" s="33">
        <f t="shared" si="662"/>
        <v>0.22364916785829753</v>
      </c>
      <c r="BW308" s="33">
        <f t="shared" si="662"/>
        <v>0.3088958023925556</v>
      </c>
      <c r="BX308" s="33">
        <f t="shared" si="662"/>
        <v>0.46250657043611215</v>
      </c>
      <c r="BY308" s="33">
        <f t="shared" si="662"/>
        <v>0.13207336743929146</v>
      </c>
      <c r="BZ308" s="33">
        <f t="shared" si="662"/>
        <v>0.18241475790196265</v>
      </c>
      <c r="CA308" s="33">
        <f t="shared" si="662"/>
        <v>0.27312777778363145</v>
      </c>
      <c r="CB308" s="33">
        <f t="shared" si="662"/>
        <v>0.45676352358883598</v>
      </c>
      <c r="CC308" s="33">
        <f t="shared" si="662"/>
        <v>0.63086456557718806</v>
      </c>
      <c r="CD308" s="33">
        <f t="shared" si="662"/>
        <v>0.94458715325619746</v>
      </c>
      <c r="CE308" s="33">
        <f t="shared" ref="CE308:CS308" si="663">EXP(CE307)</f>
        <v>0.38321344340631108</v>
      </c>
      <c r="CF308" s="33">
        <f t="shared" si="663"/>
        <v>0.5292799665751805</v>
      </c>
      <c r="CG308" s="33">
        <f t="shared" si="663"/>
        <v>0.79248555741179083</v>
      </c>
      <c r="CH308" s="33">
        <f t="shared" si="663"/>
        <v>0.22630216067133063</v>
      </c>
      <c r="CI308" s="33">
        <f t="shared" si="663"/>
        <v>0.31256001608747425</v>
      </c>
      <c r="CJ308" s="33">
        <f t="shared" si="663"/>
        <v>0.46799296065655344</v>
      </c>
      <c r="CK308" s="33">
        <f t="shared" si="663"/>
        <v>0.93653212777361483</v>
      </c>
      <c r="CL308" s="33">
        <f t="shared" si="663"/>
        <v>1.2935028815234881</v>
      </c>
      <c r="CM308" s="33">
        <f t="shared" si="663"/>
        <v>1.936748822576668</v>
      </c>
      <c r="CN308" s="33">
        <f t="shared" si="663"/>
        <v>0.78572758771304418</v>
      </c>
      <c r="CO308" s="33">
        <f t="shared" si="663"/>
        <v>1.0852173338841389</v>
      </c>
      <c r="CP308" s="33">
        <f t="shared" si="663"/>
        <v>1.6248849721651983</v>
      </c>
      <c r="CQ308" s="33">
        <f t="shared" si="663"/>
        <v>0.46400212168445554</v>
      </c>
      <c r="CR308" s="33">
        <f t="shared" si="663"/>
        <v>0.64086224447917406</v>
      </c>
      <c r="CS308" s="33">
        <f t="shared" si="663"/>
        <v>0.95955657707310871</v>
      </c>
    </row>
    <row r="309" spans="2:97" ht="14.25" thickTop="1" thickBot="1" x14ac:dyDescent="0.25">
      <c r="H309" s="32">
        <f t="shared" ref="H309:H310" si="664">H308</f>
        <v>2.6421353322803043E-3</v>
      </c>
      <c r="I309" s="32">
        <f t="shared" ref="I309:J309" si="665">I304</f>
        <v>-0.35137620611322207</v>
      </c>
      <c r="J309" s="32">
        <f t="shared" si="665"/>
        <v>8.6617350420174002E-2</v>
      </c>
      <c r="K309" s="32">
        <f t="shared" si="660"/>
        <v>-0.35114735135128844</v>
      </c>
      <c r="L309" s="32">
        <f>$CE$5-$CE$7*SUMPRODUCT($B$5:$CD$5,Q309:CS309)</f>
        <v>-8.2914197683692237E-5</v>
      </c>
      <c r="M309" s="32">
        <f>SUMPRODUCT($B$7:$CD$7, LN(Q309:CS309))</f>
        <v>-487.23803420474889</v>
      </c>
      <c r="O309" s="48">
        <f t="shared" si="661"/>
        <v>1.0000000000000002</v>
      </c>
      <c r="P309" s="39" t="s">
        <v>405</v>
      </c>
      <c r="Q309" s="32">
        <f t="shared" ref="Q309:AV309" si="666">Q308/$O308</f>
        <v>8.1788194746797212E-3</v>
      </c>
      <c r="R309" s="32">
        <f t="shared" si="666"/>
        <v>1.1296277238356474E-2</v>
      </c>
      <c r="S309" s="32">
        <f t="shared" si="666"/>
        <v>1.6913802012654616E-2</v>
      </c>
      <c r="T309" s="32">
        <f t="shared" si="666"/>
        <v>6.8618298354138066E-3</v>
      </c>
      <c r="U309" s="32">
        <f t="shared" si="666"/>
        <v>9.4773007795597181E-3</v>
      </c>
      <c r="V309" s="32">
        <f t="shared" si="666"/>
        <v>1.4190266900989443E-2</v>
      </c>
      <c r="W309" s="32">
        <f t="shared" si="666"/>
        <v>4.0521723458086072E-3</v>
      </c>
      <c r="X309" s="32">
        <f t="shared" si="666"/>
        <v>5.5967077372921026E-3</v>
      </c>
      <c r="Y309" s="32">
        <f t="shared" si="666"/>
        <v>8.3798940654384452E-3</v>
      </c>
      <c r="Z309" s="32">
        <f t="shared" si="666"/>
        <v>1.4014063204010847E-2</v>
      </c>
      <c r="AA309" s="32">
        <f t="shared" si="666"/>
        <v>1.9355695975250262E-2</v>
      </c>
      <c r="AB309" s="32">
        <f t="shared" si="666"/>
        <v>2.8981088427159553E-2</v>
      </c>
      <c r="AC309" s="32">
        <f t="shared" si="666"/>
        <v>1.1757456844029693E-2</v>
      </c>
      <c r="AD309" s="32">
        <f t="shared" si="666"/>
        <v>1.6238956311402403E-2</v>
      </c>
      <c r="AE309" s="32">
        <f t="shared" si="666"/>
        <v>2.431442555345514E-2</v>
      </c>
      <c r="AF309" s="32">
        <f t="shared" si="666"/>
        <v>6.9432268976606171E-3</v>
      </c>
      <c r="AG309" s="32">
        <f t="shared" si="666"/>
        <v>9.5897233344741893E-3</v>
      </c>
      <c r="AH309" s="32">
        <f t="shared" si="666"/>
        <v>1.4358596058946335E-2</v>
      </c>
      <c r="AI309" s="32">
        <f t="shared" si="666"/>
        <v>2.8733950399727114E-2</v>
      </c>
      <c r="AJ309" s="32">
        <f t="shared" si="666"/>
        <v>3.9686249448758239E-2</v>
      </c>
      <c r="AK309" s="32">
        <f t="shared" si="666"/>
        <v>5.9421821157319747E-2</v>
      </c>
      <c r="AL309" s="32">
        <f t="shared" si="666"/>
        <v>2.4107082782857118E-2</v>
      </c>
      <c r="AM309" s="32">
        <f t="shared" si="666"/>
        <v>3.3295794260555921E-2</v>
      </c>
      <c r="AN309" s="32">
        <f t="shared" si="666"/>
        <v>4.9853457036706031E-2</v>
      </c>
      <c r="AO309" s="32">
        <f t="shared" si="666"/>
        <v>1.4236152241295182E-2</v>
      </c>
      <c r="AP309" s="32">
        <f t="shared" si="666"/>
        <v>1.966243698408782E-2</v>
      </c>
      <c r="AQ309" s="32">
        <f t="shared" si="666"/>
        <v>2.944036864693178E-2</v>
      </c>
      <c r="AR309" s="32">
        <f t="shared" si="666"/>
        <v>5.1918261273663337E-3</v>
      </c>
      <c r="AS309" s="32">
        <f t="shared" si="666"/>
        <v>7.1707545923514098E-3</v>
      </c>
      <c r="AT309" s="32">
        <f t="shared" si="666"/>
        <v>1.0736698550965419E-2</v>
      </c>
      <c r="AU309" s="32">
        <f t="shared" si="666"/>
        <v>4.3558153510214635E-3</v>
      </c>
      <c r="AV309" s="32">
        <f t="shared" si="666"/>
        <v>6.0160880132586973E-3</v>
      </c>
      <c r="AW309" s="32">
        <f t="shared" ref="AW309:CB309" si="667">AW308/$O308</f>
        <v>9.0078279241814045E-3</v>
      </c>
      <c r="AX309" s="32">
        <f t="shared" si="667"/>
        <v>2.5722751703581644E-3</v>
      </c>
      <c r="AY309" s="32">
        <f t="shared" si="667"/>
        <v>3.5527295287128609E-3</v>
      </c>
      <c r="AZ309" s="32">
        <f t="shared" si="667"/>
        <v>5.3194661024363928E-3</v>
      </c>
      <c r="BA309" s="32">
        <f t="shared" si="667"/>
        <v>8.8959757234397027E-3</v>
      </c>
      <c r="BB309" s="32">
        <f t="shared" si="667"/>
        <v>1.2286786423000108E-2</v>
      </c>
      <c r="BC309" s="32">
        <f t="shared" si="667"/>
        <v>1.839688142787051E-2</v>
      </c>
      <c r="BD309" s="32">
        <f t="shared" si="667"/>
        <v>7.4635064171783639E-3</v>
      </c>
      <c r="BE309" s="32">
        <f t="shared" si="667"/>
        <v>1.0308313800018305E-2</v>
      </c>
      <c r="BF309" s="32">
        <f t="shared" si="667"/>
        <v>1.5434534317714035E-2</v>
      </c>
      <c r="BG309" s="32">
        <f t="shared" si="667"/>
        <v>4.4074853256152475E-3</v>
      </c>
      <c r="BH309" s="32">
        <f t="shared" si="667"/>
        <v>6.0874526349766842E-3</v>
      </c>
      <c r="BI309" s="32">
        <f t="shared" si="667"/>
        <v>9.114681452735706E-3</v>
      </c>
      <c r="BJ309" s="32">
        <f t="shared" si="667"/>
        <v>1.8240000881495605E-2</v>
      </c>
      <c r="BK309" s="32">
        <f t="shared" si="667"/>
        <v>2.5192401840280182E-2</v>
      </c>
      <c r="BL309" s="32">
        <f t="shared" si="667"/>
        <v>3.7720329269444269E-2</v>
      </c>
      <c r="BM309" s="32">
        <f t="shared" si="667"/>
        <v>1.5302915369888622E-2</v>
      </c>
      <c r="BN309" s="32">
        <f t="shared" si="667"/>
        <v>2.1135810016168332E-2</v>
      </c>
      <c r="BO309" s="32">
        <f t="shared" si="667"/>
        <v>3.164643523237088E-2</v>
      </c>
      <c r="BP309" s="32">
        <f t="shared" si="667"/>
        <v>9.0369554418384401E-3</v>
      </c>
      <c r="BQ309" s="32">
        <f t="shared" si="667"/>
        <v>1.248150229721005E-2</v>
      </c>
      <c r="BR309" s="32">
        <f t="shared" si="667"/>
        <v>1.8688427543074308E-2</v>
      </c>
      <c r="BS309" s="32">
        <f t="shared" si="667"/>
        <v>2.0920842700118893E-3</v>
      </c>
      <c r="BT309" s="32">
        <f t="shared" si="667"/>
        <v>2.889507953222598E-3</v>
      </c>
      <c r="BU309" s="32">
        <f t="shared" si="667"/>
        <v>4.3264311244815452E-3</v>
      </c>
      <c r="BV309" s="32">
        <f t="shared" si="667"/>
        <v>1.7552076197072013E-3</v>
      </c>
      <c r="BW309" s="32">
        <f t="shared" si="667"/>
        <v>2.4242266190701968E-3</v>
      </c>
      <c r="BX309" s="32">
        <f t="shared" si="667"/>
        <v>3.6297700741209863E-3</v>
      </c>
      <c r="BY309" s="32">
        <f t="shared" si="667"/>
        <v>1.0365170731898739E-3</v>
      </c>
      <c r="BZ309" s="32">
        <f t="shared" si="667"/>
        <v>1.4315983201843626E-3</v>
      </c>
      <c r="CA309" s="32">
        <f t="shared" si="667"/>
        <v>2.1435177305165159E-3</v>
      </c>
      <c r="CB309" s="32">
        <f t="shared" si="667"/>
        <v>3.5846984126289955E-3</v>
      </c>
      <c r="CC309" s="32">
        <f t="shared" ref="CC309:CS309" si="668">CC308/$O308</f>
        <v>4.9510503576115691E-3</v>
      </c>
      <c r="CD309" s="32">
        <f t="shared" si="668"/>
        <v>7.4131577807759813E-3</v>
      </c>
      <c r="CE309" s="32">
        <f t="shared" si="668"/>
        <v>3.0074744399100923E-3</v>
      </c>
      <c r="CF309" s="32">
        <f t="shared" si="668"/>
        <v>4.1538103592665045E-3</v>
      </c>
      <c r="CG309" s="32">
        <f t="shared" si="668"/>
        <v>6.2194583695406218E-3</v>
      </c>
      <c r="CH309" s="32">
        <f t="shared" si="668"/>
        <v>1.7760284134756561E-3</v>
      </c>
      <c r="CI309" s="32">
        <f t="shared" si="668"/>
        <v>2.4529835147883675E-3</v>
      </c>
      <c r="CJ309" s="32">
        <f t="shared" si="668"/>
        <v>3.6728274841342752E-3</v>
      </c>
      <c r="CK309" s="32">
        <f t="shared" si="668"/>
        <v>7.3499416184295927E-3</v>
      </c>
      <c r="CL309" s="32">
        <f t="shared" si="668"/>
        <v>1.0151462379693428E-2</v>
      </c>
      <c r="CM309" s="32">
        <f t="shared" si="668"/>
        <v>1.5199682267538553E-2</v>
      </c>
      <c r="CN309" s="32">
        <f t="shared" si="668"/>
        <v>6.166421552893462E-3</v>
      </c>
      <c r="CO309" s="32">
        <f t="shared" si="668"/>
        <v>8.5168290663108145E-3</v>
      </c>
      <c r="CP309" s="32">
        <f t="shared" si="668"/>
        <v>1.2752162288835757E-2</v>
      </c>
      <c r="CQ309" s="32">
        <f t="shared" si="668"/>
        <v>3.6415072201693814E-3</v>
      </c>
      <c r="CR309" s="32">
        <f t="shared" si="668"/>
        <v>5.0295125417376919E-3</v>
      </c>
      <c r="CS309" s="32">
        <f t="shared" si="668"/>
        <v>7.5306384179617911E-3</v>
      </c>
    </row>
    <row r="310" spans="2:97" ht="13.5" thickTop="1" x14ac:dyDescent="0.2">
      <c r="H310" s="34">
        <f t="shared" si="664"/>
        <v>2.6421353322803043E-3</v>
      </c>
      <c r="I310" s="34">
        <f t="shared" ref="I310:J310" si="669">I305</f>
        <v>0.36262691771971362</v>
      </c>
      <c r="J310" s="34">
        <f t="shared" si="669"/>
        <v>0.25137217694498265</v>
      </c>
      <c r="K310" s="34">
        <f t="shared" si="660"/>
        <v>0.36329107702997215</v>
      </c>
      <c r="L310" s="34">
        <f>$CE$6-$CE$7*SUMPRODUCT($B$6:$CD$6,Q309:CS309)</f>
        <v>3.2868599741320281E-4</v>
      </c>
    </row>
    <row r="311" spans="2:97" ht="13.5" thickBot="1" x14ac:dyDescent="0.25">
      <c r="B311" s="39" t="s">
        <v>406</v>
      </c>
      <c r="D311" s="39" t="s">
        <v>407</v>
      </c>
      <c r="E311" s="39" t="s">
        <v>408</v>
      </c>
      <c r="F311" s="39" t="s">
        <v>409</v>
      </c>
      <c r="H311" s="39" t="s">
        <v>386</v>
      </c>
      <c r="I311" s="39" t="s">
        <v>410</v>
      </c>
      <c r="J311" s="39" t="s">
        <v>411</v>
      </c>
      <c r="K311" s="39" t="s">
        <v>388</v>
      </c>
      <c r="L311" s="39" t="s">
        <v>412</v>
      </c>
      <c r="M311" s="39" t="s">
        <v>413</v>
      </c>
      <c r="O311" s="45" t="s">
        <v>375</v>
      </c>
    </row>
    <row r="312" spans="2:97" ht="14.25" thickTop="1" thickBot="1" x14ac:dyDescent="0.25">
      <c r="B312" s="32">
        <f>1+B307</f>
        <v>9</v>
      </c>
      <c r="D312" s="32">
        <f>IF(F307,IF(M312&lt;0,D307,H312),E307)</f>
        <v>2.5973533774958923E-3</v>
      </c>
      <c r="E312" s="32">
        <f>IF(F307,IF(M312&lt;0,H312,E307),H312)</f>
        <v>2.6197443548880983E-3</v>
      </c>
      <c r="F312" s="32" t="b">
        <f>OR(F307,M312*M307&lt;=0)</f>
        <v>1</v>
      </c>
      <c r="H312" s="32">
        <f>IF(F307,(D307+E307)/2,2*H307)</f>
        <v>2.6197443548880983E-3</v>
      </c>
      <c r="I312" s="32">
        <f>I307</f>
        <v>-0.67929939397561268</v>
      </c>
      <c r="J312" s="32">
        <f>J307</f>
        <v>-0.90612435089397203</v>
      </c>
      <c r="K312" s="32">
        <f>I312+J312*H312</f>
        <v>-0.68167320812869381</v>
      </c>
      <c r="L312" s="32">
        <f>$CE$3-$CE$7*SUMPRODUCT($B$3:$CD$3,Q314:CS314)</f>
        <v>-5.0431408491391494E-4</v>
      </c>
      <c r="M312" s="32">
        <f>SUMPRODUCT(L312:L315,J312:J315)</f>
        <v>-5.7677247123935963E-4</v>
      </c>
      <c r="O312" s="46">
        <f>SUM(Q312:CS312)</f>
        <v>7.3624934861045102</v>
      </c>
      <c r="P312" s="39" t="s">
        <v>402</v>
      </c>
      <c r="Q312" s="32">
        <f t="shared" ref="Q312:AV312" si="670">SUMPRODUCT(B$3:B$6,$K312:$K315)</f>
        <v>4.1293669993985205E-2</v>
      </c>
      <c r="R312" s="32">
        <f t="shared" si="670"/>
        <v>0.36421406871508849</v>
      </c>
      <c r="S312" s="32">
        <f t="shared" si="670"/>
        <v>0.76786456711646756</v>
      </c>
      <c r="T312" s="32">
        <f t="shared" si="670"/>
        <v>-0.13428097540522652</v>
      </c>
      <c r="U312" s="32">
        <f t="shared" si="670"/>
        <v>0.18863942331587674</v>
      </c>
      <c r="V312" s="32">
        <f t="shared" si="670"/>
        <v>0.59228992171725581</v>
      </c>
      <c r="W312" s="32">
        <f t="shared" si="670"/>
        <v>-0.66100491160286168</v>
      </c>
      <c r="X312" s="32">
        <f t="shared" si="670"/>
        <v>-0.33808451288175839</v>
      </c>
      <c r="Y312" s="32">
        <f t="shared" si="670"/>
        <v>6.5565985519620673E-2</v>
      </c>
      <c r="Z312" s="32">
        <f t="shared" si="670"/>
        <v>0.57978799602703468</v>
      </c>
      <c r="AA312" s="32">
        <f t="shared" si="670"/>
        <v>0.90270839474813791</v>
      </c>
      <c r="AB312" s="32">
        <f t="shared" si="670"/>
        <v>1.3063588931495169</v>
      </c>
      <c r="AC312" s="32">
        <f t="shared" si="670"/>
        <v>0.40421335062782288</v>
      </c>
      <c r="AD312" s="32">
        <f t="shared" si="670"/>
        <v>0.72713374934892616</v>
      </c>
      <c r="AE312" s="32">
        <f t="shared" si="670"/>
        <v>1.1307842477503052</v>
      </c>
      <c r="AF312" s="32">
        <f t="shared" si="670"/>
        <v>-0.12251058556981231</v>
      </c>
      <c r="AG312" s="32">
        <f t="shared" si="670"/>
        <v>0.20040981315129097</v>
      </c>
      <c r="AH312" s="32">
        <f t="shared" si="670"/>
        <v>0.60406031155267004</v>
      </c>
      <c r="AI312" s="32">
        <f t="shared" si="670"/>
        <v>1.2977804307377669</v>
      </c>
      <c r="AJ312" s="32">
        <f t="shared" si="670"/>
        <v>1.6207008294588701</v>
      </c>
      <c r="AK312" s="32">
        <f t="shared" si="670"/>
        <v>2.0243513278602494</v>
      </c>
      <c r="AL312" s="32">
        <f t="shared" si="670"/>
        <v>1.1222057853385552</v>
      </c>
      <c r="AM312" s="32">
        <f t="shared" si="670"/>
        <v>1.4451261840596583</v>
      </c>
      <c r="AN312" s="32">
        <f t="shared" si="670"/>
        <v>1.8487766824610374</v>
      </c>
      <c r="AO312" s="32">
        <f t="shared" si="670"/>
        <v>0.59548184914091995</v>
      </c>
      <c r="AP312" s="32">
        <f t="shared" si="670"/>
        <v>0.91840224786202318</v>
      </c>
      <c r="AQ312" s="32">
        <f t="shared" si="670"/>
        <v>1.3220527462634022</v>
      </c>
      <c r="AR312" s="32">
        <f t="shared" si="670"/>
        <v>-0.41315513542514404</v>
      </c>
      <c r="AS312" s="32">
        <f t="shared" si="670"/>
        <v>-9.0234736704040766E-2</v>
      </c>
      <c r="AT312" s="32">
        <f t="shared" si="670"/>
        <v>0.31341576169733831</v>
      </c>
      <c r="AU312" s="32">
        <f t="shared" si="670"/>
        <v>-0.58872978082435579</v>
      </c>
      <c r="AV312" s="32">
        <f t="shared" si="670"/>
        <v>-0.2658093821032525</v>
      </c>
      <c r="AW312" s="32">
        <f t="shared" ref="AW312:CB312" si="671">SUMPRODUCT(AH$3:AH$6,$K312:$K315)</f>
        <v>0.13784111629812659</v>
      </c>
      <c r="AX312" s="32">
        <f t="shared" si="671"/>
        <v>-1.1154537170219909</v>
      </c>
      <c r="AY312" s="32">
        <f t="shared" si="671"/>
        <v>-0.79253331830088769</v>
      </c>
      <c r="AZ312" s="32">
        <f t="shared" si="671"/>
        <v>-0.38888281989950862</v>
      </c>
      <c r="BA312" s="32">
        <f t="shared" si="671"/>
        <v>0.12533919060790533</v>
      </c>
      <c r="BB312" s="32">
        <f t="shared" si="671"/>
        <v>0.44825958932900861</v>
      </c>
      <c r="BC312" s="32">
        <f t="shared" si="671"/>
        <v>0.85191008773038768</v>
      </c>
      <c r="BD312" s="32">
        <f t="shared" si="671"/>
        <v>-5.0235454791306366E-2</v>
      </c>
      <c r="BE312" s="32">
        <f t="shared" si="671"/>
        <v>0.27268494392979692</v>
      </c>
      <c r="BF312" s="32">
        <f t="shared" si="671"/>
        <v>0.67633544233117604</v>
      </c>
      <c r="BG312" s="32">
        <f t="shared" si="671"/>
        <v>-0.57695939098894156</v>
      </c>
      <c r="BH312" s="32">
        <f t="shared" si="671"/>
        <v>-0.25403899226783827</v>
      </c>
      <c r="BI312" s="32">
        <f t="shared" si="671"/>
        <v>0.14961150613354079</v>
      </c>
      <c r="BJ312" s="32">
        <f t="shared" si="671"/>
        <v>0.84333162531863781</v>
      </c>
      <c r="BK312" s="32">
        <f t="shared" si="671"/>
        <v>1.1662520240397409</v>
      </c>
      <c r="BL312" s="32">
        <f t="shared" si="671"/>
        <v>1.5699025224411201</v>
      </c>
      <c r="BM312" s="32">
        <f t="shared" si="671"/>
        <v>0.66775697991942606</v>
      </c>
      <c r="BN312" s="32">
        <f t="shared" si="671"/>
        <v>0.99067737864052929</v>
      </c>
      <c r="BO312" s="32">
        <f t="shared" si="671"/>
        <v>1.3943278770419083</v>
      </c>
      <c r="BP312" s="32">
        <f t="shared" si="671"/>
        <v>0.14103304372179076</v>
      </c>
      <c r="BQ312" s="32">
        <f t="shared" si="671"/>
        <v>0.46395344244289405</v>
      </c>
      <c r="BR312" s="32">
        <f t="shared" si="671"/>
        <v>0.86760394084427306</v>
      </c>
      <c r="BS312" s="32">
        <f t="shared" si="671"/>
        <v>-1.3220527462634022</v>
      </c>
      <c r="BT312" s="32">
        <f t="shared" si="671"/>
        <v>-0.99913234754229896</v>
      </c>
      <c r="BU312" s="32">
        <f t="shared" si="671"/>
        <v>-0.59548184914091995</v>
      </c>
      <c r="BV312" s="32">
        <f t="shared" si="671"/>
        <v>-1.4976273916626139</v>
      </c>
      <c r="BW312" s="32">
        <f t="shared" si="671"/>
        <v>-1.1747069929415108</v>
      </c>
      <c r="BX312" s="32">
        <f t="shared" si="671"/>
        <v>-0.7710564945401317</v>
      </c>
      <c r="BY312" s="32">
        <f t="shared" si="671"/>
        <v>-2.0243513278602494</v>
      </c>
      <c r="BZ312" s="32">
        <f t="shared" si="671"/>
        <v>-1.7014309291391461</v>
      </c>
      <c r="CA312" s="32">
        <f t="shared" si="671"/>
        <v>-1.2977804307377669</v>
      </c>
      <c r="CB312" s="32">
        <f t="shared" si="671"/>
        <v>-0.78355842023035305</v>
      </c>
      <c r="CC312" s="32">
        <f t="shared" ref="CC312:CS312" si="672">SUMPRODUCT(BN$3:BN$6,$K312:$K315)</f>
        <v>-0.46063802150924976</v>
      </c>
      <c r="CD312" s="32">
        <f t="shared" si="672"/>
        <v>-5.6987523107870697E-2</v>
      </c>
      <c r="CE312" s="32">
        <f t="shared" si="672"/>
        <v>-0.95913306562956469</v>
      </c>
      <c r="CF312" s="32">
        <f t="shared" si="672"/>
        <v>-0.63621266690846145</v>
      </c>
      <c r="CG312" s="32">
        <f t="shared" si="672"/>
        <v>-0.23256216850708239</v>
      </c>
      <c r="CH312" s="32">
        <f t="shared" si="672"/>
        <v>-1.4858570018271999</v>
      </c>
      <c r="CI312" s="32">
        <f t="shared" si="672"/>
        <v>-1.1629366031060968</v>
      </c>
      <c r="CJ312" s="32">
        <f t="shared" si="672"/>
        <v>-0.75928610470471769</v>
      </c>
      <c r="CK312" s="32">
        <f t="shared" si="672"/>
        <v>-6.5565985519620673E-2</v>
      </c>
      <c r="CL312" s="32">
        <f t="shared" si="672"/>
        <v>0.25735441320148261</v>
      </c>
      <c r="CM312" s="32">
        <f t="shared" si="672"/>
        <v>0.66100491160286168</v>
      </c>
      <c r="CN312" s="32">
        <f t="shared" si="672"/>
        <v>-0.24114063091883239</v>
      </c>
      <c r="CO312" s="32">
        <f t="shared" si="672"/>
        <v>8.1779767802270878E-2</v>
      </c>
      <c r="CP312" s="32">
        <f t="shared" si="672"/>
        <v>0.48543026620364993</v>
      </c>
      <c r="CQ312" s="32">
        <f t="shared" si="672"/>
        <v>-0.76786456711646756</v>
      </c>
      <c r="CR312" s="32">
        <f t="shared" si="672"/>
        <v>-0.44494416839536427</v>
      </c>
      <c r="CS312" s="32">
        <f t="shared" si="672"/>
        <v>-4.1293669993985205E-2</v>
      </c>
    </row>
    <row r="313" spans="2:97" ht="14.25" thickTop="1" thickBot="1" x14ac:dyDescent="0.25">
      <c r="H313" s="33">
        <f>H312</f>
        <v>2.6197443548880983E-3</v>
      </c>
      <c r="I313" s="33">
        <f t="shared" ref="I313:J313" si="673">I308</f>
        <v>0.62562363601700277</v>
      </c>
      <c r="J313" s="33">
        <f t="shared" si="673"/>
        <v>1</v>
      </c>
      <c r="K313" s="33">
        <f t="shared" ref="K313:K315" si="674">I313+J313*H313</f>
        <v>0.62824338037189087</v>
      </c>
      <c r="L313" s="33">
        <f>$CE$4-$CE$7*SUMPRODUCT($B$4:$CD$4,Q314:CS314)</f>
        <v>-1.2313036141762268E-3</v>
      </c>
      <c r="M313" s="39" t="s">
        <v>414</v>
      </c>
      <c r="O313" s="47">
        <f t="shared" ref="O313:O314" si="675">SUM(Q313:CS313)</f>
        <v>127.41795328717089</v>
      </c>
      <c r="P313" s="39" t="s">
        <v>404</v>
      </c>
      <c r="Q313" s="33">
        <f>EXP(Q312)</f>
        <v>1.0421581111771854</v>
      </c>
      <c r="R313" s="33">
        <f>EXP(R312)</f>
        <v>1.4393823079014274</v>
      </c>
      <c r="S313" s="33">
        <f t="shared" ref="S313:CD313" si="676">EXP(S312)</f>
        <v>2.1551591387490436</v>
      </c>
      <c r="T313" s="33">
        <f t="shared" si="676"/>
        <v>0.87434436082550082</v>
      </c>
      <c r="U313" s="33">
        <f t="shared" si="676"/>
        <v>1.2076054396045839</v>
      </c>
      <c r="V313" s="33">
        <f t="shared" si="676"/>
        <v>1.808124141084765</v>
      </c>
      <c r="W313" s="33">
        <f t="shared" si="676"/>
        <v>0.51633220547178849</v>
      </c>
      <c r="X313" s="33">
        <f t="shared" si="676"/>
        <v>0.71313501625614639</v>
      </c>
      <c r="Y313" s="33">
        <f t="shared" si="676"/>
        <v>1.0677631918980306</v>
      </c>
      <c r="Z313" s="33">
        <f t="shared" si="676"/>
        <v>1.7856598236414094</v>
      </c>
      <c r="AA313" s="33">
        <f t="shared" si="676"/>
        <v>2.4662737165443795</v>
      </c>
      <c r="AB313" s="33">
        <f t="shared" si="676"/>
        <v>3.6927036755207823</v>
      </c>
      <c r="AC313" s="33">
        <f t="shared" si="676"/>
        <v>1.4981235384618896</v>
      </c>
      <c r="AD313" s="33">
        <f t="shared" si="676"/>
        <v>2.069141422194531</v>
      </c>
      <c r="AE313" s="33">
        <f t="shared" si="676"/>
        <v>3.098085214002869</v>
      </c>
      <c r="AF313" s="33">
        <f t="shared" si="676"/>
        <v>0.88469653987693075</v>
      </c>
      <c r="AG313" s="33">
        <f t="shared" si="676"/>
        <v>1.2219034076528532</v>
      </c>
      <c r="AH313" s="33">
        <f t="shared" si="676"/>
        <v>1.829532210598761</v>
      </c>
      <c r="AI313" s="33">
        <f t="shared" si="676"/>
        <v>3.661161441210862</v>
      </c>
      <c r="AJ313" s="33">
        <f t="shared" si="676"/>
        <v>5.0566329123487908</v>
      </c>
      <c r="AK313" s="33">
        <f t="shared" si="676"/>
        <v>7.5711981261159176</v>
      </c>
      <c r="AL313" s="33">
        <f t="shared" si="676"/>
        <v>3.0716220752517214</v>
      </c>
      <c r="AM313" s="33">
        <f t="shared" si="676"/>
        <v>4.2423874307159757</v>
      </c>
      <c r="AN313" s="33">
        <f t="shared" si="676"/>
        <v>6.3520442006487059</v>
      </c>
      <c r="AO313" s="33">
        <f t="shared" si="676"/>
        <v>1.8139047628707448</v>
      </c>
      <c r="AP313" s="33">
        <f t="shared" si="676"/>
        <v>2.5052843670190312</v>
      </c>
      <c r="AQ313" s="33">
        <f t="shared" si="676"/>
        <v>3.751113563857932</v>
      </c>
      <c r="AR313" s="33">
        <f t="shared" si="676"/>
        <v>0.66155964353000152</v>
      </c>
      <c r="AS313" s="33">
        <f t="shared" si="676"/>
        <v>0.91371667725451489</v>
      </c>
      <c r="AT313" s="33">
        <f t="shared" si="676"/>
        <v>1.3680902123102479</v>
      </c>
      <c r="AU313" s="33">
        <f t="shared" si="676"/>
        <v>0.55503184926211424</v>
      </c>
      <c r="AV313" s="33">
        <f t="shared" si="676"/>
        <v>0.76658523844072601</v>
      </c>
      <c r="AW313" s="33">
        <f t="shared" si="676"/>
        <v>1.1477931701580886</v>
      </c>
      <c r="AX313" s="33">
        <f t="shared" si="676"/>
        <v>0.32776653190285487</v>
      </c>
      <c r="AY313" s="33">
        <f t="shared" si="676"/>
        <v>0.45269651704794611</v>
      </c>
      <c r="AZ313" s="33">
        <f t="shared" si="676"/>
        <v>0.67781369163706384</v>
      </c>
      <c r="BA313" s="33">
        <f t="shared" si="676"/>
        <v>1.1335328715713566</v>
      </c>
      <c r="BB313" s="33">
        <f t="shared" si="676"/>
        <v>1.5655850520815193</v>
      </c>
      <c r="BC313" s="33">
        <f t="shared" si="676"/>
        <v>2.3441200534149194</v>
      </c>
      <c r="BD313" s="33">
        <f t="shared" si="676"/>
        <v>0.95100547934059876</v>
      </c>
      <c r="BE313" s="33">
        <f t="shared" si="676"/>
        <v>1.3134863577792024</v>
      </c>
      <c r="BF313" s="33">
        <f t="shared" si="676"/>
        <v>1.966657580859958</v>
      </c>
      <c r="BG313" s="33">
        <f t="shared" si="676"/>
        <v>0.56160338942437127</v>
      </c>
      <c r="BH313" s="33">
        <f t="shared" si="676"/>
        <v>0.77566155665364278</v>
      </c>
      <c r="BI313" s="33">
        <f t="shared" si="676"/>
        <v>1.1613829649161478</v>
      </c>
      <c r="BJ313" s="33">
        <f t="shared" si="676"/>
        <v>2.3240971134575266</v>
      </c>
      <c r="BK313" s="33">
        <f t="shared" si="676"/>
        <v>3.2099392895161043</v>
      </c>
      <c r="BL313" s="33">
        <f t="shared" si="676"/>
        <v>4.8061796762781963</v>
      </c>
      <c r="BM313" s="33">
        <f t="shared" si="676"/>
        <v>1.9498588394299088</v>
      </c>
      <c r="BN313" s="33">
        <f t="shared" si="676"/>
        <v>2.6930580746623871</v>
      </c>
      <c r="BO313" s="33">
        <f t="shared" si="676"/>
        <v>4.0322634847808745</v>
      </c>
      <c r="BP313" s="33">
        <f t="shared" si="676"/>
        <v>1.1514626959690952</v>
      </c>
      <c r="BQ313" s="33">
        <f t="shared" si="676"/>
        <v>1.5903489259554489</v>
      </c>
      <c r="BR313" s="33">
        <f t="shared" si="676"/>
        <v>2.381198520196993</v>
      </c>
      <c r="BS313" s="33">
        <f t="shared" si="676"/>
        <v>0.26658750341099341</v>
      </c>
      <c r="BT313" s="33">
        <f t="shared" si="676"/>
        <v>0.36819877118641536</v>
      </c>
      <c r="BU313" s="33">
        <f t="shared" si="676"/>
        <v>0.55129685993953037</v>
      </c>
      <c r="BV313" s="33">
        <f t="shared" si="676"/>
        <v>0.22366018915369906</v>
      </c>
      <c r="BW313" s="33">
        <f t="shared" si="676"/>
        <v>0.30890947908669769</v>
      </c>
      <c r="BX313" s="33">
        <f t="shared" si="676"/>
        <v>0.46252415584469958</v>
      </c>
      <c r="BY313" s="33">
        <f t="shared" si="676"/>
        <v>0.13207949169242089</v>
      </c>
      <c r="BZ313" s="33">
        <f t="shared" si="676"/>
        <v>0.18242230381332383</v>
      </c>
      <c r="CA313" s="33">
        <f t="shared" si="676"/>
        <v>0.27313736803402705</v>
      </c>
      <c r="CB313" s="33">
        <f t="shared" si="676"/>
        <v>0.45677770889118341</v>
      </c>
      <c r="CC313" s="33">
        <f t="shared" si="676"/>
        <v>0.63088100142410641</v>
      </c>
      <c r="CD313" s="33">
        <f t="shared" si="676"/>
        <v>0.94460585503835692</v>
      </c>
      <c r="CE313" s="33">
        <f t="shared" ref="CE313:CS313" si="677">EXP(CE312)</f>
        <v>0.38322497290614721</v>
      </c>
      <c r="CF313" s="33">
        <f t="shared" si="677"/>
        <v>0.52929324258104737</v>
      </c>
      <c r="CG313" s="33">
        <f t="shared" si="677"/>
        <v>0.792500479243613</v>
      </c>
      <c r="CH313" s="33">
        <f t="shared" si="677"/>
        <v>0.22630831091045145</v>
      </c>
      <c r="CI313" s="33">
        <f t="shared" si="677"/>
        <v>0.31256694676358665</v>
      </c>
      <c r="CJ313" s="33">
        <f t="shared" si="677"/>
        <v>0.46800041107255413</v>
      </c>
      <c r="CK313" s="33">
        <f t="shared" si="677"/>
        <v>0.93653724682382411</v>
      </c>
      <c r="CL313" s="33">
        <f t="shared" si="677"/>
        <v>1.2935034802408545</v>
      </c>
      <c r="CM313" s="33">
        <f t="shared" si="677"/>
        <v>1.9367376069177584</v>
      </c>
      <c r="CN313" s="33">
        <f t="shared" si="677"/>
        <v>0.78573112052882221</v>
      </c>
      <c r="CO313" s="33">
        <f t="shared" si="677"/>
        <v>1.0852167838325888</v>
      </c>
      <c r="CP313" s="33">
        <f t="shared" si="677"/>
        <v>1.6248739868218649</v>
      </c>
      <c r="CQ313" s="33">
        <f t="shared" si="677"/>
        <v>0.46400285808149055</v>
      </c>
      <c r="CR313" s="33">
        <f t="shared" si="677"/>
        <v>0.64086005527873624</v>
      </c>
      <c r="CS313" s="33">
        <f t="shared" si="677"/>
        <v>0.95954729831775232</v>
      </c>
    </row>
    <row r="314" spans="2:97" ht="14.25" thickTop="1" thickBot="1" x14ac:dyDescent="0.25">
      <c r="H314" s="32">
        <f t="shared" ref="H314:H315" si="678">H313</f>
        <v>2.6197443548880983E-3</v>
      </c>
      <c r="I314" s="32">
        <f t="shared" ref="I314:J314" si="679">I309</f>
        <v>-0.35137620611322207</v>
      </c>
      <c r="J314" s="32">
        <f t="shared" si="679"/>
        <v>8.6617350420174002E-2</v>
      </c>
      <c r="K314" s="32">
        <f t="shared" si="674"/>
        <v>-0.35114929079842344</v>
      </c>
      <c r="L314" s="32">
        <f>$CE$5-$CE$7*SUMPRODUCT($B$5:$CD$5,Q314:CS314)</f>
        <v>5.0621664207994854E-5</v>
      </c>
      <c r="M314" s="32">
        <f>SUMPRODUCT($B$7:$CD$7, LN(Q314:CS314))</f>
        <v>-487.2380341614724</v>
      </c>
      <c r="O314" s="48">
        <f t="shared" si="675"/>
        <v>1.0000000000000007</v>
      </c>
      <c r="P314" s="39" t="s">
        <v>405</v>
      </c>
      <c r="Q314" s="32">
        <f t="shared" ref="Q314:AV314" si="680">Q313/$O313</f>
        <v>8.1790523571540954E-3</v>
      </c>
      <c r="R314" s="32">
        <f t="shared" si="680"/>
        <v>1.1296542369169825E-2</v>
      </c>
      <c r="S314" s="32">
        <f t="shared" si="680"/>
        <v>1.6914093211745512E-2</v>
      </c>
      <c r="T314" s="32">
        <f t="shared" si="680"/>
        <v>6.8620185638591201E-3</v>
      </c>
      <c r="U314" s="32">
        <f t="shared" si="680"/>
        <v>9.4775140272651982E-3</v>
      </c>
      <c r="V314" s="32">
        <f t="shared" si="680"/>
        <v>1.4190497449049957E-2</v>
      </c>
      <c r="W314" s="32">
        <f t="shared" si="680"/>
        <v>4.052272008388755E-3</v>
      </c>
      <c r="X314" s="32">
        <f t="shared" si="680"/>
        <v>5.5968173860782662E-3</v>
      </c>
      <c r="Y314" s="32">
        <f t="shared" si="680"/>
        <v>8.3800058339623222E-3</v>
      </c>
      <c r="Z314" s="32">
        <f t="shared" si="680"/>
        <v>1.4014193271625867E-2</v>
      </c>
      <c r="AA314" s="32">
        <f t="shared" si="680"/>
        <v>1.9355778780922366E-2</v>
      </c>
      <c r="AB314" s="32">
        <f t="shared" si="680"/>
        <v>2.8981031167548844E-2</v>
      </c>
      <c r="AC314" s="32">
        <f t="shared" si="680"/>
        <v>1.175755456599952E-2</v>
      </c>
      <c r="AD314" s="32">
        <f t="shared" si="680"/>
        <v>1.6239010035981036E-2</v>
      </c>
      <c r="AE314" s="32">
        <f t="shared" si="680"/>
        <v>2.431435393582641E-2</v>
      </c>
      <c r="AF314" s="32">
        <f t="shared" si="680"/>
        <v>6.9432644070418189E-3</v>
      </c>
      <c r="AG314" s="32">
        <f t="shared" si="680"/>
        <v>9.5897271626939635E-3</v>
      </c>
      <c r="AH314" s="32">
        <f t="shared" si="680"/>
        <v>1.4358511994580657E-2</v>
      </c>
      <c r="AI314" s="32">
        <f t="shared" si="680"/>
        <v>2.8733481795610406E-2</v>
      </c>
      <c r="AJ314" s="32">
        <f t="shared" si="680"/>
        <v>3.9685403680533922E-2</v>
      </c>
      <c r="AK314" s="32">
        <f t="shared" si="680"/>
        <v>5.9420183190764107E-2</v>
      </c>
      <c r="AL314" s="32">
        <f t="shared" si="680"/>
        <v>2.4106666258631455E-2</v>
      </c>
      <c r="AM314" s="32">
        <f t="shared" si="680"/>
        <v>3.3295052394654356E-2</v>
      </c>
      <c r="AN314" s="32">
        <f t="shared" si="680"/>
        <v>4.9852034480044209E-2</v>
      </c>
      <c r="AO314" s="32">
        <f t="shared" si="680"/>
        <v>1.4235864853225344E-2</v>
      </c>
      <c r="AP314" s="32">
        <f t="shared" si="680"/>
        <v>1.9661941683937537E-2</v>
      </c>
      <c r="AQ314" s="32">
        <f t="shared" si="680"/>
        <v>2.9439442928452797E-2</v>
      </c>
      <c r="AR314" s="32">
        <f t="shared" si="680"/>
        <v>5.1920441857906596E-3</v>
      </c>
      <c r="AS314" s="32">
        <f t="shared" si="680"/>
        <v>7.1710198891298052E-3</v>
      </c>
      <c r="AT314" s="32">
        <f t="shared" si="680"/>
        <v>1.0737028629135847E-2</v>
      </c>
      <c r="AU314" s="32">
        <f t="shared" si="680"/>
        <v>4.3559940726029369E-3</v>
      </c>
      <c r="AV314" s="32">
        <f t="shared" si="680"/>
        <v>6.0163047566226275E-3</v>
      </c>
      <c r="AW314" s="32">
        <f t="shared" ref="AW314:CB314" si="681">AW313/$O313</f>
        <v>9.0080961163394729E-3</v>
      </c>
      <c r="AX314" s="32">
        <f t="shared" si="681"/>
        <v>2.5723732287878157E-3</v>
      </c>
      <c r="AY314" s="32">
        <f t="shared" si="681"/>
        <v>3.5528471880855897E-3</v>
      </c>
      <c r="AZ314" s="32">
        <f t="shared" si="681"/>
        <v>5.3196090044660112E-3</v>
      </c>
      <c r="BA314" s="32">
        <f t="shared" si="681"/>
        <v>8.8961786179113482E-3</v>
      </c>
      <c r="BB314" s="32">
        <f t="shared" si="681"/>
        <v>1.2287005180133832E-2</v>
      </c>
      <c r="BC314" s="32">
        <f t="shared" si="681"/>
        <v>1.8397093917619362E-2</v>
      </c>
      <c r="BD314" s="32">
        <f t="shared" si="681"/>
        <v>7.4636694029863292E-3</v>
      </c>
      <c r="BE314" s="32">
        <f t="shared" si="681"/>
        <v>1.03084873355241E-2</v>
      </c>
      <c r="BF314" s="32">
        <f t="shared" si="681"/>
        <v>1.5434697624027613E-2</v>
      </c>
      <c r="BG314" s="32">
        <f t="shared" si="681"/>
        <v>4.4075687525653925E-3</v>
      </c>
      <c r="BH314" s="32">
        <f t="shared" si="681"/>
        <v>6.0875374046032524E-3</v>
      </c>
      <c r="BI314" s="32">
        <f t="shared" si="681"/>
        <v>9.1147513749389505E-3</v>
      </c>
      <c r="BJ314" s="32">
        <f t="shared" si="681"/>
        <v>1.8239950128688252E-2</v>
      </c>
      <c r="BK314" s="32">
        <f t="shared" si="681"/>
        <v>2.5192205703395944E-2</v>
      </c>
      <c r="BL314" s="32">
        <f t="shared" si="681"/>
        <v>3.7719799700801721E-2</v>
      </c>
      <c r="BM314" s="32">
        <f t="shared" si="681"/>
        <v>1.5302857949973294E-2</v>
      </c>
      <c r="BN314" s="32">
        <f t="shared" si="681"/>
        <v>2.1135624966387986E-2</v>
      </c>
      <c r="BO314" s="32">
        <f t="shared" si="681"/>
        <v>3.1645960249362004E-2</v>
      </c>
      <c r="BP314" s="32">
        <f t="shared" si="681"/>
        <v>9.0368952432783312E-3</v>
      </c>
      <c r="BQ314" s="32">
        <f t="shared" si="681"/>
        <v>1.24813567078037E-2</v>
      </c>
      <c r="BR314" s="32">
        <f t="shared" si="681"/>
        <v>1.868809268055277E-2</v>
      </c>
      <c r="BS314" s="32">
        <f t="shared" si="681"/>
        <v>2.0922287364808492E-3</v>
      </c>
      <c r="BT314" s="32">
        <f t="shared" si="681"/>
        <v>2.8896930274541427E-3</v>
      </c>
      <c r="BU314" s="32">
        <f t="shared" si="681"/>
        <v>4.3266811757447831E-3</v>
      </c>
      <c r="BV314" s="32">
        <f t="shared" si="681"/>
        <v>1.7553271213642885E-3</v>
      </c>
      <c r="BW314" s="32">
        <f t="shared" si="681"/>
        <v>2.4243795408523511E-3</v>
      </c>
      <c r="BX314" s="32">
        <f t="shared" si="681"/>
        <v>3.6299763409499762E-3</v>
      </c>
      <c r="BY314" s="32">
        <f t="shared" si="681"/>
        <v>1.0365846278722118E-3</v>
      </c>
      <c r="BZ314" s="32">
        <f t="shared" si="681"/>
        <v>1.4316844613112387E-3</v>
      </c>
      <c r="CA314" s="32">
        <f t="shared" si="681"/>
        <v>2.14363330274532E-3</v>
      </c>
      <c r="CB314" s="32">
        <f t="shared" si="681"/>
        <v>3.5848771472706915E-3</v>
      </c>
      <c r="CC314" s="32">
        <f t="shared" ref="CC314:CS314" si="682">CC313/$O313</f>
        <v>4.9512724474724936E-3</v>
      </c>
      <c r="CD314" s="32">
        <f t="shared" si="682"/>
        <v>7.4134439509433306E-3</v>
      </c>
      <c r="CE314" s="32">
        <f t="shared" si="682"/>
        <v>3.0076214773474335E-3</v>
      </c>
      <c r="CF314" s="32">
        <f t="shared" si="682"/>
        <v>4.1539926590104742E-3</v>
      </c>
      <c r="CG314" s="32">
        <f t="shared" si="682"/>
        <v>6.2196924279383017E-3</v>
      </c>
      <c r="CH314" s="32">
        <f t="shared" si="682"/>
        <v>1.7761100776780203E-3</v>
      </c>
      <c r="CI314" s="32">
        <f t="shared" si="682"/>
        <v>2.4530840332926424E-3</v>
      </c>
      <c r="CJ314" s="32">
        <f t="shared" si="682"/>
        <v>3.6729550192804335E-3</v>
      </c>
      <c r="CK314" s="32">
        <f t="shared" si="682"/>
        <v>7.3501200000684642E-3</v>
      </c>
      <c r="CL314" s="32">
        <f t="shared" si="682"/>
        <v>1.015165796397305E-2</v>
      </c>
      <c r="CM314" s="32">
        <f t="shared" si="682"/>
        <v>1.5199880055778289E-2</v>
      </c>
      <c r="CN314" s="32">
        <f t="shared" si="682"/>
        <v>6.1665652308663613E-3</v>
      </c>
      <c r="CO314" s="32">
        <f t="shared" si="682"/>
        <v>8.5169848976208145E-3</v>
      </c>
      <c r="CP314" s="32">
        <f t="shared" si="682"/>
        <v>1.2752315862112232E-2</v>
      </c>
      <c r="CQ314" s="32">
        <f t="shared" si="682"/>
        <v>3.6415814734971795E-3</v>
      </c>
      <c r="CR314" s="32">
        <f t="shared" si="682"/>
        <v>5.0295899341153633E-3</v>
      </c>
      <c r="CS314" s="32">
        <f t="shared" si="682"/>
        <v>7.5307072006968474E-3</v>
      </c>
    </row>
    <row r="315" spans="2:97" ht="13.5" thickTop="1" x14ac:dyDescent="0.2">
      <c r="H315" s="34">
        <f t="shared" si="678"/>
        <v>2.6197443548880983E-3</v>
      </c>
      <c r="I315" s="34">
        <f t="shared" ref="I315:J315" si="683">I310</f>
        <v>0.36262691771971362</v>
      </c>
      <c r="J315" s="34">
        <f t="shared" si="683"/>
        <v>0.25137217694498265</v>
      </c>
      <c r="K315" s="34">
        <f t="shared" si="674"/>
        <v>0.36328544856124118</v>
      </c>
      <c r="L315" s="34">
        <f>$CE$6-$CE$7*SUMPRODUCT($B$6:$CD$6,Q314:CS314)</f>
        <v>7.6848264600215543E-4</v>
      </c>
    </row>
    <row r="316" spans="2:97" ht="13.5" thickBot="1" x14ac:dyDescent="0.25">
      <c r="B316" s="39" t="s">
        <v>406</v>
      </c>
      <c r="D316" s="39" t="s">
        <v>407</v>
      </c>
      <c r="E316" s="39" t="s">
        <v>408</v>
      </c>
      <c r="F316" s="39" t="s">
        <v>409</v>
      </c>
      <c r="H316" s="39" t="s">
        <v>386</v>
      </c>
      <c r="I316" s="39" t="s">
        <v>410</v>
      </c>
      <c r="J316" s="39" t="s">
        <v>411</v>
      </c>
      <c r="K316" s="39" t="s">
        <v>388</v>
      </c>
      <c r="L316" s="39" t="s">
        <v>412</v>
      </c>
      <c r="M316" s="39" t="s">
        <v>413</v>
      </c>
      <c r="O316" s="45" t="s">
        <v>375</v>
      </c>
    </row>
    <row r="317" spans="2:97" ht="14.25" thickTop="1" thickBot="1" x14ac:dyDescent="0.25">
      <c r="B317" s="32">
        <f>1+B312</f>
        <v>10</v>
      </c>
      <c r="D317" s="32">
        <f>IF(F312,IF(M317&lt;0,D312,H317),E312)</f>
        <v>2.6085488661919953E-3</v>
      </c>
      <c r="E317" s="32">
        <f>IF(F312,IF(M317&lt;0,H317,E312),H317)</f>
        <v>2.6197443548880983E-3</v>
      </c>
      <c r="F317" s="32" t="b">
        <f>OR(F312,M317*M312&lt;=0)</f>
        <v>1</v>
      </c>
      <c r="H317" s="32">
        <f>IF(F312,(D312+E312)/2,2*H312)</f>
        <v>2.6085488661919953E-3</v>
      </c>
      <c r="I317" s="32">
        <f>I312</f>
        <v>-0.67929939397561268</v>
      </c>
      <c r="J317" s="32">
        <f>J312</f>
        <v>-0.90612435089397203</v>
      </c>
      <c r="K317" s="32">
        <f>I317+J317*H317</f>
        <v>-0.68166306362376605</v>
      </c>
      <c r="L317" s="32">
        <f>$CE$3-$CE$7*SUMPRODUCT($B$3:$CD$3,Q319:CS319)</f>
        <v>-1.047201770759898E-3</v>
      </c>
      <c r="M317" s="32">
        <f>SUMPRODUCT(L317:L320,J317:J320)</f>
        <v>7.7922656352399922E-4</v>
      </c>
      <c r="O317" s="46">
        <f>SUM(Q317:CS317)</f>
        <v>7.3624669021306808</v>
      </c>
      <c r="P317" s="39" t="s">
        <v>402</v>
      </c>
      <c r="Q317" s="32">
        <f t="shared" ref="Q317:AV317" si="684">SUMPRODUCT(B$3:B$6,$K317:$K320)</f>
        <v>4.1298504935686542E-2</v>
      </c>
      <c r="R317" s="32">
        <f t="shared" si="684"/>
        <v>0.36421640211513162</v>
      </c>
      <c r="S317" s="32">
        <f t="shared" si="684"/>
        <v>0.76786377358943791</v>
      </c>
      <c r="T317" s="32">
        <f t="shared" si="684"/>
        <v>-0.13427662532530893</v>
      </c>
      <c r="U317" s="32">
        <f t="shared" si="684"/>
        <v>0.18864127185413612</v>
      </c>
      <c r="V317" s="32">
        <f t="shared" si="684"/>
        <v>0.59228864332844244</v>
      </c>
      <c r="W317" s="32">
        <f t="shared" si="684"/>
        <v>-0.66100201610829534</v>
      </c>
      <c r="X317" s="32">
        <f t="shared" si="684"/>
        <v>-0.33808411892885026</v>
      </c>
      <c r="Y317" s="32">
        <f t="shared" si="684"/>
        <v>6.556325254545603E-2</v>
      </c>
      <c r="Z317" s="32">
        <f t="shared" si="684"/>
        <v>0.57978323483556782</v>
      </c>
      <c r="AA317" s="32">
        <f t="shared" si="684"/>
        <v>0.9027011320150129</v>
      </c>
      <c r="AB317" s="32">
        <f t="shared" si="684"/>
        <v>1.3063485034893192</v>
      </c>
      <c r="AC317" s="32">
        <f t="shared" si="684"/>
        <v>0.40420810457457235</v>
      </c>
      <c r="AD317" s="32">
        <f t="shared" si="684"/>
        <v>0.72712600175401743</v>
      </c>
      <c r="AE317" s="32">
        <f t="shared" si="684"/>
        <v>1.1307733732283238</v>
      </c>
      <c r="AF317" s="32">
        <f t="shared" si="684"/>
        <v>-0.12251728620841407</v>
      </c>
      <c r="AG317" s="32">
        <f t="shared" si="684"/>
        <v>0.20040061097103098</v>
      </c>
      <c r="AH317" s="32">
        <f t="shared" si="684"/>
        <v>0.60404798244533731</v>
      </c>
      <c r="AI317" s="32">
        <f t="shared" si="684"/>
        <v>1.2977628747020762</v>
      </c>
      <c r="AJ317" s="32">
        <f t="shared" si="684"/>
        <v>1.620680771881521</v>
      </c>
      <c r="AK317" s="32">
        <f t="shared" si="684"/>
        <v>2.0243281433558273</v>
      </c>
      <c r="AL317" s="32">
        <f t="shared" si="684"/>
        <v>1.1221877444410806</v>
      </c>
      <c r="AM317" s="32">
        <f t="shared" si="684"/>
        <v>1.4451056416205257</v>
      </c>
      <c r="AN317" s="32">
        <f t="shared" si="684"/>
        <v>1.8487530130948322</v>
      </c>
      <c r="AO317" s="32">
        <f t="shared" si="684"/>
        <v>0.59546235365809419</v>
      </c>
      <c r="AP317" s="32">
        <f t="shared" si="684"/>
        <v>0.91838025083753927</v>
      </c>
      <c r="AQ317" s="32">
        <f t="shared" si="684"/>
        <v>1.3220276223118455</v>
      </c>
      <c r="AR317" s="32">
        <f t="shared" si="684"/>
        <v>-0.41314353748015753</v>
      </c>
      <c r="AS317" s="32">
        <f t="shared" si="684"/>
        <v>-9.0225640300712479E-2</v>
      </c>
      <c r="AT317" s="32">
        <f t="shared" si="684"/>
        <v>0.31342173117359384</v>
      </c>
      <c r="AU317" s="32">
        <f t="shared" si="684"/>
        <v>-0.588718667741153</v>
      </c>
      <c r="AV317" s="32">
        <f t="shared" si="684"/>
        <v>-0.26580077056170792</v>
      </c>
      <c r="AW317" s="32">
        <f t="shared" ref="AW317:CB317" si="685">SUMPRODUCT(AH$3:AH$6,$K317:$K320)</f>
        <v>0.13784660091259837</v>
      </c>
      <c r="AX317" s="32">
        <f t="shared" si="685"/>
        <v>-1.1154440585241394</v>
      </c>
      <c r="AY317" s="32">
        <f t="shared" si="685"/>
        <v>-0.79252616134469434</v>
      </c>
      <c r="AZ317" s="32">
        <f t="shared" si="685"/>
        <v>-0.38887878987038804</v>
      </c>
      <c r="BA317" s="32">
        <f t="shared" si="685"/>
        <v>0.12534119241972375</v>
      </c>
      <c r="BB317" s="32">
        <f t="shared" si="685"/>
        <v>0.44825908959916883</v>
      </c>
      <c r="BC317" s="32">
        <f t="shared" si="685"/>
        <v>0.85190646107347512</v>
      </c>
      <c r="BD317" s="32">
        <f t="shared" si="685"/>
        <v>-5.0233937841271725E-2</v>
      </c>
      <c r="BE317" s="32">
        <f t="shared" si="685"/>
        <v>0.27268395933817335</v>
      </c>
      <c r="BF317" s="32">
        <f t="shared" si="685"/>
        <v>0.67633133081247965</v>
      </c>
      <c r="BG317" s="32">
        <f t="shared" si="685"/>
        <v>-0.57695932862425814</v>
      </c>
      <c r="BH317" s="32">
        <f t="shared" si="685"/>
        <v>-0.25404143144481306</v>
      </c>
      <c r="BI317" s="32">
        <f t="shared" si="685"/>
        <v>0.14960594002949323</v>
      </c>
      <c r="BJ317" s="32">
        <f t="shared" si="685"/>
        <v>0.84332083228623189</v>
      </c>
      <c r="BK317" s="32">
        <f t="shared" si="685"/>
        <v>1.1662387294656769</v>
      </c>
      <c r="BL317" s="32">
        <f t="shared" si="685"/>
        <v>1.5698861009399834</v>
      </c>
      <c r="BM317" s="32">
        <f t="shared" si="685"/>
        <v>0.66774570202523653</v>
      </c>
      <c r="BN317" s="32">
        <f t="shared" si="685"/>
        <v>0.99066359920468161</v>
      </c>
      <c r="BO317" s="32">
        <f t="shared" si="685"/>
        <v>1.3943109706789878</v>
      </c>
      <c r="BP317" s="32">
        <f t="shared" si="685"/>
        <v>0.14102031124225012</v>
      </c>
      <c r="BQ317" s="32">
        <f t="shared" si="685"/>
        <v>0.4639382084216952</v>
      </c>
      <c r="BR317" s="32">
        <f t="shared" si="685"/>
        <v>0.86758557989600149</v>
      </c>
      <c r="BS317" s="32">
        <f t="shared" si="685"/>
        <v>-1.3220276223118455</v>
      </c>
      <c r="BT317" s="32">
        <f t="shared" si="685"/>
        <v>-0.99910972513240048</v>
      </c>
      <c r="BU317" s="32">
        <f t="shared" si="685"/>
        <v>-0.59546235365809419</v>
      </c>
      <c r="BV317" s="32">
        <f t="shared" si="685"/>
        <v>-1.497602752572841</v>
      </c>
      <c r="BW317" s="32">
        <f t="shared" si="685"/>
        <v>-1.174684855393396</v>
      </c>
      <c r="BX317" s="32">
        <f t="shared" si="685"/>
        <v>-0.77103748391908955</v>
      </c>
      <c r="BY317" s="32">
        <f t="shared" si="685"/>
        <v>-2.0243281433558273</v>
      </c>
      <c r="BZ317" s="32">
        <f t="shared" si="685"/>
        <v>-1.7014102461763825</v>
      </c>
      <c r="CA317" s="32">
        <f t="shared" si="685"/>
        <v>-1.2977628747020762</v>
      </c>
      <c r="CB317" s="32">
        <f t="shared" si="685"/>
        <v>-0.78354289241196429</v>
      </c>
      <c r="CC317" s="32">
        <f t="shared" ref="CC317:CS317" si="686">SUMPRODUCT(BN$3:BN$6,$K317:$K320)</f>
        <v>-0.46062499523251921</v>
      </c>
      <c r="CD317" s="32">
        <f t="shared" si="686"/>
        <v>-5.6977623758212914E-2</v>
      </c>
      <c r="CE317" s="32">
        <f t="shared" si="686"/>
        <v>-0.95911802267295976</v>
      </c>
      <c r="CF317" s="32">
        <f t="shared" si="686"/>
        <v>-0.63620012549351468</v>
      </c>
      <c r="CG317" s="32">
        <f t="shared" si="686"/>
        <v>-0.23255275401920839</v>
      </c>
      <c r="CH317" s="32">
        <f t="shared" si="686"/>
        <v>-1.4858434134559464</v>
      </c>
      <c r="CI317" s="32">
        <f t="shared" si="686"/>
        <v>-1.1629255162765013</v>
      </c>
      <c r="CJ317" s="32">
        <f t="shared" si="686"/>
        <v>-0.75927814480219491</v>
      </c>
      <c r="CK317" s="32">
        <f t="shared" si="686"/>
        <v>-6.556325254545603E-2</v>
      </c>
      <c r="CL317" s="32">
        <f t="shared" si="686"/>
        <v>0.25735464463398905</v>
      </c>
      <c r="CM317" s="32">
        <f t="shared" si="686"/>
        <v>0.66100201610829534</v>
      </c>
      <c r="CN317" s="32">
        <f t="shared" si="686"/>
        <v>-0.2411383828064515</v>
      </c>
      <c r="CO317" s="32">
        <f t="shared" si="686"/>
        <v>8.177951437299355E-2</v>
      </c>
      <c r="CP317" s="32">
        <f t="shared" si="686"/>
        <v>0.48542688584729987</v>
      </c>
      <c r="CQ317" s="32">
        <f t="shared" si="686"/>
        <v>-0.76786377358943791</v>
      </c>
      <c r="CR317" s="32">
        <f t="shared" si="686"/>
        <v>-0.44494587640999284</v>
      </c>
      <c r="CS317" s="32">
        <f t="shared" si="686"/>
        <v>-4.1298504935686542E-2</v>
      </c>
    </row>
    <row r="318" spans="2:97" ht="14.25" thickTop="1" thickBot="1" x14ac:dyDescent="0.25">
      <c r="H318" s="33">
        <f>H317</f>
        <v>2.6085488661919953E-3</v>
      </c>
      <c r="I318" s="33">
        <f t="shared" ref="I318:J318" si="687">I313</f>
        <v>0.62562363601700277</v>
      </c>
      <c r="J318" s="33">
        <f t="shared" si="687"/>
        <v>1</v>
      </c>
      <c r="K318" s="33">
        <f t="shared" ref="K318:K320" si="688">I318+J318*H318</f>
        <v>0.62823218488319477</v>
      </c>
      <c r="L318" s="33">
        <f>$CE$4-$CE$7*SUMPRODUCT($B$4:$CD$4,Q319:CS319)</f>
        <v>-4.2828796717486739E-4</v>
      </c>
      <c r="M318" s="39" t="s">
        <v>414</v>
      </c>
      <c r="O318" s="47">
        <f t="shared" ref="O318:O319" si="689">SUM(Q318:CS318)</f>
        <v>127.41675536137363</v>
      </c>
      <c r="P318" s="39" t="s">
        <v>404</v>
      </c>
      <c r="Q318" s="33">
        <f>EXP(Q317)</f>
        <v>1.0421631499630777</v>
      </c>
      <c r="R318" s="33">
        <f>EXP(R317)</f>
        <v>1.4393856665600853</v>
      </c>
      <c r="S318" s="33">
        <f t="shared" ref="S318:CD318" si="690">EXP(S317)</f>
        <v>2.1551574285726924</v>
      </c>
      <c r="T318" s="33">
        <f t="shared" si="690"/>
        <v>0.87434816430161855</v>
      </c>
      <c r="U318" s="33">
        <f t="shared" si="690"/>
        <v>1.2076076719115043</v>
      </c>
      <c r="V318" s="33">
        <f t="shared" si="690"/>
        <v>1.8081218296005674</v>
      </c>
      <c r="W318" s="33">
        <f t="shared" si="690"/>
        <v>0.51633370051104832</v>
      </c>
      <c r="X318" s="33">
        <f t="shared" si="690"/>
        <v>0.71313529719781532</v>
      </c>
      <c r="Y318" s="33">
        <f t="shared" si="690"/>
        <v>1.0677602737328007</v>
      </c>
      <c r="Z318" s="33">
        <f t="shared" si="690"/>
        <v>1.7856513217933336</v>
      </c>
      <c r="AA318" s="33">
        <f t="shared" si="690"/>
        <v>2.4662558047216074</v>
      </c>
      <c r="AB318" s="33">
        <f t="shared" si="690"/>
        <v>3.6926653097836866</v>
      </c>
      <c r="AC318" s="33">
        <f t="shared" si="690"/>
        <v>1.4981156792466459</v>
      </c>
      <c r="AD318" s="33">
        <f t="shared" si="690"/>
        <v>2.0691253913870833</v>
      </c>
      <c r="AE318" s="33">
        <f t="shared" si="690"/>
        <v>3.0980515239902906</v>
      </c>
      <c r="AF318" s="33">
        <f t="shared" si="690"/>
        <v>0.88469061186500564</v>
      </c>
      <c r="AG318" s="33">
        <f t="shared" si="690"/>
        <v>1.2218921635291711</v>
      </c>
      <c r="AH318" s="33">
        <f t="shared" si="690"/>
        <v>1.8295096542388181</v>
      </c>
      <c r="AI318" s="33">
        <f t="shared" si="690"/>
        <v>3.6610971662941383</v>
      </c>
      <c r="AJ318" s="33">
        <f t="shared" si="690"/>
        <v>5.056531489560177</v>
      </c>
      <c r="AK318" s="33">
        <f t="shared" si="690"/>
        <v>7.5710225936743063</v>
      </c>
      <c r="AL318" s="33">
        <f t="shared" si="690"/>
        <v>3.0715666609326444</v>
      </c>
      <c r="AM318" s="33">
        <f t="shared" si="690"/>
        <v>4.2423002826255232</v>
      </c>
      <c r="AN318" s="33">
        <f t="shared" si="690"/>
        <v>6.3518938535676854</v>
      </c>
      <c r="AO318" s="33">
        <f t="shared" si="690"/>
        <v>1.8138694002662994</v>
      </c>
      <c r="AP318" s="33">
        <f t="shared" si="690"/>
        <v>2.5052292588235812</v>
      </c>
      <c r="AQ318" s="33">
        <f t="shared" si="690"/>
        <v>3.7510193222463353</v>
      </c>
      <c r="AR318" s="33">
        <f t="shared" si="690"/>
        <v>0.66156731630684662</v>
      </c>
      <c r="AS318" s="33">
        <f t="shared" si="690"/>
        <v>0.91372498882774167</v>
      </c>
      <c r="AT318" s="33">
        <f t="shared" si="690"/>
        <v>1.3680983791166614</v>
      </c>
      <c r="AU318" s="33">
        <f t="shared" si="690"/>
        <v>0.55503801741150882</v>
      </c>
      <c r="AV318" s="33">
        <f t="shared" si="690"/>
        <v>0.76659183994977875</v>
      </c>
      <c r="AW318" s="33">
        <f t="shared" si="690"/>
        <v>1.1477994653783836</v>
      </c>
      <c r="AX318" s="33">
        <f t="shared" si="690"/>
        <v>0.32776969765048719</v>
      </c>
      <c r="AY318" s="33">
        <f t="shared" si="690"/>
        <v>0.45269975698868159</v>
      </c>
      <c r="AZ318" s="33">
        <f t="shared" si="690"/>
        <v>0.67781642325148372</v>
      </c>
      <c r="BA318" s="33">
        <f t="shared" si="690"/>
        <v>1.1335351406931267</v>
      </c>
      <c r="BB318" s="33">
        <f t="shared" si="690"/>
        <v>1.5655842697121476</v>
      </c>
      <c r="BC318" s="33">
        <f t="shared" si="690"/>
        <v>2.3441115521111393</v>
      </c>
      <c r="BD318" s="33">
        <f t="shared" si="690"/>
        <v>0.95100692196948777</v>
      </c>
      <c r="BE318" s="33">
        <f t="shared" si="690"/>
        <v>1.3134850645321736</v>
      </c>
      <c r="BF318" s="33">
        <f t="shared" si="690"/>
        <v>1.9666494949271676</v>
      </c>
      <c r="BG318" s="33">
        <f t="shared" si="690"/>
        <v>0.56160342444859002</v>
      </c>
      <c r="BH318" s="33">
        <f t="shared" si="690"/>
        <v>0.77565966468014091</v>
      </c>
      <c r="BI318" s="33">
        <f t="shared" si="690"/>
        <v>1.1613765005557166</v>
      </c>
      <c r="BJ318" s="33">
        <f t="shared" si="690"/>
        <v>2.3240720295374326</v>
      </c>
      <c r="BK318" s="33">
        <f t="shared" si="690"/>
        <v>3.209896615024149</v>
      </c>
      <c r="BL318" s="33">
        <f t="shared" si="690"/>
        <v>4.806100752241206</v>
      </c>
      <c r="BM318" s="33">
        <f t="shared" si="690"/>
        <v>1.9498368492522347</v>
      </c>
      <c r="BN318" s="33">
        <f t="shared" si="690"/>
        <v>2.6930209660970812</v>
      </c>
      <c r="BO318" s="33">
        <f t="shared" si="690"/>
        <v>4.032195314447268</v>
      </c>
      <c r="BP318" s="33">
        <f t="shared" si="690"/>
        <v>1.1514480350872118</v>
      </c>
      <c r="BQ318" s="33">
        <f t="shared" si="690"/>
        <v>1.5903246987307367</v>
      </c>
      <c r="BR318" s="33">
        <f t="shared" si="690"/>
        <v>2.3811547995355169</v>
      </c>
      <c r="BS318" s="33">
        <f t="shared" si="690"/>
        <v>0.26659420122665217</v>
      </c>
      <c r="BT318" s="33">
        <f t="shared" si="690"/>
        <v>0.36820710082415914</v>
      </c>
      <c r="BU318" s="33">
        <f t="shared" si="690"/>
        <v>0.55130760784276267</v>
      </c>
      <c r="BV318" s="33">
        <f t="shared" si="690"/>
        <v>0.22366570000506916</v>
      </c>
      <c r="BW318" s="33">
        <f t="shared" si="690"/>
        <v>0.30891631766084848</v>
      </c>
      <c r="BX318" s="33">
        <f t="shared" si="690"/>
        <v>0.46253294879972873</v>
      </c>
      <c r="BY318" s="33">
        <f t="shared" si="690"/>
        <v>0.13208255392547816</v>
      </c>
      <c r="BZ318" s="33">
        <f t="shared" si="690"/>
        <v>0.18242607688605986</v>
      </c>
      <c r="CA318" s="33">
        <f t="shared" si="690"/>
        <v>0.27314216328550139</v>
      </c>
      <c r="CB318" s="33">
        <f t="shared" si="690"/>
        <v>0.45678480170755892</v>
      </c>
      <c r="CC318" s="33">
        <f t="shared" si="690"/>
        <v>0.63088921950814036</v>
      </c>
      <c r="CD318" s="33">
        <f t="shared" si="690"/>
        <v>0.94461520606828919</v>
      </c>
      <c r="CE318" s="33">
        <f t="shared" ref="CE318:CS318" si="691">EXP(CE317)</f>
        <v>0.38323073778614491</v>
      </c>
      <c r="CF318" s="33">
        <f t="shared" si="691"/>
        <v>0.52929988070885681</v>
      </c>
      <c r="CG318" s="33">
        <f t="shared" si="691"/>
        <v>0.79250794026488569</v>
      </c>
      <c r="CH318" s="33">
        <f t="shared" si="691"/>
        <v>0.22631138609269116</v>
      </c>
      <c r="CI318" s="33">
        <f t="shared" si="691"/>
        <v>0.31257041215927273</v>
      </c>
      <c r="CJ318" s="33">
        <f t="shared" si="691"/>
        <v>0.46800413632503318</v>
      </c>
      <c r="CK318" s="33">
        <f t="shared" si="691"/>
        <v>0.93653980635942147</v>
      </c>
      <c r="CL318" s="33">
        <f t="shared" si="691"/>
        <v>1.2935037795996416</v>
      </c>
      <c r="CM318" s="33">
        <f t="shared" si="691"/>
        <v>1.9367319991126599</v>
      </c>
      <c r="CN318" s="33">
        <f t="shared" si="691"/>
        <v>0.78573288694266785</v>
      </c>
      <c r="CO318" s="33">
        <f t="shared" si="691"/>
        <v>1.0852165088069186</v>
      </c>
      <c r="CP318" s="33">
        <f t="shared" si="691"/>
        <v>1.6248684941780491</v>
      </c>
      <c r="CQ318" s="33">
        <f t="shared" si="691"/>
        <v>0.46400322628044638</v>
      </c>
      <c r="CR318" s="33">
        <f t="shared" si="691"/>
        <v>0.64085896068132175</v>
      </c>
      <c r="CS318" s="33">
        <f t="shared" si="691"/>
        <v>0.95954265897372082</v>
      </c>
    </row>
    <row r="319" spans="2:97" ht="14.25" thickTop="1" thickBot="1" x14ac:dyDescent="0.25">
      <c r="H319" s="32">
        <f t="shared" ref="H319:H320" si="692">H318</f>
        <v>2.6085488661919953E-3</v>
      </c>
      <c r="I319" s="32">
        <f t="shared" ref="I319:J319" si="693">I314</f>
        <v>-0.35137620611322207</v>
      </c>
      <c r="J319" s="32">
        <f t="shared" si="693"/>
        <v>8.6617350420174002E-2</v>
      </c>
      <c r="K319" s="32">
        <f t="shared" si="688"/>
        <v>-0.35115026052199094</v>
      </c>
      <c r="L319" s="32">
        <f>$CE$5-$CE$7*SUMPRODUCT($B$5:$CD$5,Q319:CS319)</f>
        <v>1.1738951350537263E-4</v>
      </c>
      <c r="M319" s="32">
        <f>SUMPRODUCT($B$7:$CD$7, LN(Q319:CS319))</f>
        <v>-487.23803416260574</v>
      </c>
      <c r="O319" s="48">
        <f t="shared" si="689"/>
        <v>1.0000000000000002</v>
      </c>
      <c r="P319" s="39" t="s">
        <v>405</v>
      </c>
      <c r="Q319" s="32">
        <f t="shared" ref="Q319:AV319" si="694">Q318/$O318</f>
        <v>8.1791687993258162E-3</v>
      </c>
      <c r="R319" s="32">
        <f t="shared" si="694"/>
        <v>1.1296674934766349E-2</v>
      </c>
      <c r="S319" s="32">
        <f t="shared" si="694"/>
        <v>1.6914238809961315E-2</v>
      </c>
      <c r="T319" s="32">
        <f t="shared" si="694"/>
        <v>6.8621129287261464E-3</v>
      </c>
      <c r="U319" s="32">
        <f t="shared" si="694"/>
        <v>9.4776206511187795E-3</v>
      </c>
      <c r="V319" s="32">
        <f t="shared" si="694"/>
        <v>1.4190612721791998E-2</v>
      </c>
      <c r="W319" s="32">
        <f t="shared" si="694"/>
        <v>4.0523218398290399E-3</v>
      </c>
      <c r="X319" s="32">
        <f t="shared" si="694"/>
        <v>5.5968722102148439E-3</v>
      </c>
      <c r="Y319" s="32">
        <f t="shared" si="694"/>
        <v>8.3800617171930596E-3</v>
      </c>
      <c r="Z319" s="32">
        <f t="shared" si="694"/>
        <v>1.4014258303226685E-2</v>
      </c>
      <c r="AA319" s="32">
        <f t="shared" si="694"/>
        <v>1.9355820180218249E-2</v>
      </c>
      <c r="AB319" s="32">
        <f t="shared" si="694"/>
        <v>2.8981002532286405E-2</v>
      </c>
      <c r="AC319" s="32">
        <f t="shared" si="694"/>
        <v>1.1757603425057859E-2</v>
      </c>
      <c r="AD319" s="32">
        <f t="shared" si="694"/>
        <v>1.6239036895255445E-2</v>
      </c>
      <c r="AE319" s="32">
        <f t="shared" si="694"/>
        <v>2.43143181224772E-2</v>
      </c>
      <c r="AF319" s="32">
        <f t="shared" si="694"/>
        <v>6.943283160490833E-3</v>
      </c>
      <c r="AG319" s="32">
        <f t="shared" si="694"/>
        <v>9.5897290749846504E-3</v>
      </c>
      <c r="AH319" s="32">
        <f t="shared" si="694"/>
        <v>1.4358469959857678E-2</v>
      </c>
      <c r="AI319" s="32">
        <f t="shared" si="694"/>
        <v>2.8733247490965379E-2</v>
      </c>
      <c r="AJ319" s="32">
        <f t="shared" si="694"/>
        <v>3.9684980795650235E-2</v>
      </c>
      <c r="AK319" s="32">
        <f t="shared" si="694"/>
        <v>5.9419364213142256E-2</v>
      </c>
      <c r="AL319" s="32">
        <f t="shared" si="694"/>
        <v>2.4106457994642904E-2</v>
      </c>
      <c r="AM319" s="32">
        <f t="shared" si="694"/>
        <v>3.3294681461584097E-2</v>
      </c>
      <c r="AN319" s="32">
        <f t="shared" si="694"/>
        <v>4.9851323207475595E-2</v>
      </c>
      <c r="AO319" s="32">
        <f t="shared" si="694"/>
        <v>1.4235721158664612E-2</v>
      </c>
      <c r="AP319" s="32">
        <f t="shared" si="694"/>
        <v>1.9661694034810127E-2</v>
      </c>
      <c r="AQ319" s="32">
        <f t="shared" si="694"/>
        <v>2.9438980074542504E-2</v>
      </c>
      <c r="AR319" s="32">
        <f t="shared" si="694"/>
        <v>5.1921532174519702E-3</v>
      </c>
      <c r="AS319" s="32">
        <f t="shared" si="694"/>
        <v>7.1711525398388638E-3</v>
      </c>
      <c r="AT319" s="32">
        <f t="shared" si="694"/>
        <v>1.0737193669988871E-2</v>
      </c>
      <c r="AU319" s="32">
        <f t="shared" si="694"/>
        <v>4.3560834353169259E-3</v>
      </c>
      <c r="AV319" s="32">
        <f t="shared" si="694"/>
        <v>6.0164131300911384E-3</v>
      </c>
      <c r="AW319" s="32">
        <f t="shared" ref="AW319:CB319" si="695">AW318/$O318</f>
        <v>9.0082302137034238E-3</v>
      </c>
      <c r="AX319" s="32">
        <f t="shared" si="695"/>
        <v>2.5724222589162751E-3</v>
      </c>
      <c r="AY319" s="32">
        <f t="shared" si="695"/>
        <v>3.5529060185589801E-3</v>
      </c>
      <c r="AZ319" s="32">
        <f t="shared" si="695"/>
        <v>5.3196804559109316E-3</v>
      </c>
      <c r="BA319" s="32">
        <f t="shared" si="695"/>
        <v>8.8962800651942956E-3</v>
      </c>
      <c r="BB319" s="32">
        <f t="shared" si="695"/>
        <v>1.2287114557829607E-2</v>
      </c>
      <c r="BC319" s="32">
        <f t="shared" si="695"/>
        <v>1.8397200159923053E-2</v>
      </c>
      <c r="BD319" s="32">
        <f t="shared" si="695"/>
        <v>7.4637508958086789E-3</v>
      </c>
      <c r="BE319" s="32">
        <f t="shared" si="695"/>
        <v>1.0308574102416333E-2</v>
      </c>
      <c r="BF319" s="32">
        <f t="shared" si="695"/>
        <v>1.5434779274903408E-2</v>
      </c>
      <c r="BG319" s="32">
        <f t="shared" si="695"/>
        <v>4.4076104657962429E-3</v>
      </c>
      <c r="BH319" s="32">
        <f t="shared" si="695"/>
        <v>6.0875797887040058E-3</v>
      </c>
      <c r="BI319" s="32">
        <f t="shared" si="695"/>
        <v>9.1147863345120757E-3</v>
      </c>
      <c r="BJ319" s="32">
        <f t="shared" si="695"/>
        <v>1.8239924748876275E-2</v>
      </c>
      <c r="BK319" s="32">
        <f t="shared" si="695"/>
        <v>2.5192107630745936E-2</v>
      </c>
      <c r="BL319" s="32">
        <f t="shared" si="695"/>
        <v>3.771953491211074E-2</v>
      </c>
      <c r="BM319" s="32">
        <f t="shared" si="695"/>
        <v>1.5302829237192516E-2</v>
      </c>
      <c r="BN319" s="32">
        <f t="shared" si="695"/>
        <v>2.1135532438094639E-2</v>
      </c>
      <c r="BO319" s="32">
        <f t="shared" si="695"/>
        <v>3.1645722754525797E-2</v>
      </c>
      <c r="BP319" s="32">
        <f t="shared" si="695"/>
        <v>9.0368651424337955E-3</v>
      </c>
      <c r="BQ319" s="32">
        <f t="shared" si="695"/>
        <v>1.2481283911368875E-2</v>
      </c>
      <c r="BR319" s="32">
        <f t="shared" si="695"/>
        <v>1.8687925247995788E-2</v>
      </c>
      <c r="BS319" s="32">
        <f t="shared" si="695"/>
        <v>2.0923009730592322E-3</v>
      </c>
      <c r="BT319" s="32">
        <f t="shared" si="695"/>
        <v>2.8897855684667751E-3</v>
      </c>
      <c r="BU319" s="32">
        <f t="shared" si="695"/>
        <v>4.3268062059747875E-3</v>
      </c>
      <c r="BV319" s="32">
        <f t="shared" si="695"/>
        <v>1.7553868749107496E-3</v>
      </c>
      <c r="BW319" s="32">
        <f t="shared" si="695"/>
        <v>2.4244560049007215E-3</v>
      </c>
      <c r="BX319" s="32">
        <f t="shared" si="695"/>
        <v>3.630079478071104E-3</v>
      </c>
      <c r="BY319" s="32">
        <f t="shared" si="695"/>
        <v>1.0366184066677227E-3</v>
      </c>
      <c r="BZ319" s="32">
        <f t="shared" si="695"/>
        <v>1.4317275335466774E-3</v>
      </c>
      <c r="CA319" s="32">
        <f t="shared" si="695"/>
        <v>2.1436910907896528E-3</v>
      </c>
      <c r="CB319" s="32">
        <f t="shared" si="695"/>
        <v>3.5849665172531394E-3</v>
      </c>
      <c r="CC319" s="32">
        <f t="shared" ref="CC319:CS319" si="696">CC318/$O318</f>
        <v>4.9513834951992065E-3</v>
      </c>
      <c r="CD319" s="32">
        <f t="shared" si="696"/>
        <v>7.4135870387627935E-3</v>
      </c>
      <c r="CE319" s="32">
        <f t="shared" si="696"/>
        <v>3.0076949981911192E-3</v>
      </c>
      <c r="CF319" s="32">
        <f t="shared" si="696"/>
        <v>4.1540838110943924E-3</v>
      </c>
      <c r="CG319" s="32">
        <f t="shared" si="696"/>
        <v>6.2198094592599736E-3</v>
      </c>
      <c r="CH319" s="32">
        <f t="shared" si="696"/>
        <v>1.7761509108502806E-3</v>
      </c>
      <c r="CI319" s="32">
        <f t="shared" si="696"/>
        <v>2.4531342936239013E-3</v>
      </c>
      <c r="CJ319" s="32">
        <f t="shared" si="696"/>
        <v>3.6730187878171992E-3</v>
      </c>
      <c r="CK319" s="32">
        <f t="shared" si="696"/>
        <v>7.3502091911165817E-3</v>
      </c>
      <c r="CL319" s="32">
        <f t="shared" si="696"/>
        <v>1.0151755755599526E-2</v>
      </c>
      <c r="CM319" s="32">
        <f t="shared" si="696"/>
        <v>1.5199978947978924E-2</v>
      </c>
      <c r="CN319" s="32">
        <f t="shared" si="696"/>
        <v>6.1666370699379981E-3</v>
      </c>
      <c r="CO319" s="32">
        <f t="shared" si="696"/>
        <v>8.5170628127288015E-3</v>
      </c>
      <c r="CP319" s="32">
        <f t="shared" si="696"/>
        <v>1.2752392647024095E-2</v>
      </c>
      <c r="CQ319" s="32">
        <f t="shared" si="696"/>
        <v>3.6416186000378164E-3</v>
      </c>
      <c r="CR319" s="32">
        <f t="shared" si="696"/>
        <v>5.0296286297963448E-3</v>
      </c>
      <c r="CS319" s="32">
        <f t="shared" si="696"/>
        <v>7.5307415908709135E-3</v>
      </c>
    </row>
    <row r="320" spans="2:97" ht="13.5" thickTop="1" x14ac:dyDescent="0.2">
      <c r="H320" s="34">
        <f t="shared" si="692"/>
        <v>2.6085488661919953E-3</v>
      </c>
      <c r="I320" s="34">
        <f t="shared" ref="I320:J320" si="697">I315</f>
        <v>0.36262691771971362</v>
      </c>
      <c r="J320" s="34">
        <f t="shared" si="697"/>
        <v>0.25137217694498265</v>
      </c>
      <c r="K320" s="34">
        <f t="shared" si="688"/>
        <v>0.36328263432687569</v>
      </c>
      <c r="L320" s="34">
        <f>$CE$6-$CE$7*SUMPRODUCT($B$6:$CD$6,Q319:CS319)</f>
        <v>9.8838121349231756E-4</v>
      </c>
    </row>
    <row r="322" spans="1:111" ht="27.75" customHeight="1" x14ac:dyDescent="0.2">
      <c r="A322" s="40" t="s">
        <v>393</v>
      </c>
      <c r="B322" s="40"/>
      <c r="C322" s="40">
        <f>1+C264</f>
        <v>6</v>
      </c>
      <c r="D322" s="40"/>
    </row>
    <row r="323" spans="1:111" x14ac:dyDescent="0.2">
      <c r="B323" s="37" t="s">
        <v>388</v>
      </c>
      <c r="D323" s="37" t="s">
        <v>389</v>
      </c>
      <c r="F323" s="37" t="s">
        <v>387</v>
      </c>
      <c r="H323" s="37" t="s">
        <v>394</v>
      </c>
      <c r="I323" s="37"/>
      <c r="J323" s="37"/>
      <c r="K323" s="37"/>
      <c r="M323" s="37" t="s">
        <v>395</v>
      </c>
      <c r="N323" s="37" t="s">
        <v>396</v>
      </c>
      <c r="P323" s="37" t="s">
        <v>397</v>
      </c>
      <c r="R323" s="37" t="s">
        <v>398</v>
      </c>
      <c r="T323" s="37" t="s">
        <v>399</v>
      </c>
      <c r="V323" s="37" t="s">
        <v>400</v>
      </c>
      <c r="X323" s="37" t="s">
        <v>401</v>
      </c>
      <c r="Y323" s="37"/>
      <c r="Z323" s="37"/>
      <c r="AA323" s="37"/>
      <c r="AC323" s="37" t="s">
        <v>375</v>
      </c>
    </row>
    <row r="324" spans="1:111" x14ac:dyDescent="0.2">
      <c r="B324" s="36">
        <f>K317</f>
        <v>-0.68166306362376605</v>
      </c>
      <c r="D324" s="36">
        <f>$CE$3-$CE$7*SUMPRODUCT($B$3:$CD$3,AE326:DG326)</f>
        <v>-1.047201770759898E-3</v>
      </c>
      <c r="F324" s="36">
        <f>SUMPRODUCT(D324:D327,D324:D327)</f>
        <v>2.2707398525750204E-6</v>
      </c>
      <c r="H324" s="36">
        <f t="shared" ref="H324:K327" si="698">X266</f>
        <v>-1.85412412276518E-2</v>
      </c>
      <c r="I324" s="36">
        <f t="shared" si="698"/>
        <v>7.0396708675507513E-5</v>
      </c>
      <c r="J324" s="36">
        <f t="shared" si="698"/>
        <v>-2.8909928302980198E-5</v>
      </c>
      <c r="K324" s="36">
        <f t="shared" si="698"/>
        <v>6.0710350424007797E-5</v>
      </c>
      <c r="M324" s="36">
        <f t="array" ref="M324:M327">MMULT(H324:K327,D324:D327)</f>
        <v>1.9442881829833619E-5</v>
      </c>
      <c r="N324" s="36">
        <f>IFERROR(M324/(MAX(ABS(M324),ABS(M325),ABS(M326),ABS(M327))),0)</f>
        <v>1</v>
      </c>
      <c r="P324" s="36">
        <f>L375</f>
        <v>-5.0189845793369159E-4</v>
      </c>
      <c r="R324" s="36">
        <f>H375*J375</f>
        <v>-1.0189644008562482E-5</v>
      </c>
      <c r="T324" s="36">
        <f>P324-D324</f>
        <v>5.4530331282620637E-4</v>
      </c>
      <c r="V324" s="36">
        <f t="array" ref="V324:V327">MMULT(H324:K327,T324:T327)</f>
        <v>-1.0124769474663354E-5</v>
      </c>
      <c r="X324" s="36">
        <f t="array" ref="X324:AA327">H324:K327+MMULT(R324:R327,TRANSPOSE(R324:R327))*((SUMPRODUCT(R324:R327,T324:T327)+SUMPRODUCT(V324:V327,T324:T327))/SUMPRODUCT(R324:R327,T324:T327)^2)-(MMULT(V324:V327,TRANSPOSE(R324:R327))+MMULT(R324:R327,TRANSPOSE(V324:V327)))/SUMPRODUCT(R324:R327,T324:T327)</f>
        <v>-1.8641221046716533E-2</v>
      </c>
      <c r="Y324" s="36">
        <v>2.5425276278520821E-5</v>
      </c>
      <c r="Z324" s="36">
        <v>-1.2435187879448204E-5</v>
      </c>
      <c r="AA324" s="36">
        <v>5.950309386893414E-5</v>
      </c>
      <c r="AC324" s="43">
        <f>SUM(AE324:DG324)</f>
        <v>7.3624669021306808</v>
      </c>
      <c r="AD324" s="37" t="s">
        <v>402</v>
      </c>
      <c r="AE324" s="36">
        <f t="shared" ref="AE324:BJ324" si="699">SUMPRODUCT(B$3:B$6,$B324:$B327)</f>
        <v>4.1298504935686542E-2</v>
      </c>
      <c r="AF324" s="36">
        <f t="shared" si="699"/>
        <v>0.36421640211513162</v>
      </c>
      <c r="AG324" s="36">
        <f t="shared" si="699"/>
        <v>0.76786377358943791</v>
      </c>
      <c r="AH324" s="36">
        <f t="shared" si="699"/>
        <v>-0.13427662532530893</v>
      </c>
      <c r="AI324" s="36">
        <f t="shared" si="699"/>
        <v>0.18864127185413612</v>
      </c>
      <c r="AJ324" s="36">
        <f t="shared" si="699"/>
        <v>0.59228864332844244</v>
      </c>
      <c r="AK324" s="36">
        <f t="shared" si="699"/>
        <v>-0.66100201610829534</v>
      </c>
      <c r="AL324" s="36">
        <f t="shared" si="699"/>
        <v>-0.33808411892885026</v>
      </c>
      <c r="AM324" s="36">
        <f t="shared" si="699"/>
        <v>6.556325254545603E-2</v>
      </c>
      <c r="AN324" s="36">
        <f t="shared" si="699"/>
        <v>0.57978323483556782</v>
      </c>
      <c r="AO324" s="36">
        <f t="shared" si="699"/>
        <v>0.9027011320150129</v>
      </c>
      <c r="AP324" s="36">
        <f t="shared" si="699"/>
        <v>1.3063485034893192</v>
      </c>
      <c r="AQ324" s="36">
        <f t="shared" si="699"/>
        <v>0.40420810457457235</v>
      </c>
      <c r="AR324" s="36">
        <f t="shared" si="699"/>
        <v>0.72712600175401743</v>
      </c>
      <c r="AS324" s="36">
        <f t="shared" si="699"/>
        <v>1.1307733732283238</v>
      </c>
      <c r="AT324" s="36">
        <f t="shared" si="699"/>
        <v>-0.12251728620841407</v>
      </c>
      <c r="AU324" s="36">
        <f t="shared" si="699"/>
        <v>0.20040061097103098</v>
      </c>
      <c r="AV324" s="36">
        <f t="shared" si="699"/>
        <v>0.60404798244533731</v>
      </c>
      <c r="AW324" s="36">
        <f t="shared" si="699"/>
        <v>1.2977628747020762</v>
      </c>
      <c r="AX324" s="36">
        <f t="shared" si="699"/>
        <v>1.620680771881521</v>
      </c>
      <c r="AY324" s="36">
        <f t="shared" si="699"/>
        <v>2.0243281433558273</v>
      </c>
      <c r="AZ324" s="36">
        <f t="shared" si="699"/>
        <v>1.1221877444410806</v>
      </c>
      <c r="BA324" s="36">
        <f t="shared" si="699"/>
        <v>1.4451056416205257</v>
      </c>
      <c r="BB324" s="36">
        <f t="shared" si="699"/>
        <v>1.8487530130948322</v>
      </c>
      <c r="BC324" s="36">
        <f t="shared" si="699"/>
        <v>0.59546235365809419</v>
      </c>
      <c r="BD324" s="36">
        <f t="shared" si="699"/>
        <v>0.91838025083753927</v>
      </c>
      <c r="BE324" s="36">
        <f t="shared" si="699"/>
        <v>1.3220276223118455</v>
      </c>
      <c r="BF324" s="36">
        <f t="shared" si="699"/>
        <v>-0.41314353748015753</v>
      </c>
      <c r="BG324" s="36">
        <f t="shared" si="699"/>
        <v>-9.0225640300712479E-2</v>
      </c>
      <c r="BH324" s="36">
        <f t="shared" si="699"/>
        <v>0.31342173117359384</v>
      </c>
      <c r="BI324" s="36">
        <f t="shared" si="699"/>
        <v>-0.588718667741153</v>
      </c>
      <c r="BJ324" s="36">
        <f t="shared" si="699"/>
        <v>-0.26580077056170792</v>
      </c>
      <c r="BK324" s="36">
        <f t="shared" ref="BK324:CP324" si="700">SUMPRODUCT(AH$3:AH$6,$B324:$B327)</f>
        <v>0.13784660091259837</v>
      </c>
      <c r="BL324" s="36">
        <f t="shared" si="700"/>
        <v>-1.1154440585241394</v>
      </c>
      <c r="BM324" s="36">
        <f t="shared" si="700"/>
        <v>-0.79252616134469434</v>
      </c>
      <c r="BN324" s="36">
        <f t="shared" si="700"/>
        <v>-0.38887878987038804</v>
      </c>
      <c r="BO324" s="36">
        <f t="shared" si="700"/>
        <v>0.12534119241972375</v>
      </c>
      <c r="BP324" s="36">
        <f t="shared" si="700"/>
        <v>0.44825908959916883</v>
      </c>
      <c r="BQ324" s="36">
        <f t="shared" si="700"/>
        <v>0.85190646107347512</v>
      </c>
      <c r="BR324" s="36">
        <f t="shared" si="700"/>
        <v>-5.0233937841271725E-2</v>
      </c>
      <c r="BS324" s="36">
        <f t="shared" si="700"/>
        <v>0.27268395933817335</v>
      </c>
      <c r="BT324" s="36">
        <f t="shared" si="700"/>
        <v>0.67633133081247965</v>
      </c>
      <c r="BU324" s="36">
        <f t="shared" si="700"/>
        <v>-0.57695932862425814</v>
      </c>
      <c r="BV324" s="36">
        <f t="shared" si="700"/>
        <v>-0.25404143144481306</v>
      </c>
      <c r="BW324" s="36">
        <f t="shared" si="700"/>
        <v>0.14960594002949323</v>
      </c>
      <c r="BX324" s="36">
        <f t="shared" si="700"/>
        <v>0.84332083228623189</v>
      </c>
      <c r="BY324" s="36">
        <f t="shared" si="700"/>
        <v>1.1662387294656769</v>
      </c>
      <c r="BZ324" s="36">
        <f t="shared" si="700"/>
        <v>1.5698861009399834</v>
      </c>
      <c r="CA324" s="36">
        <f t="shared" si="700"/>
        <v>0.66774570202523653</v>
      </c>
      <c r="CB324" s="36">
        <f t="shared" si="700"/>
        <v>0.99066359920468161</v>
      </c>
      <c r="CC324" s="36">
        <f t="shared" si="700"/>
        <v>1.3943109706789878</v>
      </c>
      <c r="CD324" s="36">
        <f t="shared" si="700"/>
        <v>0.14102031124225012</v>
      </c>
      <c r="CE324" s="36">
        <f t="shared" si="700"/>
        <v>0.4639382084216952</v>
      </c>
      <c r="CF324" s="36">
        <f t="shared" si="700"/>
        <v>0.86758557989600149</v>
      </c>
      <c r="CG324" s="36">
        <f t="shared" si="700"/>
        <v>-1.3220276223118455</v>
      </c>
      <c r="CH324" s="36">
        <f t="shared" si="700"/>
        <v>-0.99910972513240048</v>
      </c>
      <c r="CI324" s="36">
        <f t="shared" si="700"/>
        <v>-0.59546235365809419</v>
      </c>
      <c r="CJ324" s="36">
        <f t="shared" si="700"/>
        <v>-1.497602752572841</v>
      </c>
      <c r="CK324" s="36">
        <f t="shared" si="700"/>
        <v>-1.174684855393396</v>
      </c>
      <c r="CL324" s="36">
        <f t="shared" si="700"/>
        <v>-0.77103748391908955</v>
      </c>
      <c r="CM324" s="36">
        <f t="shared" si="700"/>
        <v>-2.0243281433558273</v>
      </c>
      <c r="CN324" s="36">
        <f t="shared" si="700"/>
        <v>-1.7014102461763825</v>
      </c>
      <c r="CO324" s="36">
        <f t="shared" si="700"/>
        <v>-1.2977628747020762</v>
      </c>
      <c r="CP324" s="36">
        <f t="shared" si="700"/>
        <v>-0.78354289241196429</v>
      </c>
      <c r="CQ324" s="36">
        <f t="shared" ref="CQ324:DG324" si="701">SUMPRODUCT(BN$3:BN$6,$B324:$B327)</f>
        <v>-0.46062499523251921</v>
      </c>
      <c r="CR324" s="36">
        <f t="shared" si="701"/>
        <v>-5.6977623758212914E-2</v>
      </c>
      <c r="CS324" s="36">
        <f t="shared" si="701"/>
        <v>-0.95911802267295976</v>
      </c>
      <c r="CT324" s="36">
        <f t="shared" si="701"/>
        <v>-0.63620012549351468</v>
      </c>
      <c r="CU324" s="36">
        <f t="shared" si="701"/>
        <v>-0.23255275401920839</v>
      </c>
      <c r="CV324" s="36">
        <f t="shared" si="701"/>
        <v>-1.4858434134559464</v>
      </c>
      <c r="CW324" s="36">
        <f t="shared" si="701"/>
        <v>-1.1629255162765013</v>
      </c>
      <c r="CX324" s="36">
        <f t="shared" si="701"/>
        <v>-0.75927814480219491</v>
      </c>
      <c r="CY324" s="36">
        <f t="shared" si="701"/>
        <v>-6.556325254545603E-2</v>
      </c>
      <c r="CZ324" s="36">
        <f t="shared" si="701"/>
        <v>0.25735464463398905</v>
      </c>
      <c r="DA324" s="36">
        <f t="shared" si="701"/>
        <v>0.66100201610829534</v>
      </c>
      <c r="DB324" s="36">
        <f t="shared" si="701"/>
        <v>-0.2411383828064515</v>
      </c>
      <c r="DC324" s="36">
        <f t="shared" si="701"/>
        <v>8.177951437299355E-2</v>
      </c>
      <c r="DD324" s="36">
        <f t="shared" si="701"/>
        <v>0.48542688584729987</v>
      </c>
      <c r="DE324" s="36">
        <f t="shared" si="701"/>
        <v>-0.76786377358943791</v>
      </c>
      <c r="DF324" s="36">
        <f t="shared" si="701"/>
        <v>-0.44494587640999284</v>
      </c>
      <c r="DG324" s="36">
        <f t="shared" si="701"/>
        <v>-4.1298504935686542E-2</v>
      </c>
    </row>
    <row r="325" spans="1:111" x14ac:dyDescent="0.2">
      <c r="B325" s="35">
        <f t="shared" ref="B325:B327" si="702">K318</f>
        <v>0.62823218488319477</v>
      </c>
      <c r="D325" s="35">
        <f>$CE$4-$CE$7*SUMPRODUCT($B$4:$CD$4,AE326:DG326)</f>
        <v>-4.2828796717486739E-4</v>
      </c>
      <c r="F325" s="37" t="s">
        <v>403</v>
      </c>
      <c r="H325" s="35">
        <f t="shared" si="698"/>
        <v>7.0396708675507513E-5</v>
      </c>
      <c r="I325" s="35">
        <f t="shared" si="698"/>
        <v>-1.3892454454327574E-2</v>
      </c>
      <c r="J325" s="35">
        <f t="shared" si="698"/>
        <v>-1.701236567985473E-5</v>
      </c>
      <c r="K325" s="35">
        <f t="shared" si="698"/>
        <v>3.2099679027709771E-5</v>
      </c>
      <c r="M325" s="35">
        <v>5.9059811657121167E-6</v>
      </c>
      <c r="N325" s="35">
        <f>IFERROR(M325/(MAX(ABS(M324),ABS(M325),ABS(M326),ABS(M327))),0)</f>
        <v>0.30376058535982248</v>
      </c>
      <c r="P325" s="35">
        <f>L376</f>
        <v>-2.062777633042856E-4</v>
      </c>
      <c r="R325" s="35">
        <f>H376*J376</f>
        <v>-3.0952122286491473E-6</v>
      </c>
      <c r="T325" s="35">
        <f>P325-D325</f>
        <v>2.2201020387058179E-4</v>
      </c>
      <c r="V325" s="35">
        <v>-3.0615296787125522E-6</v>
      </c>
      <c r="X325" s="35">
        <v>2.5425276278520821E-5</v>
      </c>
      <c r="Y325" s="35">
        <v>-1.3910550364369369E-2</v>
      </c>
      <c r="Z325" s="35">
        <v>-1.0746624844260597E-5</v>
      </c>
      <c r="AA325" s="35">
        <v>4.1263450150920596E-5</v>
      </c>
      <c r="AC325" s="43">
        <f t="shared" ref="AC325:AC326" si="703">SUM(AE325:DG325)</f>
        <v>127.41675536137363</v>
      </c>
      <c r="AD325" s="37" t="s">
        <v>404</v>
      </c>
      <c r="AE325" s="35">
        <f>EXP(AE324)</f>
        <v>1.0421631499630777</v>
      </c>
      <c r="AF325" s="35">
        <f t="shared" ref="AF325:CQ325" si="704">EXP(AF324)</f>
        <v>1.4393856665600853</v>
      </c>
      <c r="AG325" s="35">
        <f t="shared" si="704"/>
        <v>2.1551574285726924</v>
      </c>
      <c r="AH325" s="35">
        <f t="shared" si="704"/>
        <v>0.87434816430161855</v>
      </c>
      <c r="AI325" s="35">
        <f t="shared" si="704"/>
        <v>1.2076076719115043</v>
      </c>
      <c r="AJ325" s="35">
        <f t="shared" si="704"/>
        <v>1.8081218296005674</v>
      </c>
      <c r="AK325" s="35">
        <f t="shared" si="704"/>
        <v>0.51633370051104832</v>
      </c>
      <c r="AL325" s="35">
        <f t="shared" si="704"/>
        <v>0.71313529719781532</v>
      </c>
      <c r="AM325" s="35">
        <f t="shared" si="704"/>
        <v>1.0677602737328007</v>
      </c>
      <c r="AN325" s="35">
        <f t="shared" si="704"/>
        <v>1.7856513217933336</v>
      </c>
      <c r="AO325" s="35">
        <f t="shared" si="704"/>
        <v>2.4662558047216074</v>
      </c>
      <c r="AP325" s="35">
        <f t="shared" si="704"/>
        <v>3.6926653097836866</v>
      </c>
      <c r="AQ325" s="35">
        <f t="shared" si="704"/>
        <v>1.4981156792466459</v>
      </c>
      <c r="AR325" s="35">
        <f t="shared" si="704"/>
        <v>2.0691253913870833</v>
      </c>
      <c r="AS325" s="35">
        <f t="shared" si="704"/>
        <v>3.0980515239902906</v>
      </c>
      <c r="AT325" s="35">
        <f t="shared" si="704"/>
        <v>0.88469061186500564</v>
      </c>
      <c r="AU325" s="35">
        <f t="shared" si="704"/>
        <v>1.2218921635291711</v>
      </c>
      <c r="AV325" s="35">
        <f t="shared" si="704"/>
        <v>1.8295096542388181</v>
      </c>
      <c r="AW325" s="35">
        <f t="shared" si="704"/>
        <v>3.6610971662941383</v>
      </c>
      <c r="AX325" s="35">
        <f t="shared" si="704"/>
        <v>5.056531489560177</v>
      </c>
      <c r="AY325" s="35">
        <f t="shared" si="704"/>
        <v>7.5710225936743063</v>
      </c>
      <c r="AZ325" s="35">
        <f t="shared" si="704"/>
        <v>3.0715666609326444</v>
      </c>
      <c r="BA325" s="35">
        <f t="shared" si="704"/>
        <v>4.2423002826255232</v>
      </c>
      <c r="BB325" s="35">
        <f t="shared" si="704"/>
        <v>6.3518938535676854</v>
      </c>
      <c r="BC325" s="35">
        <f t="shared" si="704"/>
        <v>1.8138694002662994</v>
      </c>
      <c r="BD325" s="35">
        <f t="shared" si="704"/>
        <v>2.5052292588235812</v>
      </c>
      <c r="BE325" s="35">
        <f t="shared" si="704"/>
        <v>3.7510193222463353</v>
      </c>
      <c r="BF325" s="35">
        <f t="shared" si="704"/>
        <v>0.66156731630684662</v>
      </c>
      <c r="BG325" s="35">
        <f t="shared" si="704"/>
        <v>0.91372498882774167</v>
      </c>
      <c r="BH325" s="35">
        <f t="shared" si="704"/>
        <v>1.3680983791166614</v>
      </c>
      <c r="BI325" s="35">
        <f t="shared" si="704"/>
        <v>0.55503801741150882</v>
      </c>
      <c r="BJ325" s="35">
        <f t="shared" si="704"/>
        <v>0.76659183994977875</v>
      </c>
      <c r="BK325" s="35">
        <f t="shared" si="704"/>
        <v>1.1477994653783836</v>
      </c>
      <c r="BL325" s="35">
        <f t="shared" si="704"/>
        <v>0.32776969765048719</v>
      </c>
      <c r="BM325" s="35">
        <f t="shared" si="704"/>
        <v>0.45269975698868159</v>
      </c>
      <c r="BN325" s="35">
        <f t="shared" si="704"/>
        <v>0.67781642325148372</v>
      </c>
      <c r="BO325" s="35">
        <f t="shared" si="704"/>
        <v>1.1335351406931267</v>
      </c>
      <c r="BP325" s="35">
        <f t="shared" si="704"/>
        <v>1.5655842697121476</v>
      </c>
      <c r="BQ325" s="35">
        <f t="shared" si="704"/>
        <v>2.3441115521111393</v>
      </c>
      <c r="BR325" s="35">
        <f t="shared" si="704"/>
        <v>0.95100692196948777</v>
      </c>
      <c r="BS325" s="35">
        <f t="shared" si="704"/>
        <v>1.3134850645321736</v>
      </c>
      <c r="BT325" s="35">
        <f t="shared" si="704"/>
        <v>1.9666494949271676</v>
      </c>
      <c r="BU325" s="35">
        <f t="shared" si="704"/>
        <v>0.56160342444859002</v>
      </c>
      <c r="BV325" s="35">
        <f t="shared" si="704"/>
        <v>0.77565966468014091</v>
      </c>
      <c r="BW325" s="35">
        <f t="shared" si="704"/>
        <v>1.1613765005557166</v>
      </c>
      <c r="BX325" s="35">
        <f t="shared" si="704"/>
        <v>2.3240720295374326</v>
      </c>
      <c r="BY325" s="35">
        <f t="shared" si="704"/>
        <v>3.209896615024149</v>
      </c>
      <c r="BZ325" s="35">
        <f t="shared" si="704"/>
        <v>4.806100752241206</v>
      </c>
      <c r="CA325" s="35">
        <f t="shared" si="704"/>
        <v>1.9498368492522347</v>
      </c>
      <c r="CB325" s="35">
        <f t="shared" si="704"/>
        <v>2.6930209660970812</v>
      </c>
      <c r="CC325" s="35">
        <f t="shared" si="704"/>
        <v>4.032195314447268</v>
      </c>
      <c r="CD325" s="35">
        <f t="shared" si="704"/>
        <v>1.1514480350872118</v>
      </c>
      <c r="CE325" s="35">
        <f t="shared" si="704"/>
        <v>1.5903246987307367</v>
      </c>
      <c r="CF325" s="35">
        <f t="shared" si="704"/>
        <v>2.3811547995355169</v>
      </c>
      <c r="CG325" s="35">
        <f t="shared" si="704"/>
        <v>0.26659420122665217</v>
      </c>
      <c r="CH325" s="35">
        <f t="shared" si="704"/>
        <v>0.36820710082415914</v>
      </c>
      <c r="CI325" s="35">
        <f t="shared" si="704"/>
        <v>0.55130760784276267</v>
      </c>
      <c r="CJ325" s="35">
        <f t="shared" si="704"/>
        <v>0.22366570000506916</v>
      </c>
      <c r="CK325" s="35">
        <f t="shared" si="704"/>
        <v>0.30891631766084848</v>
      </c>
      <c r="CL325" s="35">
        <f t="shared" si="704"/>
        <v>0.46253294879972873</v>
      </c>
      <c r="CM325" s="35">
        <f t="shared" si="704"/>
        <v>0.13208255392547816</v>
      </c>
      <c r="CN325" s="35">
        <f t="shared" si="704"/>
        <v>0.18242607688605986</v>
      </c>
      <c r="CO325" s="35">
        <f t="shared" si="704"/>
        <v>0.27314216328550139</v>
      </c>
      <c r="CP325" s="35">
        <f t="shared" si="704"/>
        <v>0.45678480170755892</v>
      </c>
      <c r="CQ325" s="35">
        <f t="shared" si="704"/>
        <v>0.63088921950814036</v>
      </c>
      <c r="CR325" s="35">
        <f t="shared" ref="CR325:DG325" si="705">EXP(CR324)</f>
        <v>0.94461520606828919</v>
      </c>
      <c r="CS325" s="35">
        <f t="shared" si="705"/>
        <v>0.38323073778614491</v>
      </c>
      <c r="CT325" s="35">
        <f t="shared" si="705"/>
        <v>0.52929988070885681</v>
      </c>
      <c r="CU325" s="35">
        <f t="shared" si="705"/>
        <v>0.79250794026488569</v>
      </c>
      <c r="CV325" s="35">
        <f t="shared" si="705"/>
        <v>0.22631138609269116</v>
      </c>
      <c r="CW325" s="35">
        <f t="shared" si="705"/>
        <v>0.31257041215927273</v>
      </c>
      <c r="CX325" s="35">
        <f t="shared" si="705"/>
        <v>0.46800413632503318</v>
      </c>
      <c r="CY325" s="35">
        <f t="shared" si="705"/>
        <v>0.93653980635942147</v>
      </c>
      <c r="CZ325" s="35">
        <f t="shared" si="705"/>
        <v>1.2935037795996416</v>
      </c>
      <c r="DA325" s="35">
        <f t="shared" si="705"/>
        <v>1.9367319991126599</v>
      </c>
      <c r="DB325" s="35">
        <f t="shared" si="705"/>
        <v>0.78573288694266785</v>
      </c>
      <c r="DC325" s="35">
        <f t="shared" si="705"/>
        <v>1.0852165088069186</v>
      </c>
      <c r="DD325" s="35">
        <f t="shared" si="705"/>
        <v>1.6248684941780491</v>
      </c>
      <c r="DE325" s="35">
        <f t="shared" si="705"/>
        <v>0.46400322628044638</v>
      </c>
      <c r="DF325" s="35">
        <f t="shared" si="705"/>
        <v>0.64085896068132175</v>
      </c>
      <c r="DG325" s="35">
        <f t="shared" si="705"/>
        <v>0.95954265897372082</v>
      </c>
    </row>
    <row r="326" spans="1:111" x14ac:dyDescent="0.2">
      <c r="B326" s="36">
        <f t="shared" si="702"/>
        <v>-0.35115026052199094</v>
      </c>
      <c r="D326" s="36">
        <f>$CE$5-$CE$7*SUMPRODUCT($B$5:$CD$5,AE326:DG326)</f>
        <v>1.1738951350537263E-4</v>
      </c>
      <c r="F326" s="36">
        <f>SUMPRODUCT($B$7:$CD$7, LN(AE326:DG326))</f>
        <v>-487.23803416260574</v>
      </c>
      <c r="H326" s="36">
        <f t="shared" si="698"/>
        <v>-2.8909928302980198E-5</v>
      </c>
      <c r="I326" s="36">
        <f t="shared" si="698"/>
        <v>-1.701236567985473E-5</v>
      </c>
      <c r="J326" s="36">
        <f t="shared" si="698"/>
        <v>-1.4509476794864607E-2</v>
      </c>
      <c r="K326" s="36">
        <f t="shared" si="698"/>
        <v>-1.4054402855392598E-5</v>
      </c>
      <c r="M326" s="36">
        <v>-1.6795908102904892E-6</v>
      </c>
      <c r="N326" s="36">
        <f>IFERROR(M326/(MAX(ABS(M324),ABS(M325),ABS(M326),ABS(M327))),0)</f>
        <v>-8.6385898190940252E-2</v>
      </c>
      <c r="P326" s="36">
        <f>L377</f>
        <v>5.678272316345101E-5</v>
      </c>
      <c r="R326" s="36">
        <f>H377*J377</f>
        <v>8.8024154992560288E-7</v>
      </c>
      <c r="T326" s="36">
        <f>P326-D326</f>
        <v>-6.0606790341921624E-5</v>
      </c>
      <c r="V326" s="36">
        <v>8.6713505337647462E-7</v>
      </c>
      <c r="X326" s="36">
        <v>-1.2435187879448204E-5</v>
      </c>
      <c r="Y326" s="36">
        <v>-1.0746624844260597E-5</v>
      </c>
      <c r="Z326" s="36">
        <v>-1.4511577063622582E-2</v>
      </c>
      <c r="AA326" s="36">
        <v>-1.90659526738727E-5</v>
      </c>
      <c r="AC326" s="44">
        <f t="shared" si="703"/>
        <v>1.0000000000000002</v>
      </c>
      <c r="AD326" s="37" t="s">
        <v>405</v>
      </c>
      <c r="AE326" s="36">
        <f t="shared" ref="AE326:BJ326" si="706">AE325/$AC325</f>
        <v>8.1791687993258162E-3</v>
      </c>
      <c r="AF326" s="36">
        <f t="shared" si="706"/>
        <v>1.1296674934766349E-2</v>
      </c>
      <c r="AG326" s="36">
        <f t="shared" si="706"/>
        <v>1.6914238809961315E-2</v>
      </c>
      <c r="AH326" s="36">
        <f t="shared" si="706"/>
        <v>6.8621129287261464E-3</v>
      </c>
      <c r="AI326" s="36">
        <f t="shared" si="706"/>
        <v>9.4776206511187795E-3</v>
      </c>
      <c r="AJ326" s="36">
        <f t="shared" si="706"/>
        <v>1.4190612721791998E-2</v>
      </c>
      <c r="AK326" s="36">
        <f t="shared" si="706"/>
        <v>4.0523218398290399E-3</v>
      </c>
      <c r="AL326" s="36">
        <f t="shared" si="706"/>
        <v>5.5968722102148439E-3</v>
      </c>
      <c r="AM326" s="36">
        <f t="shared" si="706"/>
        <v>8.3800617171930596E-3</v>
      </c>
      <c r="AN326" s="36">
        <f t="shared" si="706"/>
        <v>1.4014258303226685E-2</v>
      </c>
      <c r="AO326" s="36">
        <f t="shared" si="706"/>
        <v>1.9355820180218249E-2</v>
      </c>
      <c r="AP326" s="36">
        <f t="shared" si="706"/>
        <v>2.8981002532286405E-2</v>
      </c>
      <c r="AQ326" s="36">
        <f t="shared" si="706"/>
        <v>1.1757603425057859E-2</v>
      </c>
      <c r="AR326" s="36">
        <f t="shared" si="706"/>
        <v>1.6239036895255445E-2</v>
      </c>
      <c r="AS326" s="36">
        <f t="shared" si="706"/>
        <v>2.43143181224772E-2</v>
      </c>
      <c r="AT326" s="36">
        <f t="shared" si="706"/>
        <v>6.943283160490833E-3</v>
      </c>
      <c r="AU326" s="36">
        <f t="shared" si="706"/>
        <v>9.5897290749846504E-3</v>
      </c>
      <c r="AV326" s="36">
        <f t="shared" si="706"/>
        <v>1.4358469959857678E-2</v>
      </c>
      <c r="AW326" s="36">
        <f t="shared" si="706"/>
        <v>2.8733247490965379E-2</v>
      </c>
      <c r="AX326" s="36">
        <f t="shared" si="706"/>
        <v>3.9684980795650235E-2</v>
      </c>
      <c r="AY326" s="36">
        <f t="shared" si="706"/>
        <v>5.9419364213142256E-2</v>
      </c>
      <c r="AZ326" s="36">
        <f t="shared" si="706"/>
        <v>2.4106457994642904E-2</v>
      </c>
      <c r="BA326" s="36">
        <f t="shared" si="706"/>
        <v>3.3294681461584097E-2</v>
      </c>
      <c r="BB326" s="36">
        <f t="shared" si="706"/>
        <v>4.9851323207475595E-2</v>
      </c>
      <c r="BC326" s="36">
        <f t="shared" si="706"/>
        <v>1.4235721158664612E-2</v>
      </c>
      <c r="BD326" s="36">
        <f t="shared" si="706"/>
        <v>1.9661694034810127E-2</v>
      </c>
      <c r="BE326" s="36">
        <f t="shared" si="706"/>
        <v>2.9438980074542504E-2</v>
      </c>
      <c r="BF326" s="36">
        <f t="shared" si="706"/>
        <v>5.1921532174519702E-3</v>
      </c>
      <c r="BG326" s="36">
        <f t="shared" si="706"/>
        <v>7.1711525398388638E-3</v>
      </c>
      <c r="BH326" s="36">
        <f t="shared" si="706"/>
        <v>1.0737193669988871E-2</v>
      </c>
      <c r="BI326" s="36">
        <f t="shared" si="706"/>
        <v>4.3560834353169259E-3</v>
      </c>
      <c r="BJ326" s="36">
        <f t="shared" si="706"/>
        <v>6.0164131300911384E-3</v>
      </c>
      <c r="BK326" s="36">
        <f t="shared" ref="BK326:CP326" si="707">BK325/$AC325</f>
        <v>9.0082302137034238E-3</v>
      </c>
      <c r="BL326" s="36">
        <f t="shared" si="707"/>
        <v>2.5724222589162751E-3</v>
      </c>
      <c r="BM326" s="36">
        <f t="shared" si="707"/>
        <v>3.5529060185589801E-3</v>
      </c>
      <c r="BN326" s="36">
        <f t="shared" si="707"/>
        <v>5.3196804559109316E-3</v>
      </c>
      <c r="BO326" s="36">
        <f t="shared" si="707"/>
        <v>8.8962800651942956E-3</v>
      </c>
      <c r="BP326" s="36">
        <f t="shared" si="707"/>
        <v>1.2287114557829607E-2</v>
      </c>
      <c r="BQ326" s="36">
        <f t="shared" si="707"/>
        <v>1.8397200159923053E-2</v>
      </c>
      <c r="BR326" s="36">
        <f t="shared" si="707"/>
        <v>7.4637508958086789E-3</v>
      </c>
      <c r="BS326" s="36">
        <f t="shared" si="707"/>
        <v>1.0308574102416333E-2</v>
      </c>
      <c r="BT326" s="36">
        <f t="shared" si="707"/>
        <v>1.5434779274903408E-2</v>
      </c>
      <c r="BU326" s="36">
        <f t="shared" si="707"/>
        <v>4.4076104657962429E-3</v>
      </c>
      <c r="BV326" s="36">
        <f t="shared" si="707"/>
        <v>6.0875797887040058E-3</v>
      </c>
      <c r="BW326" s="36">
        <f t="shared" si="707"/>
        <v>9.1147863345120757E-3</v>
      </c>
      <c r="BX326" s="36">
        <f t="shared" si="707"/>
        <v>1.8239924748876275E-2</v>
      </c>
      <c r="BY326" s="36">
        <f t="shared" si="707"/>
        <v>2.5192107630745936E-2</v>
      </c>
      <c r="BZ326" s="36">
        <f t="shared" si="707"/>
        <v>3.771953491211074E-2</v>
      </c>
      <c r="CA326" s="36">
        <f t="shared" si="707"/>
        <v>1.5302829237192516E-2</v>
      </c>
      <c r="CB326" s="36">
        <f t="shared" si="707"/>
        <v>2.1135532438094639E-2</v>
      </c>
      <c r="CC326" s="36">
        <f t="shared" si="707"/>
        <v>3.1645722754525797E-2</v>
      </c>
      <c r="CD326" s="36">
        <f t="shared" si="707"/>
        <v>9.0368651424337955E-3</v>
      </c>
      <c r="CE326" s="36">
        <f t="shared" si="707"/>
        <v>1.2481283911368875E-2</v>
      </c>
      <c r="CF326" s="36">
        <f t="shared" si="707"/>
        <v>1.8687925247995788E-2</v>
      </c>
      <c r="CG326" s="36">
        <f t="shared" si="707"/>
        <v>2.0923009730592322E-3</v>
      </c>
      <c r="CH326" s="36">
        <f t="shared" si="707"/>
        <v>2.8897855684667751E-3</v>
      </c>
      <c r="CI326" s="36">
        <f t="shared" si="707"/>
        <v>4.3268062059747875E-3</v>
      </c>
      <c r="CJ326" s="36">
        <f t="shared" si="707"/>
        <v>1.7553868749107496E-3</v>
      </c>
      <c r="CK326" s="36">
        <f t="shared" si="707"/>
        <v>2.4244560049007215E-3</v>
      </c>
      <c r="CL326" s="36">
        <f t="shared" si="707"/>
        <v>3.630079478071104E-3</v>
      </c>
      <c r="CM326" s="36">
        <f t="shared" si="707"/>
        <v>1.0366184066677227E-3</v>
      </c>
      <c r="CN326" s="36">
        <f t="shared" si="707"/>
        <v>1.4317275335466774E-3</v>
      </c>
      <c r="CO326" s="36">
        <f t="shared" si="707"/>
        <v>2.1436910907896528E-3</v>
      </c>
      <c r="CP326" s="36">
        <f t="shared" si="707"/>
        <v>3.5849665172531394E-3</v>
      </c>
      <c r="CQ326" s="36">
        <f t="shared" ref="CQ326:DG326" si="708">CQ325/$AC325</f>
        <v>4.9513834951992065E-3</v>
      </c>
      <c r="CR326" s="36">
        <f t="shared" si="708"/>
        <v>7.4135870387627935E-3</v>
      </c>
      <c r="CS326" s="36">
        <f t="shared" si="708"/>
        <v>3.0076949981911192E-3</v>
      </c>
      <c r="CT326" s="36">
        <f t="shared" si="708"/>
        <v>4.1540838110943924E-3</v>
      </c>
      <c r="CU326" s="36">
        <f t="shared" si="708"/>
        <v>6.2198094592599736E-3</v>
      </c>
      <c r="CV326" s="36">
        <f t="shared" si="708"/>
        <v>1.7761509108502806E-3</v>
      </c>
      <c r="CW326" s="36">
        <f t="shared" si="708"/>
        <v>2.4531342936239013E-3</v>
      </c>
      <c r="CX326" s="36">
        <f t="shared" si="708"/>
        <v>3.6730187878171992E-3</v>
      </c>
      <c r="CY326" s="36">
        <f t="shared" si="708"/>
        <v>7.3502091911165817E-3</v>
      </c>
      <c r="CZ326" s="36">
        <f t="shared" si="708"/>
        <v>1.0151755755599526E-2</v>
      </c>
      <c r="DA326" s="36">
        <f t="shared" si="708"/>
        <v>1.5199978947978924E-2</v>
      </c>
      <c r="DB326" s="36">
        <f t="shared" si="708"/>
        <v>6.1666370699379981E-3</v>
      </c>
      <c r="DC326" s="36">
        <f t="shared" si="708"/>
        <v>8.5170628127288015E-3</v>
      </c>
      <c r="DD326" s="36">
        <f t="shared" si="708"/>
        <v>1.2752392647024095E-2</v>
      </c>
      <c r="DE326" s="36">
        <f t="shared" si="708"/>
        <v>3.6416186000378164E-3</v>
      </c>
      <c r="DF326" s="36">
        <f t="shared" si="708"/>
        <v>5.0296286297963448E-3</v>
      </c>
      <c r="DG326" s="36">
        <f t="shared" si="708"/>
        <v>7.5307415908709135E-3</v>
      </c>
    </row>
    <row r="327" spans="1:111" x14ac:dyDescent="0.2">
      <c r="B327" s="35">
        <f t="shared" si="702"/>
        <v>0.36328263432687569</v>
      </c>
      <c r="D327" s="35">
        <f>$CE$6-$CE$7*SUMPRODUCT($B$6:$CD$6,AE326:DG326)</f>
        <v>9.8838121349231756E-4</v>
      </c>
      <c r="H327" s="35">
        <f t="shared" si="698"/>
        <v>6.0710350424007797E-5</v>
      </c>
      <c r="I327" s="35">
        <f t="shared" si="698"/>
        <v>3.2099679027709771E-5</v>
      </c>
      <c r="J327" s="35">
        <f t="shared" si="698"/>
        <v>-1.4054402855392598E-5</v>
      </c>
      <c r="K327" s="35">
        <f t="shared" si="698"/>
        <v>-1.2759763248211233E-2</v>
      </c>
      <c r="M327" s="35">
        <v>-1.2690484015400717E-5</v>
      </c>
      <c r="N327" s="35">
        <f>IFERROR(M327/(MAX(ABS(M324),ABS(M325),ABS(M326),ABS(M327))),0)</f>
        <v>-0.6527059170790277</v>
      </c>
      <c r="P327" s="35">
        <f>L378</f>
        <v>4.6869824834772089E-4</v>
      </c>
      <c r="R327" s="35">
        <f>H378*J378</f>
        <v>6.6508409373175947E-6</v>
      </c>
      <c r="T327" s="35">
        <f>P327-D327</f>
        <v>-5.1968296514459666E-4</v>
      </c>
      <c r="V327" s="35">
        <v>6.6721154031148756E-6</v>
      </c>
      <c r="X327" s="35">
        <v>5.950309386893414E-5</v>
      </c>
      <c r="Y327" s="35">
        <v>4.1263450150920596E-5</v>
      </c>
      <c r="Z327" s="35">
        <v>-1.90659526738727E-5</v>
      </c>
      <c r="AA327" s="35">
        <v>-1.2715593377381613E-2</v>
      </c>
    </row>
    <row r="328" spans="1:111" x14ac:dyDescent="0.2">
      <c r="B328" s="3"/>
    </row>
    <row r="329" spans="1:111" ht="13.5" thickBot="1" x14ac:dyDescent="0.25">
      <c r="B329" s="39" t="s">
        <v>406</v>
      </c>
      <c r="D329" s="39" t="s">
        <v>407</v>
      </c>
      <c r="E329" s="39" t="s">
        <v>408</v>
      </c>
      <c r="F329" s="39" t="s">
        <v>409</v>
      </c>
      <c r="H329" s="39" t="s">
        <v>386</v>
      </c>
      <c r="I329" s="39" t="s">
        <v>410</v>
      </c>
      <c r="J329" s="39" t="s">
        <v>411</v>
      </c>
      <c r="K329" s="39" t="s">
        <v>388</v>
      </c>
      <c r="L329" s="39" t="s">
        <v>412</v>
      </c>
      <c r="M329" s="39" t="s">
        <v>413</v>
      </c>
    </row>
    <row r="330" spans="1:111" ht="13.5" thickTop="1" x14ac:dyDescent="0.2">
      <c r="B330" s="32">
        <v>1</v>
      </c>
      <c r="D330" s="32">
        <v>0</v>
      </c>
      <c r="E330" s="32"/>
      <c r="F330" s="32" t="b">
        <v>0</v>
      </c>
      <c r="H330" s="32">
        <v>0</v>
      </c>
      <c r="I330" s="32">
        <f>B324</f>
        <v>-0.68166306362376605</v>
      </c>
      <c r="J330" s="32">
        <f>IF(SUMPRODUCT(L330:L333,N324:N327)&gt;0,N324,-N324)</f>
        <v>-1</v>
      </c>
      <c r="K330" s="32">
        <f>I330+J330*H330</f>
        <v>-0.68166306362376605</v>
      </c>
      <c r="L330" s="32">
        <f>D324</f>
        <v>-1.047201770759898E-3</v>
      </c>
      <c r="M330" s="32">
        <f>SUMPRODUCT(L330:L333,J330:J333)</f>
        <v>1.8325618393100487E-3</v>
      </c>
    </row>
    <row r="331" spans="1:111" ht="13.5" thickBot="1" x14ac:dyDescent="0.25">
      <c r="H331" s="33">
        <f>H330</f>
        <v>0</v>
      </c>
      <c r="I331" s="33">
        <f>B325</f>
        <v>0.62823218488319477</v>
      </c>
      <c r="J331" s="32">
        <f>IF(SUMPRODUCT(L330:L333,N324:N327)&gt;0,N325,-N325)</f>
        <v>-0.30376058535982248</v>
      </c>
      <c r="K331" s="33">
        <f t="shared" ref="K331:K333" si="709">I331+J331*H331</f>
        <v>0.62823218488319477</v>
      </c>
      <c r="L331" s="32">
        <f>D325</f>
        <v>-4.2828796717486739E-4</v>
      </c>
      <c r="M331" s="39" t="s">
        <v>414</v>
      </c>
    </row>
    <row r="332" spans="1:111" ht="13.5" thickTop="1" x14ac:dyDescent="0.2">
      <c r="H332" s="33">
        <f t="shared" ref="H332:H333" si="710">H331</f>
        <v>0</v>
      </c>
      <c r="I332" s="32">
        <f>B326</f>
        <v>-0.35115026052199094</v>
      </c>
      <c r="J332" s="32">
        <f>IF(SUMPRODUCT(L330:L333,N324:N327)&gt;0,N326,-N326)</f>
        <v>8.6385898190940252E-2</v>
      </c>
      <c r="K332" s="32">
        <f t="shared" si="709"/>
        <v>-0.35115026052199094</v>
      </c>
      <c r="L332" s="32">
        <f>D326</f>
        <v>1.1738951350537263E-4</v>
      </c>
      <c r="M332" s="32">
        <f>F326</f>
        <v>-487.23803416260574</v>
      </c>
    </row>
    <row r="333" spans="1:111" x14ac:dyDescent="0.2">
      <c r="H333" s="33">
        <f t="shared" si="710"/>
        <v>0</v>
      </c>
      <c r="I333" s="34">
        <f>B327</f>
        <v>0.36328263432687569</v>
      </c>
      <c r="J333" s="32">
        <f>IF(SUMPRODUCT(L330:L333,N324:N327)&gt;0,N327,-N327)</f>
        <v>0.6527059170790277</v>
      </c>
      <c r="K333" s="34">
        <f t="shared" si="709"/>
        <v>0.36328263432687569</v>
      </c>
      <c r="L333" s="32">
        <f>D327</f>
        <v>9.8838121349231756E-4</v>
      </c>
    </row>
    <row r="334" spans="1:111" ht="13.5" thickBot="1" x14ac:dyDescent="0.25">
      <c r="B334" s="39" t="s">
        <v>406</v>
      </c>
      <c r="D334" s="39" t="s">
        <v>407</v>
      </c>
      <c r="E334" s="39" t="s">
        <v>408</v>
      </c>
      <c r="F334" s="39" t="s">
        <v>409</v>
      </c>
      <c r="H334" s="39" t="s">
        <v>386</v>
      </c>
      <c r="I334" s="39" t="s">
        <v>410</v>
      </c>
      <c r="J334" s="39" t="s">
        <v>411</v>
      </c>
      <c r="K334" s="39" t="s">
        <v>388</v>
      </c>
      <c r="L334" s="39" t="s">
        <v>412</v>
      </c>
      <c r="M334" s="39" t="s">
        <v>413</v>
      </c>
      <c r="O334" s="45" t="s">
        <v>375</v>
      </c>
    </row>
    <row r="335" spans="1:111" ht="14.25" thickTop="1" thickBot="1" x14ac:dyDescent="0.25">
      <c r="B335" s="32">
        <f>1+B330</f>
        <v>2</v>
      </c>
      <c r="D335" s="32">
        <v>0</v>
      </c>
      <c r="E335" s="32">
        <f>H335</f>
        <v>2.6085488661919953E-3</v>
      </c>
      <c r="F335" s="32" t="b">
        <f>OR(F330,M335*M330&lt;=0)</f>
        <v>1</v>
      </c>
      <c r="H335" s="32">
        <f>ABS(H317)</f>
        <v>2.6085488661919953E-3</v>
      </c>
      <c r="I335" s="32">
        <f>I330</f>
        <v>-0.68166306362376605</v>
      </c>
      <c r="J335" s="32">
        <f>J330</f>
        <v>-1</v>
      </c>
      <c r="K335" s="32">
        <f>I335+J335*H335</f>
        <v>-0.68427161248995805</v>
      </c>
      <c r="L335" s="32">
        <f>$CE$3-$CE$7*SUMPRODUCT($B$3:$CD$3,Q337:CS337)</f>
        <v>0.13838802015005314</v>
      </c>
      <c r="M335" s="32">
        <f>SUMPRODUCT(L335:L338,J335:J338)</f>
        <v>-0.24302651884947674</v>
      </c>
      <c r="O335" s="46">
        <f>SUM(Q335:CS335)</f>
        <v>7.3808501822792083</v>
      </c>
      <c r="P335" s="39" t="s">
        <v>402</v>
      </c>
      <c r="Q335" s="32">
        <f t="shared" ref="Q335:AV335" si="711">SUMPRODUCT(B$3:B$6,$K335:$K338)</f>
        <v>4.2771471015678408E-2</v>
      </c>
      <c r="R335" s="32">
        <f t="shared" si="711"/>
        <v>0.36720280399952643</v>
      </c>
      <c r="S335" s="32">
        <f t="shared" si="711"/>
        <v>0.77274197022933633</v>
      </c>
      <c r="T335" s="32">
        <f t="shared" si="711"/>
        <v>-0.13269098832692658</v>
      </c>
      <c r="U335" s="32">
        <f t="shared" si="711"/>
        <v>0.19174034465692141</v>
      </c>
      <c r="V335" s="32">
        <f t="shared" si="711"/>
        <v>0.59727951088673137</v>
      </c>
      <c r="W335" s="32">
        <f t="shared" si="711"/>
        <v>-0.65907836635474149</v>
      </c>
      <c r="X335" s="32">
        <f t="shared" si="711"/>
        <v>-0.33464703337089352</v>
      </c>
      <c r="Y335" s="32">
        <f t="shared" si="711"/>
        <v>7.0892132858916435E-2</v>
      </c>
      <c r="Z335" s="32">
        <f t="shared" si="711"/>
        <v>0.58057702291795887</v>
      </c>
      <c r="AA335" s="32">
        <f t="shared" si="711"/>
        <v>0.90500835590180684</v>
      </c>
      <c r="AB335" s="32">
        <f t="shared" si="711"/>
        <v>1.3105475221316167</v>
      </c>
      <c r="AC335" s="32">
        <f t="shared" si="711"/>
        <v>0.40511456357535391</v>
      </c>
      <c r="AD335" s="32">
        <f t="shared" si="711"/>
        <v>0.72954589655920188</v>
      </c>
      <c r="AE335" s="32">
        <f t="shared" si="711"/>
        <v>1.1350850627890119</v>
      </c>
      <c r="AF335" s="32">
        <f t="shared" si="711"/>
        <v>-0.12127281445246102</v>
      </c>
      <c r="AG335" s="32">
        <f t="shared" si="711"/>
        <v>0.20315851853138697</v>
      </c>
      <c r="AH335" s="32">
        <f t="shared" si="711"/>
        <v>0.6086976847611969</v>
      </c>
      <c r="AI335" s="32">
        <f t="shared" si="711"/>
        <v>1.2976510921209994</v>
      </c>
      <c r="AJ335" s="32">
        <f t="shared" si="711"/>
        <v>1.6220824251048476</v>
      </c>
      <c r="AK335" s="32">
        <f t="shared" si="711"/>
        <v>2.0276215913346576</v>
      </c>
      <c r="AL335" s="32">
        <f t="shared" si="711"/>
        <v>1.1221886327783945</v>
      </c>
      <c r="AM335" s="32">
        <f t="shared" si="711"/>
        <v>1.4466199657622427</v>
      </c>
      <c r="AN335" s="32">
        <f t="shared" si="711"/>
        <v>1.8521591319920527</v>
      </c>
      <c r="AO335" s="32">
        <f t="shared" si="711"/>
        <v>0.59580125475057966</v>
      </c>
      <c r="AP335" s="32">
        <f t="shared" si="711"/>
        <v>0.92023258773442762</v>
      </c>
      <c r="AQ335" s="32">
        <f t="shared" si="711"/>
        <v>1.3257717539642377</v>
      </c>
      <c r="AR335" s="32">
        <f t="shared" si="711"/>
        <v>-0.41340960397762699</v>
      </c>
      <c r="AS335" s="32">
        <f t="shared" si="711"/>
        <v>-8.8978270993779002E-2</v>
      </c>
      <c r="AT335" s="32">
        <f t="shared" si="711"/>
        <v>0.31656089523603098</v>
      </c>
      <c r="AU335" s="32">
        <f t="shared" si="711"/>
        <v>-0.58887206332023201</v>
      </c>
      <c r="AV335" s="32">
        <f t="shared" si="711"/>
        <v>-0.26444073033638399</v>
      </c>
      <c r="AW335" s="32">
        <f t="shared" ref="AW335:CB335" si="712">SUMPRODUCT(AH$3:AH$6,$K335:$K338)</f>
        <v>0.14109843589342599</v>
      </c>
      <c r="AX335" s="32">
        <f t="shared" si="712"/>
        <v>-1.115259441348047</v>
      </c>
      <c r="AY335" s="32">
        <f t="shared" si="712"/>
        <v>-0.79082810836419892</v>
      </c>
      <c r="AZ335" s="32">
        <f t="shared" si="712"/>
        <v>-0.38528894213438891</v>
      </c>
      <c r="BA335" s="32">
        <f t="shared" si="712"/>
        <v>0.12439594792465358</v>
      </c>
      <c r="BB335" s="32">
        <f t="shared" si="712"/>
        <v>0.44882728090850155</v>
      </c>
      <c r="BC335" s="32">
        <f t="shared" si="712"/>
        <v>0.85436644713831156</v>
      </c>
      <c r="BD335" s="32">
        <f t="shared" si="712"/>
        <v>-5.1066511417951377E-2</v>
      </c>
      <c r="BE335" s="32">
        <f t="shared" si="712"/>
        <v>0.27336482156589659</v>
      </c>
      <c r="BF335" s="32">
        <f t="shared" si="712"/>
        <v>0.6789039877957066</v>
      </c>
      <c r="BG335" s="32">
        <f t="shared" si="712"/>
        <v>-0.57745388944576637</v>
      </c>
      <c r="BH335" s="32">
        <f t="shared" si="712"/>
        <v>-0.2530225564619184</v>
      </c>
      <c r="BI335" s="32">
        <f t="shared" si="712"/>
        <v>0.15251660976789161</v>
      </c>
      <c r="BJ335" s="32">
        <f t="shared" si="712"/>
        <v>0.8414700171276942</v>
      </c>
      <c r="BK335" s="32">
        <f t="shared" si="712"/>
        <v>1.1659013501115423</v>
      </c>
      <c r="BL335" s="32">
        <f t="shared" si="712"/>
        <v>1.5714405163413523</v>
      </c>
      <c r="BM335" s="32">
        <f t="shared" si="712"/>
        <v>0.66600755778508935</v>
      </c>
      <c r="BN335" s="32">
        <f t="shared" si="712"/>
        <v>0.99043889076893732</v>
      </c>
      <c r="BO335" s="32">
        <f t="shared" si="712"/>
        <v>1.3959780569987474</v>
      </c>
      <c r="BP335" s="32">
        <f t="shared" si="712"/>
        <v>0.13962017975727437</v>
      </c>
      <c r="BQ335" s="32">
        <f t="shared" si="712"/>
        <v>0.46405151274112233</v>
      </c>
      <c r="BR335" s="32">
        <f t="shared" si="712"/>
        <v>0.86959067897093234</v>
      </c>
      <c r="BS335" s="32">
        <f t="shared" si="712"/>
        <v>-1.3257717539642377</v>
      </c>
      <c r="BT335" s="32">
        <f t="shared" si="712"/>
        <v>-1.0013404209803896</v>
      </c>
      <c r="BU335" s="32">
        <f t="shared" si="712"/>
        <v>-0.59580125475057966</v>
      </c>
      <c r="BV335" s="32">
        <f t="shared" si="712"/>
        <v>-1.5012342133068426</v>
      </c>
      <c r="BW335" s="32">
        <f t="shared" si="712"/>
        <v>-1.1768028803229944</v>
      </c>
      <c r="BX335" s="32">
        <f t="shared" si="712"/>
        <v>-0.7712637140931845</v>
      </c>
      <c r="BY335" s="32">
        <f t="shared" si="712"/>
        <v>-2.0276215913346576</v>
      </c>
      <c r="BZ335" s="32">
        <f t="shared" si="712"/>
        <v>-1.7031902583508094</v>
      </c>
      <c r="CA335" s="32">
        <f t="shared" si="712"/>
        <v>-1.2976510921209994</v>
      </c>
      <c r="CB335" s="32">
        <f t="shared" si="712"/>
        <v>-0.78796620206195711</v>
      </c>
      <c r="CC335" s="32">
        <f t="shared" ref="CC335:CS335" si="713">SUMPRODUCT(BN$3:BN$6,$K335:$K338)</f>
        <v>-0.46353486907810915</v>
      </c>
      <c r="CD335" s="32">
        <f t="shared" si="713"/>
        <v>-5.7995702848299191E-2</v>
      </c>
      <c r="CE335" s="32">
        <f t="shared" si="713"/>
        <v>-0.96342866140456218</v>
      </c>
      <c r="CF335" s="32">
        <f t="shared" si="713"/>
        <v>-0.63899732842071422</v>
      </c>
      <c r="CG335" s="32">
        <f t="shared" si="713"/>
        <v>-0.23345816219090421</v>
      </c>
      <c r="CH335" s="32">
        <f t="shared" si="713"/>
        <v>-1.4898160394323772</v>
      </c>
      <c r="CI335" s="32">
        <f t="shared" si="713"/>
        <v>-1.165384706448529</v>
      </c>
      <c r="CJ335" s="32">
        <f t="shared" si="713"/>
        <v>-0.75984554021871908</v>
      </c>
      <c r="CK335" s="32">
        <f t="shared" si="713"/>
        <v>-7.0892132858916435E-2</v>
      </c>
      <c r="CL335" s="32">
        <f t="shared" si="713"/>
        <v>0.25353920012493159</v>
      </c>
      <c r="CM335" s="32">
        <f t="shared" si="713"/>
        <v>0.65907836635474149</v>
      </c>
      <c r="CN335" s="32">
        <f t="shared" si="713"/>
        <v>-0.24635459220152142</v>
      </c>
      <c r="CO335" s="32">
        <f t="shared" si="713"/>
        <v>7.807674078232657E-2</v>
      </c>
      <c r="CP335" s="32">
        <f t="shared" si="713"/>
        <v>0.48361590701213653</v>
      </c>
      <c r="CQ335" s="32">
        <f t="shared" si="713"/>
        <v>-0.77274197022933633</v>
      </c>
      <c r="CR335" s="32">
        <f t="shared" si="713"/>
        <v>-0.44831063724548836</v>
      </c>
      <c r="CS335" s="32">
        <f t="shared" si="713"/>
        <v>-4.2771471015678408E-2</v>
      </c>
    </row>
    <row r="336" spans="1:111" ht="14.25" thickTop="1" thickBot="1" x14ac:dyDescent="0.25">
      <c r="H336" s="33">
        <f>H335</f>
        <v>2.6085488661919953E-3</v>
      </c>
      <c r="I336" s="33">
        <f t="shared" ref="I336:J336" si="714">I331</f>
        <v>0.62823218488319477</v>
      </c>
      <c r="J336" s="33">
        <f t="shared" si="714"/>
        <v>-0.30376058535982248</v>
      </c>
      <c r="K336" s="33">
        <f t="shared" ref="K336:K338" si="715">I336+J336*H336</f>
        <v>0.62743981055266063</v>
      </c>
      <c r="L336" s="33">
        <f>$CE$4-$CE$7*SUMPRODUCT($B$4:$CD$4,Q337:CS337)</f>
        <v>5.6417531622898309E-2</v>
      </c>
      <c r="M336" s="39" t="s">
        <v>414</v>
      </c>
      <c r="O336" s="47">
        <f t="shared" ref="O336:O337" si="716">SUM(Q336:CS336)</f>
        <v>127.58167839515694</v>
      </c>
      <c r="P336" s="39" t="s">
        <v>404</v>
      </c>
      <c r="Q336" s="33">
        <f>EXP(Q335)</f>
        <v>1.0436993520418185</v>
      </c>
      <c r="R336" s="33">
        <f>EXP(R335)</f>
        <v>1.4436906756711794</v>
      </c>
      <c r="S336" s="33">
        <f t="shared" ref="S336:CD336" si="717">EXP(S335)</f>
        <v>2.165696394974987</v>
      </c>
      <c r="T336" s="33">
        <f t="shared" si="717"/>
        <v>0.87573566284420579</v>
      </c>
      <c r="U336" s="33">
        <f t="shared" si="717"/>
        <v>1.2113559410835415</v>
      </c>
      <c r="V336" s="33">
        <f t="shared" si="717"/>
        <v>1.8171684827267534</v>
      </c>
      <c r="W336" s="33">
        <f t="shared" si="717"/>
        <v>0.51732790164759279</v>
      </c>
      <c r="X336" s="33">
        <f t="shared" si="717"/>
        <v>0.71559062139117002</v>
      </c>
      <c r="Y336" s="33">
        <f t="shared" si="717"/>
        <v>1.0734654279763081</v>
      </c>
      <c r="Z336" s="33">
        <f t="shared" si="717"/>
        <v>1.7870693132497824</v>
      </c>
      <c r="AA336" s="33">
        <f t="shared" si="717"/>
        <v>2.4719525783641907</v>
      </c>
      <c r="AB336" s="33">
        <f t="shared" si="717"/>
        <v>3.7082034799619259</v>
      </c>
      <c r="AC336" s="33">
        <f t="shared" si="717"/>
        <v>1.4994742753511185</v>
      </c>
      <c r="AD336" s="33">
        <f t="shared" si="717"/>
        <v>2.0741385203489813</v>
      </c>
      <c r="AE336" s="33">
        <f t="shared" si="717"/>
        <v>3.111438199259831</v>
      </c>
      <c r="AF336" s="33">
        <f t="shared" si="717"/>
        <v>0.88579226969307523</v>
      </c>
      <c r="AG336" s="33">
        <f t="shared" si="717"/>
        <v>1.2252666803287087</v>
      </c>
      <c r="AH336" s="33">
        <f t="shared" si="717"/>
        <v>1.8380361369565557</v>
      </c>
      <c r="AI336" s="33">
        <f t="shared" si="717"/>
        <v>3.6606879422758016</v>
      </c>
      <c r="AJ336" s="33">
        <f t="shared" si="717"/>
        <v>5.0636239626540824</v>
      </c>
      <c r="AK336" s="33">
        <f t="shared" si="717"/>
        <v>7.5959984685297135</v>
      </c>
      <c r="AL336" s="33">
        <f t="shared" si="717"/>
        <v>3.0715693895211333</v>
      </c>
      <c r="AM336" s="33">
        <f t="shared" si="717"/>
        <v>4.2487293669901618</v>
      </c>
      <c r="AN336" s="33">
        <f t="shared" si="717"/>
        <v>6.3735660473370768</v>
      </c>
      <c r="AO336" s="33">
        <f t="shared" si="717"/>
        <v>1.814484226764477</v>
      </c>
      <c r="AP336" s="33">
        <f t="shared" si="717"/>
        <v>2.5098740879809855</v>
      </c>
      <c r="AQ336" s="33">
        <f t="shared" si="717"/>
        <v>3.7650899571367695</v>
      </c>
      <c r="AR336" s="33">
        <f t="shared" si="717"/>
        <v>0.66139131882271185</v>
      </c>
      <c r="AS336" s="33">
        <f t="shared" si="717"/>
        <v>0.91486545247558504</v>
      </c>
      <c r="AT336" s="33">
        <f t="shared" si="717"/>
        <v>1.3723998123021806</v>
      </c>
      <c r="AU336" s="33">
        <f t="shared" si="717"/>
        <v>0.55495288356316208</v>
      </c>
      <c r="AV336" s="33">
        <f t="shared" si="717"/>
        <v>0.76763514499611318</v>
      </c>
      <c r="AW336" s="33">
        <f t="shared" si="717"/>
        <v>1.1515379950773008</v>
      </c>
      <c r="AX336" s="33">
        <f t="shared" si="717"/>
        <v>0.32783021515258937</v>
      </c>
      <c r="AY336" s="33">
        <f t="shared" si="717"/>
        <v>0.45346911818347707</v>
      </c>
      <c r="AZ336" s="33">
        <f t="shared" si="717"/>
        <v>0.68025405374726144</v>
      </c>
      <c r="BA336" s="33">
        <f t="shared" si="717"/>
        <v>1.1324641790814427</v>
      </c>
      <c r="BB336" s="33">
        <f t="shared" si="717"/>
        <v>1.5664740738537772</v>
      </c>
      <c r="BC336" s="33">
        <f t="shared" si="717"/>
        <v>2.3498851324157184</v>
      </c>
      <c r="BD336" s="33">
        <f t="shared" si="717"/>
        <v>0.95021546825246084</v>
      </c>
      <c r="BE336" s="33">
        <f t="shared" si="717"/>
        <v>1.3143796714167506</v>
      </c>
      <c r="BF336" s="33">
        <f t="shared" si="717"/>
        <v>1.9717155232662913</v>
      </c>
      <c r="BG336" s="33">
        <f t="shared" si="717"/>
        <v>0.56132574606771679</v>
      </c>
      <c r="BH336" s="33">
        <f t="shared" si="717"/>
        <v>0.77645036765306019</v>
      </c>
      <c r="BI336" s="33">
        <f t="shared" si="717"/>
        <v>1.1647618083572313</v>
      </c>
      <c r="BJ336" s="33">
        <f t="shared" si="717"/>
        <v>2.3197745799148324</v>
      </c>
      <c r="BK336" s="33">
        <f t="shared" si="717"/>
        <v>3.2088138448397565</v>
      </c>
      <c r="BL336" s="33">
        <f t="shared" si="717"/>
        <v>4.8135772385483575</v>
      </c>
      <c r="BM336" s="33">
        <f t="shared" si="717"/>
        <v>1.9464506952280423</v>
      </c>
      <c r="BN336" s="33">
        <f t="shared" si="717"/>
        <v>2.6924158895538106</v>
      </c>
      <c r="BO336" s="33">
        <f t="shared" si="717"/>
        <v>4.0389229383013223</v>
      </c>
      <c r="BP336" s="33">
        <f t="shared" si="717"/>
        <v>1.1498369845444549</v>
      </c>
      <c r="BQ336" s="33">
        <f t="shared" si="717"/>
        <v>1.5905048995969699</v>
      </c>
      <c r="BR336" s="33">
        <f t="shared" si="717"/>
        <v>2.3859340406460841</v>
      </c>
      <c r="BS336" s="33">
        <f t="shared" si="717"/>
        <v>0.2655979037378613</v>
      </c>
      <c r="BT336" s="33">
        <f t="shared" si="717"/>
        <v>0.36738665819234723</v>
      </c>
      <c r="BU336" s="33">
        <f t="shared" si="717"/>
        <v>0.55112080074852132</v>
      </c>
      <c r="BV336" s="33">
        <f t="shared" si="717"/>
        <v>0.22285493981085472</v>
      </c>
      <c r="BW336" s="33">
        <f t="shared" si="717"/>
        <v>0.3082627176138189</v>
      </c>
      <c r="BX336" s="33">
        <f t="shared" si="717"/>
        <v>0.46242832172554393</v>
      </c>
      <c r="BY336" s="33">
        <f t="shared" si="717"/>
        <v>0.13164826245595079</v>
      </c>
      <c r="BZ336" s="33">
        <f t="shared" si="717"/>
        <v>0.18210164508021381</v>
      </c>
      <c r="CA336" s="33">
        <f t="shared" si="717"/>
        <v>0.27317269752808077</v>
      </c>
      <c r="CB336" s="33">
        <f t="shared" si="717"/>
        <v>0.45476876315468273</v>
      </c>
      <c r="CC336" s="33">
        <f t="shared" si="717"/>
        <v>0.62905607986486911</v>
      </c>
      <c r="CD336" s="33">
        <f t="shared" si="717"/>
        <v>0.94365400245248765</v>
      </c>
      <c r="CE336" s="33">
        <f t="shared" ref="CE336:CS336" si="718">EXP(CE335)</f>
        <v>0.38158232393551245</v>
      </c>
      <c r="CF336" s="33">
        <f t="shared" si="718"/>
        <v>0.52782139031601705</v>
      </c>
      <c r="CG336" s="33">
        <f t="shared" si="718"/>
        <v>0.79179072183634491</v>
      </c>
      <c r="CH336" s="33">
        <f t="shared" si="718"/>
        <v>0.22541411903478556</v>
      </c>
      <c r="CI336" s="33">
        <f t="shared" si="718"/>
        <v>0.31180268645228987</v>
      </c>
      <c r="CJ336" s="33">
        <f t="shared" si="718"/>
        <v>0.4677386682429765</v>
      </c>
      <c r="CK336" s="33">
        <f t="shared" si="718"/>
        <v>0.93156237167804767</v>
      </c>
      <c r="CL336" s="33">
        <f t="shared" si="718"/>
        <v>1.2885778909095658</v>
      </c>
      <c r="CM336" s="33">
        <f t="shared" si="718"/>
        <v>1.9330099861522774</v>
      </c>
      <c r="CN336" s="33">
        <f t="shared" si="718"/>
        <v>0.78164501055425417</v>
      </c>
      <c r="CO336" s="33">
        <f t="shared" si="718"/>
        <v>1.0812056280522273</v>
      </c>
      <c r="CP336" s="33">
        <f t="shared" si="718"/>
        <v>1.6219285546128297</v>
      </c>
      <c r="CQ336" s="33">
        <f t="shared" si="718"/>
        <v>0.46174523923125876</v>
      </c>
      <c r="CR336" s="33">
        <f t="shared" si="718"/>
        <v>0.6387062472632602</v>
      </c>
      <c r="CS336" s="33">
        <f t="shared" si="718"/>
        <v>0.95813032559967737</v>
      </c>
    </row>
    <row r="337" spans="2:97" ht="14.25" thickTop="1" thickBot="1" x14ac:dyDescent="0.25">
      <c r="H337" s="32">
        <f t="shared" ref="H337:H338" si="719">H336</f>
        <v>2.6085488661919953E-3</v>
      </c>
      <c r="I337" s="32">
        <f t="shared" ref="I337:J337" si="720">I332</f>
        <v>-0.35115026052199094</v>
      </c>
      <c r="J337" s="32">
        <f t="shared" si="720"/>
        <v>8.6385898190940252E-2</v>
      </c>
      <c r="K337" s="32">
        <f t="shared" si="715"/>
        <v>-0.35092491868520997</v>
      </c>
      <c r="L337" s="32">
        <f>$CE$5-$CE$7*SUMPRODUCT($B$5:$CD$5,Q337:CS337)</f>
        <v>-1.5399412529134793E-2</v>
      </c>
      <c r="M337" s="32">
        <f>SUMPRODUCT($B$7:$CD$7, LN(Q337:CS337))</f>
        <v>-487.23834882350536</v>
      </c>
      <c r="O337" s="48">
        <f t="shared" si="716"/>
        <v>1.0000000000000002</v>
      </c>
      <c r="P337" s="39" t="s">
        <v>405</v>
      </c>
      <c r="Q337" s="32">
        <f t="shared" ref="Q337:AV337" si="721">Q336/$O336</f>
        <v>8.1806366334920225E-3</v>
      </c>
      <c r="R337" s="32">
        <f t="shared" si="721"/>
        <v>1.1315815043596279E-2</v>
      </c>
      <c r="S337" s="32">
        <f t="shared" si="721"/>
        <v>1.6974979653953181E-2</v>
      </c>
      <c r="T337" s="32">
        <f t="shared" si="721"/>
        <v>6.8641177468429437E-3</v>
      </c>
      <c r="U337" s="32">
        <f t="shared" si="721"/>
        <v>9.4947484334829465E-3</v>
      </c>
      <c r="V337" s="32">
        <f t="shared" si="721"/>
        <v>1.4243177434133315E-2</v>
      </c>
      <c r="W337" s="32">
        <f t="shared" si="721"/>
        <v>4.0548761244955595E-3</v>
      </c>
      <c r="X337" s="32">
        <f t="shared" si="721"/>
        <v>5.6088823285015991E-3</v>
      </c>
      <c r="Y337" s="32">
        <f t="shared" si="721"/>
        <v>8.413946590759518E-3</v>
      </c>
      <c r="Z337" s="32">
        <f t="shared" si="721"/>
        <v>1.4007256651027256E-2</v>
      </c>
      <c r="AA337" s="32">
        <f t="shared" si="721"/>
        <v>1.9375451157711273E-2</v>
      </c>
      <c r="AB337" s="32">
        <f t="shared" si="721"/>
        <v>2.9065329180547064E-2</v>
      </c>
      <c r="AC337" s="32">
        <f t="shared" si="721"/>
        <v>1.1753053371086857E-2</v>
      </c>
      <c r="AD337" s="32">
        <f t="shared" si="721"/>
        <v>1.625733840814338E-2</v>
      </c>
      <c r="AE337" s="32">
        <f t="shared" si="721"/>
        <v>2.4387813661008732E-2</v>
      </c>
      <c r="AF337" s="32">
        <f t="shared" si="721"/>
        <v>6.9429425983057163E-3</v>
      </c>
      <c r="AG337" s="32">
        <f t="shared" si="721"/>
        <v>9.6037824219062824E-3</v>
      </c>
      <c r="AH337" s="32">
        <f t="shared" si="721"/>
        <v>1.4406740529495404E-2</v>
      </c>
      <c r="AI337" s="32">
        <f t="shared" si="721"/>
        <v>2.8692896882400343E-2</v>
      </c>
      <c r="AJ337" s="32">
        <f t="shared" si="721"/>
        <v>3.9689272208589317E-2</v>
      </c>
      <c r="AK337" s="32">
        <f t="shared" si="721"/>
        <v>5.9538317445571878E-2</v>
      </c>
      <c r="AL337" s="32">
        <f t="shared" si="721"/>
        <v>2.4075317303849889E-2</v>
      </c>
      <c r="AM337" s="32">
        <f t="shared" si="721"/>
        <v>3.3302033806379562E-2</v>
      </c>
      <c r="AN337" s="32">
        <f t="shared" si="721"/>
        <v>4.9956750275665131E-2</v>
      </c>
      <c r="AO337" s="32">
        <f t="shared" si="721"/>
        <v>1.4222137924416548E-2</v>
      </c>
      <c r="AP337" s="32">
        <f t="shared" si="721"/>
        <v>1.9672684350547479E-2</v>
      </c>
      <c r="AQ337" s="32">
        <f t="shared" si="721"/>
        <v>2.9511211989821998E-2</v>
      </c>
      <c r="AR337" s="32">
        <f t="shared" si="721"/>
        <v>5.1840619056146434E-3</v>
      </c>
      <c r="AS337" s="32">
        <f t="shared" si="721"/>
        <v>7.1708215786438012E-3</v>
      </c>
      <c r="AT337" s="32">
        <f t="shared" si="721"/>
        <v>1.0757028983828429E-2</v>
      </c>
      <c r="AU337" s="32">
        <f t="shared" si="721"/>
        <v>4.349785098800114E-3</v>
      </c>
      <c r="AV337" s="32">
        <f t="shared" si="721"/>
        <v>6.0168133438292578E-3</v>
      </c>
      <c r="AW337" s="32">
        <f t="shared" ref="AW337:CB337" si="722">AW336/$O336</f>
        <v>9.0258884313361848E-3</v>
      </c>
      <c r="AX337" s="32">
        <f t="shared" si="722"/>
        <v>2.5695712681973459E-3</v>
      </c>
      <c r="AY337" s="32">
        <f t="shared" si="722"/>
        <v>3.5543435694501018E-3</v>
      </c>
      <c r="AZ337" s="32">
        <f t="shared" si="722"/>
        <v>5.3319102108087971E-3</v>
      </c>
      <c r="BA337" s="32">
        <f t="shared" si="722"/>
        <v>8.876385648211001E-3</v>
      </c>
      <c r="BB337" s="32">
        <f t="shared" si="722"/>
        <v>1.2278205566491758E-2</v>
      </c>
      <c r="BC337" s="32">
        <f t="shared" si="722"/>
        <v>1.8418672351506869E-2</v>
      </c>
      <c r="BD337" s="32">
        <f t="shared" si="722"/>
        <v>7.4478991043633383E-3</v>
      </c>
      <c r="BE337" s="32">
        <f t="shared" si="722"/>
        <v>1.0302260386838154E-2</v>
      </c>
      <c r="BF337" s="32">
        <f t="shared" si="722"/>
        <v>1.5454535071715583E-2</v>
      </c>
      <c r="BG337" s="32">
        <f t="shared" si="722"/>
        <v>4.399736334625811E-3</v>
      </c>
      <c r="BH337" s="32">
        <f t="shared" si="722"/>
        <v>6.0859080819439561E-3</v>
      </c>
      <c r="BI337" s="32">
        <f t="shared" si="722"/>
        <v>9.1295382143322407E-3</v>
      </c>
      <c r="BJ337" s="32">
        <f t="shared" si="722"/>
        <v>1.8182662346938463E-2</v>
      </c>
      <c r="BK337" s="32">
        <f t="shared" si="722"/>
        <v>2.5151055270656829E-2</v>
      </c>
      <c r="BL337" s="32">
        <f t="shared" si="722"/>
        <v>3.7729376969311633E-2</v>
      </c>
      <c r="BM337" s="32">
        <f t="shared" si="722"/>
        <v>1.5256506417789299E-2</v>
      </c>
      <c r="BN337" s="32">
        <f t="shared" si="722"/>
        <v>2.1103468173656006E-2</v>
      </c>
      <c r="BO337" s="32">
        <f t="shared" si="722"/>
        <v>3.1657546672114026E-2</v>
      </c>
      <c r="BP337" s="32">
        <f t="shared" si="722"/>
        <v>9.0125557133923333E-3</v>
      </c>
      <c r="BQ337" s="32">
        <f t="shared" si="722"/>
        <v>1.2466561967234209E-2</v>
      </c>
      <c r="BR337" s="32">
        <f t="shared" si="722"/>
        <v>1.870122787737722E-2</v>
      </c>
      <c r="BS337" s="32">
        <f t="shared" si="722"/>
        <v>2.0817871898128558E-3</v>
      </c>
      <c r="BT337" s="32">
        <f t="shared" si="722"/>
        <v>2.8796192589224737E-3</v>
      </c>
      <c r="BU337" s="32">
        <f t="shared" si="722"/>
        <v>4.3197487890192397E-3</v>
      </c>
      <c r="BV337" s="32">
        <f t="shared" si="722"/>
        <v>1.7467628786055724E-3</v>
      </c>
      <c r="BW337" s="32">
        <f t="shared" si="722"/>
        <v>2.4161989518513868E-3</v>
      </c>
      <c r="BX337" s="32">
        <f t="shared" si="722"/>
        <v>3.6245668464500928E-3</v>
      </c>
      <c r="BY337" s="32">
        <f t="shared" si="722"/>
        <v>1.031874357760042E-3</v>
      </c>
      <c r="BZ337" s="32">
        <f t="shared" si="722"/>
        <v>1.4273338254431247E-3</v>
      </c>
      <c r="CA337" s="32">
        <f t="shared" si="722"/>
        <v>2.1411593025292145E-3</v>
      </c>
      <c r="CB337" s="32">
        <f t="shared" si="722"/>
        <v>3.5645303375468522E-3</v>
      </c>
      <c r="CC337" s="32">
        <f t="shared" ref="CC337:CS337" si="723">CC336/$O336</f>
        <v>4.930614550441189E-3</v>
      </c>
      <c r="CD337" s="32">
        <f t="shared" si="723"/>
        <v>7.396469574022387E-3</v>
      </c>
      <c r="CE337" s="32">
        <f t="shared" si="723"/>
        <v>2.9908865343003473E-3</v>
      </c>
      <c r="CF337" s="32">
        <f t="shared" si="723"/>
        <v>4.137125306356319E-3</v>
      </c>
      <c r="CG337" s="32">
        <f t="shared" si="723"/>
        <v>6.2061475581465754E-3</v>
      </c>
      <c r="CH337" s="32">
        <f t="shared" si="723"/>
        <v>1.7668220223331251E-3</v>
      </c>
      <c r="CI337" s="32">
        <f t="shared" si="723"/>
        <v>2.4439456383897676E-3</v>
      </c>
      <c r="CJ337" s="32">
        <f t="shared" si="723"/>
        <v>3.6661899586730323E-3</v>
      </c>
      <c r="CK337" s="32">
        <f t="shared" si="723"/>
        <v>7.3016939688842521E-3</v>
      </c>
      <c r="CL337" s="32">
        <f t="shared" si="723"/>
        <v>1.010002303715171E-2</v>
      </c>
      <c r="CM337" s="32">
        <f t="shared" si="723"/>
        <v>1.5151156580376633E-2</v>
      </c>
      <c r="CN337" s="32">
        <f t="shared" si="723"/>
        <v>6.1266242957964236E-3</v>
      </c>
      <c r="CO337" s="32">
        <f t="shared" si="723"/>
        <v>8.4746151771371465E-3</v>
      </c>
      <c r="CP337" s="32">
        <f t="shared" si="723"/>
        <v>1.2712864221689052E-2</v>
      </c>
      <c r="CQ337" s="32">
        <f t="shared" si="723"/>
        <v>3.619212766594132E-3</v>
      </c>
      <c r="CR337" s="32">
        <f t="shared" si="723"/>
        <v>5.0062536823273661E-3</v>
      </c>
      <c r="CS337" s="32">
        <f t="shared" si="723"/>
        <v>7.5099366747008438E-3</v>
      </c>
    </row>
    <row r="338" spans="2:97" ht="13.5" thickTop="1" x14ac:dyDescent="0.2">
      <c r="H338" s="34">
        <f t="shared" si="719"/>
        <v>2.6085488661919953E-3</v>
      </c>
      <c r="I338" s="34">
        <f t="shared" ref="I338:J338" si="724">I333</f>
        <v>0.36328263432687569</v>
      </c>
      <c r="J338" s="34">
        <f t="shared" si="724"/>
        <v>0.6527059170790277</v>
      </c>
      <c r="K338" s="34">
        <f t="shared" si="715"/>
        <v>0.36498524960682899</v>
      </c>
      <c r="L338" s="34">
        <f>$CE$6-$CE$7*SUMPRODUCT($B$6:$CD$6,Q337:CS337)</f>
        <v>-0.13202084113436996</v>
      </c>
    </row>
    <row r="339" spans="2:97" ht="13.5" thickBot="1" x14ac:dyDescent="0.25">
      <c r="B339" s="39" t="s">
        <v>406</v>
      </c>
      <c r="D339" s="39" t="s">
        <v>407</v>
      </c>
      <c r="E339" s="39" t="s">
        <v>408</v>
      </c>
      <c r="F339" s="39" t="s">
        <v>409</v>
      </c>
      <c r="H339" s="39" t="s">
        <v>386</v>
      </c>
      <c r="I339" s="39" t="s">
        <v>410</v>
      </c>
      <c r="J339" s="39" t="s">
        <v>411</v>
      </c>
      <c r="K339" s="39" t="s">
        <v>388</v>
      </c>
      <c r="L339" s="39" t="s">
        <v>412</v>
      </c>
      <c r="M339" s="39" t="s">
        <v>413</v>
      </c>
      <c r="O339" s="45" t="s">
        <v>375</v>
      </c>
    </row>
    <row r="340" spans="2:97" ht="14.25" thickTop="1" thickBot="1" x14ac:dyDescent="0.25">
      <c r="B340" s="32">
        <f>1+B335</f>
        <v>3</v>
      </c>
      <c r="D340" s="32">
        <f>IF(F335,IF(M340&lt;0,D335,H340),E335)</f>
        <v>0</v>
      </c>
      <c r="E340" s="32">
        <f>IF(F335,IF(M340&lt;0,H340,E335),H340)</f>
        <v>1.3042744330959977E-3</v>
      </c>
      <c r="F340" s="32" t="b">
        <f>OR(F335,M340*M335&lt;=0)</f>
        <v>1</v>
      </c>
      <c r="H340" s="32">
        <f>IF(F335,(D335+E335)/2,2*H335)</f>
        <v>1.3042744330959977E-3</v>
      </c>
      <c r="I340" s="32">
        <f>I335</f>
        <v>-0.68166306362376605</v>
      </c>
      <c r="J340" s="32">
        <f>J335</f>
        <v>-1</v>
      </c>
      <c r="K340" s="32">
        <f>I340+J340*H340</f>
        <v>-0.68296733805686205</v>
      </c>
      <c r="L340" s="32">
        <f>$CE$3-$CE$7*SUMPRODUCT($B$3:$CD$3,Q342:CS342)</f>
        <v>6.8711169194216382E-2</v>
      </c>
      <c r="M340" s="32">
        <f>SUMPRODUCT(L340:L343,J340:J343)</f>
        <v>-0.12064170906629385</v>
      </c>
      <c r="O340" s="46">
        <f>SUM(Q340:CS340)</f>
        <v>7.3716585422049494</v>
      </c>
      <c r="P340" s="39" t="s">
        <v>402</v>
      </c>
      <c r="Q340" s="32">
        <f t="shared" ref="Q340:AV340" si="725">SUMPRODUCT(B$3:B$6,$K340:$K343)</f>
        <v>4.2034987975682558E-2</v>
      </c>
      <c r="R340" s="32">
        <f t="shared" si="725"/>
        <v>0.36570960305732908</v>
      </c>
      <c r="S340" s="32">
        <f t="shared" si="725"/>
        <v>0.77030287190938718</v>
      </c>
      <c r="T340" s="32">
        <f t="shared" si="725"/>
        <v>-0.13348380682611768</v>
      </c>
      <c r="U340" s="32">
        <f t="shared" si="725"/>
        <v>0.19019080825552884</v>
      </c>
      <c r="V340" s="32">
        <f t="shared" si="725"/>
        <v>0.59478407710758696</v>
      </c>
      <c r="W340" s="32">
        <f t="shared" si="725"/>
        <v>-0.66004019123151836</v>
      </c>
      <c r="X340" s="32">
        <f t="shared" si="725"/>
        <v>-0.33636557614987189</v>
      </c>
      <c r="Y340" s="32">
        <f t="shared" si="725"/>
        <v>6.822769270218626E-2</v>
      </c>
      <c r="Z340" s="32">
        <f t="shared" si="725"/>
        <v>0.5801801288767634</v>
      </c>
      <c r="AA340" s="32">
        <f t="shared" si="725"/>
        <v>0.90385474395840992</v>
      </c>
      <c r="AB340" s="32">
        <f t="shared" si="725"/>
        <v>1.3084480128104681</v>
      </c>
      <c r="AC340" s="32">
        <f t="shared" si="725"/>
        <v>0.40466133407496319</v>
      </c>
      <c r="AD340" s="32">
        <f t="shared" si="725"/>
        <v>0.72833594915660971</v>
      </c>
      <c r="AE340" s="32">
        <f t="shared" si="725"/>
        <v>1.1329292180086679</v>
      </c>
      <c r="AF340" s="32">
        <f t="shared" si="725"/>
        <v>-0.12189505033043752</v>
      </c>
      <c r="AG340" s="32">
        <f t="shared" si="725"/>
        <v>0.20177956475120901</v>
      </c>
      <c r="AH340" s="32">
        <f t="shared" si="725"/>
        <v>0.60637283360326721</v>
      </c>
      <c r="AI340" s="32">
        <f t="shared" si="725"/>
        <v>1.2977069834115378</v>
      </c>
      <c r="AJ340" s="32">
        <f t="shared" si="725"/>
        <v>1.6213815984931843</v>
      </c>
      <c r="AK340" s="32">
        <f t="shared" si="725"/>
        <v>2.0259748673452425</v>
      </c>
      <c r="AL340" s="32">
        <f t="shared" si="725"/>
        <v>1.1221881886097376</v>
      </c>
      <c r="AM340" s="32">
        <f t="shared" si="725"/>
        <v>1.4458628036913841</v>
      </c>
      <c r="AN340" s="32">
        <f t="shared" si="725"/>
        <v>1.8504560725434422</v>
      </c>
      <c r="AO340" s="32">
        <f t="shared" si="725"/>
        <v>0.59563180420433692</v>
      </c>
      <c r="AP340" s="32">
        <f t="shared" si="725"/>
        <v>0.91930641928598344</v>
      </c>
      <c r="AQ340" s="32">
        <f t="shared" si="725"/>
        <v>1.3238996881380416</v>
      </c>
      <c r="AR340" s="32">
        <f t="shared" si="725"/>
        <v>-0.41327657072889218</v>
      </c>
      <c r="AS340" s="32">
        <f t="shared" si="725"/>
        <v>-8.9601955647245657E-2</v>
      </c>
      <c r="AT340" s="32">
        <f t="shared" si="725"/>
        <v>0.3149913132048125</v>
      </c>
      <c r="AU340" s="32">
        <f t="shared" si="725"/>
        <v>-0.58879536553069245</v>
      </c>
      <c r="AV340" s="32">
        <f t="shared" si="725"/>
        <v>-0.26512075044904593</v>
      </c>
      <c r="AW340" s="32">
        <f t="shared" ref="AW340:CB340" si="726">SUMPRODUCT(AH$3:AH$6,$K340:$K343)</f>
        <v>0.13947251840301225</v>
      </c>
      <c r="AX340" s="32">
        <f t="shared" si="726"/>
        <v>-1.1153517499360932</v>
      </c>
      <c r="AY340" s="32">
        <f t="shared" si="726"/>
        <v>-0.79167713485444668</v>
      </c>
      <c r="AZ340" s="32">
        <f t="shared" si="726"/>
        <v>-0.38708386600238853</v>
      </c>
      <c r="BA340" s="32">
        <f t="shared" si="726"/>
        <v>0.12486857017218866</v>
      </c>
      <c r="BB340" s="32">
        <f t="shared" si="726"/>
        <v>0.44854318525383519</v>
      </c>
      <c r="BC340" s="32">
        <f t="shared" si="726"/>
        <v>0.85313645410589334</v>
      </c>
      <c r="BD340" s="32">
        <f t="shared" si="726"/>
        <v>-5.0650224629611551E-2</v>
      </c>
      <c r="BE340" s="32">
        <f t="shared" si="726"/>
        <v>0.27302439045203497</v>
      </c>
      <c r="BF340" s="32">
        <f t="shared" si="726"/>
        <v>0.67761765930409312</v>
      </c>
      <c r="BG340" s="32">
        <f t="shared" si="726"/>
        <v>-0.57720660903501231</v>
      </c>
      <c r="BH340" s="32">
        <f t="shared" si="726"/>
        <v>-0.25353199395336579</v>
      </c>
      <c r="BI340" s="32">
        <f t="shared" si="726"/>
        <v>0.15106127489869239</v>
      </c>
      <c r="BJ340" s="32">
        <f t="shared" si="726"/>
        <v>0.84239542470696316</v>
      </c>
      <c r="BK340" s="32">
        <f t="shared" si="726"/>
        <v>1.1660700397886097</v>
      </c>
      <c r="BL340" s="32">
        <f t="shared" si="726"/>
        <v>1.5706633086406678</v>
      </c>
      <c r="BM340" s="32">
        <f t="shared" si="726"/>
        <v>0.66687662990516294</v>
      </c>
      <c r="BN340" s="32">
        <f t="shared" si="726"/>
        <v>0.99055124498680946</v>
      </c>
      <c r="BO340" s="32">
        <f t="shared" si="726"/>
        <v>1.3951445138388676</v>
      </c>
      <c r="BP340" s="32">
        <f t="shared" si="726"/>
        <v>0.14032024549976208</v>
      </c>
      <c r="BQ340" s="32">
        <f t="shared" si="726"/>
        <v>0.4639948605814086</v>
      </c>
      <c r="BR340" s="32">
        <f t="shared" si="726"/>
        <v>0.86858812943346675</v>
      </c>
      <c r="BS340" s="32">
        <f t="shared" si="726"/>
        <v>-1.3238996881380416</v>
      </c>
      <c r="BT340" s="32">
        <f t="shared" si="726"/>
        <v>-1.0002250730563951</v>
      </c>
      <c r="BU340" s="32">
        <f t="shared" si="726"/>
        <v>-0.59563180420433692</v>
      </c>
      <c r="BV340" s="32">
        <f t="shared" si="726"/>
        <v>-1.4994184829398418</v>
      </c>
      <c r="BW340" s="32">
        <f t="shared" si="726"/>
        <v>-1.1757438678581953</v>
      </c>
      <c r="BX340" s="32">
        <f t="shared" si="726"/>
        <v>-0.77115059900613714</v>
      </c>
      <c r="BY340" s="32">
        <f t="shared" si="726"/>
        <v>-2.0259748673452425</v>
      </c>
      <c r="BZ340" s="32">
        <f t="shared" si="726"/>
        <v>-1.7023002522635959</v>
      </c>
      <c r="CA340" s="32">
        <f t="shared" si="726"/>
        <v>-1.2977069834115378</v>
      </c>
      <c r="CB340" s="32">
        <f t="shared" si="726"/>
        <v>-0.7857545472369607</v>
      </c>
      <c r="CC340" s="32">
        <f t="shared" ref="CC340:CS340" si="727">SUMPRODUCT(BN$3:BN$6,$K340:$K343)</f>
        <v>-0.46207993215531412</v>
      </c>
      <c r="CD340" s="32">
        <f t="shared" si="727"/>
        <v>-5.7486663303255969E-2</v>
      </c>
      <c r="CE340" s="32">
        <f t="shared" si="727"/>
        <v>-0.96127334203876091</v>
      </c>
      <c r="CF340" s="32">
        <f t="shared" si="727"/>
        <v>-0.63759872695711439</v>
      </c>
      <c r="CG340" s="32">
        <f t="shared" si="727"/>
        <v>-0.23300545810505624</v>
      </c>
      <c r="CH340" s="32">
        <f t="shared" si="727"/>
        <v>-1.4878297264441616</v>
      </c>
      <c r="CI340" s="32">
        <f t="shared" si="727"/>
        <v>-1.164155111362515</v>
      </c>
      <c r="CJ340" s="32">
        <f t="shared" si="727"/>
        <v>-0.75956184251045689</v>
      </c>
      <c r="CK340" s="32">
        <f t="shared" si="727"/>
        <v>-6.822769270218626E-2</v>
      </c>
      <c r="CL340" s="32">
        <f t="shared" si="727"/>
        <v>0.25544692237946026</v>
      </c>
      <c r="CM340" s="32">
        <f t="shared" si="727"/>
        <v>0.66004019123151836</v>
      </c>
      <c r="CN340" s="32">
        <f t="shared" si="727"/>
        <v>-0.2437464875039865</v>
      </c>
      <c r="CO340" s="32">
        <f t="shared" si="727"/>
        <v>7.9928127577660019E-2</v>
      </c>
      <c r="CP340" s="32">
        <f t="shared" si="727"/>
        <v>0.48452139642971814</v>
      </c>
      <c r="CQ340" s="32">
        <f t="shared" si="727"/>
        <v>-0.77030287190938718</v>
      </c>
      <c r="CR340" s="32">
        <f t="shared" si="727"/>
        <v>-0.44662825682774071</v>
      </c>
      <c r="CS340" s="32">
        <f t="shared" si="727"/>
        <v>-4.2034987975682558E-2</v>
      </c>
    </row>
    <row r="341" spans="2:97" ht="14.25" thickTop="1" thickBot="1" x14ac:dyDescent="0.25">
      <c r="H341" s="33">
        <f>H340</f>
        <v>1.3042744330959977E-3</v>
      </c>
      <c r="I341" s="33">
        <f t="shared" ref="I341:J341" si="728">I336</f>
        <v>0.62823218488319477</v>
      </c>
      <c r="J341" s="33">
        <f t="shared" si="728"/>
        <v>-0.30376058535982248</v>
      </c>
      <c r="K341" s="33">
        <f t="shared" ref="K341:K343" si="729">I341+J341*H341</f>
        <v>0.62783599771792764</v>
      </c>
      <c r="L341" s="33">
        <f>$CE$4-$CE$7*SUMPRODUCT($B$4:$CD$4,Q342:CS342)</f>
        <v>2.7991809490409025E-2</v>
      </c>
      <c r="M341" s="39" t="s">
        <v>414</v>
      </c>
      <c r="O341" s="47">
        <f t="shared" ref="O341:O342" si="730">SUM(Q341:CS341)</f>
        <v>127.49910538147118</v>
      </c>
      <c r="P341" s="39" t="s">
        <v>404</v>
      </c>
      <c r="Q341" s="33">
        <f>EXP(Q340)</f>
        <v>1.0429309681557668</v>
      </c>
      <c r="R341" s="33">
        <f>EXP(R340)</f>
        <v>1.4415365640550157</v>
      </c>
      <c r="S341" s="33">
        <f t="shared" ref="S341:CD341" si="731">EXP(S340)</f>
        <v>2.1604204853832143</v>
      </c>
      <c r="T341" s="33">
        <f t="shared" si="731"/>
        <v>0.87504163856429862</v>
      </c>
      <c r="U341" s="33">
        <f t="shared" si="731"/>
        <v>1.2094803544779325</v>
      </c>
      <c r="V341" s="33">
        <f t="shared" si="731"/>
        <v>1.8126395123356394</v>
      </c>
      <c r="W341" s="33">
        <f t="shared" si="731"/>
        <v>0.51683056201749256</v>
      </c>
      <c r="X341" s="33">
        <f t="shared" si="731"/>
        <v>0.71436190439983671</v>
      </c>
      <c r="Y341" s="33">
        <f t="shared" si="731"/>
        <v>1.070609050596286</v>
      </c>
      <c r="Z341" s="33">
        <f t="shared" si="731"/>
        <v>1.78636017682347</v>
      </c>
      <c r="AA341" s="33">
        <f t="shared" si="731"/>
        <v>2.469102548576553</v>
      </c>
      <c r="AB341" s="33">
        <f t="shared" si="731"/>
        <v>3.700426239242522</v>
      </c>
      <c r="AC341" s="33">
        <f t="shared" si="731"/>
        <v>1.4987948233599264</v>
      </c>
      <c r="AD341" s="33">
        <f t="shared" si="731"/>
        <v>2.0716304394626257</v>
      </c>
      <c r="AE341" s="33">
        <f t="shared" si="731"/>
        <v>3.1047376467293537</v>
      </c>
      <c r="AF341" s="33">
        <f t="shared" si="731"/>
        <v>0.88524126940628955</v>
      </c>
      <c r="AG341" s="33">
        <f t="shared" si="731"/>
        <v>1.22357825860345</v>
      </c>
      <c r="AH341" s="33">
        <f t="shared" si="731"/>
        <v>1.8337679398991142</v>
      </c>
      <c r="AI341" s="33">
        <f t="shared" si="731"/>
        <v>3.6608925485669555</v>
      </c>
      <c r="AJ341" s="33">
        <f t="shared" si="731"/>
        <v>5.0600764834587091</v>
      </c>
      <c r="AK341" s="33">
        <f t="shared" si="731"/>
        <v>7.5835002490112631</v>
      </c>
      <c r="AL341" s="33">
        <f t="shared" si="731"/>
        <v>3.0715680252265862</v>
      </c>
      <c r="AM341" s="33">
        <f t="shared" si="731"/>
        <v>4.2455136078431925</v>
      </c>
      <c r="AN341" s="33">
        <f t="shared" si="731"/>
        <v>6.3627207231960172</v>
      </c>
      <c r="AO341" s="33">
        <f t="shared" si="731"/>
        <v>1.8141767874697168</v>
      </c>
      <c r="AP341" s="33">
        <f t="shared" si="731"/>
        <v>2.5075505979288066</v>
      </c>
      <c r="AQ341" s="33">
        <f t="shared" si="731"/>
        <v>3.7580480544047927</v>
      </c>
      <c r="AR341" s="33">
        <f t="shared" si="731"/>
        <v>0.66147931171140006</v>
      </c>
      <c r="AS341" s="33">
        <f t="shared" si="731"/>
        <v>0.91429504282925045</v>
      </c>
      <c r="AT341" s="33">
        <f t="shared" si="731"/>
        <v>1.3702474078467086</v>
      </c>
      <c r="AU341" s="33">
        <f t="shared" si="731"/>
        <v>0.55499544885494101</v>
      </c>
      <c r="AV341" s="33">
        <f t="shared" si="731"/>
        <v>0.76711331510584901</v>
      </c>
      <c r="AW341" s="33">
        <f t="shared" si="731"/>
        <v>1.1496672105929706</v>
      </c>
      <c r="AX341" s="33">
        <f t="shared" si="731"/>
        <v>0.327799955004967</v>
      </c>
      <c r="AY341" s="33">
        <f t="shared" si="731"/>
        <v>0.45308427428408038</v>
      </c>
      <c r="AZ341" s="33">
        <f t="shared" si="731"/>
        <v>0.67903414465937662</v>
      </c>
      <c r="BA341" s="33">
        <f t="shared" si="731"/>
        <v>1.132999533347216</v>
      </c>
      <c r="BB341" s="33">
        <f t="shared" si="731"/>
        <v>1.5660291085855902</v>
      </c>
      <c r="BC341" s="33">
        <f t="shared" si="731"/>
        <v>2.3469965668977659</v>
      </c>
      <c r="BD341" s="33">
        <f t="shared" si="731"/>
        <v>0.950611112743044</v>
      </c>
      <c r="BE341" s="33">
        <f t="shared" si="731"/>
        <v>1.3139322918364582</v>
      </c>
      <c r="BF341" s="33">
        <f t="shared" si="731"/>
        <v>1.9691808799528061</v>
      </c>
      <c r="BG341" s="33">
        <f t="shared" si="731"/>
        <v>0.56146456809204737</v>
      </c>
      <c r="BH341" s="33">
        <f t="shared" si="731"/>
        <v>0.77605491546316796</v>
      </c>
      <c r="BI341" s="33">
        <f t="shared" si="731"/>
        <v>1.1630679227675698</v>
      </c>
      <c r="BJ341" s="33">
        <f t="shared" si="731"/>
        <v>2.3219223105030906</v>
      </c>
      <c r="BK341" s="33">
        <f t="shared" si="731"/>
        <v>3.2093551842689152</v>
      </c>
      <c r="BL341" s="33">
        <f t="shared" si="731"/>
        <v>4.8098375426991726</v>
      </c>
      <c r="BM341" s="33">
        <f t="shared" si="731"/>
        <v>1.9481430365371706</v>
      </c>
      <c r="BN341" s="33">
        <f t="shared" si="731"/>
        <v>2.6927184108297206</v>
      </c>
      <c r="BO341" s="33">
        <f t="shared" si="731"/>
        <v>4.0355577244331649</v>
      </c>
      <c r="BP341" s="33">
        <f t="shared" si="731"/>
        <v>1.1506422278555211</v>
      </c>
      <c r="BQ341" s="33">
        <f t="shared" si="731"/>
        <v>1.5904147966116611</v>
      </c>
      <c r="BR341" s="33">
        <f t="shared" si="731"/>
        <v>2.3835432222344091</v>
      </c>
      <c r="BS341" s="33">
        <f t="shared" si="731"/>
        <v>0.26609558619877255</v>
      </c>
      <c r="BT341" s="33">
        <f t="shared" si="731"/>
        <v>0.36779665073853035</v>
      </c>
      <c r="BU341" s="33">
        <f t="shared" si="731"/>
        <v>0.55121419638200098</v>
      </c>
      <c r="BV341" s="33">
        <f t="shared" si="731"/>
        <v>0.22325995187758679</v>
      </c>
      <c r="BW341" s="33">
        <f t="shared" si="731"/>
        <v>0.30858934459470061</v>
      </c>
      <c r="BX341" s="33">
        <f t="shared" si="731"/>
        <v>0.46248063230391112</v>
      </c>
      <c r="BY341" s="33">
        <f t="shared" si="731"/>
        <v>0.13186522940120957</v>
      </c>
      <c r="BZ341" s="33">
        <f t="shared" si="731"/>
        <v>0.18226378879657107</v>
      </c>
      <c r="CA341" s="33">
        <f t="shared" si="731"/>
        <v>0.27315742998014153</v>
      </c>
      <c r="CB341" s="33">
        <f t="shared" si="731"/>
        <v>0.45577566773622696</v>
      </c>
      <c r="CC341" s="33">
        <f t="shared" si="731"/>
        <v>0.62997198291098455</v>
      </c>
      <c r="CD341" s="33">
        <f t="shared" si="731"/>
        <v>0.94413448193772831</v>
      </c>
      <c r="CE341" s="33">
        <f t="shared" ref="CE341:CS341" si="732">EXP(CE340)</f>
        <v>0.38240564264659876</v>
      </c>
      <c r="CF341" s="33">
        <f t="shared" si="732"/>
        <v>0.52856011855781437</v>
      </c>
      <c r="CG341" s="33">
        <f t="shared" si="732"/>
        <v>0.79214924987868851</v>
      </c>
      <c r="CH341" s="33">
        <f t="shared" si="732"/>
        <v>0.22586230700058216</v>
      </c>
      <c r="CI341" s="33">
        <f t="shared" si="732"/>
        <v>0.31218631330787189</v>
      </c>
      <c r="CJ341" s="33">
        <f t="shared" si="732"/>
        <v>0.4678713834558334</v>
      </c>
      <c r="CK341" s="33">
        <f t="shared" si="732"/>
        <v>0.93404777350148538</v>
      </c>
      <c r="CL341" s="33">
        <f t="shared" si="732"/>
        <v>1.2910384859484467</v>
      </c>
      <c r="CM341" s="33">
        <f t="shared" si="732"/>
        <v>1.9348700976513733</v>
      </c>
      <c r="CN341" s="33">
        <f t="shared" si="732"/>
        <v>0.78368628334756896</v>
      </c>
      <c r="CO341" s="33">
        <f t="shared" si="732"/>
        <v>1.0832092120071863</v>
      </c>
      <c r="CP341" s="33">
        <f t="shared" si="732"/>
        <v>1.6233978588744435</v>
      </c>
      <c r="CQ341" s="33">
        <f t="shared" si="732"/>
        <v>0.46287285589343063</v>
      </c>
      <c r="CR341" s="33">
        <f t="shared" si="732"/>
        <v>0.63978169855177958</v>
      </c>
      <c r="CS341" s="33">
        <f t="shared" si="732"/>
        <v>0.95883623224681658</v>
      </c>
    </row>
    <row r="342" spans="2:97" ht="14.25" thickTop="1" thickBot="1" x14ac:dyDescent="0.25">
      <c r="H342" s="32">
        <f t="shared" ref="H342:H343" si="733">H341</f>
        <v>1.3042744330959977E-3</v>
      </c>
      <c r="I342" s="32">
        <f t="shared" ref="I342:J342" si="734">I337</f>
        <v>-0.35115026052199094</v>
      </c>
      <c r="J342" s="32">
        <f t="shared" si="734"/>
        <v>8.6385898190940252E-2</v>
      </c>
      <c r="K342" s="32">
        <f t="shared" si="729"/>
        <v>-0.35103758960360049</v>
      </c>
      <c r="L342" s="32">
        <f>$CE$5-$CE$7*SUMPRODUCT($B$5:$CD$5,Q342:CS342)</f>
        <v>-7.6406441481964293E-3</v>
      </c>
      <c r="M342" s="32">
        <f>SUMPRODUCT($B$7:$CD$7, LN(Q342:CS342))</f>
        <v>-487.23811165219615</v>
      </c>
      <c r="O342" s="48">
        <f t="shared" si="730"/>
        <v>1</v>
      </c>
      <c r="P342" s="39" t="s">
        <v>405</v>
      </c>
      <c r="Q342" s="32">
        <f t="shared" ref="Q342:AV342" si="735">Q341/$O341</f>
        <v>8.1799081259069824E-3</v>
      </c>
      <c r="R342" s="32">
        <f t="shared" si="735"/>
        <v>1.1306248461446124E-2</v>
      </c>
      <c r="S342" s="32">
        <f t="shared" si="735"/>
        <v>1.6944593288865363E-2</v>
      </c>
      <c r="T342" s="32">
        <f t="shared" si="735"/>
        <v>6.8631198308899202E-3</v>
      </c>
      <c r="U342" s="32">
        <f t="shared" si="735"/>
        <v>9.4861869882084705E-3</v>
      </c>
      <c r="V342" s="32">
        <f t="shared" si="735"/>
        <v>1.4216880243295114E-2</v>
      </c>
      <c r="W342" s="32">
        <f t="shared" si="735"/>
        <v>4.0536014779959471E-3</v>
      </c>
      <c r="X342" s="32">
        <f t="shared" si="735"/>
        <v>5.6028777791224515E-3</v>
      </c>
      <c r="Y342" s="32">
        <f t="shared" si="735"/>
        <v>8.396992648639183E-3</v>
      </c>
      <c r="Z342" s="32">
        <f t="shared" si="735"/>
        <v>1.4010766361683609E-2</v>
      </c>
      <c r="AA342" s="32">
        <f t="shared" si="735"/>
        <v>1.9365646066214482E-2</v>
      </c>
      <c r="AB342" s="32">
        <f t="shared" si="735"/>
        <v>2.9023154540347755E-2</v>
      </c>
      <c r="AC342" s="32">
        <f t="shared" si="735"/>
        <v>1.1755335999226069E-2</v>
      </c>
      <c r="AD342" s="32">
        <f t="shared" si="735"/>
        <v>1.6248195885488037E-2</v>
      </c>
      <c r="AE342" s="32">
        <f t="shared" si="735"/>
        <v>2.435105436575518E-2</v>
      </c>
      <c r="AF342" s="32">
        <f t="shared" si="735"/>
        <v>6.9431174968458825E-3</v>
      </c>
      <c r="AG342" s="32">
        <f t="shared" si="735"/>
        <v>9.596759561116627E-3</v>
      </c>
      <c r="AH342" s="32">
        <f t="shared" si="735"/>
        <v>1.4382594563409436E-2</v>
      </c>
      <c r="AI342" s="32">
        <f t="shared" si="735"/>
        <v>2.871308420254198E-2</v>
      </c>
      <c r="AJ342" s="32">
        <f t="shared" si="735"/>
        <v>3.9687152849576503E-2</v>
      </c>
      <c r="AK342" s="32">
        <f t="shared" si="735"/>
        <v>5.9478850665828559E-2</v>
      </c>
      <c r="AL342" s="32">
        <f t="shared" si="735"/>
        <v>2.4090898646203066E-2</v>
      </c>
      <c r="AM342" s="32">
        <f t="shared" si="735"/>
        <v>3.3298379585808231E-2</v>
      </c>
      <c r="AN342" s="32">
        <f t="shared" si="735"/>
        <v>4.9904042104131345E-2</v>
      </c>
      <c r="AO342" s="32">
        <f t="shared" si="735"/>
        <v>1.4228937387770582E-2</v>
      </c>
      <c r="AP342" s="32">
        <f t="shared" si="735"/>
        <v>1.9667201510366179E-2</v>
      </c>
      <c r="AQ342" s="32">
        <f t="shared" si="735"/>
        <v>2.9475093516624244E-2</v>
      </c>
      <c r="AR342" s="32">
        <f t="shared" si="735"/>
        <v>5.1881094360018126E-3</v>
      </c>
      <c r="AS342" s="32">
        <f t="shared" si="735"/>
        <v>7.1709918284816486E-3</v>
      </c>
      <c r="AT342" s="32">
        <f t="shared" si="735"/>
        <v>1.0747113901285773E-2</v>
      </c>
      <c r="AU342" s="32">
        <f t="shared" si="735"/>
        <v>4.3529360240953958E-3</v>
      </c>
      <c r="AV342" s="32">
        <f t="shared" si="735"/>
        <v>6.0166172367302727E-3</v>
      </c>
      <c r="AW342" s="32">
        <f t="shared" ref="AW342:CB342" si="736">AW341/$O341</f>
        <v>9.0170609993946368E-3</v>
      </c>
      <c r="AX342" s="32">
        <f t="shared" si="736"/>
        <v>2.5709980789606745E-3</v>
      </c>
      <c r="AY342" s="32">
        <f t="shared" si="736"/>
        <v>3.5536270856840451E-3</v>
      </c>
      <c r="AZ342" s="32">
        <f t="shared" si="736"/>
        <v>5.3257953663889577E-3</v>
      </c>
      <c r="BA342" s="32">
        <f t="shared" si="736"/>
        <v>8.8863332017690318E-3</v>
      </c>
      <c r="BB342" s="32">
        <f t="shared" si="736"/>
        <v>1.228266742656826E-2</v>
      </c>
      <c r="BC342" s="32">
        <f t="shared" si="736"/>
        <v>1.8407945372445281E-2</v>
      </c>
      <c r="BD342" s="32">
        <f t="shared" si="736"/>
        <v>7.4558257479443585E-3</v>
      </c>
      <c r="BE342" s="32">
        <f t="shared" si="736"/>
        <v>1.0305423617720581E-2</v>
      </c>
      <c r="BF342" s="32">
        <f t="shared" si="736"/>
        <v>1.5444664290475699E-2</v>
      </c>
      <c r="BG342" s="32">
        <f t="shared" si="736"/>
        <v>4.4036745702032377E-3</v>
      </c>
      <c r="BH342" s="32">
        <f t="shared" si="736"/>
        <v>6.0867479276913283E-3</v>
      </c>
      <c r="BI342" s="32">
        <f t="shared" si="736"/>
        <v>9.1221653617703947E-3</v>
      </c>
      <c r="BJ342" s="32">
        <f t="shared" si="736"/>
        <v>1.8211283158074017E-2</v>
      </c>
      <c r="BK342" s="32">
        <f t="shared" si="736"/>
        <v>2.5171589829330012E-2</v>
      </c>
      <c r="BL342" s="32">
        <f t="shared" si="736"/>
        <v>3.7724480719361679E-2</v>
      </c>
      <c r="BM342" s="32">
        <f t="shared" si="736"/>
        <v>1.5279660439251087E-2</v>
      </c>
      <c r="BN342" s="32">
        <f t="shared" si="736"/>
        <v>2.1119508272416789E-2</v>
      </c>
      <c r="BO342" s="32">
        <f t="shared" si="736"/>
        <v>3.1651655220316807E-2</v>
      </c>
      <c r="BP342" s="32">
        <f t="shared" si="736"/>
        <v>9.0247082472685192E-3</v>
      </c>
      <c r="BQ342" s="32">
        <f t="shared" si="736"/>
        <v>1.2473929066821423E-2</v>
      </c>
      <c r="BR342" s="32">
        <f t="shared" si="736"/>
        <v>1.8694587817718114E-2</v>
      </c>
      <c r="BS342" s="32">
        <f t="shared" si="736"/>
        <v>2.0870388494305695E-3</v>
      </c>
      <c r="BT342" s="32">
        <f t="shared" si="736"/>
        <v>2.8846998544664331E-3</v>
      </c>
      <c r="BU342" s="32">
        <f t="shared" si="736"/>
        <v>4.3232789338622781E-3</v>
      </c>
      <c r="BV342" s="32">
        <f t="shared" si="736"/>
        <v>1.7510707326894865E-3</v>
      </c>
      <c r="BW342" s="32">
        <f t="shared" si="736"/>
        <v>2.4203255675513658E-3</v>
      </c>
      <c r="BX342" s="32">
        <f t="shared" si="736"/>
        <v>3.627324528436426E-3</v>
      </c>
      <c r="BY342" s="32">
        <f t="shared" si="736"/>
        <v>1.0342443502381852E-3</v>
      </c>
      <c r="BZ342" s="32">
        <f t="shared" si="736"/>
        <v>1.4295299425925116E-3</v>
      </c>
      <c r="CA342" s="32">
        <f t="shared" si="736"/>
        <v>2.1424262481126253E-3</v>
      </c>
      <c r="CB342" s="32">
        <f t="shared" si="736"/>
        <v>3.5747362020507371E-3</v>
      </c>
      <c r="CC342" s="32">
        <f t="shared" ref="CC342:CS342" si="737">CC341/$O341</f>
        <v>4.9409913977524686E-3</v>
      </c>
      <c r="CD342" s="32">
        <f t="shared" si="737"/>
        <v>7.4050282871626696E-3</v>
      </c>
      <c r="CE342" s="32">
        <f t="shared" si="737"/>
        <v>2.9992809871289645E-3</v>
      </c>
      <c r="CF342" s="32">
        <f t="shared" si="737"/>
        <v>4.1455986453896128E-3</v>
      </c>
      <c r="CG342" s="32">
        <f t="shared" si="737"/>
        <v>6.2129788872527071E-3</v>
      </c>
      <c r="CH342" s="32">
        <f t="shared" si="737"/>
        <v>1.7714815043196814E-3</v>
      </c>
      <c r="CI342" s="32">
        <f t="shared" si="737"/>
        <v>2.4485372848211404E-3</v>
      </c>
      <c r="CJ342" s="32">
        <f t="shared" si="737"/>
        <v>3.6696052262953907E-3</v>
      </c>
      <c r="CK342" s="32">
        <f t="shared" si="737"/>
        <v>7.3259162933485642E-3</v>
      </c>
      <c r="CL342" s="32">
        <f t="shared" si="737"/>
        <v>1.0125863095946609E-2</v>
      </c>
      <c r="CM342" s="32">
        <f t="shared" si="737"/>
        <v>1.5175558227348616E-2</v>
      </c>
      <c r="CN342" s="32">
        <f t="shared" si="737"/>
        <v>6.1466022134258691E-3</v>
      </c>
      <c r="CO342" s="32">
        <f t="shared" si="737"/>
        <v>8.4958181374392913E-3</v>
      </c>
      <c r="CP342" s="32">
        <f t="shared" si="737"/>
        <v>1.2732621566381311E-2</v>
      </c>
      <c r="CQ342" s="32">
        <f t="shared" si="737"/>
        <v>3.6304008134687483E-3</v>
      </c>
      <c r="CR342" s="32">
        <f t="shared" si="737"/>
        <v>5.0179308838096048E-3</v>
      </c>
      <c r="CS342" s="32">
        <f t="shared" si="737"/>
        <v>7.5203369418006876E-3</v>
      </c>
    </row>
    <row r="343" spans="2:97" ht="13.5" thickTop="1" x14ac:dyDescent="0.2">
      <c r="H343" s="34">
        <f t="shared" si="733"/>
        <v>1.3042744330959977E-3</v>
      </c>
      <c r="I343" s="34">
        <f t="shared" ref="I343:J343" si="738">I338</f>
        <v>0.36328263432687569</v>
      </c>
      <c r="J343" s="34">
        <f t="shared" si="738"/>
        <v>0.6527059170790277</v>
      </c>
      <c r="K343" s="34">
        <f t="shared" si="729"/>
        <v>0.36413394196685234</v>
      </c>
      <c r="L343" s="34">
        <f>$CE$6-$CE$7*SUMPRODUCT($B$6:$CD$6,Q342:CS342)</f>
        <v>-6.5523670629314523E-2</v>
      </c>
    </row>
    <row r="344" spans="2:97" ht="13.5" thickBot="1" x14ac:dyDescent="0.25">
      <c r="B344" s="39" t="s">
        <v>406</v>
      </c>
      <c r="D344" s="39" t="s">
        <v>407</v>
      </c>
      <c r="E344" s="39" t="s">
        <v>408</v>
      </c>
      <c r="F344" s="39" t="s">
        <v>409</v>
      </c>
      <c r="H344" s="39" t="s">
        <v>386</v>
      </c>
      <c r="I344" s="39" t="s">
        <v>410</v>
      </c>
      <c r="J344" s="39" t="s">
        <v>411</v>
      </c>
      <c r="K344" s="39" t="s">
        <v>388</v>
      </c>
      <c r="L344" s="39" t="s">
        <v>412</v>
      </c>
      <c r="M344" s="39" t="s">
        <v>413</v>
      </c>
      <c r="O344" s="45" t="s">
        <v>375</v>
      </c>
    </row>
    <row r="345" spans="2:97" ht="14.25" thickTop="1" thickBot="1" x14ac:dyDescent="0.25">
      <c r="B345" s="32">
        <f>1+B340</f>
        <v>4</v>
      </c>
      <c r="D345" s="32">
        <f>IF(F340,IF(M345&lt;0,D340,H345),E340)</f>
        <v>0</v>
      </c>
      <c r="E345" s="32">
        <f>IF(F340,IF(M345&lt;0,H345,E340),H345)</f>
        <v>6.5213721654799883E-4</v>
      </c>
      <c r="F345" s="32" t="b">
        <f>OR(F340,M345*M340&lt;=0)</f>
        <v>1</v>
      </c>
      <c r="H345" s="32">
        <f>IF(F340,(D340+E340)/2,2*H340)</f>
        <v>6.5213721654799883E-4</v>
      </c>
      <c r="I345" s="32">
        <f>I340</f>
        <v>-0.68166306362376605</v>
      </c>
      <c r="J345" s="32">
        <f>J340</f>
        <v>-1</v>
      </c>
      <c r="K345" s="32">
        <f>I345+J345*H345</f>
        <v>-0.68231520084031405</v>
      </c>
      <c r="L345" s="32">
        <f>$CE$3-$CE$7*SUMPRODUCT($B$3:$CD$3,Q347:CS347)</f>
        <v>3.3842175897575544E-2</v>
      </c>
      <c r="M345" s="32">
        <f>SUMPRODUCT(L345:L348,J345:J348)</f>
        <v>-5.9415756543291759E-2</v>
      </c>
      <c r="O345" s="46">
        <f>SUM(Q345:CS345)</f>
        <v>7.3670627221678071</v>
      </c>
      <c r="P345" s="39" t="s">
        <v>402</v>
      </c>
      <c r="Q345" s="32">
        <f t="shared" ref="Q345:AV345" si="739">SUMPRODUCT(B$3:B$6,$K345:$K348)</f>
        <v>4.1666746455684522E-2</v>
      </c>
      <c r="R345" s="32">
        <f t="shared" si="739"/>
        <v>0.36496300258623032</v>
      </c>
      <c r="S345" s="32">
        <f t="shared" si="739"/>
        <v>0.76908332274941249</v>
      </c>
      <c r="T345" s="32">
        <f t="shared" si="739"/>
        <v>-0.13388021607571332</v>
      </c>
      <c r="U345" s="32">
        <f t="shared" si="739"/>
        <v>0.18941604005483248</v>
      </c>
      <c r="V345" s="32">
        <f t="shared" si="739"/>
        <v>0.5935363602180147</v>
      </c>
      <c r="W345" s="32">
        <f t="shared" si="739"/>
        <v>-0.6605211036699068</v>
      </c>
      <c r="X345" s="32">
        <f t="shared" si="739"/>
        <v>-0.33722484753936105</v>
      </c>
      <c r="Y345" s="32">
        <f t="shared" si="739"/>
        <v>6.6895472623821173E-2</v>
      </c>
      <c r="Z345" s="32">
        <f t="shared" si="739"/>
        <v>0.57998168185616561</v>
      </c>
      <c r="AA345" s="32">
        <f t="shared" si="739"/>
        <v>0.9032779379867113</v>
      </c>
      <c r="AB345" s="32">
        <f t="shared" si="739"/>
        <v>1.3073982581498935</v>
      </c>
      <c r="AC345" s="32">
        <f t="shared" si="739"/>
        <v>0.40443471932476777</v>
      </c>
      <c r="AD345" s="32">
        <f t="shared" si="739"/>
        <v>0.72773097545531351</v>
      </c>
      <c r="AE345" s="32">
        <f t="shared" si="739"/>
        <v>1.1318512956184958</v>
      </c>
      <c r="AF345" s="32">
        <f t="shared" si="739"/>
        <v>-0.12220616826942582</v>
      </c>
      <c r="AG345" s="32">
        <f t="shared" si="739"/>
        <v>0.20109008786111998</v>
      </c>
      <c r="AH345" s="32">
        <f t="shared" si="739"/>
        <v>0.60521040802430215</v>
      </c>
      <c r="AI345" s="32">
        <f t="shared" si="739"/>
        <v>1.2977349290568068</v>
      </c>
      <c r="AJ345" s="32">
        <f t="shared" si="739"/>
        <v>1.6210311851873527</v>
      </c>
      <c r="AK345" s="32">
        <f t="shared" si="739"/>
        <v>2.0251515053505349</v>
      </c>
      <c r="AL345" s="32">
        <f t="shared" si="739"/>
        <v>1.1221879665254091</v>
      </c>
      <c r="AM345" s="32">
        <f t="shared" si="739"/>
        <v>1.445484222655955</v>
      </c>
      <c r="AN345" s="32">
        <f t="shared" si="739"/>
        <v>1.8496045428191372</v>
      </c>
      <c r="AO345" s="32">
        <f t="shared" si="739"/>
        <v>0.59554707893121561</v>
      </c>
      <c r="AP345" s="32">
        <f t="shared" si="739"/>
        <v>0.9188433350617613</v>
      </c>
      <c r="AQ345" s="32">
        <f t="shared" si="739"/>
        <v>1.3229636552249435</v>
      </c>
      <c r="AR345" s="32">
        <f t="shared" si="739"/>
        <v>-0.41321005410452488</v>
      </c>
      <c r="AS345" s="32">
        <f t="shared" si="739"/>
        <v>-8.9913797973979082E-2</v>
      </c>
      <c r="AT345" s="32">
        <f t="shared" si="739"/>
        <v>0.31420652218920314</v>
      </c>
      <c r="AU345" s="32">
        <f t="shared" si="739"/>
        <v>-0.58875701663592273</v>
      </c>
      <c r="AV345" s="32">
        <f t="shared" si="739"/>
        <v>-0.26546076050537692</v>
      </c>
      <c r="AW345" s="32">
        <f t="shared" ref="AW345:CB345" si="740">SUMPRODUCT(AH$3:AH$6,$K345:$K348)</f>
        <v>0.1386595596578053</v>
      </c>
      <c r="AX345" s="32">
        <f t="shared" si="740"/>
        <v>-1.1153979042301163</v>
      </c>
      <c r="AY345" s="32">
        <f t="shared" si="740"/>
        <v>-0.79210164809957051</v>
      </c>
      <c r="AZ345" s="32">
        <f t="shared" si="740"/>
        <v>-0.38798132793638823</v>
      </c>
      <c r="BA345" s="32">
        <f t="shared" si="740"/>
        <v>0.12510488129595615</v>
      </c>
      <c r="BB345" s="32">
        <f t="shared" si="740"/>
        <v>0.44840113742650195</v>
      </c>
      <c r="BC345" s="32">
        <f t="shared" si="740"/>
        <v>0.85252145758968423</v>
      </c>
      <c r="BD345" s="32">
        <f t="shared" si="740"/>
        <v>-5.0442081235441638E-2</v>
      </c>
      <c r="BE345" s="32">
        <f t="shared" si="740"/>
        <v>0.27285417489510416</v>
      </c>
      <c r="BF345" s="32">
        <f t="shared" si="740"/>
        <v>0.67697449505828633</v>
      </c>
      <c r="BG345" s="32">
        <f t="shared" si="740"/>
        <v>-0.57708296882963517</v>
      </c>
      <c r="BH345" s="32">
        <f t="shared" si="740"/>
        <v>-0.25378671269908942</v>
      </c>
      <c r="BI345" s="32">
        <f t="shared" si="740"/>
        <v>0.15033360746409283</v>
      </c>
      <c r="BJ345" s="32">
        <f t="shared" si="740"/>
        <v>0.84285812849659747</v>
      </c>
      <c r="BK345" s="32">
        <f t="shared" si="740"/>
        <v>1.1661543846271434</v>
      </c>
      <c r="BL345" s="32">
        <f t="shared" si="740"/>
        <v>1.5702747047903256</v>
      </c>
      <c r="BM345" s="32">
        <f t="shared" si="740"/>
        <v>0.66731116596519957</v>
      </c>
      <c r="BN345" s="32">
        <f t="shared" si="740"/>
        <v>0.99060742209574537</v>
      </c>
      <c r="BO345" s="32">
        <f t="shared" si="740"/>
        <v>1.3947277422589277</v>
      </c>
      <c r="BP345" s="32">
        <f t="shared" si="740"/>
        <v>0.14067027837100615</v>
      </c>
      <c r="BQ345" s="32">
        <f t="shared" si="740"/>
        <v>0.46396653450155195</v>
      </c>
      <c r="BR345" s="32">
        <f t="shared" si="740"/>
        <v>0.86808685466473423</v>
      </c>
      <c r="BS345" s="32">
        <f t="shared" si="740"/>
        <v>-1.3229636552249435</v>
      </c>
      <c r="BT345" s="32">
        <f t="shared" si="740"/>
        <v>-0.99966739909439783</v>
      </c>
      <c r="BU345" s="32">
        <f t="shared" si="740"/>
        <v>-0.59554707893121561</v>
      </c>
      <c r="BV345" s="32">
        <f t="shared" si="740"/>
        <v>-1.4985106177563414</v>
      </c>
      <c r="BW345" s="32">
        <f t="shared" si="740"/>
        <v>-1.1752143616257955</v>
      </c>
      <c r="BX345" s="32">
        <f t="shared" si="740"/>
        <v>-0.77109404146261329</v>
      </c>
      <c r="BY345" s="32">
        <f t="shared" si="740"/>
        <v>-2.0251515053505349</v>
      </c>
      <c r="BZ345" s="32">
        <f t="shared" si="740"/>
        <v>-1.701855249219989</v>
      </c>
      <c r="CA345" s="32">
        <f t="shared" si="740"/>
        <v>-1.2977349290568068</v>
      </c>
      <c r="CB345" s="32">
        <f t="shared" si="740"/>
        <v>-0.78464871982446249</v>
      </c>
      <c r="CC345" s="32">
        <f t="shared" ref="CC345:CS345" si="741">SUMPRODUCT(BN$3:BN$6,$K345:$K348)</f>
        <v>-0.46135246369391675</v>
      </c>
      <c r="CD345" s="32">
        <f t="shared" si="741"/>
        <v>-5.7232143530734525E-2</v>
      </c>
      <c r="CE345" s="32">
        <f t="shared" si="741"/>
        <v>-0.96019568235586039</v>
      </c>
      <c r="CF345" s="32">
        <f t="shared" si="741"/>
        <v>-0.63689942622531459</v>
      </c>
      <c r="CG345" s="32">
        <f t="shared" si="741"/>
        <v>-0.23277910606213231</v>
      </c>
      <c r="CH345" s="32">
        <f t="shared" si="741"/>
        <v>-1.4868365699500541</v>
      </c>
      <c r="CI345" s="32">
        <f t="shared" si="741"/>
        <v>-1.1635403138195082</v>
      </c>
      <c r="CJ345" s="32">
        <f t="shared" si="741"/>
        <v>-0.75941999365632595</v>
      </c>
      <c r="CK345" s="32">
        <f t="shared" si="741"/>
        <v>-6.6895472623821173E-2</v>
      </c>
      <c r="CL345" s="32">
        <f t="shared" si="741"/>
        <v>0.25640078350672463</v>
      </c>
      <c r="CM345" s="32">
        <f t="shared" si="741"/>
        <v>0.6605211036699068</v>
      </c>
      <c r="CN345" s="32">
        <f t="shared" si="741"/>
        <v>-0.24244243515521902</v>
      </c>
      <c r="CO345" s="32">
        <f t="shared" si="741"/>
        <v>8.0853820975326784E-2</v>
      </c>
      <c r="CP345" s="32">
        <f t="shared" si="741"/>
        <v>0.48497414113850901</v>
      </c>
      <c r="CQ345" s="32">
        <f t="shared" si="741"/>
        <v>-0.76908332274941249</v>
      </c>
      <c r="CR345" s="32">
        <f t="shared" si="741"/>
        <v>-0.44578706661886675</v>
      </c>
      <c r="CS345" s="32">
        <f t="shared" si="741"/>
        <v>-4.1666746455684522E-2</v>
      </c>
    </row>
    <row r="346" spans="2:97" ht="14.25" thickTop="1" thickBot="1" x14ac:dyDescent="0.25">
      <c r="H346" s="33">
        <f>H345</f>
        <v>6.5213721654799883E-4</v>
      </c>
      <c r="I346" s="33">
        <f t="shared" ref="I346:J346" si="742">I341</f>
        <v>0.62823218488319477</v>
      </c>
      <c r="J346" s="33">
        <f t="shared" si="742"/>
        <v>-0.30376058535982248</v>
      </c>
      <c r="K346" s="33">
        <f t="shared" ref="K346:K348" si="743">I346+J346*H346</f>
        <v>0.6280340913005612</v>
      </c>
      <c r="L346" s="33">
        <f>$CE$4-$CE$7*SUMPRODUCT($B$4:$CD$4,Q347:CS347)</f>
        <v>1.3781057488159831E-2</v>
      </c>
      <c r="M346" s="39" t="s">
        <v>414</v>
      </c>
      <c r="O346" s="47">
        <f t="shared" ref="O346:O347" si="744">SUM(Q346:CS346)</f>
        <v>127.45790251219935</v>
      </c>
      <c r="P346" s="39" t="s">
        <v>404</v>
      </c>
      <c r="Q346" s="33">
        <f>EXP(Q345)</f>
        <v>1.0425469883737883</v>
      </c>
      <c r="R346" s="33">
        <f>EXP(R345)</f>
        <v>1.4404607138422985</v>
      </c>
      <c r="S346" s="33">
        <f t="shared" ref="S346:CD346" si="745">EXP(S345)</f>
        <v>2.1577873523390241</v>
      </c>
      <c r="T346" s="33">
        <f t="shared" si="745"/>
        <v>0.87469483270805648</v>
      </c>
      <c r="U346" s="33">
        <f t="shared" si="745"/>
        <v>1.208543650471011</v>
      </c>
      <c r="V346" s="33">
        <f t="shared" si="745"/>
        <v>1.8103792617710237</v>
      </c>
      <c r="W346" s="33">
        <f t="shared" si="745"/>
        <v>0.51658207152755198</v>
      </c>
      <c r="X346" s="33">
        <f t="shared" si="745"/>
        <v>0.71374833730172349</v>
      </c>
      <c r="Y346" s="33">
        <f t="shared" si="745"/>
        <v>1.0691837133652495</v>
      </c>
      <c r="Z346" s="33">
        <f t="shared" si="745"/>
        <v>1.7860057141408598</v>
      </c>
      <c r="AA346" s="33">
        <f t="shared" si="745"/>
        <v>2.4676787661443775</v>
      </c>
      <c r="AB346" s="33">
        <f t="shared" si="745"/>
        <v>3.6965437377453236</v>
      </c>
      <c r="AC346" s="33">
        <f t="shared" si="745"/>
        <v>1.4984552128272681</v>
      </c>
      <c r="AD346" s="33">
        <f t="shared" si="745"/>
        <v>2.0703775365528143</v>
      </c>
      <c r="AE346" s="33">
        <f t="shared" si="745"/>
        <v>3.1013927835796458</v>
      </c>
      <c r="AF346" s="33">
        <f t="shared" si="745"/>
        <v>0.88496589780578805</v>
      </c>
      <c r="AG346" s="33">
        <f t="shared" si="745"/>
        <v>1.222734920435425</v>
      </c>
      <c r="AH346" s="33">
        <f t="shared" si="745"/>
        <v>1.8316375595840617</v>
      </c>
      <c r="AI346" s="33">
        <f t="shared" si="745"/>
        <v>3.6609948560010026</v>
      </c>
      <c r="AJ346" s="33">
        <f t="shared" si="745"/>
        <v>5.0583036759561883</v>
      </c>
      <c r="AK346" s="33">
        <f t="shared" si="745"/>
        <v>7.5772588529361329</v>
      </c>
      <c r="AL346" s="33">
        <f t="shared" si="745"/>
        <v>3.0715673430795394</v>
      </c>
      <c r="AM346" s="33">
        <f t="shared" si="745"/>
        <v>4.2439066411083655</v>
      </c>
      <c r="AN346" s="33">
        <f t="shared" si="745"/>
        <v>6.3573049835316633</v>
      </c>
      <c r="AO346" s="33">
        <f t="shared" si="745"/>
        <v>1.8140230873571419</v>
      </c>
      <c r="AP346" s="33">
        <f t="shared" si="745"/>
        <v>2.506389659632319</v>
      </c>
      <c r="AQ346" s="33">
        <f t="shared" si="745"/>
        <v>3.7545320435445251</v>
      </c>
      <c r="AR346" s="33">
        <f t="shared" si="745"/>
        <v>0.6615233125456812</v>
      </c>
      <c r="AS346" s="33">
        <f t="shared" si="745"/>
        <v>0.91400997138675488</v>
      </c>
      <c r="AT346" s="33">
        <f t="shared" si="745"/>
        <v>1.3691724718470968</v>
      </c>
      <c r="AU346" s="33">
        <f t="shared" si="745"/>
        <v>0.55501673272511065</v>
      </c>
      <c r="AV346" s="33">
        <f t="shared" si="745"/>
        <v>0.76685253320111502</v>
      </c>
      <c r="AW346" s="33">
        <f t="shared" si="745"/>
        <v>1.1487329583857466</v>
      </c>
      <c r="AX346" s="33">
        <f t="shared" si="745"/>
        <v>0.32778482597860037</v>
      </c>
      <c r="AY346" s="33">
        <f t="shared" si="745"/>
        <v>0.45289197482821036</v>
      </c>
      <c r="AZ346" s="33">
        <f t="shared" si="745"/>
        <v>0.67842501074079609</v>
      </c>
      <c r="BA346" s="33">
        <f t="shared" si="745"/>
        <v>1.1332673053776778</v>
      </c>
      <c r="BB346" s="33">
        <f t="shared" si="745"/>
        <v>1.5658066733517699</v>
      </c>
      <c r="BC346" s="33">
        <f t="shared" si="745"/>
        <v>2.3455536159359558</v>
      </c>
      <c r="BD346" s="33">
        <f t="shared" si="745"/>
        <v>0.95080899675999708</v>
      </c>
      <c r="BE346" s="33">
        <f t="shared" si="745"/>
        <v>1.3137086591530549</v>
      </c>
      <c r="BF346" s="33">
        <f t="shared" si="745"/>
        <v>1.9679147804159156</v>
      </c>
      <c r="BG346" s="33">
        <f t="shared" si="745"/>
        <v>0.56153399197826159</v>
      </c>
      <c r="BH346" s="33">
        <f t="shared" si="745"/>
        <v>0.77585726490220863</v>
      </c>
      <c r="BI346" s="33">
        <f t="shared" si="745"/>
        <v>1.1622219039634414</v>
      </c>
      <c r="BJ346" s="33">
        <f t="shared" si="745"/>
        <v>2.3229969213494801</v>
      </c>
      <c r="BK346" s="33">
        <f t="shared" si="745"/>
        <v>3.2096258882298101</v>
      </c>
      <c r="BL346" s="33">
        <f t="shared" si="745"/>
        <v>4.8079687844374037</v>
      </c>
      <c r="BM346" s="33">
        <f t="shared" si="745"/>
        <v>1.9489897588890293</v>
      </c>
      <c r="BN346" s="33">
        <f t="shared" si="745"/>
        <v>2.6928696842142301</v>
      </c>
      <c r="BO346" s="33">
        <f t="shared" si="745"/>
        <v>4.0338761691009903</v>
      </c>
      <c r="BP346" s="33">
        <f t="shared" si="745"/>
        <v>1.1510450609566125</v>
      </c>
      <c r="BQ346" s="33">
        <f t="shared" si="745"/>
        <v>1.590369747033169</v>
      </c>
      <c r="BR346" s="33">
        <f t="shared" si="745"/>
        <v>2.3823487115709607</v>
      </c>
      <c r="BS346" s="33">
        <f t="shared" si="745"/>
        <v>0.2663447770327016</v>
      </c>
      <c r="BT346" s="33">
        <f t="shared" si="745"/>
        <v>0.36800181855701486</v>
      </c>
      <c r="BU346" s="33">
        <f t="shared" si="745"/>
        <v>0.55126090013380391</v>
      </c>
      <c r="BV346" s="33">
        <f t="shared" si="745"/>
        <v>0.22346273385018475</v>
      </c>
      <c r="BW346" s="33">
        <f t="shared" si="745"/>
        <v>0.30875278784420651</v>
      </c>
      <c r="BX346" s="33">
        <f t="shared" si="745"/>
        <v>0.46250678981209681</v>
      </c>
      <c r="BY346" s="33">
        <f t="shared" si="745"/>
        <v>0.13197384692915792</v>
      </c>
      <c r="BZ346" s="33">
        <f t="shared" si="745"/>
        <v>0.18234491478664239</v>
      </c>
      <c r="CA346" s="33">
        <f t="shared" si="745"/>
        <v>0.27314979652616211</v>
      </c>
      <c r="CB346" s="33">
        <f t="shared" si="745"/>
        <v>0.45627995573991931</v>
      </c>
      <c r="CC346" s="33">
        <f t="shared" si="745"/>
        <v>0.63043043439439572</v>
      </c>
      <c r="CD346" s="33">
        <f t="shared" si="745"/>
        <v>0.94437481341455976</v>
      </c>
      <c r="CE346" s="33">
        <f t="shared" ref="CE346:CS346" si="746">EXP(CE345)</f>
        <v>0.38281796792345169</v>
      </c>
      <c r="CF346" s="33">
        <f t="shared" si="746"/>
        <v>0.52892987030428751</v>
      </c>
      <c r="CG346" s="33">
        <f t="shared" si="746"/>
        <v>0.79232857477421181</v>
      </c>
      <c r="CH346" s="33">
        <f t="shared" si="746"/>
        <v>0.22608673504519164</v>
      </c>
      <c r="CI346" s="33">
        <f t="shared" si="746"/>
        <v>0.31237830369781661</v>
      </c>
      <c r="CJ346" s="33">
        <f t="shared" si="746"/>
        <v>0.46793775518272268</v>
      </c>
      <c r="CK346" s="33">
        <f t="shared" si="746"/>
        <v>0.93529295994652384</v>
      </c>
      <c r="CL346" s="33">
        <f t="shared" si="746"/>
        <v>1.2922705448871434</v>
      </c>
      <c r="CM346" s="33">
        <f t="shared" si="746"/>
        <v>1.9358008245291278</v>
      </c>
      <c r="CN346" s="33">
        <f t="shared" si="746"/>
        <v>0.78470891792565667</v>
      </c>
      <c r="CO346" s="33">
        <f t="shared" si="746"/>
        <v>1.0842123958717369</v>
      </c>
      <c r="CP346" s="33">
        <f t="shared" si="746"/>
        <v>1.624133010070661</v>
      </c>
      <c r="CQ346" s="33">
        <f t="shared" si="746"/>
        <v>0.46343769645141725</v>
      </c>
      <c r="CR346" s="33">
        <f t="shared" si="746"/>
        <v>0.64032010307097509</v>
      </c>
      <c r="CS346" s="33">
        <f t="shared" si="746"/>
        <v>0.9591893805763565</v>
      </c>
    </row>
    <row r="347" spans="2:97" ht="14.25" thickTop="1" thickBot="1" x14ac:dyDescent="0.25">
      <c r="H347" s="32">
        <f t="shared" ref="H347:H348" si="747">H346</f>
        <v>6.5213721654799883E-4</v>
      </c>
      <c r="I347" s="32">
        <f t="shared" ref="I347:J347" si="748">I342</f>
        <v>-0.35115026052199094</v>
      </c>
      <c r="J347" s="32">
        <f t="shared" si="748"/>
        <v>8.6385898190940252E-2</v>
      </c>
      <c r="K347" s="32">
        <f t="shared" si="743"/>
        <v>-0.35109392506279569</v>
      </c>
      <c r="L347" s="32">
        <f>$CE$5-$CE$7*SUMPRODUCT($B$5:$CD$5,Q347:CS347)</f>
        <v>-3.7615354760873743E-3</v>
      </c>
      <c r="M347" s="32">
        <f>SUMPRODUCT($B$7:$CD$7, LN(Q347:CS347))</f>
        <v>-487.23805293989341</v>
      </c>
      <c r="O347" s="48">
        <f t="shared" si="744"/>
        <v>1.0000000000000002</v>
      </c>
      <c r="P347" s="39" t="s">
        <v>405</v>
      </c>
      <c r="Q347" s="32">
        <f t="shared" ref="Q347:AV347" si="749">Q346/$O346</f>
        <v>8.1795398153049256E-3</v>
      </c>
      <c r="R347" s="32">
        <f t="shared" si="749"/>
        <v>1.1301462564900029E-2</v>
      </c>
      <c r="S347" s="32">
        <f t="shared" si="749"/>
        <v>1.6929412063190794E-2</v>
      </c>
      <c r="T347" s="32">
        <f t="shared" si="749"/>
        <v>6.8626175032523934E-3</v>
      </c>
      <c r="U347" s="32">
        <f t="shared" si="749"/>
        <v>9.481904430016317E-3</v>
      </c>
      <c r="V347" s="32">
        <f t="shared" si="749"/>
        <v>1.4203742773797389E-2</v>
      </c>
      <c r="W347" s="32">
        <f t="shared" si="749"/>
        <v>4.0529622828063445E-3</v>
      </c>
      <c r="X347" s="32">
        <f t="shared" si="749"/>
        <v>5.5998751213829885E-3</v>
      </c>
      <c r="Y347" s="32">
        <f t="shared" si="749"/>
        <v>8.3885243071759718E-3</v>
      </c>
      <c r="Z347" s="32">
        <f t="shared" si="749"/>
        <v>1.4012514555305161E-2</v>
      </c>
      <c r="AA347" s="32">
        <f t="shared" si="749"/>
        <v>1.9360735721413499E-2</v>
      </c>
      <c r="AB347" s="32">
        <f t="shared" si="749"/>
        <v>2.9002075704105651E-2</v>
      </c>
      <c r="AC347" s="32">
        <f t="shared" si="749"/>
        <v>1.1756471613706704E-2</v>
      </c>
      <c r="AD347" s="32">
        <f t="shared" si="749"/>
        <v>1.6243618447703959E-2</v>
      </c>
      <c r="AE347" s="32">
        <f t="shared" si="749"/>
        <v>2.4332683360161231E-2</v>
      </c>
      <c r="AF347" s="32">
        <f t="shared" si="749"/>
        <v>6.9432014834944072E-3</v>
      </c>
      <c r="AG347" s="32">
        <f t="shared" si="749"/>
        <v>9.593245270283603E-3</v>
      </c>
      <c r="AH347" s="32">
        <f t="shared" si="749"/>
        <v>1.4370529590417123E-2</v>
      </c>
      <c r="AI347" s="32">
        <f t="shared" si="749"/>
        <v>2.8723168856874908E-2</v>
      </c>
      <c r="AJ347" s="32">
        <f t="shared" si="749"/>
        <v>3.9686073411352774E-2</v>
      </c>
      <c r="AK347" s="32">
        <f t="shared" si="749"/>
        <v>5.9449109891094372E-2</v>
      </c>
      <c r="AL347" s="32">
        <f t="shared" si="749"/>
        <v>2.4098681074604621E-2</v>
      </c>
      <c r="AM347" s="32">
        <f t="shared" si="749"/>
        <v>3.3296536012760523E-2</v>
      </c>
      <c r="AN347" s="32">
        <f t="shared" si="749"/>
        <v>4.9877683989999658E-2</v>
      </c>
      <c r="AO347" s="32">
        <f t="shared" si="749"/>
        <v>1.4232331237237461E-2</v>
      </c>
      <c r="AP347" s="32">
        <f t="shared" si="749"/>
        <v>1.9664450851860089E-2</v>
      </c>
      <c r="AQ347" s="32">
        <f t="shared" si="749"/>
        <v>2.9457036162863014E-2</v>
      </c>
      <c r="AR347" s="32">
        <f t="shared" si="749"/>
        <v>5.190131796515049E-3</v>
      </c>
      <c r="AS347" s="32">
        <f t="shared" si="749"/>
        <v>7.1710733769471255E-3</v>
      </c>
      <c r="AT347" s="32">
        <f t="shared" si="749"/>
        <v>1.0742154427937878E-2</v>
      </c>
      <c r="AU347" s="32">
        <f t="shared" si="749"/>
        <v>4.3545101699126775E-3</v>
      </c>
      <c r="AV347" s="32">
        <f t="shared" si="749"/>
        <v>6.0165161836687013E-3</v>
      </c>
      <c r="AW347" s="32">
        <f t="shared" ref="AW347:CB347" si="750">AW346/$O346</f>
        <v>9.0126460246417288E-3</v>
      </c>
      <c r="AX347" s="32">
        <f t="shared" si="750"/>
        <v>2.5717104982739469E-3</v>
      </c>
      <c r="AY347" s="32">
        <f t="shared" si="750"/>
        <v>3.5532671250796928E-3</v>
      </c>
      <c r="AZ347" s="32">
        <f t="shared" si="750"/>
        <v>5.3227379187089805E-3</v>
      </c>
      <c r="BA347" s="32">
        <f t="shared" si="750"/>
        <v>8.8913067219916764E-3</v>
      </c>
      <c r="BB347" s="32">
        <f t="shared" si="750"/>
        <v>1.2284892835121793E-2</v>
      </c>
      <c r="BC347" s="32">
        <f t="shared" si="750"/>
        <v>1.8402575044034294E-2</v>
      </c>
      <c r="BD347" s="32">
        <f t="shared" si="750"/>
        <v>7.4597885107123311E-3</v>
      </c>
      <c r="BE347" s="32">
        <f t="shared" si="750"/>
        <v>1.0307000454736938E-2</v>
      </c>
      <c r="BF347" s="32">
        <f t="shared" si="750"/>
        <v>1.543972356070712E-2</v>
      </c>
      <c r="BG347" s="32">
        <f t="shared" si="750"/>
        <v>4.4056428115511756E-3</v>
      </c>
      <c r="BH347" s="32">
        <f t="shared" si="750"/>
        <v>6.0871648568667537E-3</v>
      </c>
      <c r="BI347" s="32">
        <f t="shared" si="750"/>
        <v>9.1184766189934905E-3</v>
      </c>
      <c r="BJ347" s="32">
        <f t="shared" si="750"/>
        <v>1.8225601359846161E-2</v>
      </c>
      <c r="BK347" s="32">
        <f t="shared" si="750"/>
        <v>2.5181850830493683E-2</v>
      </c>
      <c r="BL347" s="32">
        <f t="shared" si="750"/>
        <v>3.7722014011467193E-2</v>
      </c>
      <c r="BM347" s="32">
        <f t="shared" si="750"/>
        <v>1.5291242994544697E-2</v>
      </c>
      <c r="BN347" s="32">
        <f t="shared" si="750"/>
        <v>2.1127522351597525E-2</v>
      </c>
      <c r="BO347" s="32">
        <f t="shared" si="750"/>
        <v>3.1648694114630491E-2</v>
      </c>
      <c r="BP347" s="32">
        <f t="shared" si="750"/>
        <v>9.0307861518938992E-3</v>
      </c>
      <c r="BQ347" s="32">
        <f t="shared" si="750"/>
        <v>1.2477608023409536E-2</v>
      </c>
      <c r="BR347" s="32">
        <f t="shared" si="750"/>
        <v>1.8691259346143244E-2</v>
      </c>
      <c r="BS347" s="32">
        <f t="shared" si="750"/>
        <v>2.0896686025977007E-3</v>
      </c>
      <c r="BT347" s="32">
        <f t="shared" si="750"/>
        <v>2.8872420721170458E-3</v>
      </c>
      <c r="BU347" s="32">
        <f t="shared" si="750"/>
        <v>4.3250429300061731E-3</v>
      </c>
      <c r="BV347" s="32">
        <f t="shared" si="750"/>
        <v>1.7532277673312294E-3</v>
      </c>
      <c r="BW347" s="32">
        <f t="shared" si="750"/>
        <v>2.4223903089465554E-3</v>
      </c>
      <c r="BX347" s="32">
        <f t="shared" si="750"/>
        <v>3.6287023456064559E-3</v>
      </c>
      <c r="BY347" s="32">
        <f t="shared" si="750"/>
        <v>1.0354308703340409E-3</v>
      </c>
      <c r="BZ347" s="32">
        <f t="shared" si="750"/>
        <v>1.4306285541548878E-3</v>
      </c>
      <c r="CA347" s="32">
        <f t="shared" si="750"/>
        <v>2.1430589327328543E-3</v>
      </c>
      <c r="CB347" s="32">
        <f t="shared" si="750"/>
        <v>3.5798483008634753E-3</v>
      </c>
      <c r="CC347" s="32">
        <f t="shared" ref="CC347:CS347" si="751">CC346/$O346</f>
        <v>4.9461855402340039E-3</v>
      </c>
      <c r="CD347" s="32">
        <f t="shared" si="751"/>
        <v>7.4093076600265798E-3</v>
      </c>
      <c r="CE347" s="32">
        <f t="shared" si="751"/>
        <v>3.0034855460359636E-3</v>
      </c>
      <c r="CF347" s="32">
        <f t="shared" si="751"/>
        <v>4.1498397500591396E-3</v>
      </c>
      <c r="CG347" s="32">
        <f t="shared" si="751"/>
        <v>6.2163942694598781E-3</v>
      </c>
      <c r="CH347" s="32">
        <f t="shared" si="751"/>
        <v>1.7738149662674093E-3</v>
      </c>
      <c r="CI347" s="32">
        <f t="shared" si="751"/>
        <v>2.4508351192105799E-3</v>
      </c>
      <c r="CJ347" s="32">
        <f t="shared" si="751"/>
        <v>3.671312221209156E-3</v>
      </c>
      <c r="CK347" s="32">
        <f t="shared" si="751"/>
        <v>7.3380539104431312E-3</v>
      </c>
      <c r="CL347" s="32">
        <f t="shared" si="751"/>
        <v>1.0138802847186792E-2</v>
      </c>
      <c r="CM347" s="32">
        <f t="shared" si="751"/>
        <v>1.5187766206523342E-2</v>
      </c>
      <c r="CN347" s="32">
        <f t="shared" si="751"/>
        <v>6.1566125164389078E-3</v>
      </c>
      <c r="CO347" s="32">
        <f t="shared" si="751"/>
        <v>8.5064352582450813E-3</v>
      </c>
      <c r="CP347" s="32">
        <f t="shared" si="751"/>
        <v>1.2742505392438971E-2</v>
      </c>
      <c r="CQ347" s="32">
        <f t="shared" si="751"/>
        <v>3.6360059856395356E-3</v>
      </c>
      <c r="CR347" s="32">
        <f t="shared" si="751"/>
        <v>5.0237771879989021E-3</v>
      </c>
      <c r="CS347" s="32">
        <f t="shared" si="751"/>
        <v>7.5255387203986808E-3</v>
      </c>
    </row>
    <row r="348" spans="2:97" ht="13.5" thickTop="1" x14ac:dyDescent="0.2">
      <c r="H348" s="34">
        <f t="shared" si="747"/>
        <v>6.5213721654799883E-4</v>
      </c>
      <c r="I348" s="34">
        <f t="shared" ref="I348:J348" si="752">I343</f>
        <v>0.36328263432687569</v>
      </c>
      <c r="J348" s="34">
        <f t="shared" si="752"/>
        <v>0.6527059170790277</v>
      </c>
      <c r="K348" s="34">
        <f t="shared" si="743"/>
        <v>0.36370828814686401</v>
      </c>
      <c r="L348" s="34">
        <f>$CE$6-$CE$7*SUMPRODUCT($B$6:$CD$6,Q347:CS347)</f>
        <v>-3.2269502059694588E-2</v>
      </c>
    </row>
    <row r="349" spans="2:97" ht="13.5" thickBot="1" x14ac:dyDescent="0.25">
      <c r="B349" s="39" t="s">
        <v>406</v>
      </c>
      <c r="D349" s="39" t="s">
        <v>407</v>
      </c>
      <c r="E349" s="39" t="s">
        <v>408</v>
      </c>
      <c r="F349" s="39" t="s">
        <v>409</v>
      </c>
      <c r="H349" s="39" t="s">
        <v>386</v>
      </c>
      <c r="I349" s="39" t="s">
        <v>410</v>
      </c>
      <c r="J349" s="39" t="s">
        <v>411</v>
      </c>
      <c r="K349" s="39" t="s">
        <v>388</v>
      </c>
      <c r="L349" s="39" t="s">
        <v>412</v>
      </c>
      <c r="M349" s="39" t="s">
        <v>413</v>
      </c>
      <c r="O349" s="45" t="s">
        <v>375</v>
      </c>
    </row>
    <row r="350" spans="2:97" ht="14.25" thickTop="1" thickBot="1" x14ac:dyDescent="0.25">
      <c r="B350" s="32">
        <f>1+B345</f>
        <v>5</v>
      </c>
      <c r="D350" s="32">
        <f>IF(F345,IF(M350&lt;0,D345,H350),E345)</f>
        <v>0</v>
      </c>
      <c r="E350" s="32">
        <f>IF(F345,IF(M350&lt;0,H350,E345),H350)</f>
        <v>3.2606860827399942E-4</v>
      </c>
      <c r="F350" s="32" t="b">
        <f>OR(F345,M350*M345&lt;=0)</f>
        <v>1</v>
      </c>
      <c r="H350" s="32">
        <f>IF(F345,(D345+E345)/2,2*H345)</f>
        <v>3.2606860827399942E-4</v>
      </c>
      <c r="I350" s="32">
        <f>I345</f>
        <v>-0.68166306362376605</v>
      </c>
      <c r="J350" s="32">
        <f>J345</f>
        <v>-1</v>
      </c>
      <c r="K350" s="32">
        <f>I350+J350*H350</f>
        <v>-0.68198913223204005</v>
      </c>
      <c r="L350" s="32">
        <f>$CE$3-$CE$7*SUMPRODUCT($B$3:$CD$3,Q352:CS352)</f>
        <v>1.6400035382119427E-2</v>
      </c>
      <c r="M350" s="32">
        <f>SUMPRODUCT(L350:L353,J350:J353)</f>
        <v>-2.8794393119675892E-2</v>
      </c>
      <c r="O350" s="46">
        <f>SUM(Q350:CS350)</f>
        <v>7.3647648121492431</v>
      </c>
      <c r="P350" s="39" t="s">
        <v>402</v>
      </c>
      <c r="Q350" s="32">
        <f t="shared" ref="Q350:AV350" si="753">SUMPRODUCT(B$3:B$6,$K350:$K353)</f>
        <v>4.1482625695685504E-2</v>
      </c>
      <c r="R350" s="32">
        <f t="shared" si="753"/>
        <v>0.36458970235068094</v>
      </c>
      <c r="S350" s="32">
        <f t="shared" si="753"/>
        <v>0.76847354816942526</v>
      </c>
      <c r="T350" s="32">
        <f t="shared" si="753"/>
        <v>-0.13407842070051115</v>
      </c>
      <c r="U350" s="32">
        <f t="shared" si="753"/>
        <v>0.18902865595448429</v>
      </c>
      <c r="V350" s="32">
        <f t="shared" si="753"/>
        <v>0.59291250177322863</v>
      </c>
      <c r="W350" s="32">
        <f t="shared" si="753"/>
        <v>-0.66076155988910112</v>
      </c>
      <c r="X350" s="32">
        <f t="shared" si="753"/>
        <v>-0.33765448323410568</v>
      </c>
      <c r="Y350" s="32">
        <f t="shared" si="753"/>
        <v>6.6229362584638629E-2</v>
      </c>
      <c r="Z350" s="32">
        <f t="shared" si="753"/>
        <v>0.5798824583458666</v>
      </c>
      <c r="AA350" s="32">
        <f t="shared" si="753"/>
        <v>0.9029895350008621</v>
      </c>
      <c r="AB350" s="32">
        <f t="shared" si="753"/>
        <v>1.3068733808196065</v>
      </c>
      <c r="AC350" s="32">
        <f t="shared" si="753"/>
        <v>0.40432141194966992</v>
      </c>
      <c r="AD350" s="32">
        <f t="shared" si="753"/>
        <v>0.72742848860466536</v>
      </c>
      <c r="AE350" s="32">
        <f t="shared" si="753"/>
        <v>1.1313123344234097</v>
      </c>
      <c r="AF350" s="32">
        <f t="shared" si="753"/>
        <v>-0.12236172723892003</v>
      </c>
      <c r="AG350" s="32">
        <f t="shared" si="753"/>
        <v>0.20074534941607541</v>
      </c>
      <c r="AH350" s="32">
        <f t="shared" si="753"/>
        <v>0.60462919523481973</v>
      </c>
      <c r="AI350" s="32">
        <f t="shared" si="753"/>
        <v>1.2977489018794415</v>
      </c>
      <c r="AJ350" s="32">
        <f t="shared" si="753"/>
        <v>1.620855978534437</v>
      </c>
      <c r="AK350" s="32">
        <f t="shared" si="753"/>
        <v>2.0247398243531811</v>
      </c>
      <c r="AL350" s="32">
        <f t="shared" si="753"/>
        <v>1.122187855483245</v>
      </c>
      <c r="AM350" s="32">
        <f t="shared" si="753"/>
        <v>1.4452949321382405</v>
      </c>
      <c r="AN350" s="32">
        <f t="shared" si="753"/>
        <v>1.8491787779569848</v>
      </c>
      <c r="AO350" s="32">
        <f t="shared" si="753"/>
        <v>0.59550471629465496</v>
      </c>
      <c r="AP350" s="32">
        <f t="shared" si="753"/>
        <v>0.91861179294965045</v>
      </c>
      <c r="AQ350" s="32">
        <f t="shared" si="753"/>
        <v>1.3224956387683948</v>
      </c>
      <c r="AR350" s="32">
        <f t="shared" si="753"/>
        <v>-0.41317679579234123</v>
      </c>
      <c r="AS350" s="32">
        <f t="shared" si="753"/>
        <v>-9.0069719137345794E-2</v>
      </c>
      <c r="AT350" s="32">
        <f t="shared" si="753"/>
        <v>0.31381412668139852</v>
      </c>
      <c r="AU350" s="32">
        <f t="shared" si="753"/>
        <v>-0.58873784218853786</v>
      </c>
      <c r="AV350" s="32">
        <f t="shared" si="753"/>
        <v>-0.26563076553354242</v>
      </c>
      <c r="AW350" s="32">
        <f t="shared" ref="AW350:CB350" si="754">SUMPRODUCT(AH$3:AH$6,$K350:$K353)</f>
        <v>0.13825308028520186</v>
      </c>
      <c r="AX350" s="32">
        <f t="shared" si="754"/>
        <v>-1.1154209813771279</v>
      </c>
      <c r="AY350" s="32">
        <f t="shared" si="754"/>
        <v>-0.79231390472213237</v>
      </c>
      <c r="AZ350" s="32">
        <f t="shared" si="754"/>
        <v>-0.38843005890338805</v>
      </c>
      <c r="BA350" s="32">
        <f t="shared" si="754"/>
        <v>0.12522303685783992</v>
      </c>
      <c r="BB350" s="32">
        <f t="shared" si="754"/>
        <v>0.44833011351283536</v>
      </c>
      <c r="BC350" s="32">
        <f t="shared" si="754"/>
        <v>0.85221395933157962</v>
      </c>
      <c r="BD350" s="32">
        <f t="shared" si="754"/>
        <v>-5.0338009538356709E-2</v>
      </c>
      <c r="BE350" s="32">
        <f t="shared" si="754"/>
        <v>0.27276906711663873</v>
      </c>
      <c r="BF350" s="32">
        <f t="shared" si="754"/>
        <v>0.6766529129353831</v>
      </c>
      <c r="BG350" s="32">
        <f t="shared" si="754"/>
        <v>-0.57702114872694676</v>
      </c>
      <c r="BH350" s="32">
        <f t="shared" si="754"/>
        <v>-0.25391407207195127</v>
      </c>
      <c r="BI350" s="32">
        <f t="shared" si="754"/>
        <v>0.14996977374679304</v>
      </c>
      <c r="BJ350" s="32">
        <f t="shared" si="754"/>
        <v>0.84308948039141463</v>
      </c>
      <c r="BK350" s="32">
        <f t="shared" si="754"/>
        <v>1.1661965570464101</v>
      </c>
      <c r="BL350" s="32">
        <f t="shared" si="754"/>
        <v>1.5700804028651545</v>
      </c>
      <c r="BM350" s="32">
        <f t="shared" si="754"/>
        <v>0.66752843399521811</v>
      </c>
      <c r="BN350" s="32">
        <f t="shared" si="754"/>
        <v>0.9906355106502136</v>
      </c>
      <c r="BO350" s="32">
        <f t="shared" si="754"/>
        <v>1.394519356468958</v>
      </c>
      <c r="BP350" s="32">
        <f t="shared" si="754"/>
        <v>0.14084529480662816</v>
      </c>
      <c r="BQ350" s="32">
        <f t="shared" si="754"/>
        <v>0.4639523714616236</v>
      </c>
      <c r="BR350" s="32">
        <f t="shared" si="754"/>
        <v>0.86783621728036797</v>
      </c>
      <c r="BS350" s="32">
        <f t="shared" si="754"/>
        <v>-1.3224956387683948</v>
      </c>
      <c r="BT350" s="32">
        <f t="shared" si="754"/>
        <v>-0.99938856211339933</v>
      </c>
      <c r="BU350" s="32">
        <f t="shared" si="754"/>
        <v>-0.59550471629465496</v>
      </c>
      <c r="BV350" s="32">
        <f t="shared" si="754"/>
        <v>-1.4980566851645913</v>
      </c>
      <c r="BW350" s="32">
        <f t="shared" si="754"/>
        <v>-1.1749496085095958</v>
      </c>
      <c r="BX350" s="32">
        <f t="shared" si="754"/>
        <v>-0.77106576269085148</v>
      </c>
      <c r="BY350" s="32">
        <f t="shared" si="754"/>
        <v>-2.0247398243531811</v>
      </c>
      <c r="BZ350" s="32">
        <f t="shared" si="754"/>
        <v>-1.7016327476981858</v>
      </c>
      <c r="CA350" s="32">
        <f t="shared" si="754"/>
        <v>-1.2977489018794415</v>
      </c>
      <c r="CB350" s="32">
        <f t="shared" si="754"/>
        <v>-0.7840958061182135</v>
      </c>
      <c r="CC350" s="32">
        <f t="shared" ref="CC350:CS350" si="755">SUMPRODUCT(BN$3:BN$6,$K350:$K353)</f>
        <v>-0.46098872946321806</v>
      </c>
      <c r="CD350" s="32">
        <f t="shared" si="755"/>
        <v>-5.7104883644473747E-2</v>
      </c>
      <c r="CE350" s="32">
        <f t="shared" si="755"/>
        <v>-0.95965685251441024</v>
      </c>
      <c r="CF350" s="32">
        <f t="shared" si="755"/>
        <v>-0.63654977585941475</v>
      </c>
      <c r="CG350" s="32">
        <f t="shared" si="755"/>
        <v>-0.23266593004067043</v>
      </c>
      <c r="CH350" s="32">
        <f t="shared" si="755"/>
        <v>-1.4863399917030002</v>
      </c>
      <c r="CI350" s="32">
        <f t="shared" si="755"/>
        <v>-1.1632329150480047</v>
      </c>
      <c r="CJ350" s="32">
        <f t="shared" si="755"/>
        <v>-0.75934906922926038</v>
      </c>
      <c r="CK350" s="32">
        <f t="shared" si="755"/>
        <v>-6.6229362584638629E-2</v>
      </c>
      <c r="CL350" s="32">
        <f t="shared" si="755"/>
        <v>0.25687771407035681</v>
      </c>
      <c r="CM350" s="32">
        <f t="shared" si="755"/>
        <v>0.66076155988910112</v>
      </c>
      <c r="CN350" s="32">
        <f t="shared" si="755"/>
        <v>-0.24179040898083529</v>
      </c>
      <c r="CO350" s="32">
        <f t="shared" si="755"/>
        <v>8.1316667674160154E-2</v>
      </c>
      <c r="CP350" s="32">
        <f t="shared" si="755"/>
        <v>0.48520051349290449</v>
      </c>
      <c r="CQ350" s="32">
        <f t="shared" si="755"/>
        <v>-0.76847354816942526</v>
      </c>
      <c r="CR350" s="32">
        <f t="shared" si="755"/>
        <v>-0.44536647151442982</v>
      </c>
      <c r="CS350" s="32">
        <f t="shared" si="755"/>
        <v>-4.1482625695685504E-2</v>
      </c>
    </row>
    <row r="351" spans="2:97" ht="14.25" thickTop="1" thickBot="1" x14ac:dyDescent="0.25">
      <c r="H351" s="33">
        <f>H350</f>
        <v>3.2606860827399942E-4</v>
      </c>
      <c r="I351" s="33">
        <f t="shared" ref="I351:J351" si="756">I346</f>
        <v>0.62823218488319477</v>
      </c>
      <c r="J351" s="33">
        <f t="shared" si="756"/>
        <v>-0.30376058535982248</v>
      </c>
      <c r="K351" s="33">
        <f t="shared" ref="K351:K353" si="757">I351+J351*H351</f>
        <v>0.62813313809187798</v>
      </c>
      <c r="L351" s="33">
        <f>$CE$4-$CE$7*SUMPRODUCT($B$4:$CD$4,Q352:CS352)</f>
        <v>6.6762089184280171E-3</v>
      </c>
      <c r="M351" s="39" t="s">
        <v>414</v>
      </c>
      <c r="O351" s="47">
        <f t="shared" ref="O351:O352" si="758">SUM(Q351:CS351)</f>
        <v>127.43732197384986</v>
      </c>
      <c r="P351" s="39" t="s">
        <v>404</v>
      </c>
      <c r="Q351" s="33">
        <f>EXP(Q350)</f>
        <v>1.042355051500278</v>
      </c>
      <c r="R351" s="33">
        <f>EXP(R350)</f>
        <v>1.4399230898723421</v>
      </c>
      <c r="S351" s="33">
        <f t="shared" ref="S351:CD351" si="759">EXP(S350)</f>
        <v>2.1564719895407061</v>
      </c>
      <c r="T351" s="33">
        <f t="shared" si="759"/>
        <v>0.87452148132701724</v>
      </c>
      <c r="U351" s="33">
        <f t="shared" si="759"/>
        <v>1.2080755705454558</v>
      </c>
      <c r="V351" s="33">
        <f t="shared" si="759"/>
        <v>1.8092501936062764</v>
      </c>
      <c r="W351" s="33">
        <f t="shared" si="759"/>
        <v>0.51645787108871122</v>
      </c>
      <c r="X351" s="33">
        <f t="shared" si="759"/>
        <v>0.71344175140379262</v>
      </c>
      <c r="Y351" s="33">
        <f t="shared" si="759"/>
        <v>1.0684717565071766</v>
      </c>
      <c r="Z351" s="33">
        <f t="shared" si="759"/>
        <v>1.7858285091760835</v>
      </c>
      <c r="AA351" s="33">
        <f t="shared" si="759"/>
        <v>2.4669671828364121</v>
      </c>
      <c r="AB351" s="33">
        <f t="shared" si="759"/>
        <v>3.6946040148397885</v>
      </c>
      <c r="AC351" s="33">
        <f t="shared" si="759"/>
        <v>1.4982854364190421</v>
      </c>
      <c r="AD351" s="33">
        <f t="shared" si="759"/>
        <v>2.0697513692805876</v>
      </c>
      <c r="AE351" s="33">
        <f t="shared" si="759"/>
        <v>3.0997217035826634</v>
      </c>
      <c r="AF351" s="33">
        <f t="shared" si="759"/>
        <v>0.88482824412959749</v>
      </c>
      <c r="AG351" s="33">
        <f t="shared" si="759"/>
        <v>1.2223134693496223</v>
      </c>
      <c r="AH351" s="33">
        <f t="shared" si="759"/>
        <v>1.8305732977199982</v>
      </c>
      <c r="AI351" s="33">
        <f t="shared" si="759"/>
        <v>3.6610460107901797</v>
      </c>
      <c r="AJ351" s="33">
        <f t="shared" si="759"/>
        <v>5.057417505133472</v>
      </c>
      <c r="AK351" s="33">
        <f t="shared" si="759"/>
        <v>7.5741400814678705</v>
      </c>
      <c r="AL351" s="33">
        <f t="shared" si="759"/>
        <v>3.0715670020060735</v>
      </c>
      <c r="AM351" s="33">
        <f t="shared" si="759"/>
        <v>4.2431033858498379</v>
      </c>
      <c r="AN351" s="33">
        <f t="shared" si="759"/>
        <v>6.3545988425824333</v>
      </c>
      <c r="AO351" s="33">
        <f t="shared" si="759"/>
        <v>1.8139462421840733</v>
      </c>
      <c r="AP351" s="33">
        <f t="shared" si="759"/>
        <v>2.5058093920575373</v>
      </c>
      <c r="AQ351" s="33">
        <f t="shared" si="759"/>
        <v>3.7527752718925953</v>
      </c>
      <c r="AR351" s="33">
        <f t="shared" si="759"/>
        <v>0.66154531406039119</v>
      </c>
      <c r="AS351" s="33">
        <f t="shared" si="759"/>
        <v>0.91386746899854521</v>
      </c>
      <c r="AT351" s="33">
        <f t="shared" si="759"/>
        <v>1.3686353201145898</v>
      </c>
      <c r="AU351" s="33">
        <f t="shared" si="759"/>
        <v>0.55502737496627919</v>
      </c>
      <c r="AV351" s="33">
        <f t="shared" si="759"/>
        <v>0.76672217549565602</v>
      </c>
      <c r="AW351" s="33">
        <f t="shared" si="759"/>
        <v>1.1482661170206534</v>
      </c>
      <c r="AX351" s="33">
        <f t="shared" si="759"/>
        <v>0.32777726172726412</v>
      </c>
      <c r="AY351" s="33">
        <f t="shared" si="759"/>
        <v>0.45279585570856867</v>
      </c>
      <c r="AZ351" s="33">
        <f t="shared" si="759"/>
        <v>0.67812064872312794</v>
      </c>
      <c r="BA351" s="33">
        <f t="shared" si="759"/>
        <v>1.1334012151238442</v>
      </c>
      <c r="BB351" s="33">
        <f t="shared" si="759"/>
        <v>1.5656954675829644</v>
      </c>
      <c r="BC351" s="33">
        <f t="shared" si="759"/>
        <v>2.3448324731655199</v>
      </c>
      <c r="BD351" s="33">
        <f t="shared" si="759"/>
        <v>0.95090795421513929</v>
      </c>
      <c r="BE351" s="33">
        <f t="shared" si="759"/>
        <v>1.3135968570852039</v>
      </c>
      <c r="BF351" s="33">
        <f t="shared" si="759"/>
        <v>1.9672820359482444</v>
      </c>
      <c r="BG351" s="33">
        <f t="shared" si="759"/>
        <v>0.56156870714034512</v>
      </c>
      <c r="BH351" s="33">
        <f t="shared" si="759"/>
        <v>0.77575845849961467</v>
      </c>
      <c r="BI351" s="33">
        <f t="shared" si="759"/>
        <v>1.1617991253630138</v>
      </c>
      <c r="BJ351" s="33">
        <f t="shared" si="759"/>
        <v>2.3235344132613771</v>
      </c>
      <c r="BK351" s="33">
        <f t="shared" si="759"/>
        <v>3.2097612487726783</v>
      </c>
      <c r="BL351" s="33">
        <f t="shared" si="759"/>
        <v>4.8070346775987423</v>
      </c>
      <c r="BM351" s="33">
        <f t="shared" si="759"/>
        <v>1.9494132580592187</v>
      </c>
      <c r="BN351" s="33">
        <f t="shared" si="759"/>
        <v>2.6929453240933339</v>
      </c>
      <c r="BO351" s="33">
        <f t="shared" si="759"/>
        <v>4.0330356542075743</v>
      </c>
      <c r="BP351" s="33">
        <f t="shared" si="759"/>
        <v>1.1512465303901382</v>
      </c>
      <c r="BQ351" s="33">
        <f t="shared" si="759"/>
        <v>1.5903472227224478</v>
      </c>
      <c r="BR351" s="33">
        <f t="shared" si="759"/>
        <v>2.3817516807434922</v>
      </c>
      <c r="BS351" s="33">
        <f t="shared" si="759"/>
        <v>0.2664694599460205</v>
      </c>
      <c r="BT351" s="33">
        <f t="shared" si="759"/>
        <v>0.36810444538051512</v>
      </c>
      <c r="BU351" s="33">
        <f t="shared" si="759"/>
        <v>0.55128425349361776</v>
      </c>
      <c r="BV351" s="33">
        <f t="shared" si="759"/>
        <v>0.22356419389438914</v>
      </c>
      <c r="BW351" s="33">
        <f t="shared" si="759"/>
        <v>0.30883454192877036</v>
      </c>
      <c r="BX351" s="33">
        <f t="shared" si="759"/>
        <v>0.4625198691209767</v>
      </c>
      <c r="BY351" s="33">
        <f t="shared" si="759"/>
        <v>0.13202818923916704</v>
      </c>
      <c r="BZ351" s="33">
        <f t="shared" si="759"/>
        <v>0.18238549132167847</v>
      </c>
      <c r="CA351" s="33">
        <f t="shared" si="759"/>
        <v>0.27314597987916728</v>
      </c>
      <c r="CB351" s="33">
        <f t="shared" si="759"/>
        <v>0.45653230893967706</v>
      </c>
      <c r="CC351" s="33">
        <f t="shared" si="759"/>
        <v>0.63065978523230593</v>
      </c>
      <c r="CD351" s="33">
        <f t="shared" si="759"/>
        <v>0.94449500209333903</v>
      </c>
      <c r="CE351" s="33">
        <f t="shared" ref="CE351:CS351" si="760">EXP(CE350)</f>
        <v>0.38302429725161968</v>
      </c>
      <c r="CF351" s="33">
        <f t="shared" si="760"/>
        <v>0.52911484316300406</v>
      </c>
      <c r="CG351" s="33">
        <f t="shared" si="760"/>
        <v>0.79241825244458053</v>
      </c>
      <c r="CH351" s="33">
        <f t="shared" si="760"/>
        <v>0.22619903267973612</v>
      </c>
      <c r="CI351" s="33">
        <f t="shared" si="760"/>
        <v>0.3124743431650685</v>
      </c>
      <c r="CJ351" s="33">
        <f t="shared" si="760"/>
        <v>0.46797094457686683</v>
      </c>
      <c r="CK351" s="33">
        <f t="shared" si="760"/>
        <v>0.93591617551875206</v>
      </c>
      <c r="CL351" s="33">
        <f t="shared" si="760"/>
        <v>1.2928870152015637</v>
      </c>
      <c r="CM351" s="33">
        <f t="shared" si="760"/>
        <v>1.9362663558442144</v>
      </c>
      <c r="CN351" s="33">
        <f t="shared" si="760"/>
        <v>0.78522073552051797</v>
      </c>
      <c r="CO351" s="33">
        <f t="shared" si="760"/>
        <v>1.0847143361517404</v>
      </c>
      <c r="CP351" s="33">
        <f t="shared" si="760"/>
        <v>1.6245007105010381</v>
      </c>
      <c r="CQ351" s="33">
        <f t="shared" si="760"/>
        <v>0.46372037515450598</v>
      </c>
      <c r="CR351" s="33">
        <f t="shared" si="760"/>
        <v>0.64058947521593101</v>
      </c>
      <c r="CS351" s="33">
        <f t="shared" si="760"/>
        <v>0.95936600351356693</v>
      </c>
    </row>
    <row r="352" spans="2:97" ht="14.25" thickTop="1" thickBot="1" x14ac:dyDescent="0.25">
      <c r="H352" s="32">
        <f t="shared" ref="H352:H353" si="761">H351</f>
        <v>3.2606860827399942E-4</v>
      </c>
      <c r="I352" s="32">
        <f t="shared" ref="I352:J352" si="762">I347</f>
        <v>-0.35115026052199094</v>
      </c>
      <c r="J352" s="32">
        <f t="shared" si="762"/>
        <v>8.6385898190940252E-2</v>
      </c>
      <c r="K352" s="32">
        <f t="shared" si="757"/>
        <v>-0.35112209279239331</v>
      </c>
      <c r="L352" s="32">
        <f>$CE$5-$CE$7*SUMPRODUCT($B$5:$CD$5,Q352:CS352)</f>
        <v>-1.8220500207917212E-3</v>
      </c>
      <c r="M352" s="32">
        <f>SUMPRODUCT($B$7:$CD$7, LN(Q352:CS352))</f>
        <v>-487.23803855846108</v>
      </c>
      <c r="O352" s="48">
        <f t="shared" si="758"/>
        <v>1.0000000000000004</v>
      </c>
      <c r="P352" s="39" t="s">
        <v>405</v>
      </c>
      <c r="Q352" s="32">
        <f t="shared" ref="Q352:AV352" si="763">Q351/$O351</f>
        <v>8.1793546455266007E-3</v>
      </c>
      <c r="R352" s="32">
        <f t="shared" si="763"/>
        <v>1.129906896637246E-2</v>
      </c>
      <c r="S352" s="32">
        <f t="shared" si="763"/>
        <v>1.6921824439964411E-2</v>
      </c>
      <c r="T352" s="32">
        <f t="shared" si="763"/>
        <v>6.8623654968712313E-3</v>
      </c>
      <c r="U352" s="32">
        <f t="shared" si="763"/>
        <v>9.4797626930151029E-3</v>
      </c>
      <c r="V352" s="32">
        <f t="shared" si="763"/>
        <v>1.4197176820598401E-2</v>
      </c>
      <c r="W352" s="32">
        <f t="shared" si="763"/>
        <v>4.0526422172830054E-3</v>
      </c>
      <c r="X352" s="32">
        <f t="shared" si="763"/>
        <v>5.5983736973866331E-3</v>
      </c>
      <c r="Y352" s="32">
        <f t="shared" si="763"/>
        <v>8.3842922933238268E-3</v>
      </c>
      <c r="Z352" s="32">
        <f t="shared" si="763"/>
        <v>1.4013386985192104E-2</v>
      </c>
      <c r="AA352" s="32">
        <f t="shared" si="763"/>
        <v>1.93582786002254E-2</v>
      </c>
      <c r="AB352" s="32">
        <f t="shared" si="763"/>
        <v>2.8991538409744055E-2</v>
      </c>
      <c r="AC352" s="32">
        <f t="shared" si="763"/>
        <v>1.1757037994932837E-2</v>
      </c>
      <c r="AD352" s="32">
        <f t="shared" si="763"/>
        <v>1.6241328185673115E-2</v>
      </c>
      <c r="AE352" s="32">
        <f t="shared" si="763"/>
        <v>2.4323500020023384E-2</v>
      </c>
      <c r="AF352" s="32">
        <f t="shared" si="763"/>
        <v>6.9432426107570297E-3</v>
      </c>
      <c r="AG352" s="32">
        <f t="shared" si="763"/>
        <v>9.5914874105753802E-3</v>
      </c>
      <c r="AH352" s="32">
        <f t="shared" si="763"/>
        <v>1.4364499107220974E-2</v>
      </c>
      <c r="AI352" s="32">
        <f t="shared" si="763"/>
        <v>2.8728208927220129E-2</v>
      </c>
      <c r="AJ352" s="32">
        <f t="shared" si="763"/>
        <v>3.9685528750920032E-2</v>
      </c>
      <c r="AK352" s="32">
        <f t="shared" si="763"/>
        <v>5.943423766408152E-2</v>
      </c>
      <c r="AL352" s="32">
        <f t="shared" si="763"/>
        <v>2.4102570223787024E-2</v>
      </c>
      <c r="AM352" s="32">
        <f t="shared" si="763"/>
        <v>3.329561010957624E-2</v>
      </c>
      <c r="AN352" s="32">
        <f t="shared" si="763"/>
        <v>4.9864503931480897E-2</v>
      </c>
      <c r="AO352" s="32">
        <f t="shared" si="763"/>
        <v>1.4234026689263723E-2</v>
      </c>
      <c r="AP352" s="32">
        <f t="shared" si="763"/>
        <v>1.9663073213133979E-2</v>
      </c>
      <c r="AQ352" s="32">
        <f t="shared" si="763"/>
        <v>2.94480079600438E-2</v>
      </c>
      <c r="AR352" s="32">
        <f t="shared" si="763"/>
        <v>5.1911426245769684E-3</v>
      </c>
      <c r="AS352" s="32">
        <f t="shared" si="763"/>
        <v>7.1711132566491852E-3</v>
      </c>
      <c r="AT352" s="32">
        <f t="shared" si="763"/>
        <v>1.0739674209376698E-2</v>
      </c>
      <c r="AU352" s="32">
        <f t="shared" si="763"/>
        <v>4.3552969127848657E-3</v>
      </c>
      <c r="AV352" s="32">
        <f t="shared" si="763"/>
        <v>6.0164649069837442E-3</v>
      </c>
      <c r="AW352" s="32">
        <f t="shared" ref="AW352:CB352" si="764">AW351/$O351</f>
        <v>9.0104382235549306E-3</v>
      </c>
      <c r="AX352" s="32">
        <f t="shared" si="764"/>
        <v>2.5720664609895365E-3</v>
      </c>
      <c r="AY352" s="32">
        <f t="shared" si="764"/>
        <v>3.5530867150636012E-3</v>
      </c>
      <c r="AZ352" s="32">
        <f t="shared" si="764"/>
        <v>5.3212091891124197E-3</v>
      </c>
      <c r="BA352" s="32">
        <f t="shared" si="764"/>
        <v>8.8937934160011473E-3</v>
      </c>
      <c r="BB352" s="32">
        <f t="shared" si="764"/>
        <v>1.228600415743392E-2</v>
      </c>
      <c r="BC352" s="32">
        <f t="shared" si="764"/>
        <v>1.8399888171274342E-2</v>
      </c>
      <c r="BD352" s="32">
        <f t="shared" si="764"/>
        <v>7.4617697507035306E-3</v>
      </c>
      <c r="BE352" s="32">
        <f t="shared" si="764"/>
        <v>1.0307787677418034E-2</v>
      </c>
      <c r="BF352" s="32">
        <f t="shared" si="764"/>
        <v>1.5437251862150168E-2</v>
      </c>
      <c r="BG352" s="32">
        <f t="shared" si="764"/>
        <v>4.4066267121933012E-3</v>
      </c>
      <c r="BH352" s="32">
        <f t="shared" si="764"/>
        <v>6.087372572524714E-3</v>
      </c>
      <c r="BI352" s="32">
        <f t="shared" si="764"/>
        <v>9.1166316693426352E-3</v>
      </c>
      <c r="BJ352" s="32">
        <f t="shared" si="764"/>
        <v>1.8232762406433543E-2</v>
      </c>
      <c r="BK352" s="32">
        <f t="shared" si="764"/>
        <v>2.5186979756458797E-2</v>
      </c>
      <c r="BL352" s="32">
        <f t="shared" si="764"/>
        <v>3.7720776010854544E-2</v>
      </c>
      <c r="BM352" s="32">
        <f t="shared" si="764"/>
        <v>1.5297035655372907E-2</v>
      </c>
      <c r="BN352" s="32">
        <f t="shared" si="764"/>
        <v>2.1131527894519993E-2</v>
      </c>
      <c r="BO352" s="32">
        <f t="shared" si="764"/>
        <v>3.1647209716437336E-2</v>
      </c>
      <c r="BP352" s="32">
        <f t="shared" si="764"/>
        <v>9.0338255117003632E-3</v>
      </c>
      <c r="BQ352" s="32">
        <f t="shared" si="764"/>
        <v>1.2479446351272095E-2</v>
      </c>
      <c r="BR352" s="32">
        <f t="shared" si="764"/>
        <v>1.8689593000331784E-2</v>
      </c>
      <c r="BS352" s="32">
        <f t="shared" si="764"/>
        <v>2.0909844605860443E-3</v>
      </c>
      <c r="BT352" s="32">
        <f t="shared" si="764"/>
        <v>2.8885136605118723E-3</v>
      </c>
      <c r="BU352" s="32">
        <f t="shared" si="764"/>
        <v>4.3259246581369721E-3</v>
      </c>
      <c r="BV352" s="32">
        <f t="shared" si="764"/>
        <v>1.754307061947398E-3</v>
      </c>
      <c r="BW352" s="32">
        <f t="shared" si="764"/>
        <v>2.423423037657235E-3</v>
      </c>
      <c r="BX352" s="32">
        <f t="shared" si="764"/>
        <v>3.6293909975280694E-3</v>
      </c>
      <c r="BY352" s="32">
        <f t="shared" si="764"/>
        <v>1.036024511455594E-3</v>
      </c>
      <c r="BZ352" s="32">
        <f t="shared" si="764"/>
        <v>1.4311779979110355E-3</v>
      </c>
      <c r="CA352" s="32">
        <f t="shared" si="764"/>
        <v>2.1433750776339825E-3</v>
      </c>
      <c r="CB352" s="32">
        <f t="shared" si="764"/>
        <v>3.5824066440548513E-3</v>
      </c>
      <c r="CC352" s="32">
        <f t="shared" ref="CC352:CS352" si="765">CC351/$O351</f>
        <v>4.9487840411596012E-3</v>
      </c>
      <c r="CD352" s="32">
        <f t="shared" si="765"/>
        <v>7.4114473488947723E-3</v>
      </c>
      <c r="CE352" s="32">
        <f t="shared" si="765"/>
        <v>3.0055896602269802E-3</v>
      </c>
      <c r="CF352" s="32">
        <f t="shared" si="765"/>
        <v>4.1519614110501982E-3</v>
      </c>
      <c r="CG352" s="32">
        <f t="shared" si="765"/>
        <v>6.2181018886067361E-3</v>
      </c>
      <c r="CH352" s="32">
        <f t="shared" si="765"/>
        <v>1.7749826281358311E-3</v>
      </c>
      <c r="CI352" s="32">
        <f t="shared" si="765"/>
        <v>2.4519845389499649E-3</v>
      </c>
      <c r="CJ352" s="32">
        <f t="shared" si="765"/>
        <v>3.6721655581627372E-3</v>
      </c>
      <c r="CK352" s="32">
        <f t="shared" si="765"/>
        <v>7.3441293415660606E-3</v>
      </c>
      <c r="CL352" s="32">
        <f t="shared" si="765"/>
        <v>1.0145277656312207E-2</v>
      </c>
      <c r="CM352" s="32">
        <f t="shared" si="765"/>
        <v>1.5193871982350164E-2</v>
      </c>
      <c r="CN352" s="32">
        <f t="shared" si="765"/>
        <v>6.1616230108919364E-3</v>
      </c>
      <c r="CO352" s="32">
        <f t="shared" si="765"/>
        <v>8.5117477309694552E-3</v>
      </c>
      <c r="CP352" s="32">
        <f t="shared" si="765"/>
        <v>1.2747448591507483E-2</v>
      </c>
      <c r="CQ352" s="32">
        <f t="shared" si="765"/>
        <v>3.6388113621036496E-3</v>
      </c>
      <c r="CR352" s="32">
        <f t="shared" si="765"/>
        <v>5.0267022666042839E-3</v>
      </c>
      <c r="CS352" s="32">
        <f t="shared" si="765"/>
        <v>7.5281400193769671E-3</v>
      </c>
    </row>
    <row r="353" spans="2:97" ht="13.5" thickTop="1" x14ac:dyDescent="0.2">
      <c r="H353" s="34">
        <f t="shared" si="761"/>
        <v>3.2606860827399942E-4</v>
      </c>
      <c r="I353" s="34">
        <f t="shared" ref="I353:J353" si="766">I348</f>
        <v>0.36328263432687569</v>
      </c>
      <c r="J353" s="34">
        <f t="shared" si="766"/>
        <v>0.6527059170790277</v>
      </c>
      <c r="K353" s="34">
        <f t="shared" si="757"/>
        <v>0.36349546123686988</v>
      </c>
      <c r="L353" s="34">
        <f>$CE$6-$CE$7*SUMPRODUCT($B$6:$CD$6,Q352:CS352)</f>
        <v>-1.5641024408974857E-2</v>
      </c>
    </row>
    <row r="354" spans="2:97" ht="13.5" thickBot="1" x14ac:dyDescent="0.25">
      <c r="B354" s="39" t="s">
        <v>406</v>
      </c>
      <c r="D354" s="39" t="s">
        <v>407</v>
      </c>
      <c r="E354" s="39" t="s">
        <v>408</v>
      </c>
      <c r="F354" s="39" t="s">
        <v>409</v>
      </c>
      <c r="H354" s="39" t="s">
        <v>386</v>
      </c>
      <c r="I354" s="39" t="s">
        <v>410</v>
      </c>
      <c r="J354" s="39" t="s">
        <v>411</v>
      </c>
      <c r="K354" s="39" t="s">
        <v>388</v>
      </c>
      <c r="L354" s="39" t="s">
        <v>412</v>
      </c>
      <c r="M354" s="39" t="s">
        <v>413</v>
      </c>
      <c r="O354" s="45" t="s">
        <v>375</v>
      </c>
    </row>
    <row r="355" spans="2:97" ht="14.25" thickTop="1" thickBot="1" x14ac:dyDescent="0.25">
      <c r="B355" s="32">
        <f>1+B350</f>
        <v>6</v>
      </c>
      <c r="D355" s="32">
        <f>IF(F350,IF(M355&lt;0,D350,H355),E350)</f>
        <v>0</v>
      </c>
      <c r="E355" s="32">
        <f>IF(F350,IF(M355&lt;0,H355,E350),H355)</f>
        <v>1.6303430413699971E-4</v>
      </c>
      <c r="F355" s="32" t="b">
        <f>OR(F350,M355*M350&lt;=0)</f>
        <v>1</v>
      </c>
      <c r="H355" s="32">
        <f>IF(F350,(D350+E350)/2,2*H350)</f>
        <v>1.6303430413699971E-4</v>
      </c>
      <c r="I355" s="32">
        <f>I350</f>
        <v>-0.68166306362376605</v>
      </c>
      <c r="J355" s="32">
        <f>J350</f>
        <v>-1</v>
      </c>
      <c r="K355" s="32">
        <f>I355+J355*H355</f>
        <v>-0.68182609792790305</v>
      </c>
      <c r="L355" s="32">
        <f>$CE$3-$CE$7*SUMPRODUCT($B$3:$CD$3,Q357:CS357)</f>
        <v>7.677053919316279E-3</v>
      </c>
      <c r="M355" s="32">
        <f>SUMPRODUCT(L355:L358,J355:J358)</f>
        <v>-1.3481614586437415E-2</v>
      </c>
      <c r="O355" s="46">
        <f>SUM(Q355:CS355)</f>
        <v>7.3636158571399672</v>
      </c>
      <c r="P355" s="39" t="s">
        <v>402</v>
      </c>
      <c r="Q355" s="32">
        <f t="shared" ref="Q355:AV355" si="767">SUMPRODUCT(B$3:B$6,$K355:$K358)</f>
        <v>4.1390565315686023E-2</v>
      </c>
      <c r="R355" s="32">
        <f t="shared" si="767"/>
        <v>0.36440305223290625</v>
      </c>
      <c r="S355" s="32">
        <f t="shared" si="767"/>
        <v>0.76816866087943159</v>
      </c>
      <c r="T355" s="32">
        <f t="shared" si="767"/>
        <v>-0.13417752301291005</v>
      </c>
      <c r="U355" s="32">
        <f t="shared" si="767"/>
        <v>0.18883496390431018</v>
      </c>
      <c r="V355" s="32">
        <f t="shared" si="767"/>
        <v>0.59260057255083542</v>
      </c>
      <c r="W355" s="32">
        <f t="shared" si="767"/>
        <v>-0.66088178799869834</v>
      </c>
      <c r="X355" s="32">
        <f t="shared" si="767"/>
        <v>-0.33786930108147806</v>
      </c>
      <c r="Y355" s="32">
        <f t="shared" si="767"/>
        <v>6.5896307565047219E-2</v>
      </c>
      <c r="Z355" s="32">
        <f t="shared" si="767"/>
        <v>0.57983284659071732</v>
      </c>
      <c r="AA355" s="32">
        <f t="shared" si="767"/>
        <v>0.9028453335079375</v>
      </c>
      <c r="AB355" s="32">
        <f t="shared" si="767"/>
        <v>1.3066109421544629</v>
      </c>
      <c r="AC355" s="32">
        <f t="shared" si="767"/>
        <v>0.40426475826212116</v>
      </c>
      <c r="AD355" s="32">
        <f t="shared" si="767"/>
        <v>0.72727724517934134</v>
      </c>
      <c r="AE355" s="32">
        <f t="shared" si="767"/>
        <v>1.1310428538258668</v>
      </c>
      <c r="AF355" s="32">
        <f t="shared" si="767"/>
        <v>-0.12243950672366705</v>
      </c>
      <c r="AG355" s="32">
        <f t="shared" si="767"/>
        <v>0.20057298019355319</v>
      </c>
      <c r="AH355" s="32">
        <f t="shared" si="767"/>
        <v>0.60433858884007852</v>
      </c>
      <c r="AI355" s="32">
        <f t="shared" si="767"/>
        <v>1.2977558882907587</v>
      </c>
      <c r="AJ355" s="32">
        <f t="shared" si="767"/>
        <v>1.6207683752079791</v>
      </c>
      <c r="AK355" s="32">
        <f t="shared" si="767"/>
        <v>2.0245339838545044</v>
      </c>
      <c r="AL355" s="32">
        <f t="shared" si="767"/>
        <v>1.122187799962163</v>
      </c>
      <c r="AM355" s="32">
        <f t="shared" si="767"/>
        <v>1.4452002868793832</v>
      </c>
      <c r="AN355" s="32">
        <f t="shared" si="767"/>
        <v>1.8489658955259083</v>
      </c>
      <c r="AO355" s="32">
        <f t="shared" si="767"/>
        <v>0.59548353497637463</v>
      </c>
      <c r="AP355" s="32">
        <f t="shared" si="767"/>
        <v>0.91849602189359481</v>
      </c>
      <c r="AQ355" s="32">
        <f t="shared" si="767"/>
        <v>1.3222616305401202</v>
      </c>
      <c r="AR355" s="32">
        <f t="shared" si="767"/>
        <v>-0.41316016663624938</v>
      </c>
      <c r="AS355" s="32">
        <f t="shared" si="767"/>
        <v>-9.014767971902915E-2</v>
      </c>
      <c r="AT355" s="32">
        <f t="shared" si="767"/>
        <v>0.31361792892749613</v>
      </c>
      <c r="AU355" s="32">
        <f t="shared" si="767"/>
        <v>-0.58872825496484549</v>
      </c>
      <c r="AV355" s="32">
        <f t="shared" si="767"/>
        <v>-0.26571576804762526</v>
      </c>
      <c r="AW355" s="32">
        <f t="shared" ref="AW355:CB355" si="768">SUMPRODUCT(AH$3:AH$6,$K355:$K358)</f>
        <v>0.13804984059890005</v>
      </c>
      <c r="AX355" s="32">
        <f t="shared" si="768"/>
        <v>-1.1154325199506339</v>
      </c>
      <c r="AY355" s="32">
        <f t="shared" si="768"/>
        <v>-0.79242003303341357</v>
      </c>
      <c r="AZ355" s="32">
        <f t="shared" si="768"/>
        <v>-0.38865442438688824</v>
      </c>
      <c r="BA355" s="32">
        <f t="shared" si="768"/>
        <v>0.12528211463878186</v>
      </c>
      <c r="BB355" s="32">
        <f t="shared" si="768"/>
        <v>0.44829460155600209</v>
      </c>
      <c r="BC355" s="32">
        <f t="shared" si="768"/>
        <v>0.85206021020252742</v>
      </c>
      <c r="BD355" s="32">
        <f t="shared" si="768"/>
        <v>-5.0285973689814245E-2</v>
      </c>
      <c r="BE355" s="32">
        <f t="shared" si="768"/>
        <v>0.27272651322740599</v>
      </c>
      <c r="BF355" s="32">
        <f t="shared" si="768"/>
        <v>0.67649212187393126</v>
      </c>
      <c r="BG355" s="32">
        <f t="shared" si="768"/>
        <v>-0.57699023867560251</v>
      </c>
      <c r="BH355" s="32">
        <f t="shared" si="768"/>
        <v>-0.25397775175838222</v>
      </c>
      <c r="BI355" s="32">
        <f t="shared" si="768"/>
        <v>0.14978785688814306</v>
      </c>
      <c r="BJ355" s="32">
        <f t="shared" si="768"/>
        <v>0.84320515633882354</v>
      </c>
      <c r="BK355" s="32">
        <f t="shared" si="768"/>
        <v>1.1662176432560438</v>
      </c>
      <c r="BL355" s="32">
        <f t="shared" si="768"/>
        <v>1.5699832519025692</v>
      </c>
      <c r="BM355" s="32">
        <f t="shared" si="768"/>
        <v>0.66763706801022737</v>
      </c>
      <c r="BN355" s="32">
        <f t="shared" si="768"/>
        <v>0.99064955492744755</v>
      </c>
      <c r="BO355" s="32">
        <f t="shared" si="768"/>
        <v>1.394415163573973</v>
      </c>
      <c r="BP355" s="32">
        <f t="shared" si="768"/>
        <v>0.14093280302443911</v>
      </c>
      <c r="BQ355" s="32">
        <f t="shared" si="768"/>
        <v>0.46394528994165934</v>
      </c>
      <c r="BR355" s="32">
        <f t="shared" si="768"/>
        <v>0.86771089858818462</v>
      </c>
      <c r="BS355" s="32">
        <f t="shared" si="768"/>
        <v>-1.3222616305401202</v>
      </c>
      <c r="BT355" s="32">
        <f t="shared" si="768"/>
        <v>-0.99924914362289996</v>
      </c>
      <c r="BU355" s="32">
        <f t="shared" si="768"/>
        <v>-0.59548353497637463</v>
      </c>
      <c r="BV355" s="32">
        <f t="shared" si="768"/>
        <v>-1.497829718868716</v>
      </c>
      <c r="BW355" s="32">
        <f t="shared" si="768"/>
        <v>-1.1748172319514958</v>
      </c>
      <c r="BX355" s="32">
        <f t="shared" si="768"/>
        <v>-0.77105162330497057</v>
      </c>
      <c r="BY355" s="32">
        <f t="shared" si="768"/>
        <v>-2.0245339838545044</v>
      </c>
      <c r="BZ355" s="32">
        <f t="shared" si="768"/>
        <v>-1.7015214969372841</v>
      </c>
      <c r="CA355" s="32">
        <f t="shared" si="768"/>
        <v>-1.2977558882907587</v>
      </c>
      <c r="CB355" s="32">
        <f t="shared" si="768"/>
        <v>-0.78381934926508889</v>
      </c>
      <c r="CC355" s="32">
        <f t="shared" ref="CC355:CS355" si="769">SUMPRODUCT(BN$3:BN$6,$K355:$K358)</f>
        <v>-0.46080686234786861</v>
      </c>
      <c r="CD355" s="32">
        <f t="shared" si="769"/>
        <v>-5.7041253701343331E-2</v>
      </c>
      <c r="CE355" s="32">
        <f t="shared" si="769"/>
        <v>-0.95938743759368494</v>
      </c>
      <c r="CF355" s="32">
        <f t="shared" si="769"/>
        <v>-0.63637495067646477</v>
      </c>
      <c r="CG355" s="32">
        <f t="shared" si="769"/>
        <v>-0.23260934202993944</v>
      </c>
      <c r="CH355" s="32">
        <f t="shared" si="769"/>
        <v>-1.4860917025794733</v>
      </c>
      <c r="CI355" s="32">
        <f t="shared" si="769"/>
        <v>-1.1630792156622529</v>
      </c>
      <c r="CJ355" s="32">
        <f t="shared" si="769"/>
        <v>-0.7593136070157277</v>
      </c>
      <c r="CK355" s="32">
        <f t="shared" si="769"/>
        <v>-6.5896307565047219E-2</v>
      </c>
      <c r="CL355" s="32">
        <f t="shared" si="769"/>
        <v>0.25711617935217301</v>
      </c>
      <c r="CM355" s="32">
        <f t="shared" si="769"/>
        <v>0.66088178799869834</v>
      </c>
      <c r="CN355" s="32">
        <f t="shared" si="769"/>
        <v>-0.2414643958936433</v>
      </c>
      <c r="CO355" s="32">
        <f t="shared" si="769"/>
        <v>8.1548091023576935E-2</v>
      </c>
      <c r="CP355" s="32">
        <f t="shared" si="769"/>
        <v>0.48531369967010218</v>
      </c>
      <c r="CQ355" s="32">
        <f t="shared" si="769"/>
        <v>-0.76816866087943159</v>
      </c>
      <c r="CR355" s="32">
        <f t="shared" si="769"/>
        <v>-0.4451561739622113</v>
      </c>
      <c r="CS355" s="32">
        <f t="shared" si="769"/>
        <v>-4.1390565315686023E-2</v>
      </c>
    </row>
    <row r="356" spans="2:97" ht="14.25" thickTop="1" thickBot="1" x14ac:dyDescent="0.25">
      <c r="H356" s="33">
        <f>H355</f>
        <v>1.6303430413699971E-4</v>
      </c>
      <c r="I356" s="33">
        <f t="shared" ref="I356:J356" si="770">I351</f>
        <v>0.62823218488319477</v>
      </c>
      <c r="J356" s="33">
        <f t="shared" si="770"/>
        <v>-0.30376058535982248</v>
      </c>
      <c r="K356" s="33">
        <f t="shared" ref="K356:K358" si="771">I356+J356*H356</f>
        <v>0.62818266148753643</v>
      </c>
      <c r="L356" s="33">
        <f>$CE$4-$CE$7*SUMPRODUCT($B$4:$CD$4,Q357:CS357)</f>
        <v>3.1239165121874635E-3</v>
      </c>
      <c r="M356" s="39" t="s">
        <v>414</v>
      </c>
      <c r="O356" s="47">
        <f t="shared" ref="O356:O357" si="772">SUM(Q356:CS356)</f>
        <v>127.42703692711106</v>
      </c>
      <c r="P356" s="39" t="s">
        <v>404</v>
      </c>
      <c r="Q356" s="33">
        <f>EXP(Q355)</f>
        <v>1.0422590963150458</v>
      </c>
      <c r="R356" s="33">
        <f>EXP(R355)</f>
        <v>1.4396543531386825</v>
      </c>
      <c r="S356" s="33">
        <f t="shared" ref="S356:CD356" si="773">EXP(S355)</f>
        <v>2.1558146088584671</v>
      </c>
      <c r="T356" s="33">
        <f t="shared" si="773"/>
        <v>0.87443481852028837</v>
      </c>
      <c r="U356" s="33">
        <f t="shared" si="773"/>
        <v>1.2078415985714186</v>
      </c>
      <c r="V356" s="33">
        <f t="shared" si="773"/>
        <v>1.8086859236109956</v>
      </c>
      <c r="W356" s="33">
        <f t="shared" si="773"/>
        <v>0.51639578206768122</v>
      </c>
      <c r="X356" s="33">
        <f t="shared" si="773"/>
        <v>0.71328850784284581</v>
      </c>
      <c r="Y356" s="33">
        <f t="shared" si="773"/>
        <v>1.0681159558792617</v>
      </c>
      <c r="Z356" s="33">
        <f t="shared" si="773"/>
        <v>1.7857399132870646</v>
      </c>
      <c r="AA356" s="33">
        <f t="shared" si="773"/>
        <v>2.4666114681335634</v>
      </c>
      <c r="AB356" s="33">
        <f t="shared" si="773"/>
        <v>3.6936345351139472</v>
      </c>
      <c r="AC356" s="33">
        <f t="shared" si="773"/>
        <v>1.4982005554285016</v>
      </c>
      <c r="AD356" s="33">
        <f t="shared" si="773"/>
        <v>2.0694383566650751</v>
      </c>
      <c r="AE356" s="33">
        <f t="shared" si="773"/>
        <v>3.0988865012662292</v>
      </c>
      <c r="AF356" s="33">
        <f t="shared" si="773"/>
        <v>0.88475942532105989</v>
      </c>
      <c r="AG356" s="33">
        <f t="shared" si="773"/>
        <v>1.2221027982843575</v>
      </c>
      <c r="AH356" s="33">
        <f t="shared" si="773"/>
        <v>1.8300413987040092</v>
      </c>
      <c r="AI356" s="33">
        <f t="shared" si="773"/>
        <v>3.6610715884528102</v>
      </c>
      <c r="AJ356" s="33">
        <f t="shared" si="773"/>
        <v>5.0569744779423464</v>
      </c>
      <c r="AK356" s="33">
        <f t="shared" si="773"/>
        <v>7.5725811771447802</v>
      </c>
      <c r="AL356" s="33">
        <f t="shared" si="773"/>
        <v>3.0715668314693549</v>
      </c>
      <c r="AM356" s="33">
        <f t="shared" si="773"/>
        <v>4.2427018152352032</v>
      </c>
      <c r="AN356" s="33">
        <f t="shared" si="773"/>
        <v>6.3532462041138995</v>
      </c>
      <c r="AO356" s="33">
        <f t="shared" si="773"/>
        <v>1.8139078208182831</v>
      </c>
      <c r="AP356" s="33">
        <f t="shared" si="773"/>
        <v>2.5055193086498999</v>
      </c>
      <c r="AQ356" s="33">
        <f t="shared" si="773"/>
        <v>3.7518971943427997</v>
      </c>
      <c r="AR356" s="33">
        <f t="shared" si="773"/>
        <v>0.66155631509214918</v>
      </c>
      <c r="AS356" s="33">
        <f t="shared" si="773"/>
        <v>0.91379622613618416</v>
      </c>
      <c r="AT356" s="33">
        <f t="shared" si="773"/>
        <v>1.3683668232789712</v>
      </c>
      <c r="AU356" s="33">
        <f t="shared" si="773"/>
        <v>0.55503269616338613</v>
      </c>
      <c r="AV356" s="33">
        <f t="shared" si="773"/>
        <v>0.76665700495300515</v>
      </c>
      <c r="AW356" s="33">
        <f t="shared" si="773"/>
        <v>1.1480327674889852</v>
      </c>
      <c r="AX356" s="33">
        <f t="shared" si="773"/>
        <v>0.32777347966705594</v>
      </c>
      <c r="AY356" s="33">
        <f t="shared" si="773"/>
        <v>0.45274780379892632</v>
      </c>
      <c r="AZ356" s="33">
        <f t="shared" si="773"/>
        <v>0.67796851892288201</v>
      </c>
      <c r="BA356" s="33">
        <f t="shared" si="773"/>
        <v>1.133468175930479</v>
      </c>
      <c r="BB356" s="33">
        <f t="shared" si="773"/>
        <v>1.5656398676603425</v>
      </c>
      <c r="BC356" s="33">
        <f t="shared" si="773"/>
        <v>2.344471984928084</v>
      </c>
      <c r="BD356" s="33">
        <f t="shared" si="773"/>
        <v>0.95095743680484579</v>
      </c>
      <c r="BE356" s="33">
        <f t="shared" si="773"/>
        <v>1.3135409596193866</v>
      </c>
      <c r="BF356" s="33">
        <f t="shared" si="773"/>
        <v>1.9669657400109704</v>
      </c>
      <c r="BG356" s="33">
        <f t="shared" si="773"/>
        <v>0.56158606552618906</v>
      </c>
      <c r="BH356" s="33">
        <f t="shared" si="773"/>
        <v>0.77570906001708795</v>
      </c>
      <c r="BI356" s="33">
        <f t="shared" si="773"/>
        <v>1.1615877937387209</v>
      </c>
      <c r="BJ356" s="33">
        <f t="shared" si="773"/>
        <v>2.3238032058520877</v>
      </c>
      <c r="BK356" s="33">
        <f t="shared" si="773"/>
        <v>3.2098289311848243</v>
      </c>
      <c r="BL356" s="33">
        <f t="shared" si="773"/>
        <v>4.8065676922370386</v>
      </c>
      <c r="BM356" s="33">
        <f t="shared" si="773"/>
        <v>1.9496250421516239</v>
      </c>
      <c r="BN356" s="33">
        <f t="shared" si="773"/>
        <v>2.6929831448296229</v>
      </c>
      <c r="BO356" s="33">
        <f t="shared" si="773"/>
        <v>4.0326154624380637</v>
      </c>
      <c r="BP356" s="33">
        <f t="shared" si="773"/>
        <v>1.1513472783303458</v>
      </c>
      <c r="BQ356" s="33">
        <f t="shared" si="773"/>
        <v>1.590335960686716</v>
      </c>
      <c r="BR356" s="33">
        <f t="shared" si="773"/>
        <v>2.3814532214394113</v>
      </c>
      <c r="BS356" s="33">
        <f t="shared" si="773"/>
        <v>0.26653182328871483</v>
      </c>
      <c r="BT356" s="33">
        <f t="shared" si="773"/>
        <v>0.36815576952432039</v>
      </c>
      <c r="BU356" s="33">
        <f t="shared" si="773"/>
        <v>0.5512959305445212</v>
      </c>
      <c r="BV356" s="33">
        <f t="shared" si="773"/>
        <v>0.22361494119011274</v>
      </c>
      <c r="BW356" s="33">
        <f t="shared" si="773"/>
        <v>0.30887542708851196</v>
      </c>
      <c r="BX356" s="33">
        <f t="shared" si="773"/>
        <v>0.46252640891411806</v>
      </c>
      <c r="BY356" s="33">
        <f t="shared" si="773"/>
        <v>0.13205536878470903</v>
      </c>
      <c r="BZ356" s="33">
        <f t="shared" si="773"/>
        <v>0.18240578297507545</v>
      </c>
      <c r="CA356" s="33">
        <f t="shared" si="773"/>
        <v>0.27314407157566828</v>
      </c>
      <c r="CB356" s="33">
        <f t="shared" si="773"/>
        <v>0.4566585378727791</v>
      </c>
      <c r="CC356" s="33">
        <f t="shared" si="773"/>
        <v>0.6307744919385857</v>
      </c>
      <c r="CD356" s="33">
        <f t="shared" si="773"/>
        <v>0.94455510216867111</v>
      </c>
      <c r="CE356" s="33">
        <f t="shared" ref="CE356:CS356" si="774">EXP(CE355)</f>
        <v>0.38312750361434234</v>
      </c>
      <c r="CF356" s="33">
        <f t="shared" si="774"/>
        <v>0.52920735384862472</v>
      </c>
      <c r="CG356" s="33">
        <f t="shared" si="774"/>
        <v>0.79246309508591928</v>
      </c>
      <c r="CH356" s="33">
        <f t="shared" si="774"/>
        <v>0.22625520241218108</v>
      </c>
      <c r="CI356" s="33">
        <f t="shared" si="774"/>
        <v>0.31252237397073429</v>
      </c>
      <c r="CJ356" s="33">
        <f t="shared" si="774"/>
        <v>0.46798754015668675</v>
      </c>
      <c r="CK356" s="33">
        <f t="shared" si="774"/>
        <v>0.93622793901324186</v>
      </c>
      <c r="CL356" s="33">
        <f t="shared" si="774"/>
        <v>1.2931953606313789</v>
      </c>
      <c r="CM356" s="33">
        <f t="shared" si="774"/>
        <v>1.936499163482585</v>
      </c>
      <c r="CN356" s="33">
        <f t="shared" si="774"/>
        <v>0.78547676948957679</v>
      </c>
      <c r="CO356" s="33">
        <f t="shared" si="774"/>
        <v>1.0849653934257102</v>
      </c>
      <c r="CP356" s="33">
        <f t="shared" si="774"/>
        <v>1.6246845919325366</v>
      </c>
      <c r="CQ356" s="33">
        <f t="shared" si="774"/>
        <v>0.46386177915804805</v>
      </c>
      <c r="CR356" s="33">
        <f t="shared" si="774"/>
        <v>0.64072420378059303</v>
      </c>
      <c r="CS356" s="33">
        <f t="shared" si="774"/>
        <v>0.95945432717790169</v>
      </c>
    </row>
    <row r="357" spans="2:97" ht="14.25" thickTop="1" thickBot="1" x14ac:dyDescent="0.25">
      <c r="H357" s="32">
        <f t="shared" ref="H357:H358" si="775">H356</f>
        <v>1.6303430413699971E-4</v>
      </c>
      <c r="I357" s="32">
        <f t="shared" ref="I357:J357" si="776">I352</f>
        <v>-0.35115026052199094</v>
      </c>
      <c r="J357" s="32">
        <f t="shared" si="776"/>
        <v>8.6385898190940252E-2</v>
      </c>
      <c r="K357" s="32">
        <f t="shared" si="771"/>
        <v>-0.35113617665719216</v>
      </c>
      <c r="L357" s="32">
        <f>$CE$5-$CE$7*SUMPRODUCT($B$5:$CD$5,Q357:CS357)</f>
        <v>-8.5232451350236715E-4</v>
      </c>
      <c r="M357" s="32">
        <f>SUMPRODUCT($B$7:$CD$7, LN(Q357:CS357))</f>
        <v>-487.23803511222246</v>
      </c>
      <c r="O357" s="48">
        <f t="shared" si="772"/>
        <v>0.99999999999999989</v>
      </c>
      <c r="P357" s="39" t="s">
        <v>405</v>
      </c>
      <c r="Q357" s="32">
        <f t="shared" ref="Q357:AV357" si="777">Q356/$O356</f>
        <v>8.1792618069838931E-3</v>
      </c>
      <c r="R357" s="32">
        <f t="shared" si="777"/>
        <v>1.1297872004684316E-2</v>
      </c>
      <c r="S357" s="32">
        <f t="shared" si="777"/>
        <v>1.6918031375802958E-2</v>
      </c>
      <c r="T357" s="32">
        <f t="shared" si="777"/>
        <v>6.8622392830217788E-3</v>
      </c>
      <c r="U357" s="32">
        <f t="shared" si="777"/>
        <v>9.4786917101612467E-3</v>
      </c>
      <c r="V357" s="32">
        <f t="shared" si="777"/>
        <v>1.4193894539394913E-2</v>
      </c>
      <c r="W357" s="32">
        <f t="shared" si="777"/>
        <v>4.0524820675463275E-3</v>
      </c>
      <c r="X357" s="32">
        <f t="shared" si="777"/>
        <v>5.597622961686307E-3</v>
      </c>
      <c r="Y357" s="32">
        <f t="shared" si="777"/>
        <v>8.3821768255525689E-3</v>
      </c>
      <c r="Z357" s="32">
        <f t="shared" si="777"/>
        <v>1.401382278321764E-2</v>
      </c>
      <c r="AA357" s="32">
        <f t="shared" si="777"/>
        <v>1.9357049552556717E-2</v>
      </c>
      <c r="AB357" s="32">
        <f t="shared" si="777"/>
        <v>2.8986270293852361E-2</v>
      </c>
      <c r="AC357" s="32">
        <f t="shared" si="777"/>
        <v>1.1757320828902898E-2</v>
      </c>
      <c r="AD357" s="32">
        <f t="shared" si="777"/>
        <v>1.624018266899516E-2</v>
      </c>
      <c r="AE357" s="32">
        <f t="shared" si="777"/>
        <v>2.4318908890887957E-2</v>
      </c>
      <c r="AF357" s="32">
        <f t="shared" si="777"/>
        <v>6.9432629578222629E-3</v>
      </c>
      <c r="AG357" s="32">
        <f t="shared" si="777"/>
        <v>9.5906083022506972E-3</v>
      </c>
      <c r="AH357" s="32">
        <f t="shared" si="777"/>
        <v>1.4361484366546187E-2</v>
      </c>
      <c r="AI357" s="32">
        <f t="shared" si="777"/>
        <v>2.8730728397513963E-2</v>
      </c>
      <c r="AJ357" s="32">
        <f t="shared" si="777"/>
        <v>3.9685255185168924E-2</v>
      </c>
      <c r="AK357" s="32">
        <f t="shared" si="777"/>
        <v>5.9426801091485293E-2</v>
      </c>
      <c r="AL357" s="32">
        <f t="shared" si="777"/>
        <v>2.4104514281583018E-2</v>
      </c>
      <c r="AM357" s="32">
        <f t="shared" si="777"/>
        <v>3.3295146128698348E-2</v>
      </c>
      <c r="AN357" s="32">
        <f t="shared" si="777"/>
        <v>4.9857913652563306E-2</v>
      </c>
      <c r="AO357" s="32">
        <f t="shared" si="777"/>
        <v>1.4234874046830799E-2</v>
      </c>
      <c r="AP357" s="32">
        <f t="shared" si="777"/>
        <v>1.9662383816419354E-2</v>
      </c>
      <c r="AQ357" s="32">
        <f t="shared" si="777"/>
        <v>2.9443493977568548E-2</v>
      </c>
      <c r="AR357" s="32">
        <f t="shared" si="777"/>
        <v>5.1916479504311389E-3</v>
      </c>
      <c r="AS357" s="32">
        <f t="shared" si="777"/>
        <v>7.1711329728154976E-3</v>
      </c>
      <c r="AT357" s="32">
        <f t="shared" si="777"/>
        <v>1.0738433979765882E-2</v>
      </c>
      <c r="AU357" s="32">
        <f t="shared" si="777"/>
        <v>4.3556902016082177E-3</v>
      </c>
      <c r="AV357" s="32">
        <f t="shared" si="777"/>
        <v>6.0164390810683059E-3</v>
      </c>
      <c r="AW357" s="32">
        <f t="shared" ref="AW357:CB357" si="778">AW356/$O356</f>
        <v>9.0093342447071581E-3</v>
      </c>
      <c r="AX357" s="32">
        <f t="shared" si="778"/>
        <v>2.5722443805590812E-3</v>
      </c>
      <c r="AY357" s="32">
        <f t="shared" si="778"/>
        <v>3.5529964026229416E-3</v>
      </c>
      <c r="AZ357" s="32">
        <f t="shared" si="778"/>
        <v>5.3204448229513769E-3</v>
      </c>
      <c r="BA357" s="32">
        <f t="shared" si="778"/>
        <v>8.8950367462348572E-3</v>
      </c>
      <c r="BB357" s="32">
        <f t="shared" si="778"/>
        <v>1.2286559472899748E-2</v>
      </c>
      <c r="BC357" s="32">
        <f t="shared" si="778"/>
        <v>1.8398544307901738E-2</v>
      </c>
      <c r="BD357" s="32">
        <f t="shared" si="778"/>
        <v>7.462760335146131E-3</v>
      </c>
      <c r="BE357" s="32">
        <f t="shared" si="778"/>
        <v>1.0308180989649307E-2</v>
      </c>
      <c r="BF357" s="32">
        <f t="shared" si="778"/>
        <v>1.5436015679593061E-2</v>
      </c>
      <c r="BG357" s="32">
        <f t="shared" si="778"/>
        <v>4.4071186073911398E-3</v>
      </c>
      <c r="BH357" s="32">
        <f t="shared" si="778"/>
        <v>6.0874762430581956E-3</v>
      </c>
      <c r="BI357" s="32">
        <f t="shared" si="778"/>
        <v>9.1157090500594094E-3</v>
      </c>
      <c r="BJ357" s="32">
        <f t="shared" si="778"/>
        <v>1.8236343415732999E-2</v>
      </c>
      <c r="BK357" s="32">
        <f t="shared" si="778"/>
        <v>2.5189543825152767E-2</v>
      </c>
      <c r="BL357" s="32">
        <f t="shared" si="778"/>
        <v>3.7720155848765605E-2</v>
      </c>
      <c r="BM357" s="32">
        <f t="shared" si="778"/>
        <v>1.5299932331211781E-2</v>
      </c>
      <c r="BN357" s="32">
        <f t="shared" si="778"/>
        <v>2.1133530291299354E-2</v>
      </c>
      <c r="BO357" s="32">
        <f t="shared" si="778"/>
        <v>3.1646466555953434E-2</v>
      </c>
      <c r="BP357" s="32">
        <f t="shared" si="778"/>
        <v>9.0353452932357085E-3</v>
      </c>
      <c r="BQ357" s="32">
        <f t="shared" si="778"/>
        <v>1.2480365227329241E-2</v>
      </c>
      <c r="BR357" s="32">
        <f t="shared" si="778"/>
        <v>1.8688759299971915E-2</v>
      </c>
      <c r="BS357" s="32">
        <f t="shared" si="778"/>
        <v>2.0916426350019615E-3</v>
      </c>
      <c r="BT357" s="32">
        <f t="shared" si="778"/>
        <v>2.8891495745514938E-3</v>
      </c>
      <c r="BU357" s="32">
        <f t="shared" si="778"/>
        <v>4.3263654546080782E-3</v>
      </c>
      <c r="BV357" s="32">
        <f t="shared" si="778"/>
        <v>1.7548469036286363E-3</v>
      </c>
      <c r="BW357" s="32">
        <f t="shared" si="778"/>
        <v>2.4239394914690698E-3</v>
      </c>
      <c r="BX357" s="32">
        <f t="shared" si="778"/>
        <v>3.6297352592345503E-3</v>
      </c>
      <c r="BY357" s="32">
        <f t="shared" si="778"/>
        <v>1.036321427298395E-3</v>
      </c>
      <c r="BZ357" s="32">
        <f t="shared" si="778"/>
        <v>1.4314527542487905E-3</v>
      </c>
      <c r="CA357" s="32">
        <f t="shared" si="778"/>
        <v>2.1435331006865376E-3</v>
      </c>
      <c r="CB357" s="32">
        <f t="shared" si="778"/>
        <v>3.5836863893648424E-3</v>
      </c>
      <c r="CC357" s="32">
        <f t="shared" ref="CC357:CS357" si="779">CC356/$O356</f>
        <v>4.9500836490406035E-3</v>
      </c>
      <c r="CD357" s="32">
        <f t="shared" si="779"/>
        <v>7.4125171937330821E-3</v>
      </c>
      <c r="CE357" s="32">
        <f t="shared" si="779"/>
        <v>3.0066421762085962E-3</v>
      </c>
      <c r="CF357" s="32">
        <f t="shared" si="779"/>
        <v>4.1530225186930626E-3</v>
      </c>
      <c r="CG357" s="32">
        <f t="shared" si="779"/>
        <v>6.218955680019558E-3</v>
      </c>
      <c r="CH357" s="32">
        <f t="shared" si="779"/>
        <v>1.7755666918756045E-3</v>
      </c>
      <c r="CI357" s="32">
        <f t="shared" si="779"/>
        <v>2.4525593744245872E-3</v>
      </c>
      <c r="CJ357" s="32">
        <f t="shared" si="779"/>
        <v>3.6725921864162792E-3</v>
      </c>
      <c r="CK357" s="32">
        <f t="shared" si="779"/>
        <v>7.3471687138795296E-3</v>
      </c>
      <c r="CL357" s="32">
        <f t="shared" si="779"/>
        <v>1.0148516294631362E-2</v>
      </c>
      <c r="CM357" s="32">
        <f t="shared" si="779"/>
        <v>1.5196925316487369E-2</v>
      </c>
      <c r="CN357" s="32">
        <f t="shared" si="779"/>
        <v>6.1641295947175928E-3</v>
      </c>
      <c r="CO357" s="32">
        <f t="shared" si="779"/>
        <v>8.514404945681316E-3</v>
      </c>
      <c r="CP357" s="32">
        <f t="shared" si="779"/>
        <v>1.2749920512252551E-2</v>
      </c>
      <c r="CQ357" s="32">
        <f t="shared" si="779"/>
        <v>3.6402147483298969E-3</v>
      </c>
      <c r="CR357" s="32">
        <f t="shared" si="779"/>
        <v>5.0281652876154586E-3</v>
      </c>
      <c r="CS357" s="32">
        <f t="shared" si="779"/>
        <v>7.5294407710878083E-3</v>
      </c>
    </row>
    <row r="358" spans="2:97" ht="13.5" thickTop="1" x14ac:dyDescent="0.2">
      <c r="H358" s="34">
        <f t="shared" si="775"/>
        <v>1.6303430413699971E-4</v>
      </c>
      <c r="I358" s="34">
        <f t="shared" ref="I358:J358" si="780">I353</f>
        <v>0.36328263432687569</v>
      </c>
      <c r="J358" s="34">
        <f t="shared" si="780"/>
        <v>0.6527059170790277</v>
      </c>
      <c r="K358" s="34">
        <f t="shared" si="771"/>
        <v>0.36338904778187275</v>
      </c>
      <c r="L358" s="34">
        <f>$CE$6-$CE$7*SUMPRODUCT($B$6:$CD$6,Q357:CS357)</f>
        <v>-7.3264375501835843E-3</v>
      </c>
    </row>
    <row r="359" spans="2:97" ht="13.5" thickBot="1" x14ac:dyDescent="0.25">
      <c r="B359" s="39" t="s">
        <v>406</v>
      </c>
      <c r="D359" s="39" t="s">
        <v>407</v>
      </c>
      <c r="E359" s="39" t="s">
        <v>408</v>
      </c>
      <c r="F359" s="39" t="s">
        <v>409</v>
      </c>
      <c r="H359" s="39" t="s">
        <v>386</v>
      </c>
      <c r="I359" s="39" t="s">
        <v>410</v>
      </c>
      <c r="J359" s="39" t="s">
        <v>411</v>
      </c>
      <c r="K359" s="39" t="s">
        <v>388</v>
      </c>
      <c r="L359" s="39" t="s">
        <v>412</v>
      </c>
      <c r="M359" s="39" t="s">
        <v>413</v>
      </c>
      <c r="O359" s="45" t="s">
        <v>375</v>
      </c>
    </row>
    <row r="360" spans="2:97" ht="14.25" thickTop="1" thickBot="1" x14ac:dyDescent="0.25">
      <c r="B360" s="32">
        <f>1+B355</f>
        <v>7</v>
      </c>
      <c r="D360" s="32">
        <f>IF(F355,IF(M360&lt;0,D355,H360),E355)</f>
        <v>0</v>
      </c>
      <c r="E360" s="32">
        <f>IF(F355,IF(M360&lt;0,H360,E355),H360)</f>
        <v>8.1517152068499854E-5</v>
      </c>
      <c r="F360" s="32" t="b">
        <f>OR(F355,M360*M355&lt;=0)</f>
        <v>1</v>
      </c>
      <c r="H360" s="32">
        <f>IF(F355,(D355+E355)/2,2*H355)</f>
        <v>8.1517152068499854E-5</v>
      </c>
      <c r="I360" s="32">
        <f>I355</f>
        <v>-0.68166306362376605</v>
      </c>
      <c r="J360" s="32">
        <f>J355</f>
        <v>-1</v>
      </c>
      <c r="K360" s="32">
        <f>I360+J360*H360</f>
        <v>-0.68174458077583455</v>
      </c>
      <c r="L360" s="32">
        <f>$CE$3-$CE$7*SUMPRODUCT($B$3:$CD$3,Q362:CS362)</f>
        <v>3.3150853569381411E-3</v>
      </c>
      <c r="M360" s="32">
        <f>SUMPRODUCT(L360:L363,J360:J363)</f>
        <v>-5.8247011106721648E-3</v>
      </c>
      <c r="O360" s="46">
        <f>SUM(Q360:CS360)</f>
        <v>7.3630413796353205</v>
      </c>
      <c r="P360" s="39" t="s">
        <v>402</v>
      </c>
      <c r="Q360" s="32">
        <f t="shared" ref="Q360:AV360" si="781">SUMPRODUCT(B$3:B$6,$K360:$K363)</f>
        <v>4.1344535125686255E-2</v>
      </c>
      <c r="R360" s="32">
        <f t="shared" si="781"/>
        <v>0.36430972717401888</v>
      </c>
      <c r="S360" s="32">
        <f t="shared" si="781"/>
        <v>0.76801621723443469</v>
      </c>
      <c r="T360" s="32">
        <f t="shared" si="781"/>
        <v>-0.13422707416910951</v>
      </c>
      <c r="U360" s="32">
        <f t="shared" si="781"/>
        <v>0.18873811787922312</v>
      </c>
      <c r="V360" s="32">
        <f t="shared" si="781"/>
        <v>0.59244460793963893</v>
      </c>
      <c r="W360" s="32">
        <f t="shared" si="781"/>
        <v>-0.66094190205349679</v>
      </c>
      <c r="X360" s="32">
        <f t="shared" si="781"/>
        <v>-0.33797671000516416</v>
      </c>
      <c r="Y360" s="32">
        <f t="shared" si="781"/>
        <v>6.5729780055251652E-2</v>
      </c>
      <c r="Z360" s="32">
        <f t="shared" si="781"/>
        <v>0.57980804071314251</v>
      </c>
      <c r="AA360" s="32">
        <f t="shared" si="781"/>
        <v>0.90277323276147514</v>
      </c>
      <c r="AB360" s="32">
        <f t="shared" si="781"/>
        <v>1.306479722821891</v>
      </c>
      <c r="AC360" s="32">
        <f t="shared" si="781"/>
        <v>0.40423643141834675</v>
      </c>
      <c r="AD360" s="32">
        <f t="shared" si="781"/>
        <v>0.72720162346667938</v>
      </c>
      <c r="AE360" s="32">
        <f t="shared" si="781"/>
        <v>1.1309081135270951</v>
      </c>
      <c r="AF360" s="32">
        <f t="shared" si="781"/>
        <v>-0.12247839646604053</v>
      </c>
      <c r="AG360" s="32">
        <f t="shared" si="781"/>
        <v>0.2004867955822921</v>
      </c>
      <c r="AH360" s="32">
        <f t="shared" si="781"/>
        <v>0.60419328564270791</v>
      </c>
      <c r="AI360" s="32">
        <f t="shared" si="781"/>
        <v>1.2977593814964177</v>
      </c>
      <c r="AJ360" s="32">
        <f t="shared" si="781"/>
        <v>1.6207245735447502</v>
      </c>
      <c r="AK360" s="32">
        <f t="shared" si="781"/>
        <v>2.0244310636051659</v>
      </c>
      <c r="AL360" s="32">
        <f t="shared" si="781"/>
        <v>1.1221877722016216</v>
      </c>
      <c r="AM360" s="32">
        <f t="shared" si="781"/>
        <v>1.4451529642499543</v>
      </c>
      <c r="AN360" s="32">
        <f t="shared" si="781"/>
        <v>1.8488594543103702</v>
      </c>
      <c r="AO360" s="32">
        <f t="shared" si="781"/>
        <v>0.59547294431723452</v>
      </c>
      <c r="AP360" s="32">
        <f t="shared" si="781"/>
        <v>0.91843813636556715</v>
      </c>
      <c r="AQ360" s="32">
        <f t="shared" si="781"/>
        <v>1.3221446264259828</v>
      </c>
      <c r="AR360" s="32">
        <f t="shared" si="781"/>
        <v>-0.41315185205820348</v>
      </c>
      <c r="AS360" s="32">
        <f t="shared" si="781"/>
        <v>-9.0186660009870842E-2</v>
      </c>
      <c r="AT360" s="32">
        <f t="shared" si="781"/>
        <v>0.31351983005054496</v>
      </c>
      <c r="AU360" s="32">
        <f t="shared" si="781"/>
        <v>-0.58872346135299924</v>
      </c>
      <c r="AV360" s="32">
        <f t="shared" si="781"/>
        <v>-0.26575826930466662</v>
      </c>
      <c r="AW360" s="32">
        <f t="shared" ref="AW360:CB360" si="782">SUMPRODUCT(AH$3:AH$6,$K360:$K363)</f>
        <v>0.1379482207557492</v>
      </c>
      <c r="AX360" s="32">
        <f t="shared" si="782"/>
        <v>-1.1154382892373866</v>
      </c>
      <c r="AY360" s="32">
        <f t="shared" si="782"/>
        <v>-0.7924730971890539</v>
      </c>
      <c r="AZ360" s="32">
        <f t="shared" si="782"/>
        <v>-0.38876660712863809</v>
      </c>
      <c r="BA360" s="32">
        <f t="shared" si="782"/>
        <v>0.12531165352925278</v>
      </c>
      <c r="BB360" s="32">
        <f t="shared" si="782"/>
        <v>0.4482768455775854</v>
      </c>
      <c r="BC360" s="32">
        <f t="shared" si="782"/>
        <v>0.85198333563800122</v>
      </c>
      <c r="BD360" s="32">
        <f t="shared" si="782"/>
        <v>-5.0259955765542985E-2</v>
      </c>
      <c r="BE360" s="32">
        <f t="shared" si="782"/>
        <v>0.27270523628278964</v>
      </c>
      <c r="BF360" s="32">
        <f t="shared" si="782"/>
        <v>0.67641172634320545</v>
      </c>
      <c r="BG360" s="32">
        <f t="shared" si="782"/>
        <v>-0.57697478364993027</v>
      </c>
      <c r="BH360" s="32">
        <f t="shared" si="782"/>
        <v>-0.25400959160159764</v>
      </c>
      <c r="BI360" s="32">
        <f t="shared" si="782"/>
        <v>0.14969689845881817</v>
      </c>
      <c r="BJ360" s="32">
        <f t="shared" si="782"/>
        <v>0.84326299431252771</v>
      </c>
      <c r="BK360" s="32">
        <f t="shared" si="782"/>
        <v>1.1662281863608603</v>
      </c>
      <c r="BL360" s="32">
        <f t="shared" si="782"/>
        <v>1.5699346764212763</v>
      </c>
      <c r="BM360" s="32">
        <f t="shared" si="782"/>
        <v>0.66769138501773206</v>
      </c>
      <c r="BN360" s="32">
        <f t="shared" si="782"/>
        <v>0.99065657706606469</v>
      </c>
      <c r="BO360" s="32">
        <f t="shared" si="782"/>
        <v>1.3943630671264806</v>
      </c>
      <c r="BP360" s="32">
        <f t="shared" si="782"/>
        <v>0.14097655713334467</v>
      </c>
      <c r="BQ360" s="32">
        <f t="shared" si="782"/>
        <v>0.4639417491816773</v>
      </c>
      <c r="BR360" s="32">
        <f t="shared" si="782"/>
        <v>0.86764823924209311</v>
      </c>
      <c r="BS360" s="32">
        <f t="shared" si="782"/>
        <v>-1.3221446264259828</v>
      </c>
      <c r="BT360" s="32">
        <f t="shared" si="782"/>
        <v>-0.99917943437765033</v>
      </c>
      <c r="BU360" s="32">
        <f t="shared" si="782"/>
        <v>-0.59547294431723452</v>
      </c>
      <c r="BV360" s="32">
        <f t="shared" si="782"/>
        <v>-1.4977162357207789</v>
      </c>
      <c r="BW360" s="32">
        <f t="shared" si="782"/>
        <v>-1.1747510436724462</v>
      </c>
      <c r="BX360" s="32">
        <f t="shared" si="782"/>
        <v>-0.77104455361203039</v>
      </c>
      <c r="BY360" s="32">
        <f t="shared" si="782"/>
        <v>-2.0244310636051659</v>
      </c>
      <c r="BZ360" s="32">
        <f t="shared" si="782"/>
        <v>-1.7014658715568334</v>
      </c>
      <c r="CA360" s="32">
        <f t="shared" si="782"/>
        <v>-1.2977593814964177</v>
      </c>
      <c r="CB360" s="32">
        <f t="shared" si="782"/>
        <v>-0.78368112083852659</v>
      </c>
      <c r="CC360" s="32">
        <f t="shared" ref="CC360:CS360" si="783">SUMPRODUCT(BN$3:BN$6,$K360:$K363)</f>
        <v>-0.46071592879019396</v>
      </c>
      <c r="CD360" s="32">
        <f t="shared" si="783"/>
        <v>-5.700943872977815E-2</v>
      </c>
      <c r="CE360" s="32">
        <f t="shared" si="783"/>
        <v>-0.95925273013332235</v>
      </c>
      <c r="CF360" s="32">
        <f t="shared" si="783"/>
        <v>-0.63628753808498972</v>
      </c>
      <c r="CG360" s="32">
        <f t="shared" si="783"/>
        <v>-0.23258104802457391</v>
      </c>
      <c r="CH360" s="32">
        <f t="shared" si="783"/>
        <v>-1.4859675580177099</v>
      </c>
      <c r="CI360" s="32">
        <f t="shared" si="783"/>
        <v>-1.1630023659693771</v>
      </c>
      <c r="CJ360" s="32">
        <f t="shared" si="783"/>
        <v>-0.7592958759089613</v>
      </c>
      <c r="CK360" s="32">
        <f t="shared" si="783"/>
        <v>-6.5729780055251652E-2</v>
      </c>
      <c r="CL360" s="32">
        <f t="shared" si="783"/>
        <v>0.25723541199308098</v>
      </c>
      <c r="CM360" s="32">
        <f t="shared" si="783"/>
        <v>0.66094190205349679</v>
      </c>
      <c r="CN360" s="32">
        <f t="shared" si="783"/>
        <v>-0.24130138935004741</v>
      </c>
      <c r="CO360" s="32">
        <f t="shared" si="783"/>
        <v>8.1663802698285229E-2</v>
      </c>
      <c r="CP360" s="32">
        <f t="shared" si="783"/>
        <v>0.48537029275870103</v>
      </c>
      <c r="CQ360" s="32">
        <f t="shared" si="783"/>
        <v>-0.76801621723443469</v>
      </c>
      <c r="CR360" s="32">
        <f t="shared" si="783"/>
        <v>-0.44505102518610207</v>
      </c>
      <c r="CS360" s="32">
        <f t="shared" si="783"/>
        <v>-4.1344535125686255E-2</v>
      </c>
    </row>
    <row r="361" spans="2:97" ht="14.25" thickTop="1" thickBot="1" x14ac:dyDescent="0.25">
      <c r="H361" s="33">
        <f>H360</f>
        <v>8.1517152068499854E-5</v>
      </c>
      <c r="I361" s="33">
        <f t="shared" ref="I361:J361" si="784">I356</f>
        <v>0.62823218488319477</v>
      </c>
      <c r="J361" s="33">
        <f t="shared" si="784"/>
        <v>-0.30376058535982248</v>
      </c>
      <c r="K361" s="33">
        <f t="shared" ref="K361:K363" si="785">I361+J361*H361</f>
        <v>0.6282074231853656</v>
      </c>
      <c r="L361" s="33">
        <f>$CE$4-$CE$7*SUMPRODUCT($B$4:$CD$4,Q362:CS362)</f>
        <v>1.347803281277038E-3</v>
      </c>
      <c r="M361" s="39" t="s">
        <v>414</v>
      </c>
      <c r="O361" s="47">
        <f t="shared" ref="O361:O362" si="786">SUM(Q361:CS361)</f>
        <v>127.42189570914637</v>
      </c>
      <c r="P361" s="39" t="s">
        <v>404</v>
      </c>
      <c r="Q361" s="33">
        <f>EXP(Q360)</f>
        <v>1.0422111220349544</v>
      </c>
      <c r="R361" s="33">
        <f>EXP(R360)</f>
        <v>1.4395200035805862</v>
      </c>
      <c r="S361" s="33">
        <f t="shared" ref="S361:CD361" si="787">EXP(S360)</f>
        <v>2.1554859936698403</v>
      </c>
      <c r="T361" s="33">
        <f t="shared" si="787"/>
        <v>0.8743914903374993</v>
      </c>
      <c r="U361" s="33">
        <f t="shared" si="787"/>
        <v>1.2077246295777448</v>
      </c>
      <c r="V361" s="33">
        <f t="shared" si="787"/>
        <v>1.8084038546111059</v>
      </c>
      <c r="W361" s="33">
        <f t="shared" si="787"/>
        <v>0.51636474035637125</v>
      </c>
      <c r="X361" s="33">
        <f t="shared" si="787"/>
        <v>0.71321189840628296</v>
      </c>
      <c r="Y361" s="33">
        <f t="shared" si="787"/>
        <v>1.0679380999983157</v>
      </c>
      <c r="Z361" s="33">
        <f t="shared" si="787"/>
        <v>1.7856956169908016</v>
      </c>
      <c r="AA361" s="33">
        <f t="shared" si="787"/>
        <v>2.4664336300166858</v>
      </c>
      <c r="AB361" s="33">
        <f t="shared" si="787"/>
        <v>3.6931498906535412</v>
      </c>
      <c r="AC361" s="33">
        <f t="shared" si="787"/>
        <v>1.4981581167365052</v>
      </c>
      <c r="AD361" s="33">
        <f t="shared" si="787"/>
        <v>2.0692818681093366</v>
      </c>
      <c r="AE361" s="33">
        <f t="shared" si="787"/>
        <v>3.0984689845019875</v>
      </c>
      <c r="AF361" s="33">
        <f t="shared" si="787"/>
        <v>0.88472501792399838</v>
      </c>
      <c r="AG361" s="33">
        <f t="shared" si="787"/>
        <v>1.2219974763683956</v>
      </c>
      <c r="AH361" s="33">
        <f t="shared" si="787"/>
        <v>1.829775507155371</v>
      </c>
      <c r="AI361" s="33">
        <f t="shared" si="787"/>
        <v>3.6610843773511377</v>
      </c>
      <c r="AJ361" s="33">
        <f t="shared" si="787"/>
        <v>5.0567529789003558</v>
      </c>
      <c r="AK361" s="33">
        <f t="shared" si="787"/>
        <v>7.5718018453070934</v>
      </c>
      <c r="AL361" s="33">
        <f t="shared" si="787"/>
        <v>3.0715667462009977</v>
      </c>
      <c r="AM361" s="33">
        <f t="shared" si="787"/>
        <v>4.242501044179968</v>
      </c>
      <c r="AN361" s="33">
        <f t="shared" si="787"/>
        <v>6.3525699928543338</v>
      </c>
      <c r="AO361" s="33">
        <f t="shared" si="787"/>
        <v>1.8138886104405667</v>
      </c>
      <c r="AP361" s="33">
        <f t="shared" si="787"/>
        <v>2.505374279539319</v>
      </c>
      <c r="AQ361" s="33">
        <f t="shared" si="787"/>
        <v>3.7514582326159061</v>
      </c>
      <c r="AR361" s="33">
        <f t="shared" si="787"/>
        <v>0.6615618156766303</v>
      </c>
      <c r="AS361" s="33">
        <f t="shared" si="787"/>
        <v>0.91376060678775017</v>
      </c>
      <c r="AT361" s="33">
        <f t="shared" si="787"/>
        <v>1.3682325946142986</v>
      </c>
      <c r="AU361" s="33">
        <f t="shared" si="787"/>
        <v>0.55503535678107052</v>
      </c>
      <c r="AV361" s="33">
        <f t="shared" si="787"/>
        <v>0.76662442175899326</v>
      </c>
      <c r="AW361" s="33">
        <f t="shared" si="787"/>
        <v>1.1479161105066535</v>
      </c>
      <c r="AX361" s="33">
        <f t="shared" si="787"/>
        <v>0.32777158865331668</v>
      </c>
      <c r="AY361" s="33">
        <f t="shared" si="787"/>
        <v>0.45272377975641309</v>
      </c>
      <c r="AZ361" s="33">
        <f t="shared" si="787"/>
        <v>0.67789246682155557</v>
      </c>
      <c r="BA361" s="33">
        <f t="shared" si="787"/>
        <v>1.1335016578172865</v>
      </c>
      <c r="BB361" s="33">
        <f t="shared" si="787"/>
        <v>1.5656120684394459</v>
      </c>
      <c r="BC361" s="33">
        <f t="shared" si="787"/>
        <v>2.3442917615925825</v>
      </c>
      <c r="BD361" s="33">
        <f t="shared" si="787"/>
        <v>0.95098217906529148</v>
      </c>
      <c r="BE361" s="33">
        <f t="shared" si="787"/>
        <v>1.3135130117784608</v>
      </c>
      <c r="BF361" s="33">
        <f t="shared" si="787"/>
        <v>1.966807611112896</v>
      </c>
      <c r="BG361" s="33">
        <f t="shared" si="787"/>
        <v>0.56159474492031891</v>
      </c>
      <c r="BH361" s="33">
        <f t="shared" si="787"/>
        <v>0.77568436195542945</v>
      </c>
      <c r="BI361" s="33">
        <f t="shared" si="787"/>
        <v>1.1614821423424948</v>
      </c>
      <c r="BJ361" s="33">
        <f t="shared" si="787"/>
        <v>2.3239376138077059</v>
      </c>
      <c r="BK361" s="33">
        <f t="shared" si="787"/>
        <v>3.2098627729260873</v>
      </c>
      <c r="BL361" s="33">
        <f t="shared" si="787"/>
        <v>4.806334216568664</v>
      </c>
      <c r="BM361" s="33">
        <f t="shared" si="787"/>
        <v>1.9497309428257477</v>
      </c>
      <c r="BN361" s="33">
        <f t="shared" si="787"/>
        <v>2.6930020553969558</v>
      </c>
      <c r="BO361" s="33">
        <f t="shared" si="787"/>
        <v>4.0324053829706115</v>
      </c>
      <c r="BP361" s="33">
        <f t="shared" si="787"/>
        <v>1.1513976556066483</v>
      </c>
      <c r="BQ361" s="33">
        <f t="shared" si="787"/>
        <v>1.5903303296987574</v>
      </c>
      <c r="BR361" s="33">
        <f t="shared" si="787"/>
        <v>2.3813040058127339</v>
      </c>
      <c r="BS361" s="33">
        <f t="shared" si="787"/>
        <v>0.26656301043306463</v>
      </c>
      <c r="BT361" s="33">
        <f t="shared" si="787"/>
        <v>0.3681814342796732</v>
      </c>
      <c r="BU361" s="33">
        <f t="shared" si="787"/>
        <v>0.55130176916272422</v>
      </c>
      <c r="BV361" s="33">
        <f t="shared" si="787"/>
        <v>0.22364031915752333</v>
      </c>
      <c r="BW361" s="33">
        <f t="shared" si="787"/>
        <v>0.30889587169806099</v>
      </c>
      <c r="BX361" s="33">
        <f t="shared" si="787"/>
        <v>0.46252967884536444</v>
      </c>
      <c r="BY361" s="33">
        <f t="shared" si="787"/>
        <v>0.13206896065561824</v>
      </c>
      <c r="BZ361" s="33">
        <f t="shared" si="787"/>
        <v>0.18241592964835351</v>
      </c>
      <c r="CA361" s="33">
        <f t="shared" si="787"/>
        <v>0.27314311742891828</v>
      </c>
      <c r="CB361" s="33">
        <f t="shared" si="787"/>
        <v>0.45672166542685622</v>
      </c>
      <c r="CC361" s="33">
        <f t="shared" si="787"/>
        <v>0.6308318531152165</v>
      </c>
      <c r="CD361" s="33">
        <f t="shared" si="787"/>
        <v>0.94458515364042916</v>
      </c>
      <c r="CE361" s="33">
        <f t="shared" ref="CE361:CS361" si="788">EXP(CE360)</f>
        <v>0.38317911722364034</v>
      </c>
      <c r="CF361" s="33">
        <f t="shared" si="788"/>
        <v>0.52925361525673764</v>
      </c>
      <c r="CG361" s="33">
        <f t="shared" si="788"/>
        <v>0.79248551735819006</v>
      </c>
      <c r="CH361" s="33">
        <f t="shared" si="788"/>
        <v>0.22628329250871154</v>
      </c>
      <c r="CI361" s="33">
        <f t="shared" si="788"/>
        <v>0.31254639214207353</v>
      </c>
      <c r="CJ361" s="33">
        <f t="shared" si="788"/>
        <v>0.46799583816729284</v>
      </c>
      <c r="CK361" s="33">
        <f t="shared" si="788"/>
        <v>0.93638385970270854</v>
      </c>
      <c r="CL361" s="33">
        <f t="shared" si="788"/>
        <v>1.2933495609221082</v>
      </c>
      <c r="CM361" s="33">
        <f t="shared" si="788"/>
        <v>1.9366155777984488</v>
      </c>
      <c r="CN361" s="33">
        <f t="shared" si="788"/>
        <v>0.78560481777891711</v>
      </c>
      <c r="CO361" s="33">
        <f t="shared" si="788"/>
        <v>1.0850909438520691</v>
      </c>
      <c r="CP361" s="33">
        <f t="shared" si="788"/>
        <v>1.6247765404533938</v>
      </c>
      <c r="CQ361" s="33">
        <f t="shared" si="788"/>
        <v>0.4639324973285685</v>
      </c>
      <c r="CR361" s="33">
        <f t="shared" si="788"/>
        <v>0.64079157868857661</v>
      </c>
      <c r="CS361" s="33">
        <f t="shared" si="788"/>
        <v>0.95949849205932891</v>
      </c>
    </row>
    <row r="362" spans="2:97" ht="14.25" thickTop="1" thickBot="1" x14ac:dyDescent="0.25">
      <c r="H362" s="32">
        <f t="shared" ref="H362:H363" si="789">H361</f>
        <v>8.1517152068499854E-5</v>
      </c>
      <c r="I362" s="32">
        <f t="shared" ref="I362:J362" si="790">I357</f>
        <v>-0.35115026052199094</v>
      </c>
      <c r="J362" s="32">
        <f t="shared" si="790"/>
        <v>8.6385898190940252E-2</v>
      </c>
      <c r="K362" s="32">
        <f t="shared" si="785"/>
        <v>-0.35114321858959152</v>
      </c>
      <c r="L362" s="32">
        <f>$CE$5-$CE$7*SUMPRODUCT($B$5:$CD$5,Q362:CS362)</f>
        <v>-3.6746606492243927E-4</v>
      </c>
      <c r="M362" s="32">
        <f>SUMPRODUCT($B$7:$CD$7, LN(Q362:CS362))</f>
        <v>-487.23803432532202</v>
      </c>
      <c r="O362" s="48">
        <f t="shared" si="786"/>
        <v>0.99999999999999956</v>
      </c>
      <c r="P362" s="39" t="s">
        <v>405</v>
      </c>
      <c r="Q362" s="32">
        <f t="shared" ref="Q362:AV362" si="791">Q361/$O361</f>
        <v>8.1792153242948827E-3</v>
      </c>
      <c r="R362" s="32">
        <f t="shared" si="791"/>
        <v>1.1297273483251569E-2</v>
      </c>
      <c r="S362" s="32">
        <f t="shared" si="791"/>
        <v>1.6916135030591285E-2</v>
      </c>
      <c r="T362" s="32">
        <f t="shared" si="791"/>
        <v>6.8621761234300589E-3</v>
      </c>
      <c r="U362" s="32">
        <f t="shared" si="791"/>
        <v>9.4781561901613916E-3</v>
      </c>
      <c r="V362" s="32">
        <f t="shared" si="791"/>
        <v>1.4192253572643232E-2</v>
      </c>
      <c r="W362" s="32">
        <f t="shared" si="791"/>
        <v>4.0524019634351309E-3</v>
      </c>
      <c r="X362" s="32">
        <f t="shared" si="791"/>
        <v>5.597247587920547E-3</v>
      </c>
      <c r="Y362" s="32">
        <f t="shared" si="791"/>
        <v>8.381119226447506E-3</v>
      </c>
      <c r="Z362" s="32">
        <f t="shared" si="791"/>
        <v>1.4014040577977557E-2</v>
      </c>
      <c r="AA362" s="32">
        <f t="shared" si="791"/>
        <v>1.9356434906969013E-2</v>
      </c>
      <c r="AB362" s="32">
        <f t="shared" si="791"/>
        <v>2.8983636368772419E-2</v>
      </c>
      <c r="AC362" s="32">
        <f t="shared" si="791"/>
        <v>1.1757462156709753E-2</v>
      </c>
      <c r="AD362" s="32">
        <f t="shared" si="791"/>
        <v>1.6239609814255831E-2</v>
      </c>
      <c r="AE362" s="32">
        <f t="shared" si="791"/>
        <v>2.4316613461587189E-2</v>
      </c>
      <c r="AF362" s="32">
        <f t="shared" si="791"/>
        <v>6.9432730772070331E-3</v>
      </c>
      <c r="AG362" s="32">
        <f t="shared" si="791"/>
        <v>9.5901687034835124E-3</v>
      </c>
      <c r="AH362" s="32">
        <f t="shared" si="791"/>
        <v>1.4359977121451893E-2</v>
      </c>
      <c r="AI362" s="32">
        <f t="shared" si="791"/>
        <v>2.8731987991357E-2</v>
      </c>
      <c r="AJ362" s="32">
        <f t="shared" si="791"/>
        <v>3.9685118093384174E-2</v>
      </c>
      <c r="AK362" s="32">
        <f t="shared" si="791"/>
        <v>5.9423082690517437E-2</v>
      </c>
      <c r="AL362" s="32">
        <f t="shared" si="791"/>
        <v>2.4105486181214615E-2</v>
      </c>
      <c r="AM362" s="32">
        <f t="shared" si="791"/>
        <v>3.3294913880922906E-2</v>
      </c>
      <c r="AN362" s="32">
        <f t="shared" si="791"/>
        <v>4.985461845077812E-2</v>
      </c>
      <c r="AO362" s="32">
        <f t="shared" si="791"/>
        <v>1.423529763346917E-2</v>
      </c>
      <c r="AP362" s="32">
        <f t="shared" si="791"/>
        <v>1.9662038973726263E-2</v>
      </c>
      <c r="AQ362" s="32">
        <f t="shared" si="791"/>
        <v>2.9441237016116891E-2</v>
      </c>
      <c r="AR362" s="32">
        <f t="shared" si="791"/>
        <v>5.191900591298009E-3</v>
      </c>
      <c r="AS362" s="32">
        <f t="shared" si="791"/>
        <v>7.1711427749709756E-3</v>
      </c>
      <c r="AT362" s="32">
        <f t="shared" si="791"/>
        <v>1.0737813834895618E-2</v>
      </c>
      <c r="AU362" s="32">
        <f t="shared" si="791"/>
        <v>4.3558868253537521E-3</v>
      </c>
      <c r="AV362" s="32">
        <f t="shared" si="791"/>
        <v>6.0164261212130501E-3</v>
      </c>
      <c r="AW362" s="32">
        <f t="shared" ref="AW362:CB362" si="792">AW361/$O361</f>
        <v>9.0087822357225837E-3</v>
      </c>
      <c r="AX362" s="32">
        <f t="shared" si="792"/>
        <v>2.5723333248901677E-3</v>
      </c>
      <c r="AY362" s="32">
        <f t="shared" si="792"/>
        <v>3.5529512195439459E-3</v>
      </c>
      <c r="AZ362" s="32">
        <f t="shared" si="792"/>
        <v>5.3200626395397159E-3</v>
      </c>
      <c r="BA362" s="32">
        <f t="shared" si="792"/>
        <v>8.8956584071282468E-3</v>
      </c>
      <c r="BB362" s="32">
        <f t="shared" si="792"/>
        <v>1.2286837044185225E-2</v>
      </c>
      <c r="BC362" s="32">
        <f t="shared" si="792"/>
        <v>1.8397872269485541E-2</v>
      </c>
      <c r="BD362" s="32">
        <f t="shared" si="792"/>
        <v>7.4632556184535698E-3</v>
      </c>
      <c r="BE362" s="32">
        <f t="shared" si="792"/>
        <v>1.0308377570968572E-2</v>
      </c>
      <c r="BF362" s="32">
        <f t="shared" si="792"/>
        <v>1.5435397505012305E-2</v>
      </c>
      <c r="BG362" s="32">
        <f t="shared" si="792"/>
        <v>4.407364541194842E-3</v>
      </c>
      <c r="BH362" s="32">
        <f t="shared" si="792"/>
        <v>6.0875280314931831E-3</v>
      </c>
      <c r="BI362" s="32">
        <f t="shared" si="792"/>
        <v>9.1152477043168288E-3</v>
      </c>
      <c r="BJ362" s="32">
        <f t="shared" si="792"/>
        <v>1.8238134041831659E-2</v>
      </c>
      <c r="BK362" s="32">
        <f t="shared" si="792"/>
        <v>2.519082576084828E-2</v>
      </c>
      <c r="BL362" s="32">
        <f t="shared" si="792"/>
        <v>3.7719845477260976E-2</v>
      </c>
      <c r="BM362" s="32">
        <f t="shared" si="792"/>
        <v>1.5301380755441041E-2</v>
      </c>
      <c r="BN362" s="32">
        <f t="shared" si="792"/>
        <v>2.1134531395954202E-2</v>
      </c>
      <c r="BO362" s="32">
        <f t="shared" si="792"/>
        <v>3.1646094735358461E-2</v>
      </c>
      <c r="BP362" s="32">
        <f t="shared" si="792"/>
        <v>9.0361052093812216E-3</v>
      </c>
      <c r="BQ362" s="32">
        <f t="shared" si="792"/>
        <v>1.2480824593356001E-2</v>
      </c>
      <c r="BR362" s="32">
        <f t="shared" si="792"/>
        <v>1.8688342317934949E-2</v>
      </c>
      <c r="BS362" s="32">
        <f t="shared" si="792"/>
        <v>2.0919717835741684E-3</v>
      </c>
      <c r="BT362" s="32">
        <f t="shared" si="792"/>
        <v>2.8894675615255745E-3</v>
      </c>
      <c r="BU362" s="32">
        <f t="shared" si="792"/>
        <v>4.3265858359314274E-3</v>
      </c>
      <c r="BV362" s="32">
        <f t="shared" si="792"/>
        <v>1.7551168730687028E-3</v>
      </c>
      <c r="BW362" s="32">
        <f t="shared" si="792"/>
        <v>2.4241977407332541E-3</v>
      </c>
      <c r="BX362" s="32">
        <f t="shared" si="792"/>
        <v>3.6299073740131459E-3</v>
      </c>
      <c r="BY362" s="32">
        <f t="shared" si="792"/>
        <v>1.0364699090420007E-3</v>
      </c>
      <c r="BZ362" s="32">
        <f t="shared" si="792"/>
        <v>1.4315901410283261E-3</v>
      </c>
      <c r="CA362" s="32">
        <f t="shared" si="792"/>
        <v>2.1436120998575914E-3</v>
      </c>
      <c r="CB362" s="32">
        <f t="shared" si="792"/>
        <v>3.5843264054819164E-3</v>
      </c>
      <c r="CC362" s="32">
        <f t="shared" ref="CC362:CS362" si="793">CC361/$O361</f>
        <v>4.9507335423352615E-3</v>
      </c>
      <c r="CD362" s="32">
        <f t="shared" si="793"/>
        <v>7.4130521162276714E-3</v>
      </c>
      <c r="CE362" s="32">
        <f t="shared" si="793"/>
        <v>3.0071685489461422E-3</v>
      </c>
      <c r="CF362" s="32">
        <f t="shared" si="793"/>
        <v>4.1535531417992216E-3</v>
      </c>
      <c r="CG362" s="32">
        <f t="shared" si="793"/>
        <v>6.2193825711643787E-3</v>
      </c>
      <c r="CH362" s="32">
        <f t="shared" si="793"/>
        <v>1.7758587819571177E-3</v>
      </c>
      <c r="CI362" s="32">
        <f t="shared" si="793"/>
        <v>2.4528468235592172E-3</v>
      </c>
      <c r="CJ362" s="32">
        <f t="shared" si="793"/>
        <v>3.6728054904750567E-3</v>
      </c>
      <c r="CK362" s="32">
        <f t="shared" si="793"/>
        <v>7.3486888143628106E-3</v>
      </c>
      <c r="CL362" s="32">
        <f t="shared" si="793"/>
        <v>1.0150135922277535E-2</v>
      </c>
      <c r="CM362" s="32">
        <f t="shared" si="793"/>
        <v>1.5198452095069859E-2</v>
      </c>
      <c r="CN362" s="32">
        <f t="shared" si="793"/>
        <v>6.1653832208880431E-3</v>
      </c>
      <c r="CO362" s="32">
        <f t="shared" si="793"/>
        <v>8.5157337976583015E-3</v>
      </c>
      <c r="CP362" s="32">
        <f t="shared" si="793"/>
        <v>1.275115655289036E-2</v>
      </c>
      <c r="CQ362" s="32">
        <f t="shared" si="793"/>
        <v>3.6409166159915114E-3</v>
      </c>
      <c r="CR362" s="32">
        <f t="shared" si="793"/>
        <v>5.0288969185582483E-3</v>
      </c>
      <c r="CS362" s="32">
        <f t="shared" si="793"/>
        <v>7.5300911724738677E-3</v>
      </c>
    </row>
    <row r="363" spans="2:97" ht="13.5" thickTop="1" x14ac:dyDescent="0.2">
      <c r="H363" s="34">
        <f t="shared" si="789"/>
        <v>8.1517152068499854E-5</v>
      </c>
      <c r="I363" s="34">
        <f t="shared" ref="I363:J363" si="794">I358</f>
        <v>0.36328263432687569</v>
      </c>
      <c r="J363" s="34">
        <f t="shared" si="794"/>
        <v>0.6527059170790277</v>
      </c>
      <c r="K363" s="34">
        <f t="shared" si="785"/>
        <v>0.36333584105437422</v>
      </c>
      <c r="L363" s="34">
        <f>$CE$6-$CE$7*SUMPRODUCT($B$6:$CD$6,Q362:CS362)</f>
        <v>-3.169057150955723E-3</v>
      </c>
    </row>
    <row r="364" spans="2:97" ht="13.5" thickBot="1" x14ac:dyDescent="0.25">
      <c r="B364" s="39" t="s">
        <v>406</v>
      </c>
      <c r="D364" s="39" t="s">
        <v>407</v>
      </c>
      <c r="E364" s="39" t="s">
        <v>408</v>
      </c>
      <c r="F364" s="39" t="s">
        <v>409</v>
      </c>
      <c r="H364" s="39" t="s">
        <v>386</v>
      </c>
      <c r="I364" s="39" t="s">
        <v>410</v>
      </c>
      <c r="J364" s="39" t="s">
        <v>411</v>
      </c>
      <c r="K364" s="39" t="s">
        <v>388</v>
      </c>
      <c r="L364" s="39" t="s">
        <v>412</v>
      </c>
      <c r="M364" s="39" t="s">
        <v>413</v>
      </c>
      <c r="O364" s="45" t="s">
        <v>375</v>
      </c>
    </row>
    <row r="365" spans="2:97" ht="14.25" thickTop="1" thickBot="1" x14ac:dyDescent="0.25">
      <c r="B365" s="32">
        <f>1+B360</f>
        <v>8</v>
      </c>
      <c r="D365" s="32">
        <f>IF(F360,IF(M365&lt;0,D360,H365),E360)</f>
        <v>0</v>
      </c>
      <c r="E365" s="32">
        <f>IF(F360,IF(M365&lt;0,H365,E360),H365)</f>
        <v>4.0758576034249927E-5</v>
      </c>
      <c r="F365" s="32" t="b">
        <f>OR(F360,M365*M360&lt;=0)</f>
        <v>1</v>
      </c>
      <c r="H365" s="32">
        <f>IF(F360,(D360+E360)/2,2*H360)</f>
        <v>4.0758576034249927E-5</v>
      </c>
      <c r="I365" s="32">
        <f>I360</f>
        <v>-0.68166306362376605</v>
      </c>
      <c r="J365" s="32">
        <f>J360</f>
        <v>-1</v>
      </c>
      <c r="K365" s="32">
        <f>I365+J365*H365</f>
        <v>-0.6817038221998003</v>
      </c>
      <c r="L365" s="32">
        <f>$CE$3-$CE$7*SUMPRODUCT($B$3:$CD$3,Q367:CS367)</f>
        <v>1.1339816143589587E-3</v>
      </c>
      <c r="M365" s="32">
        <f>SUMPRODUCT(L365:L368,J365:J368)</f>
        <v>-1.9961133200951968E-3</v>
      </c>
      <c r="O365" s="46">
        <f>SUM(Q365:CS365)</f>
        <v>7.3627541408830091</v>
      </c>
      <c r="P365" s="39" t="s">
        <v>402</v>
      </c>
      <c r="Q365" s="32">
        <f t="shared" ref="Q365:AV365" si="795">SUMPRODUCT(B$3:B$6,$K365:$K368)</f>
        <v>4.1321520030686454E-2</v>
      </c>
      <c r="R365" s="32">
        <f t="shared" si="795"/>
        <v>0.36426306464457531</v>
      </c>
      <c r="S365" s="32">
        <f t="shared" si="795"/>
        <v>0.76793999541193636</v>
      </c>
      <c r="T365" s="32">
        <f t="shared" si="795"/>
        <v>-0.13425184974720916</v>
      </c>
      <c r="U365" s="32">
        <f t="shared" si="795"/>
        <v>0.18868969486667969</v>
      </c>
      <c r="V365" s="32">
        <f t="shared" si="795"/>
        <v>0.59236662563404074</v>
      </c>
      <c r="W365" s="32">
        <f t="shared" si="795"/>
        <v>-0.66097195908089601</v>
      </c>
      <c r="X365" s="32">
        <f t="shared" si="795"/>
        <v>-0.33803041446700716</v>
      </c>
      <c r="Y365" s="32">
        <f t="shared" si="795"/>
        <v>6.5646516300353897E-2</v>
      </c>
      <c r="Z365" s="32">
        <f t="shared" si="795"/>
        <v>0.57979563777435517</v>
      </c>
      <c r="AA365" s="32">
        <f t="shared" si="795"/>
        <v>0.90273718238824396</v>
      </c>
      <c r="AB365" s="32">
        <f t="shared" si="795"/>
        <v>1.3064141131556051</v>
      </c>
      <c r="AC365" s="32">
        <f t="shared" si="795"/>
        <v>0.40422226799645955</v>
      </c>
      <c r="AD365" s="32">
        <f t="shared" si="795"/>
        <v>0.72716381261034835</v>
      </c>
      <c r="AE365" s="32">
        <f t="shared" si="795"/>
        <v>1.1308407433777095</v>
      </c>
      <c r="AF365" s="32">
        <f t="shared" si="795"/>
        <v>-0.1224978413372273</v>
      </c>
      <c r="AG365" s="32">
        <f t="shared" si="795"/>
        <v>0.20044370327666156</v>
      </c>
      <c r="AH365" s="32">
        <f t="shared" si="795"/>
        <v>0.60412063404402261</v>
      </c>
      <c r="AI365" s="32">
        <f t="shared" si="795"/>
        <v>1.2977611280992467</v>
      </c>
      <c r="AJ365" s="32">
        <f t="shared" si="795"/>
        <v>1.6207026727131357</v>
      </c>
      <c r="AK365" s="32">
        <f t="shared" si="795"/>
        <v>2.0243796034804968</v>
      </c>
      <c r="AL365" s="32">
        <f t="shared" si="795"/>
        <v>1.1221877583213513</v>
      </c>
      <c r="AM365" s="32">
        <f t="shared" si="795"/>
        <v>1.4451293029352401</v>
      </c>
      <c r="AN365" s="32">
        <f t="shared" si="795"/>
        <v>1.848806233702601</v>
      </c>
      <c r="AO365" s="32">
        <f t="shared" si="795"/>
        <v>0.59546764898766436</v>
      </c>
      <c r="AP365" s="32">
        <f t="shared" si="795"/>
        <v>0.91840919360155315</v>
      </c>
      <c r="AQ365" s="32">
        <f t="shared" si="795"/>
        <v>1.3220861243689144</v>
      </c>
      <c r="AR365" s="32">
        <f t="shared" si="795"/>
        <v>-0.41314769476918045</v>
      </c>
      <c r="AS365" s="32">
        <f t="shared" si="795"/>
        <v>-9.0206150155291598E-2</v>
      </c>
      <c r="AT365" s="32">
        <f t="shared" si="795"/>
        <v>0.31347078061206946</v>
      </c>
      <c r="AU365" s="32">
        <f t="shared" si="795"/>
        <v>-0.58872106454707607</v>
      </c>
      <c r="AV365" s="32">
        <f t="shared" si="795"/>
        <v>-0.26577951993318721</v>
      </c>
      <c r="AW365" s="32">
        <f t="shared" ref="AW365:CB365" si="796">SUMPRODUCT(AH$3:AH$6,$K365:$K368)</f>
        <v>0.13789741083417384</v>
      </c>
      <c r="AX365" s="32">
        <f t="shared" si="796"/>
        <v>-1.1154411738807628</v>
      </c>
      <c r="AY365" s="32">
        <f t="shared" si="796"/>
        <v>-0.79249962926687412</v>
      </c>
      <c r="AZ365" s="32">
        <f t="shared" si="796"/>
        <v>-0.38882269849951301</v>
      </c>
      <c r="BA365" s="32">
        <f t="shared" si="796"/>
        <v>0.12532642297448826</v>
      </c>
      <c r="BB365" s="32">
        <f t="shared" si="796"/>
        <v>0.44826796758837711</v>
      </c>
      <c r="BC365" s="32">
        <f t="shared" si="796"/>
        <v>0.85194489835573817</v>
      </c>
      <c r="BD365" s="32">
        <f t="shared" si="796"/>
        <v>-5.0246946803407355E-2</v>
      </c>
      <c r="BE365" s="32">
        <f t="shared" si="796"/>
        <v>0.2726945978104815</v>
      </c>
      <c r="BF365" s="32">
        <f t="shared" si="796"/>
        <v>0.67637152857784255</v>
      </c>
      <c r="BG365" s="32">
        <f t="shared" si="796"/>
        <v>-0.5769670561370942</v>
      </c>
      <c r="BH365" s="32">
        <f t="shared" si="796"/>
        <v>-0.25402551152320535</v>
      </c>
      <c r="BI365" s="32">
        <f t="shared" si="796"/>
        <v>0.1496514192441557</v>
      </c>
      <c r="BJ365" s="32">
        <f t="shared" si="796"/>
        <v>0.8432919132993798</v>
      </c>
      <c r="BK365" s="32">
        <f t="shared" si="796"/>
        <v>1.1662334579132687</v>
      </c>
      <c r="BL365" s="32">
        <f t="shared" si="796"/>
        <v>1.5699103886806296</v>
      </c>
      <c r="BM365" s="32">
        <f t="shared" si="796"/>
        <v>0.66771854352148419</v>
      </c>
      <c r="BN365" s="32">
        <f t="shared" si="796"/>
        <v>0.99066008813537298</v>
      </c>
      <c r="BO365" s="32">
        <f t="shared" si="796"/>
        <v>1.3943370189027342</v>
      </c>
      <c r="BP365" s="32">
        <f t="shared" si="796"/>
        <v>0.14099843418779734</v>
      </c>
      <c r="BQ365" s="32">
        <f t="shared" si="796"/>
        <v>0.46393997880168619</v>
      </c>
      <c r="BR365" s="32">
        <f t="shared" si="796"/>
        <v>0.86761690956904725</v>
      </c>
      <c r="BS365" s="32">
        <f t="shared" si="796"/>
        <v>-1.3220861243689144</v>
      </c>
      <c r="BT365" s="32">
        <f t="shared" si="796"/>
        <v>-0.99914457975502546</v>
      </c>
      <c r="BU365" s="32">
        <f t="shared" si="796"/>
        <v>-0.59546764898766436</v>
      </c>
      <c r="BV365" s="32">
        <f t="shared" si="796"/>
        <v>-1.4976594941468098</v>
      </c>
      <c r="BW365" s="32">
        <f t="shared" si="796"/>
        <v>-1.174717949532921</v>
      </c>
      <c r="BX365" s="32">
        <f t="shared" si="796"/>
        <v>-0.77104101876555997</v>
      </c>
      <c r="BY365" s="32">
        <f t="shared" si="796"/>
        <v>-2.0243796034804968</v>
      </c>
      <c r="BZ365" s="32">
        <f t="shared" si="796"/>
        <v>-1.7014380588666078</v>
      </c>
      <c r="CA365" s="32">
        <f t="shared" si="796"/>
        <v>-1.2977611280992467</v>
      </c>
      <c r="CB365" s="32">
        <f t="shared" si="796"/>
        <v>-0.78361200662524544</v>
      </c>
      <c r="CC365" s="32">
        <f t="shared" ref="CC365:CS365" si="797">SUMPRODUCT(BN$3:BN$6,$K365:$K368)</f>
        <v>-0.46067046201135659</v>
      </c>
      <c r="CD365" s="32">
        <f t="shared" si="797"/>
        <v>-5.6993531243995532E-2</v>
      </c>
      <c r="CE365" s="32">
        <f t="shared" si="797"/>
        <v>-0.95918537640314105</v>
      </c>
      <c r="CF365" s="32">
        <f t="shared" si="797"/>
        <v>-0.63624383178925226</v>
      </c>
      <c r="CG365" s="32">
        <f t="shared" si="797"/>
        <v>-0.23256690102189115</v>
      </c>
      <c r="CH365" s="32">
        <f t="shared" si="797"/>
        <v>-1.4859054857368279</v>
      </c>
      <c r="CI365" s="32">
        <f t="shared" si="797"/>
        <v>-1.1629639411229389</v>
      </c>
      <c r="CJ365" s="32">
        <f t="shared" si="797"/>
        <v>-0.75928701035557788</v>
      </c>
      <c r="CK365" s="32">
        <f t="shared" si="797"/>
        <v>-6.5646516300353897E-2</v>
      </c>
      <c r="CL365" s="32">
        <f t="shared" si="797"/>
        <v>0.25729502831353496</v>
      </c>
      <c r="CM365" s="32">
        <f t="shared" si="797"/>
        <v>0.66097195908089601</v>
      </c>
      <c r="CN365" s="32">
        <f t="shared" si="797"/>
        <v>-0.24121988607824951</v>
      </c>
      <c r="CO365" s="32">
        <f t="shared" si="797"/>
        <v>8.1721658535639341E-2</v>
      </c>
      <c r="CP365" s="32">
        <f t="shared" si="797"/>
        <v>0.48539858930300039</v>
      </c>
      <c r="CQ365" s="32">
        <f t="shared" si="797"/>
        <v>-0.76793999541193636</v>
      </c>
      <c r="CR365" s="32">
        <f t="shared" si="797"/>
        <v>-0.44499845079804751</v>
      </c>
      <c r="CS365" s="32">
        <f t="shared" si="797"/>
        <v>-4.1321520030686454E-2</v>
      </c>
    </row>
    <row r="366" spans="2:97" ht="14.25" thickTop="1" thickBot="1" x14ac:dyDescent="0.25">
      <c r="H366" s="33">
        <f>H365</f>
        <v>4.0758576034249927E-5</v>
      </c>
      <c r="I366" s="33">
        <f t="shared" ref="I366:J366" si="798">I361</f>
        <v>0.62823218488319477</v>
      </c>
      <c r="J366" s="33">
        <f t="shared" si="798"/>
        <v>-0.30376058535982248</v>
      </c>
      <c r="K366" s="33">
        <f t="shared" ref="K366:K368" si="799">I366+J366*H366</f>
        <v>0.62821980403428013</v>
      </c>
      <c r="L366" s="33">
        <f>$CE$4-$CE$7*SUMPRODUCT($B$4:$CD$4,Q367:CS367)</f>
        <v>4.59754909172716E-4</v>
      </c>
      <c r="M366" s="39" t="s">
        <v>414</v>
      </c>
      <c r="O366" s="47">
        <f t="shared" ref="O366:O367" si="800">SUM(Q366:CS366)</f>
        <v>127.41932542648962</v>
      </c>
      <c r="P366" s="39" t="s">
        <v>404</v>
      </c>
      <c r="Q366" s="33">
        <f>EXP(Q365)</f>
        <v>1.0421871357229957</v>
      </c>
      <c r="R366" s="33">
        <f>EXP(R365)</f>
        <v>1.4394528335032095</v>
      </c>
      <c r="S366" s="33">
        <f t="shared" ref="S366:CD366" si="801">EXP(S365)</f>
        <v>2.1553217048603091</v>
      </c>
      <c r="T366" s="33">
        <f t="shared" si="801"/>
        <v>0.87436982705120203</v>
      </c>
      <c r="U366" s="33">
        <f t="shared" si="801"/>
        <v>1.2076661493287639</v>
      </c>
      <c r="V366" s="33">
        <f t="shared" si="801"/>
        <v>1.8082628366075966</v>
      </c>
      <c r="W366" s="33">
        <f t="shared" si="801"/>
        <v>0.51634922020046847</v>
      </c>
      <c r="X366" s="33">
        <f t="shared" si="801"/>
        <v>0.71317359677359249</v>
      </c>
      <c r="Y366" s="33">
        <f t="shared" si="801"/>
        <v>1.0678491831639376</v>
      </c>
      <c r="Z366" s="33">
        <f t="shared" si="801"/>
        <v>1.78567346925472</v>
      </c>
      <c r="AA366" s="33">
        <f t="shared" si="801"/>
        <v>2.4663447157664793</v>
      </c>
      <c r="AB366" s="33">
        <f t="shared" si="801"/>
        <v>3.6929075922703167</v>
      </c>
      <c r="AC366" s="33">
        <f t="shared" si="801"/>
        <v>1.4981368978413105</v>
      </c>
      <c r="AD366" s="33">
        <f t="shared" si="801"/>
        <v>2.0692036282690802</v>
      </c>
      <c r="AE366" s="33">
        <f t="shared" si="801"/>
        <v>3.0982602472150447</v>
      </c>
      <c r="AF366" s="33">
        <f t="shared" si="801"/>
        <v>0.88470781472724669</v>
      </c>
      <c r="AG366" s="33">
        <f t="shared" si="801"/>
        <v>1.2219448188142401</v>
      </c>
      <c r="AH366" s="33">
        <f t="shared" si="801"/>
        <v>1.8296425758684345</v>
      </c>
      <c r="AI366" s="33">
        <f t="shared" si="801"/>
        <v>3.6610907718170531</v>
      </c>
      <c r="AJ366" s="33">
        <f t="shared" si="801"/>
        <v>5.0566422330175662</v>
      </c>
      <c r="AK366" s="33">
        <f t="shared" si="801"/>
        <v>7.5714122094656053</v>
      </c>
      <c r="AL366" s="33">
        <f t="shared" si="801"/>
        <v>3.0715667035668215</v>
      </c>
      <c r="AM366" s="33">
        <f t="shared" si="801"/>
        <v>4.242400662215176</v>
      </c>
      <c r="AN366" s="33">
        <f t="shared" si="801"/>
        <v>6.3522319142148724</v>
      </c>
      <c r="AO366" s="33">
        <f t="shared" si="801"/>
        <v>1.8138790053280021</v>
      </c>
      <c r="AP366" s="33">
        <f t="shared" si="801"/>
        <v>2.5053017681321248</v>
      </c>
      <c r="AQ366" s="33">
        <f t="shared" si="801"/>
        <v>3.7512387710118316</v>
      </c>
      <c r="AR366" s="33">
        <f t="shared" si="801"/>
        <v>0.66156456598602154</v>
      </c>
      <c r="AS366" s="33">
        <f t="shared" si="801"/>
        <v>0.91374279763419619</v>
      </c>
      <c r="AT366" s="33">
        <f t="shared" si="801"/>
        <v>1.3681654852196814</v>
      </c>
      <c r="AU366" s="33">
        <f t="shared" si="801"/>
        <v>0.55503668709469545</v>
      </c>
      <c r="AV366" s="33">
        <f t="shared" si="801"/>
        <v>0.76660813068129008</v>
      </c>
      <c r="AW366" s="33">
        <f t="shared" si="801"/>
        <v>1.1478577864608361</v>
      </c>
      <c r="AX366" s="33">
        <f t="shared" si="801"/>
        <v>0.32777064315053828</v>
      </c>
      <c r="AY366" s="33">
        <f t="shared" si="801"/>
        <v>0.45271176821320386</v>
      </c>
      <c r="AZ366" s="33">
        <f t="shared" si="801"/>
        <v>0.67785444397017269</v>
      </c>
      <c r="BA366" s="33">
        <f t="shared" si="801"/>
        <v>1.1335183991315758</v>
      </c>
      <c r="BB366" s="33">
        <f t="shared" si="801"/>
        <v>1.5655981690140974</v>
      </c>
      <c r="BC366" s="33">
        <f t="shared" si="801"/>
        <v>2.3442016551201701</v>
      </c>
      <c r="BD366" s="33">
        <f t="shared" si="801"/>
        <v>0.95099455043691983</v>
      </c>
      <c r="BE366" s="33">
        <f t="shared" si="801"/>
        <v>1.3134990380809883</v>
      </c>
      <c r="BF366" s="33">
        <f t="shared" si="801"/>
        <v>1.9667285514310526</v>
      </c>
      <c r="BG366" s="33">
        <f t="shared" si="801"/>
        <v>0.56159908466768671</v>
      </c>
      <c r="BH366" s="33">
        <f t="shared" si="801"/>
        <v>0.77567201321949053</v>
      </c>
      <c r="BI366" s="33">
        <f t="shared" si="801"/>
        <v>1.1614293202479793</v>
      </c>
      <c r="BJ366" s="33">
        <f t="shared" si="801"/>
        <v>2.3240048207007775</v>
      </c>
      <c r="BK366" s="33">
        <f t="shared" si="801"/>
        <v>3.2098796939305183</v>
      </c>
      <c r="BL366" s="33">
        <f t="shared" si="801"/>
        <v>4.8062174829873534</v>
      </c>
      <c r="BM366" s="33">
        <f t="shared" si="801"/>
        <v>1.949783895319926</v>
      </c>
      <c r="BN366" s="33">
        <f t="shared" si="801"/>
        <v>2.6930115107304187</v>
      </c>
      <c r="BO366" s="33">
        <f t="shared" si="801"/>
        <v>4.0323003473409615</v>
      </c>
      <c r="BP366" s="33">
        <f t="shared" si="801"/>
        <v>1.1514228450713915</v>
      </c>
      <c r="BQ366" s="33">
        <f t="shared" si="801"/>
        <v>1.5903275142122548</v>
      </c>
      <c r="BR366" s="33">
        <f t="shared" si="801"/>
        <v>2.3812294015054793</v>
      </c>
      <c r="BS366" s="33">
        <f t="shared" si="801"/>
        <v>0.26657860537367695</v>
      </c>
      <c r="BT366" s="33">
        <f t="shared" si="801"/>
        <v>0.36819426732826671</v>
      </c>
      <c r="BU366" s="33">
        <f t="shared" si="801"/>
        <v>0.55130468849501402</v>
      </c>
      <c r="BV366" s="33">
        <f t="shared" si="801"/>
        <v>0.22365300922125897</v>
      </c>
      <c r="BW366" s="33">
        <f t="shared" si="801"/>
        <v>0.30890609451029438</v>
      </c>
      <c r="BX366" s="33">
        <f t="shared" si="801"/>
        <v>0.4625313138196569</v>
      </c>
      <c r="BY366" s="33">
        <f t="shared" si="801"/>
        <v>0.13207575711567032</v>
      </c>
      <c r="BZ366" s="33">
        <f t="shared" si="801"/>
        <v>0.18242100319665122</v>
      </c>
      <c r="CA366" s="33">
        <f t="shared" si="801"/>
        <v>0.27314264035679325</v>
      </c>
      <c r="CB366" s="33">
        <f t="shared" si="801"/>
        <v>0.45675323247630401</v>
      </c>
      <c r="CC366" s="33">
        <f t="shared" si="801"/>
        <v>0.6308605356596122</v>
      </c>
      <c r="CD366" s="33">
        <f t="shared" si="801"/>
        <v>0.94460017973484456</v>
      </c>
      <c r="CE366" s="33">
        <f t="shared" ref="CE366:CS366" si="802">EXP(CE365)</f>
        <v>0.38320492663568329</v>
      </c>
      <c r="CF366" s="33">
        <f t="shared" si="802"/>
        <v>0.52927674747727427</v>
      </c>
      <c r="CG366" s="33">
        <f t="shared" si="802"/>
        <v>0.79249672873223365</v>
      </c>
      <c r="CH366" s="33">
        <f t="shared" si="802"/>
        <v>0.22629733886474318</v>
      </c>
      <c r="CI366" s="33">
        <f t="shared" si="802"/>
        <v>0.31255840191993184</v>
      </c>
      <c r="CJ366" s="33">
        <f t="shared" si="802"/>
        <v>0.4679999872277712</v>
      </c>
      <c r="CK366" s="33">
        <f t="shared" si="802"/>
        <v>0.9364618297848889</v>
      </c>
      <c r="CL366" s="33">
        <f t="shared" si="802"/>
        <v>1.2934266679623874</v>
      </c>
      <c r="CM366" s="33">
        <f t="shared" si="802"/>
        <v>1.9366737875807347</v>
      </c>
      <c r="CN366" s="33">
        <f t="shared" si="802"/>
        <v>0.78566884975127849</v>
      </c>
      <c r="CO366" s="33">
        <f t="shared" si="802"/>
        <v>1.0851537245133274</v>
      </c>
      <c r="CP366" s="33">
        <f t="shared" si="802"/>
        <v>1.6248225166652281</v>
      </c>
      <c r="CQ366" s="33">
        <f t="shared" si="802"/>
        <v>0.46396786045673499</v>
      </c>
      <c r="CR366" s="33">
        <f t="shared" si="802"/>
        <v>0.64082526879930746</v>
      </c>
      <c r="CS366" s="33">
        <f t="shared" si="802"/>
        <v>0.95952057526239842</v>
      </c>
    </row>
    <row r="367" spans="2:97" ht="14.25" thickTop="1" thickBot="1" x14ac:dyDescent="0.25">
      <c r="H367" s="32">
        <f t="shared" ref="H367:H368" si="803">H366</f>
        <v>4.0758576034249927E-5</v>
      </c>
      <c r="I367" s="32">
        <f t="shared" ref="I367:J367" si="804">I362</f>
        <v>-0.35115026052199094</v>
      </c>
      <c r="J367" s="32">
        <f t="shared" si="804"/>
        <v>8.6385898190940252E-2</v>
      </c>
      <c r="K367" s="32">
        <f t="shared" si="799"/>
        <v>-0.35114673955579123</v>
      </c>
      <c r="L367" s="32">
        <f>$CE$5-$CE$7*SUMPRODUCT($B$5:$CD$5,Q367:CS367)</f>
        <v>-1.2503791693774247E-4</v>
      </c>
      <c r="M367" s="32">
        <f>SUMPRODUCT($B$7:$CD$7, LN(Q367:CS367))</f>
        <v>-487.23803416593893</v>
      </c>
      <c r="O367" s="48">
        <f t="shared" si="800"/>
        <v>0.99999999999999978</v>
      </c>
      <c r="P367" s="39" t="s">
        <v>405</v>
      </c>
      <c r="Q367" s="32">
        <f t="shared" ref="Q367:AV367" si="805">Q366/$O366</f>
        <v>8.1791920670954369E-3</v>
      </c>
      <c r="R367" s="32">
        <f t="shared" si="805"/>
        <v>1.1296974212390211E-2</v>
      </c>
      <c r="S367" s="32">
        <f t="shared" si="805"/>
        <v>1.6915186904703484E-2</v>
      </c>
      <c r="T367" s="32">
        <f t="shared" si="805"/>
        <v>6.862144530467169E-3</v>
      </c>
      <c r="U367" s="32">
        <f t="shared" si="805"/>
        <v>9.4778884230201574E-3</v>
      </c>
      <c r="V367" s="32">
        <f t="shared" si="805"/>
        <v>1.4191433132730044E-2</v>
      </c>
      <c r="W367" s="32">
        <f t="shared" si="805"/>
        <v>4.0523619040689325E-3</v>
      </c>
      <c r="X367" s="32">
        <f t="shared" si="805"/>
        <v>5.5970598995600121E-3</v>
      </c>
      <c r="Y367" s="32">
        <f t="shared" si="805"/>
        <v>8.3805904605891036E-3</v>
      </c>
      <c r="Z367" s="32">
        <f t="shared" si="805"/>
        <v>1.4014149449291391E-2</v>
      </c>
      <c r="AA367" s="32">
        <f t="shared" si="805"/>
        <v>1.9356127553738743E-2</v>
      </c>
      <c r="AB367" s="32">
        <f t="shared" si="805"/>
        <v>2.8982319439454403E-2</v>
      </c>
      <c r="AC367" s="32">
        <f t="shared" si="805"/>
        <v>1.1757532798316463E-2</v>
      </c>
      <c r="AD367" s="32">
        <f t="shared" si="805"/>
        <v>1.6239323362788001E-2</v>
      </c>
      <c r="AE367" s="32">
        <f t="shared" si="805"/>
        <v>2.4315465780757752E-2</v>
      </c>
      <c r="AF367" s="32">
        <f t="shared" si="805"/>
        <v>6.9432781233616696E-3</v>
      </c>
      <c r="AG367" s="32">
        <f t="shared" si="805"/>
        <v>9.5899488929503153E-3</v>
      </c>
      <c r="AH367" s="32">
        <f t="shared" si="805"/>
        <v>1.4359223530217059E-2</v>
      </c>
      <c r="AI367" s="32">
        <f t="shared" si="805"/>
        <v>2.8732617752942027E-2</v>
      </c>
      <c r="AJ367" s="32">
        <f t="shared" si="805"/>
        <v>3.9685049470261316E-2</v>
      </c>
      <c r="AK367" s="32">
        <f t="shared" si="805"/>
        <v>5.9421223461378958E-2</v>
      </c>
      <c r="AL367" s="32">
        <f t="shared" si="805"/>
        <v>2.4105972098705394E-2</v>
      </c>
      <c r="AM367" s="32">
        <f t="shared" si="805"/>
        <v>3.3294797692699205E-2</v>
      </c>
      <c r="AN367" s="32">
        <f t="shared" si="805"/>
        <v>4.9852970834314947E-2</v>
      </c>
      <c r="AO367" s="32">
        <f t="shared" si="805"/>
        <v>1.4235509403747862E-2</v>
      </c>
      <c r="AP367" s="32">
        <f t="shared" si="805"/>
        <v>1.9661866516296041E-2</v>
      </c>
      <c r="AQ367" s="32">
        <f t="shared" si="805"/>
        <v>2.9440108542844116E-2</v>
      </c>
      <c r="AR367" s="32">
        <f t="shared" si="805"/>
        <v>5.1920269062143906E-3</v>
      </c>
      <c r="AS367" s="32">
        <f t="shared" si="805"/>
        <v>7.1711476620659872E-3</v>
      </c>
      <c r="AT367" s="32">
        <f t="shared" si="805"/>
        <v>1.0737503754946493E-2</v>
      </c>
      <c r="AU367" s="32">
        <f t="shared" si="805"/>
        <v>4.3559851320583674E-3</v>
      </c>
      <c r="AV367" s="32">
        <f t="shared" si="805"/>
        <v>6.0164196295605047E-3</v>
      </c>
      <c r="AW367" s="32">
        <f t="shared" ref="AW367:CB367" si="806">AW366/$O366</f>
        <v>9.0085062263420539E-3</v>
      </c>
      <c r="AX367" s="32">
        <f t="shared" si="806"/>
        <v>2.5723777931914633E-3</v>
      </c>
      <c r="AY367" s="32">
        <f t="shared" si="806"/>
        <v>3.5529286212897192E-3</v>
      </c>
      <c r="AZ367" s="32">
        <f t="shared" si="806"/>
        <v>5.3198715477522952E-3</v>
      </c>
      <c r="BA367" s="32">
        <f t="shared" si="806"/>
        <v>8.8959692365152398E-3</v>
      </c>
      <c r="BB367" s="32">
        <f t="shared" si="806"/>
        <v>1.2286975808212999E-2</v>
      </c>
      <c r="BC367" s="32">
        <f t="shared" si="806"/>
        <v>1.8397536223597258E-2</v>
      </c>
      <c r="BD367" s="32">
        <f t="shared" si="806"/>
        <v>7.463503257875626E-3</v>
      </c>
      <c r="BE367" s="32">
        <f t="shared" si="806"/>
        <v>1.0308475842926733E-2</v>
      </c>
      <c r="BF367" s="32">
        <f t="shared" si="806"/>
        <v>1.5435088396898567E-2</v>
      </c>
      <c r="BG367" s="32">
        <f t="shared" si="806"/>
        <v>4.4074875046460887E-3</v>
      </c>
      <c r="BH367" s="32">
        <f t="shared" si="806"/>
        <v>6.087553914001757E-3</v>
      </c>
      <c r="BI367" s="32">
        <f t="shared" si="806"/>
        <v>9.115017022421984E-3</v>
      </c>
      <c r="BJ367" s="32">
        <f t="shared" si="806"/>
        <v>1.8239029385236666E-2</v>
      </c>
      <c r="BK367" s="32">
        <f t="shared" si="806"/>
        <v>2.5191466704023266E-2</v>
      </c>
      <c r="BL367" s="32">
        <f t="shared" si="806"/>
        <v>3.7719690218891815E-2</v>
      </c>
      <c r="BM367" s="32">
        <f t="shared" si="806"/>
        <v>1.5302104989127333E-2</v>
      </c>
      <c r="BN367" s="32">
        <f t="shared" si="806"/>
        <v>2.113503192483987E-2</v>
      </c>
      <c r="BO367" s="32">
        <f t="shared" si="806"/>
        <v>3.1645908764971954E-2</v>
      </c>
      <c r="BP367" s="32">
        <f t="shared" si="806"/>
        <v>9.0364851737946682E-3</v>
      </c>
      <c r="BQ367" s="32">
        <f t="shared" si="806"/>
        <v>1.2481054258364771E-2</v>
      </c>
      <c r="BR367" s="32">
        <f t="shared" si="806"/>
        <v>1.8688133793953031E-2</v>
      </c>
      <c r="BS367" s="32">
        <f t="shared" si="806"/>
        <v>2.0921363732024361E-3</v>
      </c>
      <c r="BT367" s="32">
        <f t="shared" si="806"/>
        <v>2.8896265625003976E-3</v>
      </c>
      <c r="BU367" s="32">
        <f t="shared" si="806"/>
        <v>4.3266960223633504E-3</v>
      </c>
      <c r="BV367" s="32">
        <f t="shared" si="806"/>
        <v>1.7552518699393697E-3</v>
      </c>
      <c r="BW367" s="32">
        <f t="shared" si="806"/>
        <v>2.4243268709541834E-3</v>
      </c>
      <c r="BX367" s="32">
        <f t="shared" si="806"/>
        <v>3.6299934273824035E-3</v>
      </c>
      <c r="BY367" s="32">
        <f t="shared" si="806"/>
        <v>1.036544155869567E-3</v>
      </c>
      <c r="BZ367" s="32">
        <f t="shared" si="806"/>
        <v>1.4316588365702267E-3</v>
      </c>
      <c r="CA367" s="32">
        <f t="shared" si="806"/>
        <v>2.1436515963535992E-3</v>
      </c>
      <c r="CB367" s="32">
        <f t="shared" si="806"/>
        <v>3.5846464494101622E-3</v>
      </c>
      <c r="CC367" s="32">
        <f t="shared" ref="CC367:CS367" si="807">CC366/$O366</f>
        <v>4.9510585113210822E-3</v>
      </c>
      <c r="CD367" s="32">
        <f t="shared" si="807"/>
        <v>7.4133195774906254E-3</v>
      </c>
      <c r="CE367" s="32">
        <f t="shared" si="807"/>
        <v>3.0074317640047523E-3</v>
      </c>
      <c r="CF367" s="32">
        <f t="shared" si="807"/>
        <v>4.1538184706732184E-3</v>
      </c>
      <c r="CG367" s="32">
        <f t="shared" si="807"/>
        <v>6.2195960155937138E-3</v>
      </c>
      <c r="CH367" s="32">
        <f t="shared" si="807"/>
        <v>1.776004841552061E-3</v>
      </c>
      <c r="CI367" s="32">
        <f t="shared" si="807"/>
        <v>2.4529905559753738E-3</v>
      </c>
      <c r="CJ367" s="32">
        <f t="shared" si="807"/>
        <v>3.6729121399859269E-3</v>
      </c>
      <c r="CK367" s="32">
        <f t="shared" si="807"/>
        <v>7.3494489682034122E-3</v>
      </c>
      <c r="CL367" s="32">
        <f t="shared" si="807"/>
        <v>1.0150945813228208E-2</v>
      </c>
      <c r="CM367" s="32">
        <f t="shared" si="807"/>
        <v>1.5199215512234326E-2</v>
      </c>
      <c r="CN367" s="32">
        <f t="shared" si="807"/>
        <v>6.1660101175511576E-3</v>
      </c>
      <c r="CO367" s="32">
        <f t="shared" si="807"/>
        <v>8.5163982848062633E-3</v>
      </c>
      <c r="CP367" s="32">
        <f t="shared" si="807"/>
        <v>1.2751774593270909E-2</v>
      </c>
      <c r="CQ367" s="32">
        <f t="shared" si="807"/>
        <v>3.6412675934656864E-3</v>
      </c>
      <c r="CR367" s="32">
        <f t="shared" si="807"/>
        <v>5.0292627641402047E-3</v>
      </c>
      <c r="CS367" s="32">
        <f t="shared" si="807"/>
        <v>7.5304163795464618E-3</v>
      </c>
    </row>
    <row r="368" spans="2:97" ht="13.5" thickTop="1" x14ac:dyDescent="0.2">
      <c r="H368" s="34">
        <f t="shared" si="803"/>
        <v>4.0758576034249927E-5</v>
      </c>
      <c r="I368" s="34">
        <f t="shared" ref="I368:J368" si="808">I363</f>
        <v>0.36328263432687569</v>
      </c>
      <c r="J368" s="34">
        <f t="shared" si="808"/>
        <v>0.6527059170790277</v>
      </c>
      <c r="K368" s="34">
        <f t="shared" si="799"/>
        <v>0.36330923769062495</v>
      </c>
      <c r="L368" s="34">
        <f>$CE$6-$CE$7*SUMPRODUCT($B$6:$CD$6,Q367:CS367)</f>
        <v>-1.0903452137007719E-3</v>
      </c>
    </row>
    <row r="369" spans="1:111" ht="13.5" thickBot="1" x14ac:dyDescent="0.25">
      <c r="B369" s="39" t="s">
        <v>406</v>
      </c>
      <c r="D369" s="39" t="s">
        <v>407</v>
      </c>
      <c r="E369" s="39" t="s">
        <v>408</v>
      </c>
      <c r="F369" s="39" t="s">
        <v>409</v>
      </c>
      <c r="H369" s="39" t="s">
        <v>386</v>
      </c>
      <c r="I369" s="39" t="s">
        <v>410</v>
      </c>
      <c r="J369" s="39" t="s">
        <v>411</v>
      </c>
      <c r="K369" s="39" t="s">
        <v>388</v>
      </c>
      <c r="L369" s="39" t="s">
        <v>412</v>
      </c>
      <c r="M369" s="39" t="s">
        <v>413</v>
      </c>
      <c r="O369" s="45" t="s">
        <v>375</v>
      </c>
    </row>
    <row r="370" spans="1:111" ht="14.25" thickTop="1" thickBot="1" x14ac:dyDescent="0.25">
      <c r="B370" s="32">
        <f>1+B365</f>
        <v>9</v>
      </c>
      <c r="D370" s="32">
        <f>IF(F365,IF(M370&lt;0,D365,H370),E365)</f>
        <v>0</v>
      </c>
      <c r="E370" s="32">
        <f>IF(F365,IF(M370&lt;0,H370,E365),H370)</f>
        <v>2.0379288017124964E-5</v>
      </c>
      <c r="F370" s="32" t="b">
        <f>OR(F365,M370*M365&lt;=0)</f>
        <v>1</v>
      </c>
      <c r="H370" s="32">
        <f>IF(F365,(D365+E365)/2,2*H365)</f>
        <v>2.0379288017124964E-5</v>
      </c>
      <c r="I370" s="32">
        <f>I365</f>
        <v>-0.68166306362376605</v>
      </c>
      <c r="J370" s="32">
        <f>J365</f>
        <v>-1</v>
      </c>
      <c r="K370" s="32">
        <f>I370+J370*H370</f>
        <v>-0.68168344291178318</v>
      </c>
      <c r="L370" s="32">
        <f>$CE$3-$CE$7*SUMPRODUCT($B$3:$CD$3,Q372:CS372)</f>
        <v>4.3399877164063128E-5</v>
      </c>
      <c r="M370" s="32">
        <f>SUMPRODUCT(L370:L373,J370:J373)</f>
        <v>-8.1786661487543593E-5</v>
      </c>
      <c r="O370" s="46">
        <f>SUM(Q370:CS370)</f>
        <v>7.3626105215068334</v>
      </c>
      <c r="P370" s="39" t="s">
        <v>402</v>
      </c>
      <c r="Q370" s="32">
        <f t="shared" ref="Q370:AV370" si="809">SUMPRODUCT(B$3:B$6,$K370:$K373)</f>
        <v>4.1310012483186442E-2</v>
      </c>
      <c r="R370" s="32">
        <f t="shared" si="809"/>
        <v>0.36423973337985338</v>
      </c>
      <c r="S370" s="32">
        <f t="shared" si="809"/>
        <v>0.76790188450068708</v>
      </c>
      <c r="T370" s="32">
        <f t="shared" si="809"/>
        <v>-0.1342642375362591</v>
      </c>
      <c r="U370" s="32">
        <f t="shared" si="809"/>
        <v>0.18866548336040784</v>
      </c>
      <c r="V370" s="32">
        <f t="shared" si="809"/>
        <v>0.59232763448124159</v>
      </c>
      <c r="W370" s="32">
        <f t="shared" si="809"/>
        <v>-0.66098698759459573</v>
      </c>
      <c r="X370" s="32">
        <f t="shared" si="809"/>
        <v>-0.33805726669792879</v>
      </c>
      <c r="Y370" s="32">
        <f t="shared" si="809"/>
        <v>6.5604884422904908E-2</v>
      </c>
      <c r="Z370" s="32">
        <f t="shared" si="809"/>
        <v>0.57978943630496149</v>
      </c>
      <c r="AA370" s="32">
        <f t="shared" si="809"/>
        <v>0.90271915720162843</v>
      </c>
      <c r="AB370" s="32">
        <f t="shared" si="809"/>
        <v>1.3063813083224622</v>
      </c>
      <c r="AC370" s="32">
        <f t="shared" si="809"/>
        <v>0.404215186285516</v>
      </c>
      <c r="AD370" s="32">
        <f t="shared" si="809"/>
        <v>0.72714490718218294</v>
      </c>
      <c r="AE370" s="32">
        <f t="shared" si="809"/>
        <v>1.1308070583030165</v>
      </c>
      <c r="AF370" s="32">
        <f t="shared" si="809"/>
        <v>-0.12250756377282068</v>
      </c>
      <c r="AG370" s="32">
        <f t="shared" si="809"/>
        <v>0.20042215712384626</v>
      </c>
      <c r="AH370" s="32">
        <f t="shared" si="809"/>
        <v>0.60408430824467996</v>
      </c>
      <c r="AI370" s="32">
        <f t="shared" si="809"/>
        <v>1.2977620014006614</v>
      </c>
      <c r="AJ370" s="32">
        <f t="shared" si="809"/>
        <v>1.6206917222973285</v>
      </c>
      <c r="AK370" s="32">
        <f t="shared" si="809"/>
        <v>2.0243538734181623</v>
      </c>
      <c r="AL370" s="32">
        <f t="shared" si="809"/>
        <v>1.1221877513812157</v>
      </c>
      <c r="AM370" s="32">
        <f t="shared" si="809"/>
        <v>1.4451174722778828</v>
      </c>
      <c r="AN370" s="32">
        <f t="shared" si="809"/>
        <v>1.8487796233987166</v>
      </c>
      <c r="AO370" s="32">
        <f t="shared" si="809"/>
        <v>0.59546500132287927</v>
      </c>
      <c r="AP370" s="32">
        <f t="shared" si="809"/>
        <v>0.91839472221954621</v>
      </c>
      <c r="AQ370" s="32">
        <f t="shared" si="809"/>
        <v>1.3220568733403799</v>
      </c>
      <c r="AR370" s="32">
        <f t="shared" si="809"/>
        <v>-0.41314561612466905</v>
      </c>
      <c r="AS370" s="32">
        <f t="shared" si="809"/>
        <v>-9.0215895228002094E-2</v>
      </c>
      <c r="AT370" s="32">
        <f t="shared" si="809"/>
        <v>0.31344625589283159</v>
      </c>
      <c r="AU370" s="32">
        <f t="shared" si="809"/>
        <v>-0.58871986614411465</v>
      </c>
      <c r="AV370" s="32">
        <f t="shared" si="809"/>
        <v>-0.26579014524744765</v>
      </c>
      <c r="AW370" s="32">
        <f t="shared" ref="AW370:CB370" si="810">SUMPRODUCT(AH$3:AH$6,$K370:$K373)</f>
        <v>0.13787200587338605</v>
      </c>
      <c r="AX370" s="32">
        <f t="shared" si="810"/>
        <v>-1.1154426162024511</v>
      </c>
      <c r="AY370" s="32">
        <f t="shared" si="810"/>
        <v>-0.79251289530578428</v>
      </c>
      <c r="AZ370" s="32">
        <f t="shared" si="810"/>
        <v>-0.38885074418495058</v>
      </c>
      <c r="BA370" s="32">
        <f t="shared" si="810"/>
        <v>0.125333807697106</v>
      </c>
      <c r="BB370" s="32">
        <f t="shared" si="810"/>
        <v>0.44826352859377294</v>
      </c>
      <c r="BC370" s="32">
        <f t="shared" si="810"/>
        <v>0.85192567971460664</v>
      </c>
      <c r="BD370" s="32">
        <f t="shared" si="810"/>
        <v>-5.024044232233954E-2</v>
      </c>
      <c r="BE370" s="32">
        <f t="shared" si="810"/>
        <v>0.2726892785743274</v>
      </c>
      <c r="BF370" s="32">
        <f t="shared" si="810"/>
        <v>0.67635142969516115</v>
      </c>
      <c r="BG370" s="32">
        <f t="shared" si="810"/>
        <v>-0.57696319238067617</v>
      </c>
      <c r="BH370" s="32">
        <f t="shared" si="810"/>
        <v>-0.25403347148400923</v>
      </c>
      <c r="BI370" s="32">
        <f t="shared" si="810"/>
        <v>0.14962867963682447</v>
      </c>
      <c r="BJ370" s="32">
        <f t="shared" si="810"/>
        <v>0.84330637279280596</v>
      </c>
      <c r="BK370" s="32">
        <f t="shared" si="810"/>
        <v>1.1662360936894729</v>
      </c>
      <c r="BL370" s="32">
        <f t="shared" si="810"/>
        <v>1.5698982448103065</v>
      </c>
      <c r="BM370" s="32">
        <f t="shared" si="810"/>
        <v>0.66773212277336047</v>
      </c>
      <c r="BN370" s="32">
        <f t="shared" si="810"/>
        <v>0.99066184367002741</v>
      </c>
      <c r="BO370" s="32">
        <f t="shared" si="810"/>
        <v>1.3943239947908612</v>
      </c>
      <c r="BP370" s="32">
        <f t="shared" si="810"/>
        <v>0.14100937271502378</v>
      </c>
      <c r="BQ370" s="32">
        <f t="shared" si="810"/>
        <v>0.46393909361169072</v>
      </c>
      <c r="BR370" s="32">
        <f t="shared" si="810"/>
        <v>0.86760124473252442</v>
      </c>
      <c r="BS370" s="32">
        <f t="shared" si="810"/>
        <v>-1.3220568733403799</v>
      </c>
      <c r="BT370" s="32">
        <f t="shared" si="810"/>
        <v>-0.99912715244371297</v>
      </c>
      <c r="BU370" s="32">
        <f t="shared" si="810"/>
        <v>-0.59546500132287927</v>
      </c>
      <c r="BV370" s="32">
        <f t="shared" si="810"/>
        <v>-1.4976311233598256</v>
      </c>
      <c r="BW370" s="32">
        <f t="shared" si="810"/>
        <v>-1.1747014024631586</v>
      </c>
      <c r="BX370" s="32">
        <f t="shared" si="810"/>
        <v>-0.77103925134232487</v>
      </c>
      <c r="BY370" s="32">
        <f t="shared" si="810"/>
        <v>-2.0243538734181623</v>
      </c>
      <c r="BZ370" s="32">
        <f t="shared" si="810"/>
        <v>-1.7014241525214953</v>
      </c>
      <c r="CA370" s="32">
        <f t="shared" si="810"/>
        <v>-1.2977620014006614</v>
      </c>
      <c r="CB370" s="32">
        <f t="shared" si="810"/>
        <v>-0.78357744951860486</v>
      </c>
      <c r="CC370" s="32">
        <f t="shared" ref="CC370:CS370" si="811">SUMPRODUCT(BN$3:BN$6,$K370:$K373)</f>
        <v>-0.46064772862193792</v>
      </c>
      <c r="CD370" s="32">
        <f t="shared" si="811"/>
        <v>-5.6985577501104223E-2</v>
      </c>
      <c r="CE370" s="32">
        <f t="shared" si="811"/>
        <v>-0.95915169953805035</v>
      </c>
      <c r="CF370" s="32">
        <f t="shared" si="811"/>
        <v>-0.63622197864138341</v>
      </c>
      <c r="CG370" s="32">
        <f t="shared" si="811"/>
        <v>-0.23255982752054971</v>
      </c>
      <c r="CH370" s="32">
        <f t="shared" si="811"/>
        <v>-1.4858744495963871</v>
      </c>
      <c r="CI370" s="32">
        <f t="shared" si="811"/>
        <v>-1.1629447286997201</v>
      </c>
      <c r="CJ370" s="32">
        <f t="shared" si="811"/>
        <v>-0.7592825775788864</v>
      </c>
      <c r="CK370" s="32">
        <f t="shared" si="811"/>
        <v>-6.5604884422904908E-2</v>
      </c>
      <c r="CL370" s="32">
        <f t="shared" si="811"/>
        <v>0.25732483647376203</v>
      </c>
      <c r="CM370" s="32">
        <f t="shared" si="811"/>
        <v>0.66098698759459573</v>
      </c>
      <c r="CN370" s="32">
        <f t="shared" si="811"/>
        <v>-0.24117913444235045</v>
      </c>
      <c r="CO370" s="32">
        <f t="shared" si="811"/>
        <v>8.1750586454316501E-2</v>
      </c>
      <c r="CP370" s="32">
        <f t="shared" si="811"/>
        <v>0.48541273757515019</v>
      </c>
      <c r="CQ370" s="32">
        <f t="shared" si="811"/>
        <v>-0.76790188450068708</v>
      </c>
      <c r="CR370" s="32">
        <f t="shared" si="811"/>
        <v>-0.44497216360402014</v>
      </c>
      <c r="CS370" s="32">
        <f t="shared" si="811"/>
        <v>-4.1310012483186442E-2</v>
      </c>
    </row>
    <row r="371" spans="1:111" ht="14.25" thickTop="1" thickBot="1" x14ac:dyDescent="0.25">
      <c r="H371" s="33">
        <f>H370</f>
        <v>2.0379288017124964E-5</v>
      </c>
      <c r="I371" s="33">
        <f t="shared" ref="I371:J371" si="812">I366</f>
        <v>0.62823218488319477</v>
      </c>
      <c r="J371" s="33">
        <f t="shared" si="812"/>
        <v>-0.30376058535982248</v>
      </c>
      <c r="K371" s="33">
        <f t="shared" ref="K371:K373" si="813">I371+J371*H371</f>
        <v>0.6282259944587375</v>
      </c>
      <c r="L371" s="33">
        <f>$CE$4-$CE$7*SUMPRODUCT($B$4:$CD$4,Q372:CS372)</f>
        <v>1.5732784042654657E-5</v>
      </c>
      <c r="M371" s="39" t="s">
        <v>414</v>
      </c>
      <c r="O371" s="47">
        <f t="shared" ref="O371:O372" si="814">SUM(Q371:CS371)</f>
        <v>127.4180403667395</v>
      </c>
      <c r="P371" s="39" t="s">
        <v>404</v>
      </c>
      <c r="Q371" s="33">
        <f>EXP(Q370)</f>
        <v>1.0421751427740322</v>
      </c>
      <c r="R371" s="33">
        <f>EXP(R370)</f>
        <v>1.4394192496398748</v>
      </c>
      <c r="S371" s="33">
        <f t="shared" ref="S371:CD371" si="815">EXP(S370)</f>
        <v>2.1552395651513208</v>
      </c>
      <c r="T371" s="33">
        <f t="shared" si="815"/>
        <v>0.87435899560932184</v>
      </c>
      <c r="U371" s="33">
        <f t="shared" si="815"/>
        <v>1.2076369102661775</v>
      </c>
      <c r="V371" s="33">
        <f t="shared" si="815"/>
        <v>1.8081923317295756</v>
      </c>
      <c r="W371" s="33">
        <f t="shared" si="815"/>
        <v>0.51634146029744887</v>
      </c>
      <c r="X371" s="33">
        <f t="shared" si="815"/>
        <v>0.71315444672859662</v>
      </c>
      <c r="Y371" s="33">
        <f t="shared" si="815"/>
        <v>1.0678047275230025</v>
      </c>
      <c r="Z371" s="33">
        <f t="shared" si="815"/>
        <v>1.7856623954896902</v>
      </c>
      <c r="AA371" s="33">
        <f t="shared" si="815"/>
        <v>2.4663002598433836</v>
      </c>
      <c r="AB371" s="33">
        <f t="shared" si="815"/>
        <v>3.6927864490399931</v>
      </c>
      <c r="AC371" s="33">
        <f t="shared" si="815"/>
        <v>1.4981262885064124</v>
      </c>
      <c r="AD371" s="33">
        <f t="shared" si="815"/>
        <v>2.0691645094583064</v>
      </c>
      <c r="AE371" s="33">
        <f t="shared" si="815"/>
        <v>3.098155883844953</v>
      </c>
      <c r="AF371" s="33">
        <f t="shared" si="815"/>
        <v>0.88469921325431267</v>
      </c>
      <c r="AG371" s="33">
        <f t="shared" si="815"/>
        <v>1.2219184908880758</v>
      </c>
      <c r="AH371" s="33">
        <f t="shared" si="815"/>
        <v>1.8295761138465052</v>
      </c>
      <c r="AI371" s="33">
        <f t="shared" si="815"/>
        <v>3.6610939690541997</v>
      </c>
      <c r="AJ371" s="33">
        <f t="shared" si="815"/>
        <v>5.0565868609857008</v>
      </c>
      <c r="AK371" s="33">
        <f t="shared" si="815"/>
        <v>7.5712173990637472</v>
      </c>
      <c r="AL371" s="33">
        <f t="shared" si="815"/>
        <v>3.0715666822497321</v>
      </c>
      <c r="AM371" s="33">
        <f t="shared" si="815"/>
        <v>4.2423504721234604</v>
      </c>
      <c r="AN371" s="33">
        <f t="shared" si="815"/>
        <v>6.352062881642305</v>
      </c>
      <c r="AO371" s="33">
        <f t="shared" si="815"/>
        <v>1.813874202790793</v>
      </c>
      <c r="AP371" s="33">
        <f t="shared" si="815"/>
        <v>2.5052655132155257</v>
      </c>
      <c r="AQ371" s="33">
        <f t="shared" si="815"/>
        <v>3.751129045024308</v>
      </c>
      <c r="AR371" s="33">
        <f t="shared" si="815"/>
        <v>0.66156594114500478</v>
      </c>
      <c r="AS371" s="33">
        <f t="shared" si="815"/>
        <v>0.9137338931875818</v>
      </c>
      <c r="AT371" s="33">
        <f t="shared" si="815"/>
        <v>1.3681319317567318</v>
      </c>
      <c r="AU371" s="33">
        <f t="shared" si="815"/>
        <v>0.55503735225270356</v>
      </c>
      <c r="AV371" s="33">
        <f t="shared" si="815"/>
        <v>0.76659998527226081</v>
      </c>
      <c r="AW371" s="33">
        <f t="shared" si="815"/>
        <v>1.1478286255491987</v>
      </c>
      <c r="AX371" s="33">
        <f t="shared" si="815"/>
        <v>0.32777017040017181</v>
      </c>
      <c r="AY371" s="33">
        <f t="shared" si="815"/>
        <v>0.45270576256110734</v>
      </c>
      <c r="AZ371" s="33">
        <f t="shared" si="815"/>
        <v>0.67783543334424889</v>
      </c>
      <c r="BA371" s="33">
        <f t="shared" si="815"/>
        <v>1.1335267698814433</v>
      </c>
      <c r="BB371" s="33">
        <f t="shared" si="815"/>
        <v>1.5655912193476977</v>
      </c>
      <c r="BC371" s="33">
        <f t="shared" si="815"/>
        <v>2.3441566031827406</v>
      </c>
      <c r="BD371" s="33">
        <f t="shared" si="815"/>
        <v>0.95100073618308623</v>
      </c>
      <c r="BE371" s="33">
        <f t="shared" si="815"/>
        <v>1.3134920512879986</v>
      </c>
      <c r="BF371" s="33">
        <f t="shared" si="815"/>
        <v>1.9666890227818734</v>
      </c>
      <c r="BG371" s="33">
        <f t="shared" si="815"/>
        <v>0.56160125455394638</v>
      </c>
      <c r="BH371" s="33">
        <f t="shared" si="815"/>
        <v>0.77566583892524221</v>
      </c>
      <c r="BI371" s="33">
        <f t="shared" si="815"/>
        <v>1.1614029101015733</v>
      </c>
      <c r="BJ371" s="33">
        <f t="shared" si="815"/>
        <v>2.3240384248761536</v>
      </c>
      <c r="BK371" s="33">
        <f t="shared" si="815"/>
        <v>3.2098881544661841</v>
      </c>
      <c r="BL371" s="33">
        <f t="shared" si="815"/>
        <v>4.806159117259889</v>
      </c>
      <c r="BM371" s="33">
        <f t="shared" si="815"/>
        <v>1.9498103721063118</v>
      </c>
      <c r="BN371" s="33">
        <f t="shared" si="815"/>
        <v>2.6930162384096006</v>
      </c>
      <c r="BO371" s="33">
        <f t="shared" si="815"/>
        <v>4.0322478305521257</v>
      </c>
      <c r="BP371" s="33">
        <f t="shared" si="815"/>
        <v>1.1514354400104163</v>
      </c>
      <c r="BQ371" s="33">
        <f t="shared" si="815"/>
        <v>1.5903261064708727</v>
      </c>
      <c r="BR371" s="33">
        <f t="shared" si="815"/>
        <v>2.3811921002283416</v>
      </c>
      <c r="BS371" s="33">
        <f t="shared" si="815"/>
        <v>0.26658640318611587</v>
      </c>
      <c r="BT371" s="33">
        <f t="shared" si="815"/>
        <v>0.3682006840202996</v>
      </c>
      <c r="BU371" s="33">
        <f t="shared" si="815"/>
        <v>0.551306148166956</v>
      </c>
      <c r="BV371" s="33">
        <f t="shared" si="815"/>
        <v>0.22365935452315214</v>
      </c>
      <c r="BW371" s="33">
        <f t="shared" si="815"/>
        <v>0.3089112060432806</v>
      </c>
      <c r="BX371" s="33">
        <f t="shared" si="815"/>
        <v>0.46253213130897031</v>
      </c>
      <c r="BY371" s="33">
        <f t="shared" si="815"/>
        <v>0.13207915547685362</v>
      </c>
      <c r="BZ371" s="33">
        <f t="shared" si="815"/>
        <v>0.18242354002371641</v>
      </c>
      <c r="CA371" s="33">
        <f t="shared" si="815"/>
        <v>0.27314240182104316</v>
      </c>
      <c r="CB371" s="33">
        <f t="shared" si="815"/>
        <v>0.45676901681919613</v>
      </c>
      <c r="CC371" s="33">
        <f t="shared" si="815"/>
        <v>0.63087487742085602</v>
      </c>
      <c r="CD371" s="33">
        <f t="shared" si="815"/>
        <v>0.944607692871688</v>
      </c>
      <c r="CE371" s="33">
        <f t="shared" ref="CE371:CS371" si="816">EXP(CE370)</f>
        <v>0.38321783199360443</v>
      </c>
      <c r="CF371" s="33">
        <f t="shared" si="816"/>
        <v>0.52928831396668208</v>
      </c>
      <c r="CG371" s="33">
        <f t="shared" si="816"/>
        <v>0.79250233447873353</v>
      </c>
      <c r="CH371" s="33">
        <f t="shared" si="816"/>
        <v>0.22630436236972423</v>
      </c>
      <c r="CI371" s="33">
        <f t="shared" si="816"/>
        <v>0.31256440698191584</v>
      </c>
      <c r="CJ371" s="33">
        <f t="shared" si="816"/>
        <v>0.4680020617718042</v>
      </c>
      <c r="CK371" s="33">
        <f t="shared" si="816"/>
        <v>0.93650081726057743</v>
      </c>
      <c r="CL371" s="33">
        <f t="shared" si="816"/>
        <v>1.2934652232063755</v>
      </c>
      <c r="CM371" s="33">
        <f t="shared" si="816"/>
        <v>1.9367028931279893</v>
      </c>
      <c r="CN371" s="33">
        <f t="shared" si="816"/>
        <v>0.78570086769456815</v>
      </c>
      <c r="CO371" s="33">
        <f t="shared" si="816"/>
        <v>1.0851851162060682</v>
      </c>
      <c r="CP371" s="33">
        <f t="shared" si="816"/>
        <v>1.6248455052590132</v>
      </c>
      <c r="CQ371" s="33">
        <f t="shared" si="816"/>
        <v>0.46398554303163475</v>
      </c>
      <c r="CR371" s="33">
        <f t="shared" si="816"/>
        <v>0.64084211451889839</v>
      </c>
      <c r="CS371" s="33">
        <f t="shared" si="816"/>
        <v>0.95953161705452727</v>
      </c>
    </row>
    <row r="372" spans="1:111" ht="14.25" thickTop="1" thickBot="1" x14ac:dyDescent="0.25">
      <c r="H372" s="32">
        <f t="shared" ref="H372:H373" si="817">H371</f>
        <v>2.0379288017124964E-5</v>
      </c>
      <c r="I372" s="32">
        <f t="shared" ref="I372:J372" si="818">I367</f>
        <v>-0.35115026052199094</v>
      </c>
      <c r="J372" s="32">
        <f t="shared" si="818"/>
        <v>8.6385898190940252E-2</v>
      </c>
      <c r="K372" s="32">
        <f t="shared" si="813"/>
        <v>-0.35114850003889109</v>
      </c>
      <c r="L372" s="32">
        <f>$CE$5-$CE$7*SUMPRODUCT($B$5:$CD$5,Q372:CS372)</f>
        <v>-3.8241120137172402E-6</v>
      </c>
      <c r="M372" s="32">
        <f>SUMPRODUCT($B$7:$CD$7, LN(Q372:CS372))</f>
        <v>-487.23803414476595</v>
      </c>
      <c r="O372" s="48">
        <f t="shared" si="814"/>
        <v>0.99999999999999989</v>
      </c>
      <c r="P372" s="39" t="s">
        <v>405</v>
      </c>
      <c r="Q372" s="32">
        <f t="shared" ref="Q372:AV372" si="819">Q371/$O371</f>
        <v>8.1791804345319047E-3</v>
      </c>
      <c r="R372" s="32">
        <f t="shared" si="819"/>
        <v>1.1296824574423551E-2</v>
      </c>
      <c r="S372" s="32">
        <f t="shared" si="819"/>
        <v>1.6914712853439179E-2</v>
      </c>
      <c r="T372" s="32">
        <f t="shared" si="819"/>
        <v>6.8621287306939284E-3</v>
      </c>
      <c r="U372" s="32">
        <f t="shared" si="819"/>
        <v>9.4777545376644508E-3</v>
      </c>
      <c r="V372" s="32">
        <f t="shared" si="819"/>
        <v>1.4191022923639125E-2</v>
      </c>
      <c r="W372" s="32">
        <f t="shared" si="819"/>
        <v>4.0523418725581951E-3</v>
      </c>
      <c r="X372" s="32">
        <f t="shared" si="819"/>
        <v>5.5969660550104841E-3</v>
      </c>
      <c r="Y372" s="32">
        <f t="shared" si="819"/>
        <v>8.3803260860833041E-3</v>
      </c>
      <c r="Z372" s="32">
        <f t="shared" si="819"/>
        <v>1.4014203878431405E-2</v>
      </c>
      <c r="AA372" s="32">
        <f t="shared" si="819"/>
        <v>1.9355973869514737E-2</v>
      </c>
      <c r="AB372" s="32">
        <f t="shared" si="819"/>
        <v>2.8981660983101554E-2</v>
      </c>
      <c r="AC372" s="32">
        <f t="shared" si="819"/>
        <v>1.1757568113545364E-2</v>
      </c>
      <c r="AD372" s="32">
        <f t="shared" si="819"/>
        <v>1.623918013102978E-2</v>
      </c>
      <c r="AE372" s="32">
        <f t="shared" si="819"/>
        <v>2.4314891948798784E-2</v>
      </c>
      <c r="AF372" s="32">
        <f t="shared" si="819"/>
        <v>6.9432806430544478E-3</v>
      </c>
      <c r="AG372" s="32">
        <f t="shared" si="819"/>
        <v>9.5898389848965114E-3</v>
      </c>
      <c r="AH372" s="32">
        <f t="shared" si="819"/>
        <v>1.4358846742427907E-2</v>
      </c>
      <c r="AI372" s="32">
        <f t="shared" si="819"/>
        <v>2.8732932624899097E-2</v>
      </c>
      <c r="AJ372" s="32">
        <f t="shared" si="819"/>
        <v>3.9685015139391863E-2</v>
      </c>
      <c r="AK372" s="32">
        <f t="shared" si="819"/>
        <v>5.9420293839647649E-2</v>
      </c>
      <c r="AL372" s="32">
        <f t="shared" si="819"/>
        <v>2.4106215049368447E-2</v>
      </c>
      <c r="AM372" s="32">
        <f t="shared" si="819"/>
        <v>3.3294739582503105E-2</v>
      </c>
      <c r="AN372" s="32">
        <f t="shared" si="819"/>
        <v>4.9852147022192095E-2</v>
      </c>
      <c r="AO372" s="32">
        <f t="shared" si="819"/>
        <v>1.4235615283126554E-2</v>
      </c>
      <c r="AP372" s="32">
        <f t="shared" si="819"/>
        <v>1.966178027856004E-2</v>
      </c>
      <c r="AQ372" s="32">
        <f t="shared" si="819"/>
        <v>2.9439544308071795E-2</v>
      </c>
      <c r="AR372" s="32">
        <f t="shared" si="819"/>
        <v>5.1920900622930647E-3</v>
      </c>
      <c r="AS372" s="32">
        <f t="shared" si="819"/>
        <v>7.1711501021177043E-3</v>
      </c>
      <c r="AT372" s="32">
        <f t="shared" si="819"/>
        <v>1.0737348713093701E-2</v>
      </c>
      <c r="AU372" s="32">
        <f t="shared" si="819"/>
        <v>4.3560342841184319E-3</v>
      </c>
      <c r="AV372" s="32">
        <f t="shared" si="819"/>
        <v>6.0164163808029318E-3</v>
      </c>
      <c r="AW372" s="32">
        <f t="shared" ref="AW372:CB372" si="820">AW371/$O371</f>
        <v>9.0083682204299669E-3</v>
      </c>
      <c r="AX372" s="32">
        <f t="shared" si="820"/>
        <v>2.5724000263759443E-3</v>
      </c>
      <c r="AY372" s="32">
        <f t="shared" si="820"/>
        <v>3.5529173204839142E-3</v>
      </c>
      <c r="AZ372" s="32">
        <f t="shared" si="820"/>
        <v>5.3197760018383333E-3</v>
      </c>
      <c r="BA372" s="32">
        <f t="shared" si="820"/>
        <v>8.8961246509433271E-3</v>
      </c>
      <c r="BB372" s="32">
        <f t="shared" si="820"/>
        <v>1.2287045184822752E-2</v>
      </c>
      <c r="BC372" s="32">
        <f t="shared" si="820"/>
        <v>1.8397368193983354E-2</v>
      </c>
      <c r="BD372" s="32">
        <f t="shared" si="820"/>
        <v>7.4636270770283338E-3</v>
      </c>
      <c r="BE372" s="32">
        <f t="shared" si="820"/>
        <v>1.0308524974230142E-2</v>
      </c>
      <c r="BF372" s="32">
        <f t="shared" si="820"/>
        <v>1.5434933837636127E-2</v>
      </c>
      <c r="BG372" s="32">
        <f t="shared" si="820"/>
        <v>4.4075489855088341E-3</v>
      </c>
      <c r="BH372" s="32">
        <f t="shared" si="820"/>
        <v>6.0875668523286885E-3</v>
      </c>
      <c r="BI372" s="32">
        <f t="shared" si="820"/>
        <v>9.1149016792188824E-3</v>
      </c>
      <c r="BJ372" s="32">
        <f t="shared" si="820"/>
        <v>1.8239477064527259E-2</v>
      </c>
      <c r="BK372" s="32">
        <f t="shared" si="820"/>
        <v>2.5191787169441319E-2</v>
      </c>
      <c r="BL372" s="32">
        <f t="shared" si="820"/>
        <v>3.7719612571552798E-2</v>
      </c>
      <c r="BM372" s="32">
        <f t="shared" si="820"/>
        <v>1.5302467111362666E-2</v>
      </c>
      <c r="BN372" s="32">
        <f t="shared" si="820"/>
        <v>2.1135282183421263E-2</v>
      </c>
      <c r="BO372" s="32">
        <f t="shared" si="820"/>
        <v>3.1645815764756349E-2</v>
      </c>
      <c r="BP372" s="32">
        <f t="shared" si="820"/>
        <v>9.0366751575860892E-3</v>
      </c>
      <c r="BQ372" s="32">
        <f t="shared" si="820"/>
        <v>1.2481169086367479E-2</v>
      </c>
      <c r="BR372" s="32">
        <f t="shared" si="820"/>
        <v>1.8688029523721311E-2</v>
      </c>
      <c r="BS372" s="32">
        <f t="shared" si="820"/>
        <v>2.0922186718522482E-3</v>
      </c>
      <c r="BT372" s="32">
        <f t="shared" si="820"/>
        <v>2.889706064859656E-3</v>
      </c>
      <c r="BU372" s="32">
        <f t="shared" si="820"/>
        <v>4.3267511145216597E-3</v>
      </c>
      <c r="BV372" s="32">
        <f t="shared" si="820"/>
        <v>1.7553193714124561E-3</v>
      </c>
      <c r="BW372" s="32">
        <f t="shared" si="820"/>
        <v>2.4243914374617636E-3</v>
      </c>
      <c r="BX372" s="32">
        <f t="shared" si="820"/>
        <v>3.6300364530618468E-3</v>
      </c>
      <c r="BY372" s="32">
        <f t="shared" si="820"/>
        <v>1.036581280772317E-3</v>
      </c>
      <c r="BZ372" s="32">
        <f t="shared" si="820"/>
        <v>1.4316931848791423E-3</v>
      </c>
      <c r="CA372" s="32">
        <f t="shared" si="820"/>
        <v>2.1436713438291329E-3</v>
      </c>
      <c r="CB372" s="32">
        <f t="shared" si="820"/>
        <v>3.5848064803422341E-3</v>
      </c>
      <c r="CC372" s="32">
        <f t="shared" ref="CC372:CS372" si="821">CC371/$O371</f>
        <v>4.9512210013986065E-3</v>
      </c>
      <c r="CD372" s="32">
        <f t="shared" si="821"/>
        <v>7.413453308125614E-3</v>
      </c>
      <c r="CE372" s="32">
        <f t="shared" si="821"/>
        <v>3.0075633787069096E-3</v>
      </c>
      <c r="CF372" s="32">
        <f t="shared" si="821"/>
        <v>4.1539511394404127E-3</v>
      </c>
      <c r="CG372" s="32">
        <f t="shared" si="821"/>
        <v>6.2197027375222756E-3</v>
      </c>
      <c r="CH372" s="32">
        <f t="shared" si="821"/>
        <v>1.7760778749882379E-3</v>
      </c>
      <c r="CI372" s="32">
        <f t="shared" si="821"/>
        <v>2.4530624241455995E-3</v>
      </c>
      <c r="CJ372" s="32">
        <f t="shared" si="821"/>
        <v>3.6729654641115394E-3</v>
      </c>
      <c r="CK372" s="32">
        <f t="shared" si="821"/>
        <v>7.3498290710256155E-3</v>
      </c>
      <c r="CL372" s="32">
        <f t="shared" si="821"/>
        <v>1.0151350777986179E-2</v>
      </c>
      <c r="CM372" s="32">
        <f t="shared" si="821"/>
        <v>1.5199597227784202E-2</v>
      </c>
      <c r="CN372" s="32">
        <f t="shared" si="821"/>
        <v>6.1663235867788716E-3</v>
      </c>
      <c r="CO372" s="32">
        <f t="shared" si="821"/>
        <v>8.5167305436706347E-3</v>
      </c>
      <c r="CP372" s="32">
        <f t="shared" si="821"/>
        <v>1.2752083618476006E-2</v>
      </c>
      <c r="CQ372" s="32">
        <f t="shared" si="821"/>
        <v>3.641443093114395E-3</v>
      </c>
      <c r="CR372" s="32">
        <f t="shared" si="821"/>
        <v>5.0294456944589786E-3</v>
      </c>
      <c r="CS372" s="32">
        <f t="shared" si="821"/>
        <v>7.5305789846772594E-3</v>
      </c>
    </row>
    <row r="373" spans="1:111" ht="13.5" thickTop="1" x14ac:dyDescent="0.2">
      <c r="H373" s="34">
        <f t="shared" si="817"/>
        <v>2.0379288017124964E-5</v>
      </c>
      <c r="I373" s="34">
        <f t="shared" ref="I373:J373" si="822">I368</f>
        <v>0.36328263432687569</v>
      </c>
      <c r="J373" s="34">
        <f t="shared" si="822"/>
        <v>0.6527059170790277</v>
      </c>
      <c r="K373" s="34">
        <f t="shared" si="813"/>
        <v>0.36329593600875032</v>
      </c>
      <c r="L373" s="34">
        <f>$CE$6-$CE$7*SUMPRODUCT($B$6:$CD$6,Q372:CS372)</f>
        <v>-5.0983811256344325E-5</v>
      </c>
    </row>
    <row r="374" spans="1:111" ht="13.5" thickBot="1" x14ac:dyDescent="0.25">
      <c r="B374" s="39" t="s">
        <v>406</v>
      </c>
      <c r="D374" s="39" t="s">
        <v>407</v>
      </c>
      <c r="E374" s="39" t="s">
        <v>408</v>
      </c>
      <c r="F374" s="39" t="s">
        <v>409</v>
      </c>
      <c r="H374" s="39" t="s">
        <v>386</v>
      </c>
      <c r="I374" s="39" t="s">
        <v>410</v>
      </c>
      <c r="J374" s="39" t="s">
        <v>411</v>
      </c>
      <c r="K374" s="39" t="s">
        <v>388</v>
      </c>
      <c r="L374" s="39" t="s">
        <v>412</v>
      </c>
      <c r="M374" s="39" t="s">
        <v>413</v>
      </c>
      <c r="O374" s="45" t="s">
        <v>375</v>
      </c>
    </row>
    <row r="375" spans="1:111" ht="14.25" thickTop="1" thickBot="1" x14ac:dyDescent="0.25">
      <c r="B375" s="32">
        <f>1+B370</f>
        <v>10</v>
      </c>
      <c r="D375" s="32">
        <f>IF(F370,IF(M375&lt;0,D370,H375),E370)</f>
        <v>1.0189644008562482E-5</v>
      </c>
      <c r="E375" s="32">
        <f>IF(F370,IF(M375&lt;0,H375,E370),H375)</f>
        <v>2.0379288017124964E-5</v>
      </c>
      <c r="F375" s="32" t="b">
        <f>OR(F370,M375*M370&lt;=0)</f>
        <v>1</v>
      </c>
      <c r="H375" s="32">
        <f>IF(F370,(D370+E370)/2,2*H370)</f>
        <v>1.0189644008562482E-5</v>
      </c>
      <c r="I375" s="32">
        <f>I370</f>
        <v>-0.68166306362376605</v>
      </c>
      <c r="J375" s="32">
        <f>J370</f>
        <v>-1</v>
      </c>
      <c r="K375" s="32">
        <f>I375+J375*H375</f>
        <v>-0.68167325326777461</v>
      </c>
      <c r="L375" s="32">
        <f>$CE$3-$CE$7*SUMPRODUCT($B$3:$CD$3,Q377:CS377)</f>
        <v>-5.0189845793369159E-4</v>
      </c>
      <c r="M375" s="32">
        <f>SUMPRODUCT(L375:L378,J375:J378)</f>
        <v>8.7538485862505159E-4</v>
      </c>
      <c r="O375" s="46">
        <f>SUM(Q375:CS375)</f>
        <v>7.3625387118187557</v>
      </c>
      <c r="P375" s="39" t="s">
        <v>402</v>
      </c>
      <c r="Q375" s="32">
        <f t="shared" ref="Q375:AV375" si="823">SUMPRODUCT(B$3:B$6,$K375:$K378)</f>
        <v>4.1304258709436492E-2</v>
      </c>
      <c r="R375" s="32">
        <f t="shared" si="823"/>
        <v>0.3642280677474925</v>
      </c>
      <c r="S375" s="32">
        <f t="shared" si="823"/>
        <v>0.76788282904506255</v>
      </c>
      <c r="T375" s="32">
        <f t="shared" si="823"/>
        <v>-0.13427043143078402</v>
      </c>
      <c r="U375" s="32">
        <f t="shared" si="823"/>
        <v>0.18865337760727199</v>
      </c>
      <c r="V375" s="32">
        <f t="shared" si="823"/>
        <v>0.59230813890484202</v>
      </c>
      <c r="W375" s="32">
        <f t="shared" si="823"/>
        <v>-0.66099450185144559</v>
      </c>
      <c r="X375" s="32">
        <f t="shared" si="823"/>
        <v>-0.33807069281338953</v>
      </c>
      <c r="Y375" s="32">
        <f t="shared" si="823"/>
        <v>6.5584068484180469E-2</v>
      </c>
      <c r="Z375" s="32">
        <f t="shared" si="823"/>
        <v>0.57978633557026471</v>
      </c>
      <c r="AA375" s="32">
        <f t="shared" si="823"/>
        <v>0.90271014460832066</v>
      </c>
      <c r="AB375" s="32">
        <f t="shared" si="823"/>
        <v>1.3063649059058906</v>
      </c>
      <c r="AC375" s="32">
        <f t="shared" si="823"/>
        <v>0.40421164543004418</v>
      </c>
      <c r="AD375" s="32">
        <f t="shared" si="823"/>
        <v>0.72713545446810013</v>
      </c>
      <c r="AE375" s="32">
        <f t="shared" si="823"/>
        <v>1.1307902157656702</v>
      </c>
      <c r="AF375" s="32">
        <f t="shared" si="823"/>
        <v>-0.12251242499061737</v>
      </c>
      <c r="AG375" s="32">
        <f t="shared" si="823"/>
        <v>0.20041138404743863</v>
      </c>
      <c r="AH375" s="32">
        <f t="shared" si="823"/>
        <v>0.60406614534500869</v>
      </c>
      <c r="AI375" s="32">
        <f t="shared" si="823"/>
        <v>1.2977624380513686</v>
      </c>
      <c r="AJ375" s="32">
        <f t="shared" si="823"/>
        <v>1.6206862470894248</v>
      </c>
      <c r="AK375" s="32">
        <f t="shared" si="823"/>
        <v>2.0243410083869948</v>
      </c>
      <c r="AL375" s="32">
        <f t="shared" si="823"/>
        <v>1.1221877479111479</v>
      </c>
      <c r="AM375" s="32">
        <f t="shared" si="823"/>
        <v>1.4451115569492041</v>
      </c>
      <c r="AN375" s="32">
        <f t="shared" si="823"/>
        <v>1.8487663182467742</v>
      </c>
      <c r="AO375" s="32">
        <f t="shared" si="823"/>
        <v>0.59546367749048656</v>
      </c>
      <c r="AP375" s="32">
        <f t="shared" si="823"/>
        <v>0.91838748652854252</v>
      </c>
      <c r="AQ375" s="32">
        <f t="shared" si="823"/>
        <v>1.3220422478261127</v>
      </c>
      <c r="AR375" s="32">
        <f t="shared" si="823"/>
        <v>-0.41314457680241329</v>
      </c>
      <c r="AS375" s="32">
        <f t="shared" si="823"/>
        <v>-9.0220767764357279E-2</v>
      </c>
      <c r="AT375" s="32">
        <f t="shared" si="823"/>
        <v>0.31343399353321272</v>
      </c>
      <c r="AU375" s="32">
        <f t="shared" si="823"/>
        <v>-0.58871926694263377</v>
      </c>
      <c r="AV375" s="32">
        <f t="shared" si="823"/>
        <v>-0.26579545790457781</v>
      </c>
      <c r="AW375" s="32">
        <f t="shared" ref="AW375:CB375" si="824">SUMPRODUCT(AH$3:AH$6,$K375:$K378)</f>
        <v>0.13785930339299221</v>
      </c>
      <c r="AX375" s="32">
        <f t="shared" si="824"/>
        <v>-1.1154433373632955</v>
      </c>
      <c r="AY375" s="32">
        <f t="shared" si="824"/>
        <v>-0.79251952832523942</v>
      </c>
      <c r="AZ375" s="32">
        <f t="shared" si="824"/>
        <v>-0.38886476702766937</v>
      </c>
      <c r="BA375" s="32">
        <f t="shared" si="824"/>
        <v>0.12533750005841487</v>
      </c>
      <c r="BB375" s="32">
        <f t="shared" si="824"/>
        <v>0.44826130909647088</v>
      </c>
      <c r="BC375" s="32">
        <f t="shared" si="824"/>
        <v>0.85191607039404094</v>
      </c>
      <c r="BD375" s="32">
        <f t="shared" si="824"/>
        <v>-5.0237190081805605E-2</v>
      </c>
      <c r="BE375" s="32">
        <f t="shared" si="824"/>
        <v>0.2726866189562504</v>
      </c>
      <c r="BF375" s="32">
        <f t="shared" si="824"/>
        <v>0.6763413802538204</v>
      </c>
      <c r="BG375" s="32">
        <f t="shared" si="824"/>
        <v>-0.57696126050246721</v>
      </c>
      <c r="BH375" s="32">
        <f t="shared" si="824"/>
        <v>-0.25403745146441115</v>
      </c>
      <c r="BI375" s="32">
        <f t="shared" si="824"/>
        <v>0.14961730983315885</v>
      </c>
      <c r="BJ375" s="32">
        <f t="shared" si="824"/>
        <v>0.84331360253951904</v>
      </c>
      <c r="BK375" s="32">
        <f t="shared" si="824"/>
        <v>1.1662374115775751</v>
      </c>
      <c r="BL375" s="32">
        <f t="shared" si="824"/>
        <v>1.5698921728751452</v>
      </c>
      <c r="BM375" s="32">
        <f t="shared" si="824"/>
        <v>0.66773891239929839</v>
      </c>
      <c r="BN375" s="32">
        <f t="shared" si="824"/>
        <v>0.99066272143735434</v>
      </c>
      <c r="BO375" s="32">
        <f t="shared" si="824"/>
        <v>1.3943174827349245</v>
      </c>
      <c r="BP375" s="32">
        <f t="shared" si="824"/>
        <v>0.1410148419786369</v>
      </c>
      <c r="BQ375" s="32">
        <f t="shared" si="824"/>
        <v>0.4639386510166929</v>
      </c>
      <c r="BR375" s="32">
        <f t="shared" si="824"/>
        <v>0.8675934123142629</v>
      </c>
      <c r="BS375" s="32">
        <f t="shared" si="824"/>
        <v>-1.3220422478261127</v>
      </c>
      <c r="BT375" s="32">
        <f t="shared" si="824"/>
        <v>-0.99911843878805662</v>
      </c>
      <c r="BU375" s="32">
        <f t="shared" si="824"/>
        <v>-0.59546367749048656</v>
      </c>
      <c r="BV375" s="32">
        <f t="shared" si="824"/>
        <v>-1.4976169379663333</v>
      </c>
      <c r="BW375" s="32">
        <f t="shared" si="824"/>
        <v>-1.1746931289282772</v>
      </c>
      <c r="BX375" s="32">
        <f t="shared" si="824"/>
        <v>-0.77103836763070721</v>
      </c>
      <c r="BY375" s="32">
        <f t="shared" si="824"/>
        <v>-2.0243410083869948</v>
      </c>
      <c r="BZ375" s="32">
        <f t="shared" si="824"/>
        <v>-1.7014171993489386</v>
      </c>
      <c r="CA375" s="32">
        <f t="shared" si="824"/>
        <v>-1.2977624380513686</v>
      </c>
      <c r="CB375" s="32">
        <f t="shared" si="824"/>
        <v>-0.78356017096528463</v>
      </c>
      <c r="CC375" s="32">
        <f t="shared" ref="CC375:CS375" si="825">SUMPRODUCT(BN$3:BN$6,$K375:$K378)</f>
        <v>-0.46063636192722857</v>
      </c>
      <c r="CD375" s="32">
        <f t="shared" si="825"/>
        <v>-5.6981600629658569E-2</v>
      </c>
      <c r="CE375" s="32">
        <f t="shared" si="825"/>
        <v>-0.95913486110550505</v>
      </c>
      <c r="CF375" s="32">
        <f t="shared" si="825"/>
        <v>-0.6362110520674491</v>
      </c>
      <c r="CG375" s="32">
        <f t="shared" si="825"/>
        <v>-0.23255629076987905</v>
      </c>
      <c r="CH375" s="32">
        <f t="shared" si="825"/>
        <v>-1.4858589315261668</v>
      </c>
      <c r="CI375" s="32">
        <f t="shared" si="825"/>
        <v>-1.1629351224881106</v>
      </c>
      <c r="CJ375" s="32">
        <f t="shared" si="825"/>
        <v>-0.75928036119054065</v>
      </c>
      <c r="CK375" s="32">
        <f t="shared" si="825"/>
        <v>-6.5584068484180469E-2</v>
      </c>
      <c r="CL375" s="32">
        <f t="shared" si="825"/>
        <v>0.25733974055387554</v>
      </c>
      <c r="CM375" s="32">
        <f t="shared" si="825"/>
        <v>0.66099450185144559</v>
      </c>
      <c r="CN375" s="32">
        <f t="shared" si="825"/>
        <v>-0.24115875862440098</v>
      </c>
      <c r="CO375" s="32">
        <f t="shared" si="825"/>
        <v>8.1765050413655033E-2</v>
      </c>
      <c r="CP375" s="32">
        <f t="shared" si="825"/>
        <v>0.48541981171122506</v>
      </c>
      <c r="CQ375" s="32">
        <f t="shared" si="825"/>
        <v>-0.76788282904506255</v>
      </c>
      <c r="CR375" s="32">
        <f t="shared" si="825"/>
        <v>-0.44495902000700649</v>
      </c>
      <c r="CS375" s="32">
        <f t="shared" si="825"/>
        <v>-4.1304258709436492E-2</v>
      </c>
    </row>
    <row r="376" spans="1:111" ht="14.25" thickTop="1" thickBot="1" x14ac:dyDescent="0.25">
      <c r="H376" s="33">
        <f>H375</f>
        <v>1.0189644008562482E-5</v>
      </c>
      <c r="I376" s="33">
        <f t="shared" ref="I376:J376" si="826">I371</f>
        <v>0.62823218488319477</v>
      </c>
      <c r="J376" s="33">
        <f t="shared" si="826"/>
        <v>-0.30376058535982248</v>
      </c>
      <c r="K376" s="33">
        <f t="shared" ref="K376:K378" si="827">I376+J376*H376</f>
        <v>0.62822908967096613</v>
      </c>
      <c r="L376" s="33">
        <f>$CE$4-$CE$7*SUMPRODUCT($B$4:$CD$4,Q377:CS377)</f>
        <v>-2.062777633042856E-4</v>
      </c>
      <c r="M376" s="39" t="s">
        <v>414</v>
      </c>
      <c r="O376" s="47">
        <f t="shared" ref="O376:O377" si="828">SUM(Q376:CS376)</f>
        <v>127.41739785725859</v>
      </c>
      <c r="P376" s="39" t="s">
        <v>404</v>
      </c>
      <c r="Q376" s="33">
        <f>EXP(Q375)</f>
        <v>1.0421691463513039</v>
      </c>
      <c r="R376" s="33">
        <f>EXP(R375)</f>
        <v>1.4394024580020381</v>
      </c>
      <c r="S376" s="33">
        <f t="shared" ref="S376:CD376" si="829">EXP(S375)</f>
        <v>2.1551984964707191</v>
      </c>
      <c r="T376" s="33">
        <f t="shared" si="829"/>
        <v>0.87435357993869822</v>
      </c>
      <c r="U376" s="33">
        <f t="shared" si="829"/>
        <v>1.2076222910003529</v>
      </c>
      <c r="V376" s="33">
        <f t="shared" si="829"/>
        <v>1.8081570803214515</v>
      </c>
      <c r="W376" s="33">
        <f t="shared" si="829"/>
        <v>0.51633758038967126</v>
      </c>
      <c r="X376" s="33">
        <f t="shared" si="829"/>
        <v>0.71314487189892994</v>
      </c>
      <c r="Y376" s="33">
        <f t="shared" si="829"/>
        <v>1.0677825003965649</v>
      </c>
      <c r="Z376" s="33">
        <f t="shared" si="829"/>
        <v>1.785656858632928</v>
      </c>
      <c r="AA376" s="33">
        <f t="shared" si="829"/>
        <v>2.4662780321823314</v>
      </c>
      <c r="AB376" s="33">
        <f t="shared" si="829"/>
        <v>3.6927258789150952</v>
      </c>
      <c r="AC376" s="33">
        <f t="shared" si="829"/>
        <v>1.4981209838671377</v>
      </c>
      <c r="AD376" s="33">
        <f t="shared" si="829"/>
        <v>2.0691449503302515</v>
      </c>
      <c r="AE376" s="33">
        <f t="shared" si="829"/>
        <v>3.0981037034782006</v>
      </c>
      <c r="AF376" s="33">
        <f t="shared" si="829"/>
        <v>0.88469491254920585</v>
      </c>
      <c r="AG376" s="33">
        <f t="shared" si="829"/>
        <v>1.2219053271377167</v>
      </c>
      <c r="AH376" s="33">
        <f t="shared" si="829"/>
        <v>1.8295428837408869</v>
      </c>
      <c r="AI376" s="33">
        <f t="shared" si="829"/>
        <v>3.6610955676738191</v>
      </c>
      <c r="AJ376" s="33">
        <f t="shared" si="829"/>
        <v>5.0565591751971457</v>
      </c>
      <c r="AK376" s="33">
        <f t="shared" si="829"/>
        <v>7.5711199957424826</v>
      </c>
      <c r="AL376" s="33">
        <f t="shared" si="829"/>
        <v>3.0715666715911878</v>
      </c>
      <c r="AM376" s="33">
        <f t="shared" si="829"/>
        <v>4.2423253773002694</v>
      </c>
      <c r="AN376" s="33">
        <f t="shared" si="829"/>
        <v>6.3519783670427579</v>
      </c>
      <c r="AO376" s="33">
        <f t="shared" si="829"/>
        <v>1.8138718015269564</v>
      </c>
      <c r="AP376" s="33">
        <f t="shared" si="829"/>
        <v>2.5052473859539712</v>
      </c>
      <c r="AQ376" s="33">
        <f t="shared" si="829"/>
        <v>3.7510741832341337</v>
      </c>
      <c r="AR376" s="33">
        <f t="shared" si="829"/>
        <v>0.66156662872556837</v>
      </c>
      <c r="AS376" s="33">
        <f t="shared" si="829"/>
        <v>0.91372944099681508</v>
      </c>
      <c r="AT376" s="33">
        <f t="shared" si="829"/>
        <v>1.368115155333838</v>
      </c>
      <c r="AU376" s="33">
        <f t="shared" si="829"/>
        <v>0.55503768483200655</v>
      </c>
      <c r="AV376" s="33">
        <f t="shared" si="829"/>
        <v>0.76659591260020143</v>
      </c>
      <c r="AW376" s="33">
        <f t="shared" si="829"/>
        <v>1.1478140453711896</v>
      </c>
      <c r="AX376" s="33">
        <f t="shared" si="829"/>
        <v>0.32776993402524418</v>
      </c>
      <c r="AY376" s="33">
        <f t="shared" si="829"/>
        <v>0.45270275976493562</v>
      </c>
      <c r="AZ376" s="33">
        <f t="shared" si="829"/>
        <v>0.67782592823122234</v>
      </c>
      <c r="BA376" s="33">
        <f t="shared" si="829"/>
        <v>1.1335309552795578</v>
      </c>
      <c r="BB376" s="33">
        <f t="shared" si="829"/>
        <v>1.5655877445260664</v>
      </c>
      <c r="BC376" s="33">
        <f t="shared" si="829"/>
        <v>2.3441340775387127</v>
      </c>
      <c r="BD376" s="33">
        <f t="shared" si="829"/>
        <v>0.95100382907125758</v>
      </c>
      <c r="BE376" s="33">
        <f t="shared" si="829"/>
        <v>1.3134885579054407</v>
      </c>
      <c r="BF376" s="33">
        <f t="shared" si="829"/>
        <v>1.9666692587552124</v>
      </c>
      <c r="BG376" s="33">
        <f t="shared" si="829"/>
        <v>0.5616023395002202</v>
      </c>
      <c r="BH376" s="33">
        <f t="shared" si="829"/>
        <v>0.77566275179654831</v>
      </c>
      <c r="BI376" s="33">
        <f t="shared" si="829"/>
        <v>1.1613897052535771</v>
      </c>
      <c r="BJ376" s="33">
        <f t="shared" si="829"/>
        <v>2.3240552271460553</v>
      </c>
      <c r="BK376" s="33">
        <f t="shared" si="829"/>
        <v>3.2098923847423797</v>
      </c>
      <c r="BL376" s="33">
        <f t="shared" si="829"/>
        <v>4.8061299346619517</v>
      </c>
      <c r="BM376" s="33">
        <f t="shared" si="829"/>
        <v>1.9498236106343305</v>
      </c>
      <c r="BN376" s="33">
        <f t="shared" si="829"/>
        <v>2.6930186022523031</v>
      </c>
      <c r="BO376" s="33">
        <f t="shared" si="829"/>
        <v>4.0322215724141994</v>
      </c>
      <c r="BP376" s="33">
        <f t="shared" si="829"/>
        <v>1.1514417375315926</v>
      </c>
      <c r="BQ376" s="33">
        <f t="shared" si="829"/>
        <v>1.5903254026006488</v>
      </c>
      <c r="BR376" s="33">
        <f t="shared" si="829"/>
        <v>2.3811734498088906</v>
      </c>
      <c r="BS376" s="33">
        <f t="shared" si="829"/>
        <v>0.26659030217787144</v>
      </c>
      <c r="BT376" s="33">
        <f t="shared" si="829"/>
        <v>0.36820389240825097</v>
      </c>
      <c r="BU376" s="33">
        <f t="shared" si="829"/>
        <v>0.55130687800437628</v>
      </c>
      <c r="BV376" s="33">
        <f t="shared" si="829"/>
        <v>0.22366252724160735</v>
      </c>
      <c r="BW376" s="33">
        <f t="shared" si="829"/>
        <v>0.30891376184149177</v>
      </c>
      <c r="BX376" s="33">
        <f t="shared" si="829"/>
        <v>0.46253254005416888</v>
      </c>
      <c r="BY376" s="33">
        <f t="shared" si="829"/>
        <v>0.13208085469023559</v>
      </c>
      <c r="BZ376" s="33">
        <f t="shared" si="829"/>
        <v>0.18242480845047837</v>
      </c>
      <c r="CA376" s="33">
        <f t="shared" si="829"/>
        <v>0.2731422825532463</v>
      </c>
      <c r="CB376" s="33">
        <f t="shared" si="829"/>
        <v>0.45677690919519248</v>
      </c>
      <c r="CC376" s="33">
        <f t="shared" si="829"/>
        <v>0.63088204842374263</v>
      </c>
      <c r="CD376" s="33">
        <f t="shared" si="829"/>
        <v>0.94461144946251885</v>
      </c>
      <c r="CE376" s="33">
        <f t="shared" ref="CE376:CS376" si="830">EXP(CE375)</f>
        <v>0.38322428483554632</v>
      </c>
      <c r="CF376" s="33">
        <f t="shared" si="830"/>
        <v>0.52929409730617327</v>
      </c>
      <c r="CG376" s="33">
        <f t="shared" si="830"/>
        <v>0.79250513736685302</v>
      </c>
      <c r="CH376" s="33">
        <f t="shared" si="830"/>
        <v>0.22630787420395906</v>
      </c>
      <c r="CI376" s="33">
        <f t="shared" si="830"/>
        <v>0.31256740955617257</v>
      </c>
      <c r="CJ376" s="33">
        <f t="shared" si="830"/>
        <v>0.46800309904726917</v>
      </c>
      <c r="CK376" s="33">
        <f t="shared" si="830"/>
        <v>0.9365203116071007</v>
      </c>
      <c r="CL376" s="33">
        <f t="shared" si="830"/>
        <v>1.2934845012593468</v>
      </c>
      <c r="CM376" s="33">
        <f t="shared" si="830"/>
        <v>1.9367174460656471</v>
      </c>
      <c r="CN376" s="33">
        <f t="shared" si="830"/>
        <v>0.78571687715551342</v>
      </c>
      <c r="CO376" s="33">
        <f t="shared" si="830"/>
        <v>1.0852008123929779</v>
      </c>
      <c r="CP376" s="33">
        <f t="shared" si="830"/>
        <v>1.6248569996778743</v>
      </c>
      <c r="CQ376" s="33">
        <f t="shared" si="830"/>
        <v>0.46399438457179998</v>
      </c>
      <c r="CR376" s="33">
        <f t="shared" si="830"/>
        <v>0.64085053754475529</v>
      </c>
      <c r="CS376" s="33">
        <f t="shared" si="830"/>
        <v>0.95953713799824092</v>
      </c>
    </row>
    <row r="377" spans="1:111" ht="14.25" thickTop="1" thickBot="1" x14ac:dyDescent="0.25">
      <c r="H377" s="32">
        <f t="shared" ref="H377:H378" si="831">H376</f>
        <v>1.0189644008562482E-5</v>
      </c>
      <c r="I377" s="32">
        <f t="shared" ref="I377:J377" si="832">I372</f>
        <v>-0.35115026052199094</v>
      </c>
      <c r="J377" s="32">
        <f t="shared" si="832"/>
        <v>8.6385898190940252E-2</v>
      </c>
      <c r="K377" s="32">
        <f t="shared" si="827"/>
        <v>-0.35114938028044101</v>
      </c>
      <c r="L377" s="32">
        <f>$CE$5-$CE$7*SUMPRODUCT($B$5:$CD$5,Q377:CS377)</f>
        <v>5.678272316345101E-5</v>
      </c>
      <c r="M377" s="32">
        <f>SUMPRODUCT($B$7:$CD$7, LN(Q377:CS377))</f>
        <v>-487.23803414880922</v>
      </c>
      <c r="O377" s="48">
        <f t="shared" si="828"/>
        <v>0.99999999999999944</v>
      </c>
      <c r="P377" s="39" t="s">
        <v>405</v>
      </c>
      <c r="Q377" s="32">
        <f t="shared" ref="Q377:AV377" si="833">Q376/$O376</f>
        <v>8.1791746172591804E-3</v>
      </c>
      <c r="R377" s="32">
        <f t="shared" si="833"/>
        <v>1.1296749754806264E-2</v>
      </c>
      <c r="S377" s="32">
        <f t="shared" si="833"/>
        <v>1.691447583072694E-2</v>
      </c>
      <c r="T377" s="32">
        <f t="shared" si="833"/>
        <v>6.8621208299843557E-3</v>
      </c>
      <c r="U377" s="32">
        <f t="shared" si="833"/>
        <v>9.4776875945403582E-3</v>
      </c>
      <c r="V377" s="32">
        <f t="shared" si="833"/>
        <v>1.4190817821810087E-2</v>
      </c>
      <c r="W377" s="32">
        <f t="shared" si="833"/>
        <v>4.0523318563459188E-3</v>
      </c>
      <c r="X377" s="32">
        <f t="shared" si="833"/>
        <v>5.5969191326434246E-3</v>
      </c>
      <c r="Y377" s="32">
        <f t="shared" si="833"/>
        <v>8.3801939009362399E-3</v>
      </c>
      <c r="Z377" s="32">
        <f t="shared" si="833"/>
        <v>1.4014231091372146E-2</v>
      </c>
      <c r="AA377" s="32">
        <f t="shared" si="833"/>
        <v>1.9355897025500546E-2</v>
      </c>
      <c r="AB377" s="32">
        <f t="shared" si="833"/>
        <v>2.8981331757001749E-2</v>
      </c>
      <c r="AC377" s="32">
        <f t="shared" si="833"/>
        <v>1.1757585769766167E-2</v>
      </c>
      <c r="AD377" s="32">
        <f t="shared" si="833"/>
        <v>1.6239108513644619E-2</v>
      </c>
      <c r="AE377" s="32">
        <f t="shared" si="833"/>
        <v>2.4314605034933309E-2</v>
      </c>
      <c r="AF377" s="32">
        <f t="shared" si="833"/>
        <v>6.9432819020546922E-3</v>
      </c>
      <c r="AG377" s="32">
        <f t="shared" si="833"/>
        <v>9.5897840301728335E-3</v>
      </c>
      <c r="AH377" s="32">
        <f t="shared" si="833"/>
        <v>1.4358658350490425E-2</v>
      </c>
      <c r="AI377" s="32">
        <f t="shared" si="833"/>
        <v>2.8733090058668604E-2</v>
      </c>
      <c r="AJ377" s="32">
        <f t="shared" si="833"/>
        <v>3.9684997969130074E-2</v>
      </c>
      <c r="AK377" s="32">
        <f t="shared" si="833"/>
        <v>5.9419829026991687E-2</v>
      </c>
      <c r="AL377" s="32">
        <f t="shared" si="833"/>
        <v>2.4106336522679267E-2</v>
      </c>
      <c r="AM377" s="32">
        <f t="shared" si="833"/>
        <v>3.3294710523383966E-2</v>
      </c>
      <c r="AN377" s="32">
        <f t="shared" si="833"/>
        <v>4.9851735115158016E-2</v>
      </c>
      <c r="AO377" s="32">
        <f t="shared" si="833"/>
        <v>1.4235668221375669E-2</v>
      </c>
      <c r="AP377" s="32">
        <f t="shared" si="833"/>
        <v>1.9661737157436816E-2</v>
      </c>
      <c r="AQ377" s="32">
        <f t="shared" si="833"/>
        <v>2.9439262191151755E-2</v>
      </c>
      <c r="AR377" s="32">
        <f t="shared" si="833"/>
        <v>5.1921216399874928E-3</v>
      </c>
      <c r="AS377" s="32">
        <f t="shared" si="833"/>
        <v>7.1711513212696061E-3</v>
      </c>
      <c r="AT377" s="32">
        <f t="shared" si="833"/>
        <v>1.0737271191697787E-2</v>
      </c>
      <c r="AU377" s="32">
        <f t="shared" si="833"/>
        <v>4.3560588598253788E-3</v>
      </c>
      <c r="AV377" s="32">
        <f t="shared" si="833"/>
        <v>6.0164147556913145E-3</v>
      </c>
      <c r="AW377" s="32">
        <f t="shared" ref="AW377:CB377" si="834">AW376/$O376</f>
        <v>9.0082992171684976E-3</v>
      </c>
      <c r="AX377" s="32">
        <f t="shared" si="834"/>
        <v>2.5724111427266297E-3</v>
      </c>
      <c r="AY377" s="32">
        <f t="shared" si="834"/>
        <v>3.5529116696613383E-3</v>
      </c>
      <c r="AZ377" s="32">
        <f t="shared" si="834"/>
        <v>5.3197282288763095E-3</v>
      </c>
      <c r="BA377" s="32">
        <f t="shared" si="834"/>
        <v>8.8962023580909586E-3</v>
      </c>
      <c r="BB377" s="32">
        <f t="shared" si="834"/>
        <v>1.228707987177655E-2</v>
      </c>
      <c r="BC377" s="32">
        <f t="shared" si="834"/>
        <v>1.8397284177509E-2</v>
      </c>
      <c r="BD377" s="32">
        <f t="shared" si="834"/>
        <v>7.4636889864650594E-3</v>
      </c>
      <c r="BE377" s="32">
        <f t="shared" si="834"/>
        <v>1.0308549538712897E-2</v>
      </c>
      <c r="BF377" s="32">
        <f t="shared" si="834"/>
        <v>1.5434856556703548E-2</v>
      </c>
      <c r="BG377" s="32">
        <f t="shared" si="834"/>
        <v>4.4075797257244597E-3</v>
      </c>
      <c r="BH377" s="32">
        <f t="shared" si="834"/>
        <v>6.0875733207603026E-3</v>
      </c>
      <c r="BI377" s="32">
        <f t="shared" si="834"/>
        <v>9.1148440070534381E-3</v>
      </c>
      <c r="BJ377" s="32">
        <f t="shared" si="834"/>
        <v>1.8239700906069481E-2</v>
      </c>
      <c r="BK377" s="32">
        <f t="shared" si="834"/>
        <v>2.5191947400607834E-2</v>
      </c>
      <c r="BL377" s="32">
        <f t="shared" si="834"/>
        <v>3.7719573743344663E-2</v>
      </c>
      <c r="BM377" s="32">
        <f t="shared" si="834"/>
        <v>1.5302648173828287E-2</v>
      </c>
      <c r="BN377" s="32">
        <f t="shared" si="834"/>
        <v>2.1135407311246465E-2</v>
      </c>
      <c r="BO377" s="32">
        <f t="shared" si="834"/>
        <v>3.1645769260892936E-2</v>
      </c>
      <c r="BP377" s="32">
        <f t="shared" si="834"/>
        <v>9.0367701498779152E-3</v>
      </c>
      <c r="BQ377" s="32">
        <f t="shared" si="834"/>
        <v>1.248122649924335E-2</v>
      </c>
      <c r="BR377" s="32">
        <f t="shared" si="834"/>
        <v>1.8687977386545273E-2</v>
      </c>
      <c r="BS377" s="32">
        <f t="shared" si="834"/>
        <v>2.0922598221360914E-3</v>
      </c>
      <c r="BT377" s="32">
        <f t="shared" si="834"/>
        <v>2.8897458165072351E-3</v>
      </c>
      <c r="BU377" s="32">
        <f t="shared" si="834"/>
        <v>4.3267786603363757E-3</v>
      </c>
      <c r="BV377" s="32">
        <f t="shared" si="834"/>
        <v>1.7553531229084502E-3</v>
      </c>
      <c r="BW377" s="32">
        <f t="shared" si="834"/>
        <v>2.4244237210648222E-3</v>
      </c>
      <c r="BX377" s="32">
        <f t="shared" si="834"/>
        <v>3.6300579656502519E-3</v>
      </c>
      <c r="BY377" s="32">
        <f t="shared" si="834"/>
        <v>1.0365998435959375E-3</v>
      </c>
      <c r="BZ377" s="32">
        <f t="shared" si="834"/>
        <v>1.431710359168084E-3</v>
      </c>
      <c r="CA377" s="32">
        <f t="shared" si="834"/>
        <v>2.1436812173737715E-3</v>
      </c>
      <c r="CB377" s="32">
        <f t="shared" si="834"/>
        <v>3.584886498050323E-3</v>
      </c>
      <c r="CC377" s="32">
        <f t="shared" ref="CC377:CS377" si="835">CC376/$O376</f>
        <v>4.9513022478335214E-3</v>
      </c>
      <c r="CD377" s="32">
        <f t="shared" si="835"/>
        <v>7.413520173443937E-3</v>
      </c>
      <c r="CE377" s="32">
        <f t="shared" si="835"/>
        <v>3.0076291878512506E-3</v>
      </c>
      <c r="CF377" s="32">
        <f t="shared" si="835"/>
        <v>4.1540174749065554E-3</v>
      </c>
      <c r="CG377" s="32">
        <f t="shared" si="835"/>
        <v>6.2197560984149887E-3</v>
      </c>
      <c r="CH377" s="32">
        <f t="shared" si="835"/>
        <v>1.7761143926160235E-3</v>
      </c>
      <c r="CI377" s="32">
        <f t="shared" si="835"/>
        <v>2.4530983587212423E-3</v>
      </c>
      <c r="CJ377" s="32">
        <f t="shared" si="835"/>
        <v>3.6729921260168666E-3</v>
      </c>
      <c r="CK377" s="32">
        <f t="shared" si="835"/>
        <v>7.3500191289124642E-3</v>
      </c>
      <c r="CL377" s="32">
        <f t="shared" si="835"/>
        <v>1.0151553265185919E-2</v>
      </c>
      <c r="CM377" s="32">
        <f t="shared" si="835"/>
        <v>1.5199788087300969E-2</v>
      </c>
      <c r="CN377" s="32">
        <f t="shared" si="835"/>
        <v>6.1664803266169785E-3</v>
      </c>
      <c r="CO377" s="32">
        <f t="shared" si="835"/>
        <v>8.5168966769254839E-3</v>
      </c>
      <c r="CP377" s="32">
        <f t="shared" si="835"/>
        <v>1.2752238132332186E-2</v>
      </c>
      <c r="CQ377" s="32">
        <f t="shared" si="835"/>
        <v>3.6415308456667528E-3</v>
      </c>
      <c r="CR377" s="32">
        <f t="shared" si="835"/>
        <v>5.0295371615003354E-3</v>
      </c>
      <c r="CS377" s="32">
        <f t="shared" si="835"/>
        <v>7.530660287641237E-3</v>
      </c>
    </row>
    <row r="378" spans="1:111" ht="13.5" thickTop="1" x14ac:dyDescent="0.2">
      <c r="H378" s="34">
        <f t="shared" si="831"/>
        <v>1.0189644008562482E-5</v>
      </c>
      <c r="I378" s="34">
        <f t="shared" ref="I378:J378" si="836">I373</f>
        <v>0.36328263432687569</v>
      </c>
      <c r="J378" s="34">
        <f t="shared" si="836"/>
        <v>0.6527059170790277</v>
      </c>
      <c r="K378" s="34">
        <f t="shared" si="827"/>
        <v>0.363289285167813</v>
      </c>
      <c r="L378" s="34">
        <f>$CE$6-$CE$7*SUMPRODUCT($B$6:$CD$6,Q377:CS377)</f>
        <v>4.6869824834772089E-4</v>
      </c>
    </row>
    <row r="380" spans="1:111" ht="27.75" customHeight="1" x14ac:dyDescent="0.2">
      <c r="A380" s="40" t="s">
        <v>393</v>
      </c>
      <c r="B380" s="40"/>
      <c r="C380" s="40">
        <f>1+C322</f>
        <v>7</v>
      </c>
      <c r="D380" s="40"/>
    </row>
    <row r="381" spans="1:111" x14ac:dyDescent="0.2">
      <c r="B381" s="37" t="s">
        <v>388</v>
      </c>
      <c r="D381" s="37" t="s">
        <v>389</v>
      </c>
      <c r="F381" s="37" t="s">
        <v>387</v>
      </c>
      <c r="H381" s="37" t="s">
        <v>394</v>
      </c>
      <c r="I381" s="37"/>
      <c r="J381" s="37"/>
      <c r="K381" s="37"/>
      <c r="M381" s="37" t="s">
        <v>395</v>
      </c>
      <c r="N381" s="37" t="s">
        <v>396</v>
      </c>
      <c r="P381" s="37" t="s">
        <v>397</v>
      </c>
      <c r="R381" s="37" t="s">
        <v>398</v>
      </c>
      <c r="T381" s="37" t="s">
        <v>399</v>
      </c>
      <c r="V381" s="37" t="s">
        <v>400</v>
      </c>
      <c r="X381" s="37" t="s">
        <v>401</v>
      </c>
      <c r="Y381" s="37"/>
      <c r="Z381" s="37"/>
      <c r="AA381" s="37"/>
      <c r="AC381" s="37" t="s">
        <v>375</v>
      </c>
    </row>
    <row r="382" spans="1:111" x14ac:dyDescent="0.2">
      <c r="B382" s="36">
        <f>K375</f>
        <v>-0.68167325326777461</v>
      </c>
      <c r="D382" s="36">
        <f>$CE$3-$CE$7*SUMPRODUCT($B$3:$CD$3,AE384:DG384)</f>
        <v>-5.0189845793369159E-4</v>
      </c>
      <c r="F382" s="36">
        <f>SUMPRODUCT(D382:D385,D382:D385)</f>
        <v>5.1735490336411544E-7</v>
      </c>
      <c r="H382" s="36">
        <f t="shared" ref="H382:K385" si="837">X324</f>
        <v>-1.8641221046716533E-2</v>
      </c>
      <c r="I382" s="36">
        <f t="shared" si="837"/>
        <v>2.5425276278520821E-5</v>
      </c>
      <c r="J382" s="36">
        <f t="shared" si="837"/>
        <v>-1.2435187879448204E-5</v>
      </c>
      <c r="K382" s="36">
        <f t="shared" si="837"/>
        <v>5.950309386893414E-5</v>
      </c>
      <c r="M382" s="36">
        <f t="array" ref="M382:M385">MMULT(H382:K385,D382:D385)</f>
        <v>9.3779383202627722E-6</v>
      </c>
      <c r="N382" s="36">
        <f>IFERROR(M382/(MAX(ABS(M382),ABS(M383),ABS(M384),ABS(M385))),0)</f>
        <v>1</v>
      </c>
      <c r="P382" s="36">
        <f>L433</f>
        <v>-1.3314394990970868E-6</v>
      </c>
      <c r="R382" s="36">
        <f>H433*J433</f>
        <v>-9.3537747734850907E-6</v>
      </c>
      <c r="T382" s="36">
        <f>P382-D382</f>
        <v>5.005670184345945E-4</v>
      </c>
      <c r="V382" s="36">
        <f t="array" ref="V382:V385">MMULT(H382:K385,T382:T385)</f>
        <v>-9.3530672477631392E-6</v>
      </c>
      <c r="X382" s="36">
        <f t="array" ref="X382:AA385">H382:K385+MMULT(R382:R385,TRANSPOSE(R382:R385))*((SUMPRODUCT(R382:R385,T382:T385)+SUMPRODUCT(V382:V385,T382:T385))/SUMPRODUCT(R382:R385,T382:T385)^2)-(MMULT(V382:V385,TRANSPOSE(R382:R385))+MMULT(R382:R385,TRANSPOSE(V382:V385)))/SUMPRODUCT(R382:R385,T382:T385)</f>
        <v>-1.8642779900642906E-2</v>
      </c>
      <c r="Y382" s="36">
        <v>2.4669847129775782E-5</v>
      </c>
      <c r="Z382" s="36">
        <v>-1.2124350372240194E-5</v>
      </c>
      <c r="AA382" s="36">
        <v>5.8977413070086804E-5</v>
      </c>
      <c r="AC382" s="43">
        <f>SUM(AE382:DG382)</f>
        <v>7.3625387118187557</v>
      </c>
      <c r="AD382" s="37" t="s">
        <v>402</v>
      </c>
      <c r="AE382" s="36">
        <f t="shared" ref="AE382:BJ382" si="838">SUMPRODUCT(B$3:B$6,$B382:$B385)</f>
        <v>4.1304258709436492E-2</v>
      </c>
      <c r="AF382" s="36">
        <f t="shared" si="838"/>
        <v>0.3642280677474925</v>
      </c>
      <c r="AG382" s="36">
        <f t="shared" si="838"/>
        <v>0.76788282904506255</v>
      </c>
      <c r="AH382" s="36">
        <f t="shared" si="838"/>
        <v>-0.13427043143078402</v>
      </c>
      <c r="AI382" s="36">
        <f t="shared" si="838"/>
        <v>0.18865337760727199</v>
      </c>
      <c r="AJ382" s="36">
        <f t="shared" si="838"/>
        <v>0.59230813890484202</v>
      </c>
      <c r="AK382" s="36">
        <f t="shared" si="838"/>
        <v>-0.66099450185144559</v>
      </c>
      <c r="AL382" s="36">
        <f t="shared" si="838"/>
        <v>-0.33807069281338953</v>
      </c>
      <c r="AM382" s="36">
        <f t="shared" si="838"/>
        <v>6.5584068484180469E-2</v>
      </c>
      <c r="AN382" s="36">
        <f t="shared" si="838"/>
        <v>0.57978633557026471</v>
      </c>
      <c r="AO382" s="36">
        <f t="shared" si="838"/>
        <v>0.90271014460832066</v>
      </c>
      <c r="AP382" s="36">
        <f t="shared" si="838"/>
        <v>1.3063649059058906</v>
      </c>
      <c r="AQ382" s="36">
        <f t="shared" si="838"/>
        <v>0.40421164543004418</v>
      </c>
      <c r="AR382" s="36">
        <f t="shared" si="838"/>
        <v>0.72713545446810013</v>
      </c>
      <c r="AS382" s="36">
        <f t="shared" si="838"/>
        <v>1.1307902157656702</v>
      </c>
      <c r="AT382" s="36">
        <f t="shared" si="838"/>
        <v>-0.12251242499061737</v>
      </c>
      <c r="AU382" s="36">
        <f t="shared" si="838"/>
        <v>0.20041138404743863</v>
      </c>
      <c r="AV382" s="36">
        <f t="shared" si="838"/>
        <v>0.60406614534500869</v>
      </c>
      <c r="AW382" s="36">
        <f t="shared" si="838"/>
        <v>1.2977624380513686</v>
      </c>
      <c r="AX382" s="36">
        <f t="shared" si="838"/>
        <v>1.6206862470894248</v>
      </c>
      <c r="AY382" s="36">
        <f t="shared" si="838"/>
        <v>2.0243410083869948</v>
      </c>
      <c r="AZ382" s="36">
        <f t="shared" si="838"/>
        <v>1.1221877479111479</v>
      </c>
      <c r="BA382" s="36">
        <f t="shared" si="838"/>
        <v>1.4451115569492041</v>
      </c>
      <c r="BB382" s="36">
        <f t="shared" si="838"/>
        <v>1.8487663182467742</v>
      </c>
      <c r="BC382" s="36">
        <f t="shared" si="838"/>
        <v>0.59546367749048656</v>
      </c>
      <c r="BD382" s="36">
        <f t="shared" si="838"/>
        <v>0.91838748652854252</v>
      </c>
      <c r="BE382" s="36">
        <f t="shared" si="838"/>
        <v>1.3220422478261127</v>
      </c>
      <c r="BF382" s="36">
        <f t="shared" si="838"/>
        <v>-0.41314457680241329</v>
      </c>
      <c r="BG382" s="36">
        <f t="shared" si="838"/>
        <v>-9.0220767764357279E-2</v>
      </c>
      <c r="BH382" s="36">
        <f t="shared" si="838"/>
        <v>0.31343399353321272</v>
      </c>
      <c r="BI382" s="36">
        <f t="shared" si="838"/>
        <v>-0.58871926694263377</v>
      </c>
      <c r="BJ382" s="36">
        <f t="shared" si="838"/>
        <v>-0.26579545790457781</v>
      </c>
      <c r="BK382" s="36">
        <f t="shared" ref="BK382:CP382" si="839">SUMPRODUCT(AH$3:AH$6,$B382:$B385)</f>
        <v>0.13785930339299221</v>
      </c>
      <c r="BL382" s="36">
        <f t="shared" si="839"/>
        <v>-1.1154433373632955</v>
      </c>
      <c r="BM382" s="36">
        <f t="shared" si="839"/>
        <v>-0.79251952832523942</v>
      </c>
      <c r="BN382" s="36">
        <f t="shared" si="839"/>
        <v>-0.38886476702766937</v>
      </c>
      <c r="BO382" s="36">
        <f t="shared" si="839"/>
        <v>0.12533750005841487</v>
      </c>
      <c r="BP382" s="36">
        <f t="shared" si="839"/>
        <v>0.44826130909647088</v>
      </c>
      <c r="BQ382" s="36">
        <f t="shared" si="839"/>
        <v>0.85191607039404094</v>
      </c>
      <c r="BR382" s="36">
        <f t="shared" si="839"/>
        <v>-5.0237190081805605E-2</v>
      </c>
      <c r="BS382" s="36">
        <f t="shared" si="839"/>
        <v>0.2726866189562504</v>
      </c>
      <c r="BT382" s="36">
        <f t="shared" si="839"/>
        <v>0.6763413802538204</v>
      </c>
      <c r="BU382" s="36">
        <f t="shared" si="839"/>
        <v>-0.57696126050246721</v>
      </c>
      <c r="BV382" s="36">
        <f t="shared" si="839"/>
        <v>-0.25403745146441115</v>
      </c>
      <c r="BW382" s="36">
        <f t="shared" si="839"/>
        <v>0.14961730983315885</v>
      </c>
      <c r="BX382" s="36">
        <f t="shared" si="839"/>
        <v>0.84331360253951904</v>
      </c>
      <c r="BY382" s="36">
        <f t="shared" si="839"/>
        <v>1.1662374115775751</v>
      </c>
      <c r="BZ382" s="36">
        <f t="shared" si="839"/>
        <v>1.5698921728751452</v>
      </c>
      <c r="CA382" s="36">
        <f t="shared" si="839"/>
        <v>0.66773891239929839</v>
      </c>
      <c r="CB382" s="36">
        <f t="shared" si="839"/>
        <v>0.99066272143735434</v>
      </c>
      <c r="CC382" s="36">
        <f t="shared" si="839"/>
        <v>1.3943174827349245</v>
      </c>
      <c r="CD382" s="36">
        <f t="shared" si="839"/>
        <v>0.1410148419786369</v>
      </c>
      <c r="CE382" s="36">
        <f t="shared" si="839"/>
        <v>0.4639386510166929</v>
      </c>
      <c r="CF382" s="36">
        <f t="shared" si="839"/>
        <v>0.8675934123142629</v>
      </c>
      <c r="CG382" s="36">
        <f t="shared" si="839"/>
        <v>-1.3220422478261127</v>
      </c>
      <c r="CH382" s="36">
        <f t="shared" si="839"/>
        <v>-0.99911843878805662</v>
      </c>
      <c r="CI382" s="36">
        <f t="shared" si="839"/>
        <v>-0.59546367749048656</v>
      </c>
      <c r="CJ382" s="36">
        <f t="shared" si="839"/>
        <v>-1.4976169379663333</v>
      </c>
      <c r="CK382" s="36">
        <f t="shared" si="839"/>
        <v>-1.1746931289282772</v>
      </c>
      <c r="CL382" s="36">
        <f t="shared" si="839"/>
        <v>-0.77103836763070721</v>
      </c>
      <c r="CM382" s="36">
        <f t="shared" si="839"/>
        <v>-2.0243410083869948</v>
      </c>
      <c r="CN382" s="36">
        <f t="shared" si="839"/>
        <v>-1.7014171993489386</v>
      </c>
      <c r="CO382" s="36">
        <f t="shared" si="839"/>
        <v>-1.2977624380513686</v>
      </c>
      <c r="CP382" s="36">
        <f t="shared" si="839"/>
        <v>-0.78356017096528463</v>
      </c>
      <c r="CQ382" s="36">
        <f t="shared" ref="CQ382:DG382" si="840">SUMPRODUCT(BN$3:BN$6,$B382:$B385)</f>
        <v>-0.46063636192722857</v>
      </c>
      <c r="CR382" s="36">
        <f t="shared" si="840"/>
        <v>-5.6981600629658569E-2</v>
      </c>
      <c r="CS382" s="36">
        <f t="shared" si="840"/>
        <v>-0.95913486110550505</v>
      </c>
      <c r="CT382" s="36">
        <f t="shared" si="840"/>
        <v>-0.6362110520674491</v>
      </c>
      <c r="CU382" s="36">
        <f t="shared" si="840"/>
        <v>-0.23255629076987905</v>
      </c>
      <c r="CV382" s="36">
        <f t="shared" si="840"/>
        <v>-1.4858589315261668</v>
      </c>
      <c r="CW382" s="36">
        <f t="shared" si="840"/>
        <v>-1.1629351224881106</v>
      </c>
      <c r="CX382" s="36">
        <f t="shared" si="840"/>
        <v>-0.75928036119054065</v>
      </c>
      <c r="CY382" s="36">
        <f t="shared" si="840"/>
        <v>-6.5584068484180469E-2</v>
      </c>
      <c r="CZ382" s="36">
        <f t="shared" si="840"/>
        <v>0.25733974055387554</v>
      </c>
      <c r="DA382" s="36">
        <f t="shared" si="840"/>
        <v>0.66099450185144559</v>
      </c>
      <c r="DB382" s="36">
        <f t="shared" si="840"/>
        <v>-0.24115875862440098</v>
      </c>
      <c r="DC382" s="36">
        <f t="shared" si="840"/>
        <v>8.1765050413655033E-2</v>
      </c>
      <c r="DD382" s="36">
        <f t="shared" si="840"/>
        <v>0.48541981171122506</v>
      </c>
      <c r="DE382" s="36">
        <f t="shared" si="840"/>
        <v>-0.76788282904506255</v>
      </c>
      <c r="DF382" s="36">
        <f t="shared" si="840"/>
        <v>-0.44495902000700649</v>
      </c>
      <c r="DG382" s="36">
        <f t="shared" si="840"/>
        <v>-4.1304258709436492E-2</v>
      </c>
    </row>
    <row r="383" spans="1:111" x14ac:dyDescent="0.2">
      <c r="B383" s="35">
        <f t="shared" ref="B383:B385" si="841">K376</f>
        <v>0.62822908967096613</v>
      </c>
      <c r="D383" s="35">
        <f>$CE$4-$CE$7*SUMPRODUCT($B$4:$CD$4,AE384:DG384)</f>
        <v>-2.062777633042856E-4</v>
      </c>
      <c r="F383" s="37" t="s">
        <v>403</v>
      </c>
      <c r="H383" s="35">
        <f t="shared" si="837"/>
        <v>2.5425276278520821E-5</v>
      </c>
      <c r="I383" s="35">
        <f t="shared" si="837"/>
        <v>-1.3910550364369369E-2</v>
      </c>
      <c r="J383" s="35">
        <f t="shared" si="837"/>
        <v>-1.0746624844260597E-5</v>
      </c>
      <c r="K383" s="35">
        <f t="shared" si="837"/>
        <v>4.1263450150920596E-5</v>
      </c>
      <c r="M383" s="35">
        <v>2.8754061927200479E-6</v>
      </c>
      <c r="N383" s="35">
        <f>IFERROR(M383/(MAX(ABS(M382),ABS(M383),ABS(M384),ABS(M385))),0)</f>
        <v>0.30661389470937345</v>
      </c>
      <c r="P383" s="35">
        <f>L434</f>
        <v>-5.6469093578925822E-7</v>
      </c>
      <c r="R383" s="35">
        <f>H434*J434</f>
        <v>-2.867997313532551E-6</v>
      </c>
      <c r="T383" s="35">
        <f>P383-D383</f>
        <v>2.0571307236849634E-4</v>
      </c>
      <c r="V383" s="35">
        <v>-2.867539614690273E-6</v>
      </c>
      <c r="X383" s="35">
        <v>2.4669847129775782E-5</v>
      </c>
      <c r="Y383" s="35">
        <v>-1.3910867063415613E-2</v>
      </c>
      <c r="Z383" s="35">
        <v>-1.0626923898555984E-5</v>
      </c>
      <c r="AA383" s="35">
        <v>4.127976708733893E-5</v>
      </c>
      <c r="AC383" s="43">
        <f t="shared" ref="AC383:AC384" si="842">SUM(AE383:DG383)</f>
        <v>127.41739785725859</v>
      </c>
      <c r="AD383" s="37" t="s">
        <v>404</v>
      </c>
      <c r="AE383" s="35">
        <f>EXP(AE382)</f>
        <v>1.0421691463513039</v>
      </c>
      <c r="AF383" s="35">
        <f t="shared" ref="AF383:CQ383" si="843">EXP(AF382)</f>
        <v>1.4394024580020381</v>
      </c>
      <c r="AG383" s="35">
        <f t="shared" si="843"/>
        <v>2.1551984964707191</v>
      </c>
      <c r="AH383" s="35">
        <f t="shared" si="843"/>
        <v>0.87435357993869822</v>
      </c>
      <c r="AI383" s="35">
        <f t="shared" si="843"/>
        <v>1.2076222910003529</v>
      </c>
      <c r="AJ383" s="35">
        <f t="shared" si="843"/>
        <v>1.8081570803214515</v>
      </c>
      <c r="AK383" s="35">
        <f t="shared" si="843"/>
        <v>0.51633758038967126</v>
      </c>
      <c r="AL383" s="35">
        <f t="shared" si="843"/>
        <v>0.71314487189892994</v>
      </c>
      <c r="AM383" s="35">
        <f t="shared" si="843"/>
        <v>1.0677825003965649</v>
      </c>
      <c r="AN383" s="35">
        <f t="shared" si="843"/>
        <v>1.785656858632928</v>
      </c>
      <c r="AO383" s="35">
        <f t="shared" si="843"/>
        <v>2.4662780321823314</v>
      </c>
      <c r="AP383" s="35">
        <f t="shared" si="843"/>
        <v>3.6927258789150952</v>
      </c>
      <c r="AQ383" s="35">
        <f t="shared" si="843"/>
        <v>1.4981209838671377</v>
      </c>
      <c r="AR383" s="35">
        <f t="shared" si="843"/>
        <v>2.0691449503302515</v>
      </c>
      <c r="AS383" s="35">
        <f t="shared" si="843"/>
        <v>3.0981037034782006</v>
      </c>
      <c r="AT383" s="35">
        <f t="shared" si="843"/>
        <v>0.88469491254920585</v>
      </c>
      <c r="AU383" s="35">
        <f t="shared" si="843"/>
        <v>1.2219053271377167</v>
      </c>
      <c r="AV383" s="35">
        <f t="shared" si="843"/>
        <v>1.8295428837408869</v>
      </c>
      <c r="AW383" s="35">
        <f t="shared" si="843"/>
        <v>3.6610955676738191</v>
      </c>
      <c r="AX383" s="35">
        <f t="shared" si="843"/>
        <v>5.0565591751971457</v>
      </c>
      <c r="AY383" s="35">
        <f t="shared" si="843"/>
        <v>7.5711199957424826</v>
      </c>
      <c r="AZ383" s="35">
        <f t="shared" si="843"/>
        <v>3.0715666715911878</v>
      </c>
      <c r="BA383" s="35">
        <f t="shared" si="843"/>
        <v>4.2423253773002694</v>
      </c>
      <c r="BB383" s="35">
        <f t="shared" si="843"/>
        <v>6.3519783670427579</v>
      </c>
      <c r="BC383" s="35">
        <f t="shared" si="843"/>
        <v>1.8138718015269564</v>
      </c>
      <c r="BD383" s="35">
        <f t="shared" si="843"/>
        <v>2.5052473859539712</v>
      </c>
      <c r="BE383" s="35">
        <f t="shared" si="843"/>
        <v>3.7510741832341337</v>
      </c>
      <c r="BF383" s="35">
        <f t="shared" si="843"/>
        <v>0.66156662872556837</v>
      </c>
      <c r="BG383" s="35">
        <f t="shared" si="843"/>
        <v>0.91372944099681508</v>
      </c>
      <c r="BH383" s="35">
        <f t="shared" si="843"/>
        <v>1.368115155333838</v>
      </c>
      <c r="BI383" s="35">
        <f t="shared" si="843"/>
        <v>0.55503768483200655</v>
      </c>
      <c r="BJ383" s="35">
        <f t="shared" si="843"/>
        <v>0.76659591260020143</v>
      </c>
      <c r="BK383" s="35">
        <f t="shared" si="843"/>
        <v>1.1478140453711896</v>
      </c>
      <c r="BL383" s="35">
        <f t="shared" si="843"/>
        <v>0.32776993402524418</v>
      </c>
      <c r="BM383" s="35">
        <f t="shared" si="843"/>
        <v>0.45270275976493562</v>
      </c>
      <c r="BN383" s="35">
        <f t="shared" si="843"/>
        <v>0.67782592823122234</v>
      </c>
      <c r="BO383" s="35">
        <f t="shared" si="843"/>
        <v>1.1335309552795578</v>
      </c>
      <c r="BP383" s="35">
        <f t="shared" si="843"/>
        <v>1.5655877445260664</v>
      </c>
      <c r="BQ383" s="35">
        <f t="shared" si="843"/>
        <v>2.3441340775387127</v>
      </c>
      <c r="BR383" s="35">
        <f t="shared" si="843"/>
        <v>0.95100382907125758</v>
      </c>
      <c r="BS383" s="35">
        <f t="shared" si="843"/>
        <v>1.3134885579054407</v>
      </c>
      <c r="BT383" s="35">
        <f t="shared" si="843"/>
        <v>1.9666692587552124</v>
      </c>
      <c r="BU383" s="35">
        <f t="shared" si="843"/>
        <v>0.5616023395002202</v>
      </c>
      <c r="BV383" s="35">
        <f t="shared" si="843"/>
        <v>0.77566275179654831</v>
      </c>
      <c r="BW383" s="35">
        <f t="shared" si="843"/>
        <v>1.1613897052535771</v>
      </c>
      <c r="BX383" s="35">
        <f t="shared" si="843"/>
        <v>2.3240552271460553</v>
      </c>
      <c r="BY383" s="35">
        <f t="shared" si="843"/>
        <v>3.2098923847423797</v>
      </c>
      <c r="BZ383" s="35">
        <f t="shared" si="843"/>
        <v>4.8061299346619517</v>
      </c>
      <c r="CA383" s="35">
        <f t="shared" si="843"/>
        <v>1.9498236106343305</v>
      </c>
      <c r="CB383" s="35">
        <f t="shared" si="843"/>
        <v>2.6930186022523031</v>
      </c>
      <c r="CC383" s="35">
        <f t="shared" si="843"/>
        <v>4.0322215724141994</v>
      </c>
      <c r="CD383" s="35">
        <f t="shared" si="843"/>
        <v>1.1514417375315926</v>
      </c>
      <c r="CE383" s="35">
        <f t="shared" si="843"/>
        <v>1.5903254026006488</v>
      </c>
      <c r="CF383" s="35">
        <f t="shared" si="843"/>
        <v>2.3811734498088906</v>
      </c>
      <c r="CG383" s="35">
        <f t="shared" si="843"/>
        <v>0.26659030217787144</v>
      </c>
      <c r="CH383" s="35">
        <f t="shared" si="843"/>
        <v>0.36820389240825097</v>
      </c>
      <c r="CI383" s="35">
        <f t="shared" si="843"/>
        <v>0.55130687800437628</v>
      </c>
      <c r="CJ383" s="35">
        <f t="shared" si="843"/>
        <v>0.22366252724160735</v>
      </c>
      <c r="CK383" s="35">
        <f t="shared" si="843"/>
        <v>0.30891376184149177</v>
      </c>
      <c r="CL383" s="35">
        <f t="shared" si="843"/>
        <v>0.46253254005416888</v>
      </c>
      <c r="CM383" s="35">
        <f t="shared" si="843"/>
        <v>0.13208085469023559</v>
      </c>
      <c r="CN383" s="35">
        <f t="shared" si="843"/>
        <v>0.18242480845047837</v>
      </c>
      <c r="CO383" s="35">
        <f t="shared" si="843"/>
        <v>0.2731422825532463</v>
      </c>
      <c r="CP383" s="35">
        <f t="shared" si="843"/>
        <v>0.45677690919519248</v>
      </c>
      <c r="CQ383" s="35">
        <f t="shared" si="843"/>
        <v>0.63088204842374263</v>
      </c>
      <c r="CR383" s="35">
        <f t="shared" ref="CR383:DG383" si="844">EXP(CR382)</f>
        <v>0.94461144946251885</v>
      </c>
      <c r="CS383" s="35">
        <f t="shared" si="844"/>
        <v>0.38322428483554632</v>
      </c>
      <c r="CT383" s="35">
        <f t="shared" si="844"/>
        <v>0.52929409730617327</v>
      </c>
      <c r="CU383" s="35">
        <f t="shared" si="844"/>
        <v>0.79250513736685302</v>
      </c>
      <c r="CV383" s="35">
        <f t="shared" si="844"/>
        <v>0.22630787420395906</v>
      </c>
      <c r="CW383" s="35">
        <f t="shared" si="844"/>
        <v>0.31256740955617257</v>
      </c>
      <c r="CX383" s="35">
        <f t="shared" si="844"/>
        <v>0.46800309904726917</v>
      </c>
      <c r="CY383" s="35">
        <f t="shared" si="844"/>
        <v>0.9365203116071007</v>
      </c>
      <c r="CZ383" s="35">
        <f t="shared" si="844"/>
        <v>1.2934845012593468</v>
      </c>
      <c r="DA383" s="35">
        <f t="shared" si="844"/>
        <v>1.9367174460656471</v>
      </c>
      <c r="DB383" s="35">
        <f t="shared" si="844"/>
        <v>0.78571687715551342</v>
      </c>
      <c r="DC383" s="35">
        <f t="shared" si="844"/>
        <v>1.0852008123929779</v>
      </c>
      <c r="DD383" s="35">
        <f t="shared" si="844"/>
        <v>1.6248569996778743</v>
      </c>
      <c r="DE383" s="35">
        <f t="shared" si="844"/>
        <v>0.46399438457179998</v>
      </c>
      <c r="DF383" s="35">
        <f t="shared" si="844"/>
        <v>0.64085053754475529</v>
      </c>
      <c r="DG383" s="35">
        <f t="shared" si="844"/>
        <v>0.95953713799824092</v>
      </c>
    </row>
    <row r="384" spans="1:111" x14ac:dyDescent="0.2">
      <c r="B384" s="36">
        <f t="shared" si="841"/>
        <v>-0.35114938028044101</v>
      </c>
      <c r="D384" s="36">
        <f>$CE$5-$CE$7*SUMPRODUCT($B$5:$CD$5,AE384:DG384)</f>
        <v>5.678272316345101E-5</v>
      </c>
      <c r="F384" s="36">
        <f>SUMPRODUCT($B$7:$CD$7, LN(AE384:DG384))</f>
        <v>-487.23803414880922</v>
      </c>
      <c r="H384" s="36">
        <f t="shared" si="837"/>
        <v>-1.2435187879448204E-5</v>
      </c>
      <c r="I384" s="36">
        <f t="shared" si="837"/>
        <v>-1.0746624844260597E-5</v>
      </c>
      <c r="J384" s="36">
        <f t="shared" si="837"/>
        <v>-1.4511577063622582E-2</v>
      </c>
      <c r="K384" s="36">
        <f t="shared" si="837"/>
        <v>-1.90659526738727E-5</v>
      </c>
      <c r="M384" s="36">
        <v>-8.2448505033333593E-7</v>
      </c>
      <c r="N384" s="36">
        <f>IFERROR(M384/(MAX(ABS(M382),ABS(M383),ABS(M384),ABS(M385))),0)</f>
        <v>-8.7917516854624997E-2</v>
      </c>
      <c r="P384" s="36">
        <f>L435</f>
        <v>1.6113416734242492E-7</v>
      </c>
      <c r="R384" s="36">
        <f>H435*J435</f>
        <v>8.2236065130224162E-7</v>
      </c>
      <c r="T384" s="36">
        <f>P384-D384</f>
        <v>-5.6621588996108585E-5</v>
      </c>
      <c r="V384" s="36">
        <v>8.2214764802933696E-7</v>
      </c>
      <c r="X384" s="36">
        <v>-1.2124350372240194E-5</v>
      </c>
      <c r="Y384" s="36">
        <v>-1.0626923898555984E-5</v>
      </c>
      <c r="Z384" s="36">
        <v>-1.4511619670600663E-2</v>
      </c>
      <c r="AA384" s="36">
        <v>-1.9130910743832144E-5</v>
      </c>
      <c r="AC384" s="44">
        <f t="shared" si="842"/>
        <v>0.99999999999999944</v>
      </c>
      <c r="AD384" s="37" t="s">
        <v>405</v>
      </c>
      <c r="AE384" s="36">
        <f t="shared" ref="AE384:BJ384" si="845">AE383/$AC383</f>
        <v>8.1791746172591804E-3</v>
      </c>
      <c r="AF384" s="36">
        <f t="shared" si="845"/>
        <v>1.1296749754806264E-2</v>
      </c>
      <c r="AG384" s="36">
        <f t="shared" si="845"/>
        <v>1.691447583072694E-2</v>
      </c>
      <c r="AH384" s="36">
        <f t="shared" si="845"/>
        <v>6.8621208299843557E-3</v>
      </c>
      <c r="AI384" s="36">
        <f t="shared" si="845"/>
        <v>9.4776875945403582E-3</v>
      </c>
      <c r="AJ384" s="36">
        <f t="shared" si="845"/>
        <v>1.4190817821810087E-2</v>
      </c>
      <c r="AK384" s="36">
        <f t="shared" si="845"/>
        <v>4.0523318563459188E-3</v>
      </c>
      <c r="AL384" s="36">
        <f t="shared" si="845"/>
        <v>5.5969191326434246E-3</v>
      </c>
      <c r="AM384" s="36">
        <f t="shared" si="845"/>
        <v>8.3801939009362399E-3</v>
      </c>
      <c r="AN384" s="36">
        <f t="shared" si="845"/>
        <v>1.4014231091372146E-2</v>
      </c>
      <c r="AO384" s="36">
        <f t="shared" si="845"/>
        <v>1.9355897025500546E-2</v>
      </c>
      <c r="AP384" s="36">
        <f t="shared" si="845"/>
        <v>2.8981331757001749E-2</v>
      </c>
      <c r="AQ384" s="36">
        <f t="shared" si="845"/>
        <v>1.1757585769766167E-2</v>
      </c>
      <c r="AR384" s="36">
        <f t="shared" si="845"/>
        <v>1.6239108513644619E-2</v>
      </c>
      <c r="AS384" s="36">
        <f t="shared" si="845"/>
        <v>2.4314605034933309E-2</v>
      </c>
      <c r="AT384" s="36">
        <f t="shared" si="845"/>
        <v>6.9432819020546922E-3</v>
      </c>
      <c r="AU384" s="36">
        <f t="shared" si="845"/>
        <v>9.5897840301728335E-3</v>
      </c>
      <c r="AV384" s="36">
        <f t="shared" si="845"/>
        <v>1.4358658350490425E-2</v>
      </c>
      <c r="AW384" s="36">
        <f t="shared" si="845"/>
        <v>2.8733090058668604E-2</v>
      </c>
      <c r="AX384" s="36">
        <f t="shared" si="845"/>
        <v>3.9684997969130074E-2</v>
      </c>
      <c r="AY384" s="36">
        <f t="shared" si="845"/>
        <v>5.9419829026991687E-2</v>
      </c>
      <c r="AZ384" s="36">
        <f t="shared" si="845"/>
        <v>2.4106336522679267E-2</v>
      </c>
      <c r="BA384" s="36">
        <f t="shared" si="845"/>
        <v>3.3294710523383966E-2</v>
      </c>
      <c r="BB384" s="36">
        <f t="shared" si="845"/>
        <v>4.9851735115158016E-2</v>
      </c>
      <c r="BC384" s="36">
        <f t="shared" si="845"/>
        <v>1.4235668221375669E-2</v>
      </c>
      <c r="BD384" s="36">
        <f t="shared" si="845"/>
        <v>1.9661737157436816E-2</v>
      </c>
      <c r="BE384" s="36">
        <f t="shared" si="845"/>
        <v>2.9439262191151755E-2</v>
      </c>
      <c r="BF384" s="36">
        <f t="shared" si="845"/>
        <v>5.1921216399874928E-3</v>
      </c>
      <c r="BG384" s="36">
        <f t="shared" si="845"/>
        <v>7.1711513212696061E-3</v>
      </c>
      <c r="BH384" s="36">
        <f t="shared" si="845"/>
        <v>1.0737271191697787E-2</v>
      </c>
      <c r="BI384" s="36">
        <f t="shared" si="845"/>
        <v>4.3560588598253788E-3</v>
      </c>
      <c r="BJ384" s="36">
        <f t="shared" si="845"/>
        <v>6.0164147556913145E-3</v>
      </c>
      <c r="BK384" s="36">
        <f t="shared" ref="BK384:CP384" si="846">BK383/$AC383</f>
        <v>9.0082992171684976E-3</v>
      </c>
      <c r="BL384" s="36">
        <f t="shared" si="846"/>
        <v>2.5724111427266297E-3</v>
      </c>
      <c r="BM384" s="36">
        <f t="shared" si="846"/>
        <v>3.5529116696613383E-3</v>
      </c>
      <c r="BN384" s="36">
        <f t="shared" si="846"/>
        <v>5.3197282288763095E-3</v>
      </c>
      <c r="BO384" s="36">
        <f t="shared" si="846"/>
        <v>8.8962023580909586E-3</v>
      </c>
      <c r="BP384" s="36">
        <f t="shared" si="846"/>
        <v>1.228707987177655E-2</v>
      </c>
      <c r="BQ384" s="36">
        <f t="shared" si="846"/>
        <v>1.8397284177509E-2</v>
      </c>
      <c r="BR384" s="36">
        <f t="shared" si="846"/>
        <v>7.4636889864650594E-3</v>
      </c>
      <c r="BS384" s="36">
        <f t="shared" si="846"/>
        <v>1.0308549538712897E-2</v>
      </c>
      <c r="BT384" s="36">
        <f t="shared" si="846"/>
        <v>1.5434856556703548E-2</v>
      </c>
      <c r="BU384" s="36">
        <f t="shared" si="846"/>
        <v>4.4075797257244597E-3</v>
      </c>
      <c r="BV384" s="36">
        <f t="shared" si="846"/>
        <v>6.0875733207603026E-3</v>
      </c>
      <c r="BW384" s="36">
        <f t="shared" si="846"/>
        <v>9.1148440070534381E-3</v>
      </c>
      <c r="BX384" s="36">
        <f t="shared" si="846"/>
        <v>1.8239700906069481E-2</v>
      </c>
      <c r="BY384" s="36">
        <f t="shared" si="846"/>
        <v>2.5191947400607834E-2</v>
      </c>
      <c r="BZ384" s="36">
        <f t="shared" si="846"/>
        <v>3.7719573743344663E-2</v>
      </c>
      <c r="CA384" s="36">
        <f t="shared" si="846"/>
        <v>1.5302648173828287E-2</v>
      </c>
      <c r="CB384" s="36">
        <f t="shared" si="846"/>
        <v>2.1135407311246465E-2</v>
      </c>
      <c r="CC384" s="36">
        <f t="shared" si="846"/>
        <v>3.1645769260892936E-2</v>
      </c>
      <c r="CD384" s="36">
        <f t="shared" si="846"/>
        <v>9.0367701498779152E-3</v>
      </c>
      <c r="CE384" s="36">
        <f t="shared" si="846"/>
        <v>1.248122649924335E-2</v>
      </c>
      <c r="CF384" s="36">
        <f t="shared" si="846"/>
        <v>1.8687977386545273E-2</v>
      </c>
      <c r="CG384" s="36">
        <f t="shared" si="846"/>
        <v>2.0922598221360914E-3</v>
      </c>
      <c r="CH384" s="36">
        <f t="shared" si="846"/>
        <v>2.8897458165072351E-3</v>
      </c>
      <c r="CI384" s="36">
        <f t="shared" si="846"/>
        <v>4.3267786603363757E-3</v>
      </c>
      <c r="CJ384" s="36">
        <f t="shared" si="846"/>
        <v>1.7553531229084502E-3</v>
      </c>
      <c r="CK384" s="36">
        <f t="shared" si="846"/>
        <v>2.4244237210648222E-3</v>
      </c>
      <c r="CL384" s="36">
        <f t="shared" si="846"/>
        <v>3.6300579656502519E-3</v>
      </c>
      <c r="CM384" s="36">
        <f t="shared" si="846"/>
        <v>1.0365998435959375E-3</v>
      </c>
      <c r="CN384" s="36">
        <f t="shared" si="846"/>
        <v>1.431710359168084E-3</v>
      </c>
      <c r="CO384" s="36">
        <f t="shared" si="846"/>
        <v>2.1436812173737715E-3</v>
      </c>
      <c r="CP384" s="36">
        <f t="shared" si="846"/>
        <v>3.584886498050323E-3</v>
      </c>
      <c r="CQ384" s="36">
        <f t="shared" ref="CQ384:DG384" si="847">CQ383/$AC383</f>
        <v>4.9513022478335214E-3</v>
      </c>
      <c r="CR384" s="36">
        <f t="shared" si="847"/>
        <v>7.413520173443937E-3</v>
      </c>
      <c r="CS384" s="36">
        <f t="shared" si="847"/>
        <v>3.0076291878512506E-3</v>
      </c>
      <c r="CT384" s="36">
        <f t="shared" si="847"/>
        <v>4.1540174749065554E-3</v>
      </c>
      <c r="CU384" s="36">
        <f t="shared" si="847"/>
        <v>6.2197560984149887E-3</v>
      </c>
      <c r="CV384" s="36">
        <f t="shared" si="847"/>
        <v>1.7761143926160235E-3</v>
      </c>
      <c r="CW384" s="36">
        <f t="shared" si="847"/>
        <v>2.4530983587212423E-3</v>
      </c>
      <c r="CX384" s="36">
        <f t="shared" si="847"/>
        <v>3.6729921260168666E-3</v>
      </c>
      <c r="CY384" s="36">
        <f t="shared" si="847"/>
        <v>7.3500191289124642E-3</v>
      </c>
      <c r="CZ384" s="36">
        <f t="shared" si="847"/>
        <v>1.0151553265185919E-2</v>
      </c>
      <c r="DA384" s="36">
        <f t="shared" si="847"/>
        <v>1.5199788087300969E-2</v>
      </c>
      <c r="DB384" s="36">
        <f t="shared" si="847"/>
        <v>6.1664803266169785E-3</v>
      </c>
      <c r="DC384" s="36">
        <f t="shared" si="847"/>
        <v>8.5168966769254839E-3</v>
      </c>
      <c r="DD384" s="36">
        <f t="shared" si="847"/>
        <v>1.2752238132332186E-2</v>
      </c>
      <c r="DE384" s="36">
        <f t="shared" si="847"/>
        <v>3.6415308456667528E-3</v>
      </c>
      <c r="DF384" s="36">
        <f t="shared" si="847"/>
        <v>5.0295371615003354E-3</v>
      </c>
      <c r="DG384" s="36">
        <f t="shared" si="847"/>
        <v>7.530660287641237E-3</v>
      </c>
    </row>
    <row r="385" spans="2:97" x14ac:dyDescent="0.2">
      <c r="B385" s="35">
        <f t="shared" si="841"/>
        <v>0.363289285167813</v>
      </c>
      <c r="D385" s="35">
        <f>$CE$6-$CE$7*SUMPRODUCT($B$6:$CD$6,AE384:DG384)</f>
        <v>4.6869824834772089E-4</v>
      </c>
      <c r="H385" s="35">
        <f t="shared" si="837"/>
        <v>5.950309386893414E-5</v>
      </c>
      <c r="I385" s="35">
        <f t="shared" si="837"/>
        <v>4.1263450150920596E-5</v>
      </c>
      <c r="J385" s="35">
        <f t="shared" si="837"/>
        <v>-1.90659526738727E-5</v>
      </c>
      <c r="K385" s="35">
        <f t="shared" si="837"/>
        <v>-1.2715593377381613E-2</v>
      </c>
      <c r="M385" s="35">
        <v>-5.9992352026516213E-6</v>
      </c>
      <c r="N385" s="35">
        <f>IFERROR(M385/(MAX(ABS(M382),ABS(M383),ABS(M384),ABS(M385))),0)</f>
        <v>-0.6397179206957635</v>
      </c>
      <c r="P385" s="35">
        <f>L436</f>
        <v>1.1390272156575065E-6</v>
      </c>
      <c r="R385" s="35">
        <f>H436*J436</f>
        <v>5.9837773487503685E-6</v>
      </c>
      <c r="T385" s="35">
        <f>P385-D385</f>
        <v>-4.6755922113206339E-4</v>
      </c>
      <c r="V385" s="35">
        <v>5.9846461976893663E-6</v>
      </c>
      <c r="X385" s="35">
        <v>5.8977413070086804E-5</v>
      </c>
      <c r="Y385" s="35">
        <v>4.127976708733893E-5</v>
      </c>
      <c r="Z385" s="35">
        <v>-1.9130910743832144E-5</v>
      </c>
      <c r="AA385" s="35">
        <v>-1.2714282858676306E-2</v>
      </c>
    </row>
    <row r="386" spans="2:97" x14ac:dyDescent="0.2">
      <c r="B386" s="3"/>
    </row>
    <row r="387" spans="2:97" ht="13.5" thickBot="1" x14ac:dyDescent="0.25">
      <c r="B387" s="39" t="s">
        <v>406</v>
      </c>
      <c r="D387" s="39" t="s">
        <v>407</v>
      </c>
      <c r="E387" s="39" t="s">
        <v>408</v>
      </c>
      <c r="F387" s="39" t="s">
        <v>409</v>
      </c>
      <c r="H387" s="39" t="s">
        <v>386</v>
      </c>
      <c r="I387" s="39" t="s">
        <v>410</v>
      </c>
      <c r="J387" s="39" t="s">
        <v>411</v>
      </c>
      <c r="K387" s="39" t="s">
        <v>388</v>
      </c>
      <c r="L387" s="39" t="s">
        <v>412</v>
      </c>
      <c r="M387" s="39" t="s">
        <v>413</v>
      </c>
    </row>
    <row r="388" spans="2:97" ht="13.5" thickTop="1" x14ac:dyDescent="0.2">
      <c r="B388" s="32">
        <v>1</v>
      </c>
      <c r="D388" s="32">
        <v>0</v>
      </c>
      <c r="E388" s="32"/>
      <c r="F388" s="32" t="b">
        <v>0</v>
      </c>
      <c r="H388" s="32">
        <v>0</v>
      </c>
      <c r="I388" s="32">
        <f>B382</f>
        <v>-0.68167325326777461</v>
      </c>
      <c r="J388" s="32">
        <f>IF(SUMPRODUCT(L388:L391,N382:N385)&gt;0,N382,-N382)</f>
        <v>-1</v>
      </c>
      <c r="K388" s="32">
        <f>I388+J388*H388</f>
        <v>-0.68167325326777461</v>
      </c>
      <c r="L388" s="32">
        <f>D382</f>
        <v>-5.0189845793369159E-4</v>
      </c>
      <c r="M388" s="32">
        <f>SUMPRODUCT(L388:L391,J388:J391)</f>
        <v>8.6997295121988161E-4</v>
      </c>
    </row>
    <row r="389" spans="2:97" ht="13.5" thickBot="1" x14ac:dyDescent="0.25">
      <c r="H389" s="33">
        <f>H388</f>
        <v>0</v>
      </c>
      <c r="I389" s="33">
        <f>B383</f>
        <v>0.62822908967096613</v>
      </c>
      <c r="J389" s="32">
        <f>IF(SUMPRODUCT(L388:L391,N382:N385)&gt;0,N383,-N383)</f>
        <v>-0.30661389470937345</v>
      </c>
      <c r="K389" s="33">
        <f t="shared" ref="K389:K391" si="848">I389+J389*H389</f>
        <v>0.62822908967096613</v>
      </c>
      <c r="L389" s="32">
        <f>D383</f>
        <v>-2.062777633042856E-4</v>
      </c>
      <c r="M389" s="39" t="s">
        <v>414</v>
      </c>
    </row>
    <row r="390" spans="2:97" ht="13.5" thickTop="1" x14ac:dyDescent="0.2">
      <c r="H390" s="33">
        <f t="shared" ref="H390:H391" si="849">H389</f>
        <v>0</v>
      </c>
      <c r="I390" s="32">
        <f>B384</f>
        <v>-0.35114938028044101</v>
      </c>
      <c r="J390" s="32">
        <f>IF(SUMPRODUCT(L388:L391,N382:N385)&gt;0,N384,-N384)</f>
        <v>8.7917516854624997E-2</v>
      </c>
      <c r="K390" s="32">
        <f t="shared" si="848"/>
        <v>-0.35114938028044101</v>
      </c>
      <c r="L390" s="32">
        <f>D384</f>
        <v>5.678272316345101E-5</v>
      </c>
      <c r="M390" s="32">
        <f>F384</f>
        <v>-487.23803414880922</v>
      </c>
    </row>
    <row r="391" spans="2:97" x14ac:dyDescent="0.2">
      <c r="H391" s="33">
        <f t="shared" si="849"/>
        <v>0</v>
      </c>
      <c r="I391" s="34">
        <f>B385</f>
        <v>0.363289285167813</v>
      </c>
      <c r="J391" s="32">
        <f>IF(SUMPRODUCT(L388:L391,N382:N385)&gt;0,N385,-N385)</f>
        <v>0.6397179206957635</v>
      </c>
      <c r="K391" s="34">
        <f t="shared" si="848"/>
        <v>0.363289285167813</v>
      </c>
      <c r="L391" s="32">
        <f>D385</f>
        <v>4.6869824834772089E-4</v>
      </c>
    </row>
    <row r="392" spans="2:97" ht="13.5" thickBot="1" x14ac:dyDescent="0.25">
      <c r="B392" s="39" t="s">
        <v>406</v>
      </c>
      <c r="D392" s="39" t="s">
        <v>407</v>
      </c>
      <c r="E392" s="39" t="s">
        <v>408</v>
      </c>
      <c r="F392" s="39" t="s">
        <v>409</v>
      </c>
      <c r="H392" s="39" t="s">
        <v>386</v>
      </c>
      <c r="I392" s="39" t="s">
        <v>410</v>
      </c>
      <c r="J392" s="39" t="s">
        <v>411</v>
      </c>
      <c r="K392" s="39" t="s">
        <v>388</v>
      </c>
      <c r="L392" s="39" t="s">
        <v>412</v>
      </c>
      <c r="M392" s="39" t="s">
        <v>413</v>
      </c>
      <c r="O392" s="45" t="s">
        <v>375</v>
      </c>
    </row>
    <row r="393" spans="2:97" ht="14.25" thickTop="1" thickBot="1" x14ac:dyDescent="0.25">
      <c r="B393" s="32">
        <f>1+B388</f>
        <v>2</v>
      </c>
      <c r="D393" s="32">
        <v>0</v>
      </c>
      <c r="E393" s="32">
        <f>H393</f>
        <v>1.0189644008562482E-5</v>
      </c>
      <c r="F393" s="32" t="b">
        <f>OR(F388,M393*M388&lt;=0)</f>
        <v>1</v>
      </c>
      <c r="H393" s="32">
        <f>ABS(H375)</f>
        <v>1.0189644008562482E-5</v>
      </c>
      <c r="I393" s="32">
        <f>I388</f>
        <v>-0.68167325326777461</v>
      </c>
      <c r="J393" s="32">
        <f>J388</f>
        <v>-1</v>
      </c>
      <c r="K393" s="32">
        <f>I393+J393*H393</f>
        <v>-0.68168344291178318</v>
      </c>
      <c r="L393" s="32">
        <f>$CE$3-$CE$7*SUMPRODUCT($B$3:$CD$3,Q395:CS395)</f>
        <v>4.3399877135641418E-5</v>
      </c>
      <c r="M393" s="32">
        <f>SUMPRODUCT(L393:L396,J393:J396)</f>
        <v>-7.5293805226563351E-5</v>
      </c>
      <c r="O393" s="46">
        <f>SUM(Q393:CS393)</f>
        <v>7.3626108199896168</v>
      </c>
      <c r="P393" s="39" t="s">
        <v>402</v>
      </c>
      <c r="Q393" s="32">
        <f t="shared" ref="Q393:AV393" si="850">SUMPRODUCT(B$3:B$6,$K393:$K396)</f>
        <v>4.1310158293803523E-2</v>
      </c>
      <c r="R393" s="32">
        <f t="shared" si="850"/>
        <v>0.36423976155219534</v>
      </c>
      <c r="S393" s="32">
        <f t="shared" si="850"/>
        <v>0.7679017656251852</v>
      </c>
      <c r="T393" s="32">
        <f t="shared" si="850"/>
        <v>-0.13426408392231756</v>
      </c>
      <c r="U393" s="32">
        <f t="shared" si="850"/>
        <v>0.18866551933607428</v>
      </c>
      <c r="V393" s="32">
        <f t="shared" si="850"/>
        <v>0.59232752340906403</v>
      </c>
      <c r="W393" s="32">
        <f t="shared" si="850"/>
        <v>-0.66098681057068087</v>
      </c>
      <c r="X393" s="32">
        <f t="shared" si="850"/>
        <v>-0.338057207312289</v>
      </c>
      <c r="Y393" s="32">
        <f t="shared" si="850"/>
        <v>6.5604796760700801E-2</v>
      </c>
      <c r="Z393" s="32">
        <f t="shared" si="850"/>
        <v>0.57978955719483016</v>
      </c>
      <c r="AA393" s="32">
        <f t="shared" si="850"/>
        <v>0.90271916045322198</v>
      </c>
      <c r="AB393" s="32">
        <f t="shared" si="850"/>
        <v>1.3063811645262118</v>
      </c>
      <c r="AC393" s="32">
        <f t="shared" si="850"/>
        <v>0.40421531497870899</v>
      </c>
      <c r="AD393" s="32">
        <f t="shared" si="850"/>
        <v>0.72714491823710081</v>
      </c>
      <c r="AE393" s="32">
        <f t="shared" si="850"/>
        <v>1.1308069223100907</v>
      </c>
      <c r="AF393" s="32">
        <f t="shared" si="850"/>
        <v>-0.12250741166965423</v>
      </c>
      <c r="AG393" s="32">
        <f t="shared" si="850"/>
        <v>0.20042219158873759</v>
      </c>
      <c r="AH393" s="32">
        <f t="shared" si="850"/>
        <v>0.60408419566172733</v>
      </c>
      <c r="AI393" s="32">
        <f t="shared" si="850"/>
        <v>1.2977620890628656</v>
      </c>
      <c r="AJ393" s="32">
        <f t="shared" si="850"/>
        <v>1.6206916923212575</v>
      </c>
      <c r="AK393" s="32">
        <f t="shared" si="850"/>
        <v>2.0243536963942472</v>
      </c>
      <c r="AL393" s="32">
        <f t="shared" si="850"/>
        <v>1.1221878468467446</v>
      </c>
      <c r="AM393" s="32">
        <f t="shared" si="850"/>
        <v>1.4451174501051365</v>
      </c>
      <c r="AN393" s="32">
        <f t="shared" si="850"/>
        <v>1.8487794541781262</v>
      </c>
      <c r="AO393" s="32">
        <f t="shared" si="850"/>
        <v>0.59546512019838138</v>
      </c>
      <c r="AP393" s="32">
        <f t="shared" si="850"/>
        <v>0.9183947234567732</v>
      </c>
      <c r="AQ393" s="32">
        <f t="shared" si="850"/>
        <v>1.322056727529763</v>
      </c>
      <c r="AR393" s="32">
        <f t="shared" si="850"/>
        <v>-0.41314547031405197</v>
      </c>
      <c r="AS393" s="32">
        <f t="shared" si="850"/>
        <v>-9.0215867055660134E-2</v>
      </c>
      <c r="AT393" s="32">
        <f t="shared" si="850"/>
        <v>0.31344613701732965</v>
      </c>
      <c r="AU393" s="32">
        <f t="shared" si="850"/>
        <v>-0.58871971253017308</v>
      </c>
      <c r="AV393" s="32">
        <f t="shared" si="850"/>
        <v>-0.26579010927178121</v>
      </c>
      <c r="AW393" s="32">
        <f t="shared" ref="AW393:CB393" si="851">SUMPRODUCT(AH$3:AH$6,$K393:$K396)</f>
        <v>0.13787189480120857</v>
      </c>
      <c r="AX393" s="32">
        <f t="shared" si="851"/>
        <v>-1.1154424391785362</v>
      </c>
      <c r="AY393" s="32">
        <f t="shared" si="851"/>
        <v>-0.79251283592014443</v>
      </c>
      <c r="AZ393" s="32">
        <f t="shared" si="851"/>
        <v>-0.38885083184715463</v>
      </c>
      <c r="BA393" s="32">
        <f t="shared" si="851"/>
        <v>0.12533392858697467</v>
      </c>
      <c r="BB393" s="32">
        <f t="shared" si="851"/>
        <v>0.44826353184536649</v>
      </c>
      <c r="BC393" s="32">
        <f t="shared" si="851"/>
        <v>0.85192553591835629</v>
      </c>
      <c r="BD393" s="32">
        <f t="shared" si="851"/>
        <v>-5.0240313629146438E-2</v>
      </c>
      <c r="BE393" s="32">
        <f t="shared" si="851"/>
        <v>0.27268928962924538</v>
      </c>
      <c r="BF393" s="32">
        <f t="shared" si="851"/>
        <v>0.67635129370223512</v>
      </c>
      <c r="BG393" s="32">
        <f t="shared" si="851"/>
        <v>-0.57696304027750966</v>
      </c>
      <c r="BH393" s="32">
        <f t="shared" si="851"/>
        <v>-0.25403343701911785</v>
      </c>
      <c r="BI393" s="32">
        <f t="shared" si="851"/>
        <v>0.14962856705387192</v>
      </c>
      <c r="BJ393" s="32">
        <f t="shared" si="851"/>
        <v>0.84330646045501001</v>
      </c>
      <c r="BK393" s="32">
        <f t="shared" si="851"/>
        <v>1.1662360637134019</v>
      </c>
      <c r="BL393" s="32">
        <f t="shared" si="851"/>
        <v>1.5698980677863916</v>
      </c>
      <c r="BM393" s="32">
        <f t="shared" si="851"/>
        <v>0.66773221823888895</v>
      </c>
      <c r="BN393" s="32">
        <f t="shared" si="851"/>
        <v>0.99066182149728077</v>
      </c>
      <c r="BO393" s="32">
        <f t="shared" si="851"/>
        <v>1.3943238255702706</v>
      </c>
      <c r="BP393" s="32">
        <f t="shared" si="851"/>
        <v>0.14100949159052578</v>
      </c>
      <c r="BQ393" s="32">
        <f t="shared" si="851"/>
        <v>0.4639390948489176</v>
      </c>
      <c r="BR393" s="32">
        <f t="shared" si="851"/>
        <v>0.8676010989219074</v>
      </c>
      <c r="BS393" s="32">
        <f t="shared" si="851"/>
        <v>-1.322056727529763</v>
      </c>
      <c r="BT393" s="32">
        <f t="shared" si="851"/>
        <v>-0.99912712427137118</v>
      </c>
      <c r="BU393" s="32">
        <f t="shared" si="851"/>
        <v>-0.59546512019838138</v>
      </c>
      <c r="BV393" s="32">
        <f t="shared" si="851"/>
        <v>-1.4976309697458841</v>
      </c>
      <c r="BW393" s="32">
        <f t="shared" si="851"/>
        <v>-1.1747013664874921</v>
      </c>
      <c r="BX393" s="32">
        <f t="shared" si="851"/>
        <v>-0.77103936241450244</v>
      </c>
      <c r="BY393" s="32">
        <f t="shared" si="851"/>
        <v>-2.0243536963942472</v>
      </c>
      <c r="BZ393" s="32">
        <f t="shared" si="851"/>
        <v>-1.7014240931358553</v>
      </c>
      <c r="CA393" s="32">
        <f t="shared" si="851"/>
        <v>-1.2977620890628656</v>
      </c>
      <c r="CB393" s="32">
        <f t="shared" si="851"/>
        <v>-0.78357732862873619</v>
      </c>
      <c r="CC393" s="32">
        <f t="shared" ref="CC393:CS393" si="852">SUMPRODUCT(BN$3:BN$6,$K393:$K396)</f>
        <v>-0.46064772537034443</v>
      </c>
      <c r="CD393" s="32">
        <f t="shared" si="852"/>
        <v>-5.698572129735463E-2</v>
      </c>
      <c r="CE393" s="32">
        <f t="shared" si="852"/>
        <v>-0.95915157084485736</v>
      </c>
      <c r="CF393" s="32">
        <f t="shared" si="852"/>
        <v>-0.63622196758646554</v>
      </c>
      <c r="CG393" s="32">
        <f t="shared" si="852"/>
        <v>-0.23255996351347574</v>
      </c>
      <c r="CH393" s="32">
        <f t="shared" si="852"/>
        <v>-1.4858742974932206</v>
      </c>
      <c r="CI393" s="32">
        <f t="shared" si="852"/>
        <v>-1.1629446942348287</v>
      </c>
      <c r="CJ393" s="32">
        <f t="shared" si="852"/>
        <v>-0.75928269016183902</v>
      </c>
      <c r="CK393" s="32">
        <f t="shared" si="852"/>
        <v>-6.5604796760700801E-2</v>
      </c>
      <c r="CL393" s="32">
        <f t="shared" si="852"/>
        <v>0.25732480649769102</v>
      </c>
      <c r="CM393" s="32">
        <f t="shared" si="852"/>
        <v>0.66098681057068087</v>
      </c>
      <c r="CN393" s="32">
        <f t="shared" si="852"/>
        <v>-0.24117903897682189</v>
      </c>
      <c r="CO393" s="32">
        <f t="shared" si="852"/>
        <v>8.1750564281569946E-2</v>
      </c>
      <c r="CP393" s="32">
        <f t="shared" si="852"/>
        <v>0.4854125683545597</v>
      </c>
      <c r="CQ393" s="32">
        <f t="shared" si="852"/>
        <v>-0.7679017656251852</v>
      </c>
      <c r="CR393" s="32">
        <f t="shared" si="852"/>
        <v>-0.44497216236679332</v>
      </c>
      <c r="CS393" s="32">
        <f t="shared" si="852"/>
        <v>-4.1310158293803523E-2</v>
      </c>
    </row>
    <row r="394" spans="2:97" ht="14.25" thickTop="1" thickBot="1" x14ac:dyDescent="0.25">
      <c r="H394" s="33">
        <f>H393</f>
        <v>1.0189644008562482E-5</v>
      </c>
      <c r="I394" s="33">
        <f t="shared" ref="I394:J394" si="853">I389</f>
        <v>0.62822908967096613</v>
      </c>
      <c r="J394" s="33">
        <f t="shared" si="853"/>
        <v>-0.30661389470937345</v>
      </c>
      <c r="K394" s="33">
        <f t="shared" ref="K394:K396" si="854">I394+J394*H394</f>
        <v>0.62822596538453102</v>
      </c>
      <c r="L394" s="33">
        <f>$CE$4-$CE$7*SUMPRODUCT($B$4:$CD$4,Q395:CS395)</f>
        <v>1.7818193718710518E-5</v>
      </c>
      <c r="M394" s="39" t="s">
        <v>414</v>
      </c>
      <c r="O394" s="47">
        <f t="shared" ref="O394:O395" si="855">SUM(Q394:CS394)</f>
        <v>127.41803476380561</v>
      </c>
      <c r="P394" s="39" t="s">
        <v>404</v>
      </c>
      <c r="Q394" s="33">
        <f>EXP(Q393)</f>
        <v>1.042175294734244</v>
      </c>
      <c r="R394" s="33">
        <f>EXP(R393)</f>
        <v>1.4394192901916867</v>
      </c>
      <c r="S394" s="33">
        <f t="shared" ref="S394:CD394" si="856">EXP(S393)</f>
        <v>2.1552393089461512</v>
      </c>
      <c r="T394" s="33">
        <f t="shared" si="856"/>
        <v>0.87435912992306386</v>
      </c>
      <c r="U394" s="33">
        <f t="shared" si="856"/>
        <v>1.2076369537117211</v>
      </c>
      <c r="V394" s="33">
        <f t="shared" si="856"/>
        <v>1.8081921308897269</v>
      </c>
      <c r="W394" s="33">
        <f t="shared" si="856"/>
        <v>0.51634155170224372</v>
      </c>
      <c r="X394" s="33">
        <f t="shared" si="856"/>
        <v>0.71315448907973089</v>
      </c>
      <c r="Y394" s="33">
        <f t="shared" si="856"/>
        <v>1.0678046339168907</v>
      </c>
      <c r="Z394" s="33">
        <f t="shared" si="856"/>
        <v>1.7856626113581957</v>
      </c>
      <c r="AA394" s="33">
        <f t="shared" si="856"/>
        <v>2.4663002678627897</v>
      </c>
      <c r="AB394" s="33">
        <f t="shared" si="856"/>
        <v>3.6927859180311859</v>
      </c>
      <c r="AC394" s="33">
        <f t="shared" si="856"/>
        <v>1.4981264813050803</v>
      </c>
      <c r="AD394" s="33">
        <f t="shared" si="856"/>
        <v>2.0691645323327501</v>
      </c>
      <c r="AE394" s="33">
        <f t="shared" si="856"/>
        <v>3.0981554625176986</v>
      </c>
      <c r="AF394" s="33">
        <f t="shared" si="856"/>
        <v>0.88469934781987458</v>
      </c>
      <c r="AG394" s="33">
        <f t="shared" si="856"/>
        <v>1.2219185330013644</v>
      </c>
      <c r="AH394" s="33">
        <f t="shared" si="856"/>
        <v>1.8295759078674358</v>
      </c>
      <c r="AI394" s="33">
        <f t="shared" si="856"/>
        <v>3.6610942899937808</v>
      </c>
      <c r="AJ394" s="33">
        <f t="shared" si="856"/>
        <v>5.0565867094090962</v>
      </c>
      <c r="AK394" s="33">
        <f t="shared" si="856"/>
        <v>7.5712160587773205</v>
      </c>
      <c r="AL394" s="33">
        <f t="shared" si="856"/>
        <v>3.071566975478484</v>
      </c>
      <c r="AM394" s="33">
        <f t="shared" si="856"/>
        <v>4.2423503780589007</v>
      </c>
      <c r="AN394" s="33">
        <f t="shared" si="856"/>
        <v>6.3520618067425643</v>
      </c>
      <c r="AO394" s="33">
        <f t="shared" si="856"/>
        <v>1.8138744184160125</v>
      </c>
      <c r="AP394" s="33">
        <f t="shared" si="856"/>
        <v>2.5052655163151076</v>
      </c>
      <c r="AQ394" s="33">
        <f t="shared" si="856"/>
        <v>3.7511284980699076</v>
      </c>
      <c r="AR394" s="33">
        <f t="shared" si="856"/>
        <v>0.66156603760834998</v>
      </c>
      <c r="AS394" s="33">
        <f t="shared" si="856"/>
        <v>0.91373391892960587</v>
      </c>
      <c r="AT394" s="33">
        <f t="shared" si="856"/>
        <v>1.3681317691193713</v>
      </c>
      <c r="AU394" s="33">
        <f t="shared" si="856"/>
        <v>0.55503743751418544</v>
      </c>
      <c r="AV394" s="33">
        <f t="shared" si="856"/>
        <v>0.76660001285120671</v>
      </c>
      <c r="AW394" s="33">
        <f t="shared" si="856"/>
        <v>1.147828498057381</v>
      </c>
      <c r="AX394" s="33">
        <f t="shared" si="856"/>
        <v>0.3277702284233357</v>
      </c>
      <c r="AY394" s="33">
        <f t="shared" si="856"/>
        <v>0.45270578944532952</v>
      </c>
      <c r="AZ394" s="33">
        <f t="shared" si="856"/>
        <v>0.67783537392370341</v>
      </c>
      <c r="BA394" s="33">
        <f t="shared" si="856"/>
        <v>1.1335269069133538</v>
      </c>
      <c r="BB394" s="33">
        <f t="shared" si="856"/>
        <v>1.5655912244383641</v>
      </c>
      <c r="BC394" s="33">
        <f t="shared" si="856"/>
        <v>2.3441562661018351</v>
      </c>
      <c r="BD394" s="33">
        <f t="shared" si="856"/>
        <v>0.9510008585704155</v>
      </c>
      <c r="BE394" s="33">
        <f t="shared" si="856"/>
        <v>1.3134920658085456</v>
      </c>
      <c r="BF394" s="33">
        <f t="shared" si="856"/>
        <v>1.9666887553260968</v>
      </c>
      <c r="BG394" s="33">
        <f t="shared" si="856"/>
        <v>0.56160133997528205</v>
      </c>
      <c r="BH394" s="33">
        <f t="shared" si="856"/>
        <v>0.77566586565848161</v>
      </c>
      <c r="BI394" s="33">
        <f t="shared" si="856"/>
        <v>1.161402779347412</v>
      </c>
      <c r="BJ394" s="33">
        <f t="shared" si="856"/>
        <v>2.3240386286064934</v>
      </c>
      <c r="BK394" s="33">
        <f t="shared" si="856"/>
        <v>3.2098880582463503</v>
      </c>
      <c r="BL394" s="33">
        <f t="shared" si="856"/>
        <v>4.8061582664548625</v>
      </c>
      <c r="BM394" s="33">
        <f t="shared" si="856"/>
        <v>1.9498105582459984</v>
      </c>
      <c r="BN394" s="33">
        <f t="shared" si="856"/>
        <v>2.6930161786980342</v>
      </c>
      <c r="BO394" s="33">
        <f t="shared" si="856"/>
        <v>4.0322471482128242</v>
      </c>
      <c r="BP394" s="33">
        <f t="shared" si="856"/>
        <v>1.1514355768878903</v>
      </c>
      <c r="BQ394" s="33">
        <f t="shared" si="856"/>
        <v>1.590326108438467</v>
      </c>
      <c r="BR394" s="33">
        <f t="shared" si="856"/>
        <v>2.3811917530252775</v>
      </c>
      <c r="BS394" s="33">
        <f t="shared" si="856"/>
        <v>0.26658644205724663</v>
      </c>
      <c r="BT394" s="33">
        <f t="shared" si="856"/>
        <v>0.36820069439337527</v>
      </c>
      <c r="BU394" s="33">
        <f t="shared" si="856"/>
        <v>0.55130608263016467</v>
      </c>
      <c r="BV394" s="33">
        <f t="shared" si="856"/>
        <v>0.22365938888034978</v>
      </c>
      <c r="BW394" s="33">
        <f t="shared" si="856"/>
        <v>0.30891121715656727</v>
      </c>
      <c r="BX394" s="33">
        <f t="shared" si="856"/>
        <v>0.46253207993452217</v>
      </c>
      <c r="BY394" s="33">
        <f t="shared" si="856"/>
        <v>0.13207917885802489</v>
      </c>
      <c r="BZ394" s="33">
        <f t="shared" si="856"/>
        <v>0.18242355085705539</v>
      </c>
      <c r="CA394" s="33">
        <f t="shared" si="856"/>
        <v>0.27314237787677925</v>
      </c>
      <c r="CB394" s="33">
        <f t="shared" si="856"/>
        <v>0.45676907203794592</v>
      </c>
      <c r="CC394" s="33">
        <f t="shared" si="856"/>
        <v>0.63087487947220466</v>
      </c>
      <c r="CD394" s="33">
        <f t="shared" si="856"/>
        <v>0.94460755704065347</v>
      </c>
      <c r="CE394" s="33">
        <f t="shared" ref="CE394:CS394" si="857">EXP(CE393)</f>
        <v>0.38321788131113405</v>
      </c>
      <c r="CF394" s="33">
        <f t="shared" si="857"/>
        <v>0.52928831981792102</v>
      </c>
      <c r="CG394" s="33">
        <f t="shared" si="857"/>
        <v>0.79250222670402948</v>
      </c>
      <c r="CH394" s="33">
        <f t="shared" si="857"/>
        <v>0.22630439679133699</v>
      </c>
      <c r="CI394" s="33">
        <f t="shared" si="857"/>
        <v>0.31256441775441435</v>
      </c>
      <c r="CJ394" s="33">
        <f t="shared" si="857"/>
        <v>0.46800200908275319</v>
      </c>
      <c r="CK394" s="33">
        <f t="shared" si="857"/>
        <v>0.93650089935630676</v>
      </c>
      <c r="CL394" s="33">
        <f t="shared" si="857"/>
        <v>1.2934651844333707</v>
      </c>
      <c r="CM394" s="33">
        <f t="shared" si="857"/>
        <v>1.9367025502852915</v>
      </c>
      <c r="CN394" s="33">
        <f t="shared" si="857"/>
        <v>0.78570094270192037</v>
      </c>
      <c r="CO394" s="33">
        <f t="shared" si="857"/>
        <v>1.0851850921445338</v>
      </c>
      <c r="CP394" s="33">
        <f t="shared" si="857"/>
        <v>1.6248452303017205</v>
      </c>
      <c r="CQ394" s="33">
        <f t="shared" si="857"/>
        <v>0.46398559818815233</v>
      </c>
      <c r="CR394" s="33">
        <f t="shared" si="857"/>
        <v>0.64084211531176538</v>
      </c>
      <c r="CS394" s="33">
        <f t="shared" si="857"/>
        <v>0.95953147714464027</v>
      </c>
    </row>
    <row r="395" spans="2:97" ht="14.25" thickTop="1" thickBot="1" x14ac:dyDescent="0.25">
      <c r="H395" s="32">
        <f t="shared" ref="H395:H396" si="858">H394</f>
        <v>1.0189644008562482E-5</v>
      </c>
      <c r="I395" s="32">
        <f t="shared" ref="I395:J395" si="859">I390</f>
        <v>-0.35114938028044101</v>
      </c>
      <c r="J395" s="32">
        <f t="shared" si="859"/>
        <v>8.7917516854624997E-2</v>
      </c>
      <c r="K395" s="32">
        <f t="shared" si="854"/>
        <v>-0.35114848443224217</v>
      </c>
      <c r="L395" s="32">
        <f>$CE$5-$CE$7*SUMPRODUCT($B$5:$CD$5,Q395:CS395)</f>
        <v>-4.8986692817720723E-6</v>
      </c>
      <c r="M395" s="32">
        <f>SUMPRODUCT($B$7:$CD$7, LN(Q395:CS395))</f>
        <v>-487.23803414476032</v>
      </c>
      <c r="O395" s="48">
        <f t="shared" si="855"/>
        <v>1.0000000000000002</v>
      </c>
      <c r="P395" s="39" t="s">
        <v>405</v>
      </c>
      <c r="Q395" s="32">
        <f t="shared" ref="Q395:AV395" si="860">Q394/$O394</f>
        <v>8.1791819868052493E-3</v>
      </c>
      <c r="R395" s="32">
        <f t="shared" si="860"/>
        <v>1.1296825389435126E-2</v>
      </c>
      <c r="S395" s="32">
        <f t="shared" si="860"/>
        <v>1.691471158648233E-2</v>
      </c>
      <c r="T395" s="32">
        <f t="shared" si="860"/>
        <v>6.8621300865600423E-3</v>
      </c>
      <c r="U395" s="32">
        <f t="shared" si="860"/>
        <v>9.4777552953968693E-3</v>
      </c>
      <c r="V395" s="32">
        <f t="shared" si="860"/>
        <v>1.4191021971431021E-2</v>
      </c>
      <c r="W395" s="32">
        <f t="shared" si="860"/>
        <v>4.0523427681127275E-3</v>
      </c>
      <c r="X395" s="32">
        <f t="shared" si="860"/>
        <v>5.5969666335044565E-3</v>
      </c>
      <c r="Y395" s="32">
        <f t="shared" si="860"/>
        <v>8.380325719952255E-3</v>
      </c>
      <c r="Z395" s="32">
        <f t="shared" si="860"/>
        <v>1.4014206188851309E-2</v>
      </c>
      <c r="AA395" s="32">
        <f t="shared" si="860"/>
        <v>1.9355974783589799E-2</v>
      </c>
      <c r="AB395" s="32">
        <f t="shared" si="860"/>
        <v>2.8981658090053666E-2</v>
      </c>
      <c r="AC395" s="32">
        <f t="shared" si="860"/>
        <v>1.1757570143678267E-2</v>
      </c>
      <c r="AD395" s="32">
        <f t="shared" si="860"/>
        <v>1.6239181024635591E-2</v>
      </c>
      <c r="AE395" s="32">
        <f t="shared" si="860"/>
        <v>2.4314889711340621E-2</v>
      </c>
      <c r="AF395" s="32">
        <f t="shared" si="860"/>
        <v>6.9432820044653711E-3</v>
      </c>
      <c r="AG395" s="32">
        <f t="shared" si="860"/>
        <v>9.5898397371018216E-3</v>
      </c>
      <c r="AH395" s="32">
        <f t="shared" si="860"/>
        <v>1.4358845757265953E-2</v>
      </c>
      <c r="AI395" s="32">
        <f t="shared" si="860"/>
        <v>2.873293640716041E-2</v>
      </c>
      <c r="AJ395" s="32">
        <f t="shared" si="860"/>
        <v>3.9685015694854144E-2</v>
      </c>
      <c r="AK395" s="32">
        <f t="shared" si="860"/>
        <v>5.9420285933714637E-2</v>
      </c>
      <c r="AL395" s="32">
        <f t="shared" si="860"/>
        <v>2.4106218410700164E-2</v>
      </c>
      <c r="AM395" s="32">
        <f t="shared" si="860"/>
        <v>3.3294740308331794E-2</v>
      </c>
      <c r="AN395" s="32">
        <f t="shared" si="860"/>
        <v>4.9852140778323575E-2</v>
      </c>
      <c r="AO395" s="32">
        <f t="shared" si="860"/>
        <v>1.4235617601373193E-2</v>
      </c>
      <c r="AP395" s="32">
        <f t="shared" si="860"/>
        <v>1.9661781167470603E-2</v>
      </c>
      <c r="AQ395" s="32">
        <f t="shared" si="860"/>
        <v>2.9439541310014413E-2</v>
      </c>
      <c r="AR395" s="32">
        <f t="shared" si="860"/>
        <v>5.1920910476659981E-3</v>
      </c>
      <c r="AS395" s="32">
        <f t="shared" si="860"/>
        <v>7.171150619481704E-3</v>
      </c>
      <c r="AT395" s="32">
        <f t="shared" si="860"/>
        <v>1.0737347908837808E-2</v>
      </c>
      <c r="AU395" s="32">
        <f t="shared" si="860"/>
        <v>4.3560351448133422E-3</v>
      </c>
      <c r="AV395" s="32">
        <f t="shared" si="860"/>
        <v>6.0164168618064987E-3</v>
      </c>
      <c r="AW395" s="32">
        <f t="shared" ref="AW395:CB395" si="861">AW394/$O394</f>
        <v>9.0083676159745107E-3</v>
      </c>
      <c r="AX395" s="32">
        <f t="shared" si="861"/>
        <v>2.5724005948680835E-3</v>
      </c>
      <c r="AY395" s="32">
        <f t="shared" si="861"/>
        <v>3.5529176877080924E-3</v>
      </c>
      <c r="AZ395" s="32">
        <f t="shared" si="861"/>
        <v>5.3197757694207464E-3</v>
      </c>
      <c r="BA395" s="32">
        <f t="shared" si="861"/>
        <v>8.8961261175827186E-3</v>
      </c>
      <c r="BB395" s="32">
        <f t="shared" si="861"/>
        <v>1.2287045765071603E-2</v>
      </c>
      <c r="BC395" s="32">
        <f t="shared" si="861"/>
        <v>1.8397366357495545E-2</v>
      </c>
      <c r="BD395" s="32">
        <f t="shared" si="861"/>
        <v>7.4636283657433791E-3</v>
      </c>
      <c r="BE395" s="32">
        <f t="shared" si="861"/>
        <v>1.030852554148525E-2</v>
      </c>
      <c r="BF395" s="32">
        <f t="shared" si="861"/>
        <v>1.5434932417312364E-2</v>
      </c>
      <c r="BG395" s="32">
        <f t="shared" si="861"/>
        <v>4.4075498497235547E-3</v>
      </c>
      <c r="BH395" s="32">
        <f t="shared" si="861"/>
        <v>6.0875673298236852E-3</v>
      </c>
      <c r="BI395" s="32">
        <f t="shared" si="861"/>
        <v>9.1149010538445398E-3</v>
      </c>
      <c r="BJ395" s="32">
        <f t="shared" si="861"/>
        <v>1.8239479465481916E-2</v>
      </c>
      <c r="BK395" s="32">
        <f t="shared" si="861"/>
        <v>2.5191787522045126E-2</v>
      </c>
      <c r="BL395" s="32">
        <f t="shared" si="861"/>
        <v>3.7719607552918408E-2</v>
      </c>
      <c r="BM395" s="32">
        <f t="shared" si="861"/>
        <v>1.5302469245113973E-2</v>
      </c>
      <c r="BN395" s="32">
        <f t="shared" si="861"/>
        <v>2.113528264417254E-2</v>
      </c>
      <c r="BO395" s="32">
        <f t="shared" si="861"/>
        <v>3.1645811801189583E-2</v>
      </c>
      <c r="BP395" s="32">
        <f t="shared" si="861"/>
        <v>9.0366766291938398E-3</v>
      </c>
      <c r="BQ395" s="32">
        <f t="shared" si="861"/>
        <v>1.2481169650642072E-2</v>
      </c>
      <c r="BR395" s="32">
        <f t="shared" si="861"/>
        <v>1.8688027620574157E-2</v>
      </c>
      <c r="BS395" s="32">
        <f t="shared" si="861"/>
        <v>2.0922190689207933E-3</v>
      </c>
      <c r="BT395" s="32">
        <f t="shared" si="861"/>
        <v>2.8897062733380537E-3</v>
      </c>
      <c r="BU395" s="32">
        <f t="shared" si="861"/>
        <v>4.326750790436526E-3</v>
      </c>
      <c r="BV395" s="32">
        <f t="shared" si="861"/>
        <v>1.7553197182404081E-3</v>
      </c>
      <c r="BW395" s="32">
        <f t="shared" si="861"/>
        <v>2.4243916312882631E-3</v>
      </c>
      <c r="BX395" s="32">
        <f t="shared" si="861"/>
        <v>3.63003620948884E-3</v>
      </c>
      <c r="BY395" s="32">
        <f t="shared" si="861"/>
        <v>1.0365815098534491E-3</v>
      </c>
      <c r="BZ395" s="32">
        <f t="shared" si="861"/>
        <v>1.4316933328567915E-3</v>
      </c>
      <c r="CA395" s="32">
        <f t="shared" si="861"/>
        <v>2.1436712501735128E-3</v>
      </c>
      <c r="CB395" s="32">
        <f t="shared" si="861"/>
        <v>3.5848070713432149E-3</v>
      </c>
      <c r="CC395" s="32">
        <f t="shared" ref="CC395:CS395" si="862">CC394/$O394</f>
        <v>4.9512212352172541E-3</v>
      </c>
      <c r="CD395" s="32">
        <f t="shared" si="862"/>
        <v>7.4134525680895121E-3</v>
      </c>
      <c r="CE395" s="32">
        <f t="shared" si="862"/>
        <v>3.0075638980110136E-3</v>
      </c>
      <c r="CF395" s="32">
        <f t="shared" si="862"/>
        <v>4.1539513680230672E-3</v>
      </c>
      <c r="CG395" s="32">
        <f t="shared" si="862"/>
        <v>6.2197021651847657E-3</v>
      </c>
      <c r="CH395" s="32">
        <f t="shared" si="862"/>
        <v>1.7760782232345421E-3</v>
      </c>
      <c r="CI395" s="32">
        <f t="shared" si="862"/>
        <v>2.453062616558276E-3</v>
      </c>
      <c r="CJ395" s="32">
        <f t="shared" si="862"/>
        <v>3.6729652121089999E-3</v>
      </c>
      <c r="CK395" s="32">
        <f t="shared" si="862"/>
        <v>7.3498300385208062E-3</v>
      </c>
      <c r="CL395" s="32">
        <f t="shared" si="862"/>
        <v>1.0151350920072365E-2</v>
      </c>
      <c r="CM395" s="32">
        <f t="shared" si="862"/>
        <v>1.5199595205461696E-2</v>
      </c>
      <c r="CN395" s="32">
        <f t="shared" si="862"/>
        <v>6.1663244466010764E-3</v>
      </c>
      <c r="CO395" s="32">
        <f t="shared" si="862"/>
        <v>8.5167307293362183E-3</v>
      </c>
      <c r="CP395" s="32">
        <f t="shared" si="862"/>
        <v>1.2752082021306409E-2</v>
      </c>
      <c r="CQ395" s="32">
        <f t="shared" si="862"/>
        <v>3.6414436861174392E-3</v>
      </c>
      <c r="CR395" s="32">
        <f t="shared" si="862"/>
        <v>5.0294459218405956E-3</v>
      </c>
      <c r="CS395" s="32">
        <f t="shared" si="862"/>
        <v>7.5305782177799291E-3</v>
      </c>
    </row>
    <row r="396" spans="2:97" ht="13.5" thickTop="1" x14ac:dyDescent="0.2">
      <c r="H396" s="34">
        <f t="shared" si="858"/>
        <v>1.0189644008562482E-5</v>
      </c>
      <c r="I396" s="34">
        <f t="shared" ref="I396:J396" si="863">I391</f>
        <v>0.363289285167813</v>
      </c>
      <c r="J396" s="34">
        <f t="shared" si="863"/>
        <v>0.6397179206957635</v>
      </c>
      <c r="K396" s="34">
        <f t="shared" si="854"/>
        <v>0.36329580366569081</v>
      </c>
      <c r="L396" s="34">
        <f>$CE$6-$CE$7*SUMPRODUCT($B$6:$CD$6,Q395:CS395)</f>
        <v>-4.0642824966852231E-5</v>
      </c>
    </row>
    <row r="397" spans="2:97" ht="13.5" thickBot="1" x14ac:dyDescent="0.25">
      <c r="B397" s="39" t="s">
        <v>406</v>
      </c>
      <c r="D397" s="39" t="s">
        <v>407</v>
      </c>
      <c r="E397" s="39" t="s">
        <v>408</v>
      </c>
      <c r="F397" s="39" t="s">
        <v>409</v>
      </c>
      <c r="H397" s="39" t="s">
        <v>386</v>
      </c>
      <c r="I397" s="39" t="s">
        <v>410</v>
      </c>
      <c r="J397" s="39" t="s">
        <v>411</v>
      </c>
      <c r="K397" s="39" t="s">
        <v>388</v>
      </c>
      <c r="L397" s="39" t="s">
        <v>412</v>
      </c>
      <c r="M397" s="39" t="s">
        <v>413</v>
      </c>
      <c r="O397" s="45" t="s">
        <v>375</v>
      </c>
    </row>
    <row r="398" spans="2:97" ht="14.25" thickTop="1" thickBot="1" x14ac:dyDescent="0.25">
      <c r="B398" s="32">
        <f>1+B393</f>
        <v>3</v>
      </c>
      <c r="D398" s="32">
        <f>IF(F393,IF(M398&lt;0,D393,H398),E393)</f>
        <v>5.0948220042812409E-6</v>
      </c>
      <c r="E398" s="32">
        <f>IF(F393,IF(M398&lt;0,H398,E393),H398)</f>
        <v>1.0189644008562482E-5</v>
      </c>
      <c r="F398" s="32" t="b">
        <f>OR(F393,M398*M393&lt;=0)</f>
        <v>1</v>
      </c>
      <c r="H398" s="32">
        <f>IF(F393,(D393+E393)/2,2*H393)</f>
        <v>5.0948220042812409E-6</v>
      </c>
      <c r="I398" s="32">
        <f>I393</f>
        <v>-0.68167325326777461</v>
      </c>
      <c r="J398" s="32">
        <f>J393</f>
        <v>-1</v>
      </c>
      <c r="K398" s="32">
        <f>I398+J398*H398</f>
        <v>-0.6816783480897789</v>
      </c>
      <c r="L398" s="32">
        <f>$CE$3-$CE$7*SUMPRODUCT($B$3:$CD$3,Q400:CS400)</f>
        <v>-2.2924866813411882E-4</v>
      </c>
      <c r="M398" s="32">
        <f>SUMPRODUCT(L398:L401,J398:J401)</f>
        <v>3.9733889509586088E-4</v>
      </c>
      <c r="O398" s="46">
        <f>SUM(Q398:CS398)</f>
        <v>7.3625747659041894</v>
      </c>
      <c r="P398" s="39" t="s">
        <v>402</v>
      </c>
      <c r="Q398" s="32">
        <f t="shared" ref="Q398:AV398" si="864">SUMPRODUCT(B$3:B$6,$K398:$K401)</f>
        <v>4.1307208501620007E-2</v>
      </c>
      <c r="R398" s="32">
        <f t="shared" si="864"/>
        <v>0.36423391464984395</v>
      </c>
      <c r="S398" s="32">
        <f t="shared" si="864"/>
        <v>0.76789229733512387</v>
      </c>
      <c r="T398" s="32">
        <f t="shared" si="864"/>
        <v>-0.13426725767655079</v>
      </c>
      <c r="U398" s="32">
        <f t="shared" si="864"/>
        <v>0.18865944847167312</v>
      </c>
      <c r="V398" s="32">
        <f t="shared" si="864"/>
        <v>0.59231783115695302</v>
      </c>
      <c r="W398" s="32">
        <f t="shared" si="864"/>
        <v>-0.66099065621106323</v>
      </c>
      <c r="X398" s="32">
        <f t="shared" si="864"/>
        <v>-0.33806395006283924</v>
      </c>
      <c r="Y398" s="32">
        <f t="shared" si="864"/>
        <v>6.5594432622440635E-2</v>
      </c>
      <c r="Z398" s="32">
        <f t="shared" si="864"/>
        <v>0.57978794638254727</v>
      </c>
      <c r="AA398" s="32">
        <f t="shared" si="864"/>
        <v>0.90271465253077121</v>
      </c>
      <c r="AB398" s="32">
        <f t="shared" si="864"/>
        <v>1.3063730352160512</v>
      </c>
      <c r="AC398" s="32">
        <f t="shared" si="864"/>
        <v>0.40421348020437659</v>
      </c>
      <c r="AD398" s="32">
        <f t="shared" si="864"/>
        <v>0.72714018635260047</v>
      </c>
      <c r="AE398" s="32">
        <f t="shared" si="864"/>
        <v>1.1307985690378803</v>
      </c>
      <c r="AF398" s="32">
        <f t="shared" si="864"/>
        <v>-0.12250991833013586</v>
      </c>
      <c r="AG398" s="32">
        <f t="shared" si="864"/>
        <v>0.20041678781808805</v>
      </c>
      <c r="AH398" s="32">
        <f t="shared" si="864"/>
        <v>0.60407517050336801</v>
      </c>
      <c r="AI398" s="32">
        <f t="shared" si="864"/>
        <v>1.2977622635571173</v>
      </c>
      <c r="AJ398" s="32">
        <f t="shared" si="864"/>
        <v>1.6206889697053413</v>
      </c>
      <c r="AK398" s="32">
        <f t="shared" si="864"/>
        <v>2.0243473523906212</v>
      </c>
      <c r="AL398" s="32">
        <f t="shared" si="864"/>
        <v>1.1221877973789465</v>
      </c>
      <c r="AM398" s="32">
        <f t="shared" si="864"/>
        <v>1.4451145035271704</v>
      </c>
      <c r="AN398" s="32">
        <f t="shared" si="864"/>
        <v>1.8487728862124502</v>
      </c>
      <c r="AO398" s="32">
        <f t="shared" si="864"/>
        <v>0.59546439884443392</v>
      </c>
      <c r="AP398" s="32">
        <f t="shared" si="864"/>
        <v>0.91839110499265786</v>
      </c>
      <c r="AQ398" s="32">
        <f t="shared" si="864"/>
        <v>1.3220494876779378</v>
      </c>
      <c r="AR398" s="32">
        <f t="shared" si="864"/>
        <v>-0.41314502355823263</v>
      </c>
      <c r="AS398" s="32">
        <f t="shared" si="864"/>
        <v>-9.0218317410008714E-2</v>
      </c>
      <c r="AT398" s="32">
        <f t="shared" si="864"/>
        <v>0.31344006527527118</v>
      </c>
      <c r="AU398" s="32">
        <f t="shared" si="864"/>
        <v>-0.58871948973640342</v>
      </c>
      <c r="AV398" s="32">
        <f t="shared" si="864"/>
        <v>-0.26579278358817948</v>
      </c>
      <c r="AW398" s="32">
        <f t="shared" ref="AW398:CB398" si="865">SUMPRODUCT(AH$3:AH$6,$K398:$K401)</f>
        <v>0.13786559909710039</v>
      </c>
      <c r="AX398" s="32">
        <f t="shared" si="865"/>
        <v>-1.1154428882709158</v>
      </c>
      <c r="AY398" s="32">
        <f t="shared" si="865"/>
        <v>-0.79251618212269193</v>
      </c>
      <c r="AZ398" s="32">
        <f t="shared" si="865"/>
        <v>-0.388857799437412</v>
      </c>
      <c r="BA398" s="32">
        <f t="shared" si="865"/>
        <v>0.12533571432269475</v>
      </c>
      <c r="BB398" s="32">
        <f t="shared" si="865"/>
        <v>0.44826242047091869</v>
      </c>
      <c r="BC398" s="32">
        <f t="shared" si="865"/>
        <v>0.85192080315619856</v>
      </c>
      <c r="BD398" s="32">
        <f t="shared" si="865"/>
        <v>-5.0238751855476049E-2</v>
      </c>
      <c r="BE398" s="32">
        <f t="shared" si="865"/>
        <v>0.27268795429274789</v>
      </c>
      <c r="BF398" s="32">
        <f t="shared" si="865"/>
        <v>0.67634633697802782</v>
      </c>
      <c r="BG398" s="32">
        <f t="shared" si="865"/>
        <v>-0.57696215038998844</v>
      </c>
      <c r="BH398" s="32">
        <f t="shared" si="865"/>
        <v>-0.2540354442417645</v>
      </c>
      <c r="BI398" s="32">
        <f t="shared" si="865"/>
        <v>0.14962293844351537</v>
      </c>
      <c r="BJ398" s="32">
        <f t="shared" si="865"/>
        <v>0.84331003149726458</v>
      </c>
      <c r="BK398" s="32">
        <f t="shared" si="865"/>
        <v>1.1662367376454885</v>
      </c>
      <c r="BL398" s="32">
        <f t="shared" si="865"/>
        <v>1.5698951203307683</v>
      </c>
      <c r="BM398" s="32">
        <f t="shared" si="865"/>
        <v>0.66773556531909373</v>
      </c>
      <c r="BN398" s="32">
        <f t="shared" si="865"/>
        <v>0.99066227146731756</v>
      </c>
      <c r="BO398" s="32">
        <f t="shared" si="865"/>
        <v>1.3943206541525974</v>
      </c>
      <c r="BP398" s="32">
        <f t="shared" si="865"/>
        <v>0.14101216678458134</v>
      </c>
      <c r="BQ398" s="32">
        <f t="shared" si="865"/>
        <v>0.46393887293280528</v>
      </c>
      <c r="BR398" s="32">
        <f t="shared" si="865"/>
        <v>0.86759725561808509</v>
      </c>
      <c r="BS398" s="32">
        <f t="shared" si="865"/>
        <v>-1.3220494876779378</v>
      </c>
      <c r="BT398" s="32">
        <f t="shared" si="865"/>
        <v>-0.9991227815297139</v>
      </c>
      <c r="BU398" s="32">
        <f t="shared" si="865"/>
        <v>-0.59546439884443392</v>
      </c>
      <c r="BV398" s="32">
        <f t="shared" si="865"/>
        <v>-1.4976239538561085</v>
      </c>
      <c r="BW398" s="32">
        <f t="shared" si="865"/>
        <v>-1.1746972477078845</v>
      </c>
      <c r="BX398" s="32">
        <f t="shared" si="865"/>
        <v>-0.77103886502260477</v>
      </c>
      <c r="BY398" s="32">
        <f t="shared" si="865"/>
        <v>-2.0243473523906212</v>
      </c>
      <c r="BZ398" s="32">
        <f t="shared" si="865"/>
        <v>-1.7014206462423971</v>
      </c>
      <c r="CA398" s="32">
        <f t="shared" si="865"/>
        <v>-1.2977622635571173</v>
      </c>
      <c r="CB398" s="32">
        <f t="shared" si="865"/>
        <v>-0.78356874979701052</v>
      </c>
      <c r="CC398" s="32">
        <f t="shared" ref="CC398:CS398" si="866">SUMPRODUCT(BN$3:BN$6,$K398:$K401)</f>
        <v>-0.46064204364878653</v>
      </c>
      <c r="CD398" s="32">
        <f t="shared" si="866"/>
        <v>-5.6983660963506655E-2</v>
      </c>
      <c r="CE398" s="32">
        <f t="shared" si="866"/>
        <v>-0.95914321597518115</v>
      </c>
      <c r="CF398" s="32">
        <f t="shared" si="866"/>
        <v>-0.63621650982695732</v>
      </c>
      <c r="CG398" s="32">
        <f t="shared" si="866"/>
        <v>-0.2325581271416774</v>
      </c>
      <c r="CH398" s="32">
        <f t="shared" si="866"/>
        <v>-1.4858666145096937</v>
      </c>
      <c r="CI398" s="32">
        <f t="shared" si="866"/>
        <v>-1.1629399083614698</v>
      </c>
      <c r="CJ398" s="32">
        <f t="shared" si="866"/>
        <v>-0.75928152567619001</v>
      </c>
      <c r="CK398" s="32">
        <f t="shared" si="866"/>
        <v>-6.5594432622440635E-2</v>
      </c>
      <c r="CL398" s="32">
        <f t="shared" si="866"/>
        <v>0.25733227352578331</v>
      </c>
      <c r="CM398" s="32">
        <f t="shared" si="866"/>
        <v>0.66099065621106323</v>
      </c>
      <c r="CN398" s="32">
        <f t="shared" si="866"/>
        <v>-0.24116889880061143</v>
      </c>
      <c r="CO398" s="32">
        <f t="shared" si="866"/>
        <v>8.1757807347612482E-2</v>
      </c>
      <c r="CP398" s="32">
        <f t="shared" si="866"/>
        <v>0.48541619003289238</v>
      </c>
      <c r="CQ398" s="32">
        <f t="shared" si="866"/>
        <v>-0.76789229733512387</v>
      </c>
      <c r="CR398" s="32">
        <f t="shared" si="866"/>
        <v>-0.44496559118689988</v>
      </c>
      <c r="CS398" s="32">
        <f t="shared" si="866"/>
        <v>-4.1307208501620007E-2</v>
      </c>
    </row>
    <row r="399" spans="2:97" ht="14.25" thickTop="1" thickBot="1" x14ac:dyDescent="0.25">
      <c r="H399" s="33">
        <f>H398</f>
        <v>5.0948220042812409E-6</v>
      </c>
      <c r="I399" s="33">
        <f t="shared" ref="I399:J399" si="867">I394</f>
        <v>0.62822908967096613</v>
      </c>
      <c r="J399" s="33">
        <f t="shared" si="867"/>
        <v>-0.30661389470937345</v>
      </c>
      <c r="K399" s="33">
        <f t="shared" ref="K399:K401" si="868">I399+J399*H399</f>
        <v>0.62822752752774857</v>
      </c>
      <c r="L399" s="33">
        <f>$CE$4-$CE$7*SUMPRODUCT($B$4:$CD$4,Q400:CS400)</f>
        <v>-9.4229828533798354E-5</v>
      </c>
      <c r="M399" s="39" t="s">
        <v>414</v>
      </c>
      <c r="O399" s="47">
        <f t="shared" ref="O399:O400" si="869">SUM(Q399:CS399)</f>
        <v>127.41771630885576</v>
      </c>
      <c r="P399" s="39" t="s">
        <v>404</v>
      </c>
      <c r="Q399" s="33">
        <f>EXP(Q398)</f>
        <v>1.0421722205382398</v>
      </c>
      <c r="R399" s="33">
        <f>EXP(R398)</f>
        <v>1.4394108740722584</v>
      </c>
      <c r="S399" s="33">
        <f t="shared" ref="S399:CD399" si="870">EXP(S398)</f>
        <v>2.1552189026118289</v>
      </c>
      <c r="T399" s="33">
        <f t="shared" si="870"/>
        <v>0.87435635492647745</v>
      </c>
      <c r="U399" s="33">
        <f t="shared" si="870"/>
        <v>1.207629622333783</v>
      </c>
      <c r="V399" s="33">
        <f t="shared" si="870"/>
        <v>1.8081746055206596</v>
      </c>
      <c r="W399" s="33">
        <f t="shared" si="870"/>
        <v>0.51633956604213938</v>
      </c>
      <c r="X399" s="33">
        <f t="shared" si="870"/>
        <v>0.71314968047311889</v>
      </c>
      <c r="Y399" s="33">
        <f t="shared" si="870"/>
        <v>1.067793567099379</v>
      </c>
      <c r="Z399" s="33">
        <f t="shared" si="870"/>
        <v>1.7856597349932448</v>
      </c>
      <c r="AA399" s="33">
        <f t="shared" si="870"/>
        <v>2.4662891499975013</v>
      </c>
      <c r="AB399" s="33">
        <f t="shared" si="870"/>
        <v>3.6927558983511215</v>
      </c>
      <c r="AC399" s="33">
        <f t="shared" si="870"/>
        <v>1.4981237325835874</v>
      </c>
      <c r="AD399" s="33">
        <f t="shared" si="870"/>
        <v>2.0691547413083358</v>
      </c>
      <c r="AE399" s="33">
        <f t="shared" si="870"/>
        <v>3.0981295828898601</v>
      </c>
      <c r="AF399" s="33">
        <f t="shared" si="870"/>
        <v>0.88469713018176077</v>
      </c>
      <c r="AG399" s="33">
        <f t="shared" si="870"/>
        <v>1.2219119300517003</v>
      </c>
      <c r="AH399" s="33">
        <f t="shared" si="870"/>
        <v>1.8295593957296494</v>
      </c>
      <c r="AI399" s="33">
        <f t="shared" si="870"/>
        <v>3.6610949288337449</v>
      </c>
      <c r="AJ399" s="33">
        <f t="shared" si="870"/>
        <v>5.0565729422843804</v>
      </c>
      <c r="AK399" s="33">
        <f t="shared" si="870"/>
        <v>7.5711680271075474</v>
      </c>
      <c r="AL399" s="33">
        <f t="shared" si="870"/>
        <v>3.0715668235348326</v>
      </c>
      <c r="AM399" s="33">
        <f t="shared" si="870"/>
        <v>4.2423378776611687</v>
      </c>
      <c r="AN399" s="33">
        <f t="shared" si="870"/>
        <v>6.3520200867556538</v>
      </c>
      <c r="AO399" s="33">
        <f t="shared" si="870"/>
        <v>1.8138731099710124</v>
      </c>
      <c r="AP399" s="33">
        <f t="shared" si="870"/>
        <v>2.5052564511181385</v>
      </c>
      <c r="AQ399" s="33">
        <f t="shared" si="870"/>
        <v>3.751101340553713</v>
      </c>
      <c r="AR399" s="33">
        <f t="shared" si="870"/>
        <v>0.66156633316689317</v>
      </c>
      <c r="AS399" s="33">
        <f t="shared" si="870"/>
        <v>0.91373167996046734</v>
      </c>
      <c r="AT399" s="33">
        <f t="shared" si="870"/>
        <v>1.368123462201386</v>
      </c>
      <c r="AU399" s="33">
        <f t="shared" si="870"/>
        <v>0.55503756117308223</v>
      </c>
      <c r="AV399" s="33">
        <f t="shared" si="870"/>
        <v>0.76659796272296277</v>
      </c>
      <c r="AW399" s="33">
        <f t="shared" si="870"/>
        <v>1.1478212716915377</v>
      </c>
      <c r="AX399" s="33">
        <f t="shared" si="870"/>
        <v>0.32777008122425694</v>
      </c>
      <c r="AY399" s="33">
        <f t="shared" si="870"/>
        <v>0.4527042746025981</v>
      </c>
      <c r="AZ399" s="33">
        <f t="shared" si="870"/>
        <v>0.67783065106100948</v>
      </c>
      <c r="BA399" s="33">
        <f t="shared" si="870"/>
        <v>1.1335289310946486</v>
      </c>
      <c r="BB399" s="33">
        <f t="shared" si="870"/>
        <v>1.5655894844812484</v>
      </c>
      <c r="BC399" s="33">
        <f t="shared" si="870"/>
        <v>2.3441451717940205</v>
      </c>
      <c r="BD399" s="33">
        <f t="shared" si="870"/>
        <v>0.95100234381967674</v>
      </c>
      <c r="BE399" s="33">
        <f t="shared" si="870"/>
        <v>1.3134903118558221</v>
      </c>
      <c r="BF399" s="33">
        <f t="shared" si="870"/>
        <v>1.9666790070164948</v>
      </c>
      <c r="BG399" s="33">
        <f t="shared" si="870"/>
        <v>0.56160183973752875</v>
      </c>
      <c r="BH399" s="33">
        <f t="shared" si="870"/>
        <v>0.77566430872595238</v>
      </c>
      <c r="BI399" s="33">
        <f t="shared" si="870"/>
        <v>1.1613962422820974</v>
      </c>
      <c r="BJ399" s="33">
        <f t="shared" si="870"/>
        <v>2.3240469278614557</v>
      </c>
      <c r="BK399" s="33">
        <f t="shared" si="870"/>
        <v>3.209890221493636</v>
      </c>
      <c r="BL399" s="33">
        <f t="shared" si="870"/>
        <v>4.8061441005375301</v>
      </c>
      <c r="BM399" s="33">
        <f t="shared" si="870"/>
        <v>1.9498170844292428</v>
      </c>
      <c r="BN399" s="33">
        <f t="shared" si="870"/>
        <v>2.6930173904748962</v>
      </c>
      <c r="BO399" s="33">
        <f t="shared" si="870"/>
        <v>4.0322343602932333</v>
      </c>
      <c r="BP399" s="33">
        <f t="shared" si="870"/>
        <v>1.1514386572056212</v>
      </c>
      <c r="BQ399" s="33">
        <f t="shared" si="870"/>
        <v>1.5903257555195187</v>
      </c>
      <c r="BR399" s="33">
        <f t="shared" si="870"/>
        <v>2.3811826013994977</v>
      </c>
      <c r="BS399" s="33">
        <f t="shared" si="870"/>
        <v>0.26658837211057235</v>
      </c>
      <c r="BT399" s="33">
        <f t="shared" si="870"/>
        <v>0.36820229339734106</v>
      </c>
      <c r="BU399" s="33">
        <f t="shared" si="870"/>
        <v>0.55130648031712703</v>
      </c>
      <c r="BV399" s="33">
        <f t="shared" si="870"/>
        <v>0.22366095805547404</v>
      </c>
      <c r="BW399" s="33">
        <f t="shared" si="870"/>
        <v>0.30891248949640931</v>
      </c>
      <c r="BX399" s="33">
        <f t="shared" si="870"/>
        <v>0.46253230999428835</v>
      </c>
      <c r="BY399" s="33">
        <f t="shared" si="870"/>
        <v>0.13208001677147235</v>
      </c>
      <c r="BZ399" s="33">
        <f t="shared" si="870"/>
        <v>0.18242417965268315</v>
      </c>
      <c r="CA399" s="33">
        <f t="shared" si="870"/>
        <v>0.27314233021500856</v>
      </c>
      <c r="CB399" s="33">
        <f t="shared" si="870"/>
        <v>0.45677299059976073</v>
      </c>
      <c r="CC399" s="33">
        <f t="shared" si="870"/>
        <v>0.63087846393779068</v>
      </c>
      <c r="CD399" s="33">
        <f t="shared" si="870"/>
        <v>0.94460950324958115</v>
      </c>
      <c r="CE399" s="33">
        <f t="shared" ref="CE399:CS399" si="871">EXP(CE398)</f>
        <v>0.38322108305996505</v>
      </c>
      <c r="CF399" s="33">
        <f t="shared" si="871"/>
        <v>0.52929120855416412</v>
      </c>
      <c r="CG399" s="33">
        <f t="shared" si="871"/>
        <v>0.79250368203410504</v>
      </c>
      <c r="CH399" s="33">
        <f t="shared" si="871"/>
        <v>0.22630613549096879</v>
      </c>
      <c r="CI399" s="33">
        <f t="shared" si="871"/>
        <v>0.31256591365171382</v>
      </c>
      <c r="CJ399" s="33">
        <f t="shared" si="871"/>
        <v>0.46800255406469382</v>
      </c>
      <c r="CK399" s="33">
        <f t="shared" si="871"/>
        <v>0.93651060543140596</v>
      </c>
      <c r="CL399" s="33">
        <f t="shared" si="871"/>
        <v>1.2934748428102989</v>
      </c>
      <c r="CM399" s="33">
        <f t="shared" si="871"/>
        <v>1.9367099981611484</v>
      </c>
      <c r="CN399" s="33">
        <f t="shared" si="871"/>
        <v>0.78570890988832232</v>
      </c>
      <c r="CO399" s="33">
        <f t="shared" si="871"/>
        <v>1.0851929522402903</v>
      </c>
      <c r="CP399" s="33">
        <f t="shared" si="871"/>
        <v>1.6248511149791411</v>
      </c>
      <c r="CQ399" s="33">
        <f t="shared" si="871"/>
        <v>0.46398999135917812</v>
      </c>
      <c r="CR399" s="33">
        <f t="shared" si="871"/>
        <v>0.64084632641442441</v>
      </c>
      <c r="CS399" s="33">
        <f t="shared" si="871"/>
        <v>0.95953430756726599</v>
      </c>
    </row>
    <row r="400" spans="2:97" ht="14.25" thickTop="1" thickBot="1" x14ac:dyDescent="0.25">
      <c r="H400" s="32">
        <f t="shared" ref="H400:H401" si="872">H399</f>
        <v>5.0948220042812409E-6</v>
      </c>
      <c r="I400" s="32">
        <f t="shared" ref="I400:J400" si="873">I395</f>
        <v>-0.35114938028044101</v>
      </c>
      <c r="J400" s="32">
        <f t="shared" si="873"/>
        <v>8.7917516854624997E-2</v>
      </c>
      <c r="K400" s="32">
        <f t="shared" si="868"/>
        <v>-0.35114893235634159</v>
      </c>
      <c r="L400" s="32">
        <f>$CE$5-$CE$7*SUMPRODUCT($B$5:$CD$5,Q400:CS400)</f>
        <v>2.5942032749526334E-5</v>
      </c>
      <c r="M400" s="32">
        <f>SUMPRODUCT($B$7:$CD$7, LN(Q400:CS400))</f>
        <v>-487.23803414558097</v>
      </c>
      <c r="O400" s="48">
        <f t="shared" si="869"/>
        <v>1.0000000000000002</v>
      </c>
      <c r="P400" s="39" t="s">
        <v>405</v>
      </c>
      <c r="Q400" s="32">
        <f t="shared" ref="Q400:AV400" si="874">Q399/$O399</f>
        <v>8.1791783021134476E-3</v>
      </c>
      <c r="R400" s="32">
        <f t="shared" si="874"/>
        <v>1.1296787572170737E-2</v>
      </c>
      <c r="S400" s="32">
        <f t="shared" si="874"/>
        <v>1.6914593708363596E-2</v>
      </c>
      <c r="T400" s="32">
        <f t="shared" si="874"/>
        <v>6.8621254583394863E-3</v>
      </c>
      <c r="U400" s="32">
        <f t="shared" si="874"/>
        <v>9.4777214450032527E-3</v>
      </c>
      <c r="V400" s="32">
        <f t="shared" si="874"/>
        <v>1.4190919896395822E-2</v>
      </c>
      <c r="W400" s="32">
        <f t="shared" si="874"/>
        <v>4.052337312266307E-3</v>
      </c>
      <c r="X400" s="32">
        <f t="shared" si="874"/>
        <v>5.5969428830797037E-3</v>
      </c>
      <c r="Y400" s="32">
        <f t="shared" si="874"/>
        <v>8.3802598102691427E-3</v>
      </c>
      <c r="Z400" s="32">
        <f t="shared" si="874"/>
        <v>1.4014218640246798E-2</v>
      </c>
      <c r="AA400" s="32">
        <f t="shared" si="874"/>
        <v>1.9355935904700323E-2</v>
      </c>
      <c r="AB400" s="32">
        <f t="shared" si="874"/>
        <v>2.8981494923359167E-2</v>
      </c>
      <c r="AC400" s="32">
        <f t="shared" si="874"/>
        <v>1.1757577956837587E-2</v>
      </c>
      <c r="AD400" s="32">
        <f t="shared" si="874"/>
        <v>1.623914476926256E-2</v>
      </c>
      <c r="AE400" s="32">
        <f t="shared" si="874"/>
        <v>2.4314747372964293E-2</v>
      </c>
      <c r="AF400" s="32">
        <f t="shared" si="874"/>
        <v>6.9432819533296938E-3</v>
      </c>
      <c r="AG400" s="32">
        <f t="shared" si="874"/>
        <v>9.5898118836930946E-3</v>
      </c>
      <c r="AH400" s="32">
        <f t="shared" si="874"/>
        <v>1.4358752053716504E-2</v>
      </c>
      <c r="AI400" s="32">
        <f t="shared" si="874"/>
        <v>2.8733013233100083E-2</v>
      </c>
      <c r="AJ400" s="32">
        <f t="shared" si="874"/>
        <v>3.9685006832389284E-2</v>
      </c>
      <c r="AK400" s="32">
        <f t="shared" si="874"/>
        <v>5.9420057480510172E-2</v>
      </c>
      <c r="AL400" s="32">
        <f t="shared" si="874"/>
        <v>2.4106277466859238E-2</v>
      </c>
      <c r="AM400" s="32">
        <f t="shared" si="874"/>
        <v>3.3294725416188602E-2</v>
      </c>
      <c r="AN400" s="32">
        <f t="shared" si="874"/>
        <v>4.985193794682833E-2</v>
      </c>
      <c r="AO400" s="32">
        <f t="shared" si="874"/>
        <v>1.4235642911494756E-2</v>
      </c>
      <c r="AP400" s="32">
        <f t="shared" si="874"/>
        <v>1.9661759162638664E-2</v>
      </c>
      <c r="AQ400" s="32">
        <f t="shared" si="874"/>
        <v>2.9439401750547656E-2</v>
      </c>
      <c r="AR400" s="32">
        <f t="shared" si="874"/>
        <v>5.1921063438563064E-3</v>
      </c>
      <c r="AS400" s="32">
        <f t="shared" si="874"/>
        <v>7.1711509704475949E-3</v>
      </c>
      <c r="AT400" s="32">
        <f t="shared" si="874"/>
        <v>1.0737309550307009E-2</v>
      </c>
      <c r="AU400" s="32">
        <f t="shared" si="874"/>
        <v>4.3560470023469265E-3</v>
      </c>
      <c r="AV400" s="32">
        <f t="shared" si="874"/>
        <v>6.0164158088091774E-3</v>
      </c>
      <c r="AW400" s="32">
        <f t="shared" ref="AW400:CB400" si="875">AW399/$O399</f>
        <v>9.0083334165969673E-3</v>
      </c>
      <c r="AX400" s="32">
        <f t="shared" si="875"/>
        <v>2.5724058688177598E-3</v>
      </c>
      <c r="AY400" s="32">
        <f t="shared" si="875"/>
        <v>3.5529146787190873E-3</v>
      </c>
      <c r="AZ400" s="32">
        <f t="shared" si="875"/>
        <v>5.3197519991487951E-3</v>
      </c>
      <c r="BA400" s="32">
        <f t="shared" si="875"/>
        <v>8.8961642378444228E-3</v>
      </c>
      <c r="BB400" s="32">
        <f t="shared" si="875"/>
        <v>1.2287062818535519E-2</v>
      </c>
      <c r="BC400" s="32">
        <f t="shared" si="875"/>
        <v>1.8397325267640968E-2</v>
      </c>
      <c r="BD400" s="32">
        <f t="shared" si="875"/>
        <v>7.4636586761175567E-3</v>
      </c>
      <c r="BE400" s="32">
        <f t="shared" si="875"/>
        <v>1.0308537540195516E-2</v>
      </c>
      <c r="BF400" s="32">
        <f t="shared" si="875"/>
        <v>1.5434894487116208E-2</v>
      </c>
      <c r="BG400" s="32">
        <f t="shared" si="875"/>
        <v>4.4075647877429144E-3</v>
      </c>
      <c r="BH400" s="32">
        <f t="shared" si="875"/>
        <v>6.0875703253523332E-3</v>
      </c>
      <c r="BI400" s="32">
        <f t="shared" si="875"/>
        <v>9.11487253049581E-3</v>
      </c>
      <c r="BJ400" s="32">
        <f t="shared" si="875"/>
        <v>1.8239590185622642E-2</v>
      </c>
      <c r="BK400" s="32">
        <f t="shared" si="875"/>
        <v>2.5191867461452397E-2</v>
      </c>
      <c r="BL400" s="32">
        <f t="shared" si="875"/>
        <v>3.771959064850619E-2</v>
      </c>
      <c r="BM400" s="32">
        <f t="shared" si="875"/>
        <v>1.5302558709363142E-2</v>
      </c>
      <c r="BN400" s="32">
        <f t="shared" si="875"/>
        <v>2.1135344977829637E-2</v>
      </c>
      <c r="BO400" s="32">
        <f t="shared" si="875"/>
        <v>3.1645790531351609E-2</v>
      </c>
      <c r="BP400" s="32">
        <f t="shared" si="875"/>
        <v>9.0367233895055632E-3</v>
      </c>
      <c r="BQ400" s="32">
        <f t="shared" si="875"/>
        <v>1.2481198075035569E-2</v>
      </c>
      <c r="BR400" s="32">
        <f t="shared" si="875"/>
        <v>1.8688002503730334E-2</v>
      </c>
      <c r="BS400" s="32">
        <f t="shared" si="875"/>
        <v>2.0922394454502085E-3</v>
      </c>
      <c r="BT400" s="32">
        <f t="shared" si="875"/>
        <v>2.889726044883998E-3</v>
      </c>
      <c r="BU400" s="32">
        <f t="shared" si="875"/>
        <v>4.3267647254074219E-3</v>
      </c>
      <c r="BV400" s="32">
        <f t="shared" si="875"/>
        <v>1.7553364205125782E-3</v>
      </c>
      <c r="BW400" s="32">
        <f t="shared" si="875"/>
        <v>2.424407676147774E-3</v>
      </c>
      <c r="BX400" s="32">
        <f t="shared" si="875"/>
        <v>3.6300470875896677E-3</v>
      </c>
      <c r="BY400" s="32">
        <f t="shared" si="875"/>
        <v>1.0365906766945606E-3</v>
      </c>
      <c r="BZ400" s="32">
        <f t="shared" si="875"/>
        <v>1.4317018460014916E-3</v>
      </c>
      <c r="CA400" s="32">
        <f t="shared" si="875"/>
        <v>2.1436762337893561E-3</v>
      </c>
      <c r="CB400" s="32">
        <f t="shared" si="875"/>
        <v>3.5848467845127608E-3</v>
      </c>
      <c r="CC400" s="32">
        <f t="shared" ref="CC400:CS400" si="876">CC399/$O399</f>
        <v>4.9512617414093733E-3</v>
      </c>
      <c r="CD400" s="32">
        <f t="shared" si="876"/>
        <v>7.4134863707640405E-3</v>
      </c>
      <c r="CE400" s="32">
        <f t="shared" si="876"/>
        <v>3.007596542784141E-3</v>
      </c>
      <c r="CF400" s="32">
        <f t="shared" si="876"/>
        <v>4.1539844213749847E-3</v>
      </c>
      <c r="CG400" s="32">
        <f t="shared" si="876"/>
        <v>6.2197291318038216E-3</v>
      </c>
      <c r="CH400" s="32">
        <f t="shared" si="876"/>
        <v>1.7760963078510307E-3</v>
      </c>
      <c r="CI400" s="32">
        <f t="shared" si="876"/>
        <v>2.4530804875992737E-3</v>
      </c>
      <c r="CJ400" s="32">
        <f t="shared" si="876"/>
        <v>3.6729786690751325E-3</v>
      </c>
      <c r="CK400" s="32">
        <f t="shared" si="876"/>
        <v>7.3499245831822905E-3</v>
      </c>
      <c r="CL400" s="32">
        <f t="shared" si="876"/>
        <v>1.0151452092226834E-2</v>
      </c>
      <c r="CM400" s="32">
        <f t="shared" si="876"/>
        <v>1.5199691646227876E-2</v>
      </c>
      <c r="CN400" s="32">
        <f t="shared" si="876"/>
        <v>6.1664023861783355E-3</v>
      </c>
      <c r="CO400" s="32">
        <f t="shared" si="876"/>
        <v>8.5168137028121225E-3</v>
      </c>
      <c r="CP400" s="32">
        <f t="shared" si="876"/>
        <v>1.2752160076708352E-2</v>
      </c>
      <c r="CQ400" s="32">
        <f t="shared" si="876"/>
        <v>3.6414872656678589E-3</v>
      </c>
      <c r="CR400" s="32">
        <f t="shared" si="876"/>
        <v>5.0294915415140303E-3</v>
      </c>
      <c r="CS400" s="32">
        <f t="shared" si="876"/>
        <v>7.5306192526743369E-3</v>
      </c>
    </row>
    <row r="401" spans="2:97" ht="13.5" thickTop="1" x14ac:dyDescent="0.2">
      <c r="H401" s="34">
        <f t="shared" si="872"/>
        <v>5.0948220042812409E-6</v>
      </c>
      <c r="I401" s="34">
        <f t="shared" ref="I401:J401" si="877">I396</f>
        <v>0.363289285167813</v>
      </c>
      <c r="J401" s="34">
        <f t="shared" si="877"/>
        <v>0.6397179206957635</v>
      </c>
      <c r="K401" s="34">
        <f t="shared" si="868"/>
        <v>0.36329254441675191</v>
      </c>
      <c r="L401" s="34">
        <f>$CE$6-$CE$7*SUMPRODUCT($B$6:$CD$6,Q400:CS400)</f>
        <v>2.1402760295785583E-4</v>
      </c>
    </row>
    <row r="402" spans="2:97" ht="13.5" thickBot="1" x14ac:dyDescent="0.25">
      <c r="B402" s="39" t="s">
        <v>406</v>
      </c>
      <c r="D402" s="39" t="s">
        <v>407</v>
      </c>
      <c r="E402" s="39" t="s">
        <v>408</v>
      </c>
      <c r="F402" s="39" t="s">
        <v>409</v>
      </c>
      <c r="H402" s="39" t="s">
        <v>386</v>
      </c>
      <c r="I402" s="39" t="s">
        <v>410</v>
      </c>
      <c r="J402" s="39" t="s">
        <v>411</v>
      </c>
      <c r="K402" s="39" t="s">
        <v>388</v>
      </c>
      <c r="L402" s="39" t="s">
        <v>412</v>
      </c>
      <c r="M402" s="39" t="s">
        <v>413</v>
      </c>
      <c r="O402" s="45" t="s">
        <v>375</v>
      </c>
    </row>
    <row r="403" spans="2:97" ht="14.25" thickTop="1" thickBot="1" x14ac:dyDescent="0.25">
      <c r="B403" s="32">
        <f>1+B398</f>
        <v>4</v>
      </c>
      <c r="D403" s="32">
        <f>IF(F398,IF(M403&lt;0,D398,H403),E398)</f>
        <v>7.6422330064218613E-6</v>
      </c>
      <c r="E403" s="32">
        <f>IF(F398,IF(M403&lt;0,H403,E398),H403)</f>
        <v>1.0189644008562482E-5</v>
      </c>
      <c r="F403" s="32" t="b">
        <f>OR(F398,M403*M398&lt;=0)</f>
        <v>1</v>
      </c>
      <c r="H403" s="32">
        <f>IF(F398,(D398+E398)/2,2*H398)</f>
        <v>7.6422330064218613E-6</v>
      </c>
      <c r="I403" s="32">
        <f>I398</f>
        <v>-0.68167325326777461</v>
      </c>
      <c r="J403" s="32">
        <f>J398</f>
        <v>-1</v>
      </c>
      <c r="K403" s="32">
        <f>I403+J403*H403</f>
        <v>-0.68168089550078104</v>
      </c>
      <c r="L403" s="32">
        <f>$CE$3-$CE$7*SUMPRODUCT($B$3:$CD$3,Q405:CS405)</f>
        <v>-9.2924239964986555E-5</v>
      </c>
      <c r="M403" s="32">
        <f>SUMPRODUCT(L403:L406,J403:J406)</f>
        <v>1.6102237550009218E-4</v>
      </c>
      <c r="O403" s="46">
        <f>SUM(Q403:CS403)</f>
        <v>7.3625927929469039</v>
      </c>
      <c r="P403" s="39" t="s">
        <v>402</v>
      </c>
      <c r="Q403" s="32">
        <f t="shared" ref="Q403:AV403" si="878">SUMPRODUCT(B$3:B$6,$K403:$K406)</f>
        <v>4.1308683397711821E-2</v>
      </c>
      <c r="R403" s="32">
        <f t="shared" si="878"/>
        <v>0.3642368381010197</v>
      </c>
      <c r="S403" s="32">
        <f t="shared" si="878"/>
        <v>0.76789703148015453</v>
      </c>
      <c r="T403" s="32">
        <f t="shared" si="878"/>
        <v>-0.13426567079943411</v>
      </c>
      <c r="U403" s="32">
        <f t="shared" si="878"/>
        <v>0.18866248390387375</v>
      </c>
      <c r="V403" s="32">
        <f t="shared" si="878"/>
        <v>0.59232267728300858</v>
      </c>
      <c r="W403" s="32">
        <f t="shared" si="878"/>
        <v>-0.66098873339087194</v>
      </c>
      <c r="X403" s="32">
        <f t="shared" si="878"/>
        <v>-0.33806057868756401</v>
      </c>
      <c r="Y403" s="32">
        <f t="shared" si="878"/>
        <v>6.5599614691570773E-2</v>
      </c>
      <c r="Z403" s="32">
        <f t="shared" si="878"/>
        <v>0.57978875178868872</v>
      </c>
      <c r="AA403" s="32">
        <f t="shared" si="878"/>
        <v>0.90271690649199654</v>
      </c>
      <c r="AB403" s="32">
        <f t="shared" si="878"/>
        <v>1.3063770998711313</v>
      </c>
      <c r="AC403" s="32">
        <f t="shared" si="878"/>
        <v>0.40421439759154287</v>
      </c>
      <c r="AD403" s="32">
        <f t="shared" si="878"/>
        <v>0.7271425522948507</v>
      </c>
      <c r="AE403" s="32">
        <f t="shared" si="878"/>
        <v>1.1308027456739855</v>
      </c>
      <c r="AF403" s="32">
        <f t="shared" si="878"/>
        <v>-0.12250866499989493</v>
      </c>
      <c r="AG403" s="32">
        <f t="shared" si="878"/>
        <v>0.20041948970341292</v>
      </c>
      <c r="AH403" s="32">
        <f t="shared" si="878"/>
        <v>0.60407968308254767</v>
      </c>
      <c r="AI403" s="32">
        <f t="shared" si="878"/>
        <v>1.2977621763099916</v>
      </c>
      <c r="AJ403" s="32">
        <f t="shared" si="878"/>
        <v>1.6206903310132994</v>
      </c>
      <c r="AK403" s="32">
        <f t="shared" si="878"/>
        <v>2.024350524392434</v>
      </c>
      <c r="AL403" s="32">
        <f t="shared" si="878"/>
        <v>1.1221878221128456</v>
      </c>
      <c r="AM403" s="32">
        <f t="shared" si="878"/>
        <v>1.4451159768161534</v>
      </c>
      <c r="AN403" s="32">
        <f t="shared" si="878"/>
        <v>1.8487761701952881</v>
      </c>
      <c r="AO403" s="32">
        <f t="shared" si="878"/>
        <v>0.59546475952140765</v>
      </c>
      <c r="AP403" s="32">
        <f t="shared" si="878"/>
        <v>0.91839291422471547</v>
      </c>
      <c r="AQ403" s="32">
        <f t="shared" si="878"/>
        <v>1.3220531076038502</v>
      </c>
      <c r="AR403" s="32">
        <f t="shared" si="878"/>
        <v>-0.41314524693614224</v>
      </c>
      <c r="AS403" s="32">
        <f t="shared" si="878"/>
        <v>-9.0217092232834389E-2</v>
      </c>
      <c r="AT403" s="32">
        <f t="shared" si="878"/>
        <v>0.31344310114630042</v>
      </c>
      <c r="AU403" s="32">
        <f t="shared" si="878"/>
        <v>-0.58871960113328814</v>
      </c>
      <c r="AV403" s="32">
        <f t="shared" si="878"/>
        <v>-0.26579144642998032</v>
      </c>
      <c r="AW403" s="32">
        <f t="shared" ref="AW403:CB403" si="879">SUMPRODUCT(AH$3:AH$6,$K403:$K406)</f>
        <v>0.13786874694915449</v>
      </c>
      <c r="AX403" s="32">
        <f t="shared" si="879"/>
        <v>-1.1154426637247261</v>
      </c>
      <c r="AY403" s="32">
        <f t="shared" si="879"/>
        <v>-0.79251450902141818</v>
      </c>
      <c r="AZ403" s="32">
        <f t="shared" si="879"/>
        <v>-0.38885431564228334</v>
      </c>
      <c r="BA403" s="32">
        <f t="shared" si="879"/>
        <v>0.12533482145483471</v>
      </c>
      <c r="BB403" s="32">
        <f t="shared" si="879"/>
        <v>0.44826297615814259</v>
      </c>
      <c r="BC403" s="32">
        <f t="shared" si="879"/>
        <v>0.85192316953727731</v>
      </c>
      <c r="BD403" s="32">
        <f t="shared" si="879"/>
        <v>-5.0239532742311188E-2</v>
      </c>
      <c r="BE403" s="32">
        <f t="shared" si="879"/>
        <v>0.27268862196099664</v>
      </c>
      <c r="BF403" s="32">
        <f t="shared" si="879"/>
        <v>0.67634881534013147</v>
      </c>
      <c r="BG403" s="32">
        <f t="shared" si="879"/>
        <v>-0.57696259533374894</v>
      </c>
      <c r="BH403" s="32">
        <f t="shared" si="879"/>
        <v>-0.25403444063044112</v>
      </c>
      <c r="BI403" s="32">
        <f t="shared" si="879"/>
        <v>0.14962575274869366</v>
      </c>
      <c r="BJ403" s="32">
        <f t="shared" si="879"/>
        <v>0.84330824597613729</v>
      </c>
      <c r="BK403" s="32">
        <f t="shared" si="879"/>
        <v>1.1662364006794452</v>
      </c>
      <c r="BL403" s="32">
        <f t="shared" si="879"/>
        <v>1.5698965940585801</v>
      </c>
      <c r="BM403" s="32">
        <f t="shared" si="879"/>
        <v>0.66773389177899134</v>
      </c>
      <c r="BN403" s="32">
        <f t="shared" si="879"/>
        <v>0.99066204648229916</v>
      </c>
      <c r="BO403" s="32">
        <f t="shared" si="879"/>
        <v>1.3943222398614341</v>
      </c>
      <c r="BP403" s="32">
        <f t="shared" si="879"/>
        <v>0.14101082918755348</v>
      </c>
      <c r="BQ403" s="32">
        <f t="shared" si="879"/>
        <v>0.4639389838908613</v>
      </c>
      <c r="BR403" s="32">
        <f t="shared" si="879"/>
        <v>0.86759917726999614</v>
      </c>
      <c r="BS403" s="32">
        <f t="shared" si="879"/>
        <v>-1.3220531076038502</v>
      </c>
      <c r="BT403" s="32">
        <f t="shared" si="879"/>
        <v>-0.99912495290054248</v>
      </c>
      <c r="BU403" s="32">
        <f t="shared" si="879"/>
        <v>-0.59546475952140765</v>
      </c>
      <c r="BV403" s="32">
        <f t="shared" si="879"/>
        <v>-1.4976274618009962</v>
      </c>
      <c r="BW403" s="32">
        <f t="shared" si="879"/>
        <v>-1.1746993070976883</v>
      </c>
      <c r="BX403" s="32">
        <f t="shared" si="879"/>
        <v>-0.7710391137185536</v>
      </c>
      <c r="BY403" s="32">
        <f t="shared" si="879"/>
        <v>-2.024350524392434</v>
      </c>
      <c r="BZ403" s="32">
        <f t="shared" si="879"/>
        <v>-1.7014223696891262</v>
      </c>
      <c r="CA403" s="32">
        <f t="shared" si="879"/>
        <v>-1.2977621763099916</v>
      </c>
      <c r="CB403" s="32">
        <f t="shared" si="879"/>
        <v>-0.78357303921287325</v>
      </c>
      <c r="CC403" s="32">
        <f t="shared" ref="CC403:CS403" si="880">SUMPRODUCT(BN$3:BN$6,$K403:$K406)</f>
        <v>-0.46064488450956542</v>
      </c>
      <c r="CD403" s="32">
        <f t="shared" si="880"/>
        <v>-5.6984691130430642E-2</v>
      </c>
      <c r="CE403" s="32">
        <f t="shared" si="880"/>
        <v>-0.9591473934100192</v>
      </c>
      <c r="CF403" s="32">
        <f t="shared" si="880"/>
        <v>-0.63621923870671138</v>
      </c>
      <c r="CG403" s="32">
        <f t="shared" si="880"/>
        <v>-0.23255904532757654</v>
      </c>
      <c r="CH403" s="32">
        <f t="shared" si="880"/>
        <v>-1.4858704560014568</v>
      </c>
      <c r="CI403" s="32">
        <f t="shared" si="880"/>
        <v>-1.162942301298149</v>
      </c>
      <c r="CJ403" s="32">
        <f t="shared" si="880"/>
        <v>-0.75928210791901429</v>
      </c>
      <c r="CK403" s="32">
        <f t="shared" si="880"/>
        <v>-6.5599614691570773E-2</v>
      </c>
      <c r="CL403" s="32">
        <f t="shared" si="880"/>
        <v>0.25732854001173711</v>
      </c>
      <c r="CM403" s="32">
        <f t="shared" si="880"/>
        <v>0.66098873339087194</v>
      </c>
      <c r="CN403" s="32">
        <f t="shared" si="880"/>
        <v>-0.2411739688887167</v>
      </c>
      <c r="CO403" s="32">
        <f t="shared" si="880"/>
        <v>8.1754185814591152E-2</v>
      </c>
      <c r="CP403" s="32">
        <f t="shared" si="880"/>
        <v>0.48541437919372599</v>
      </c>
      <c r="CQ403" s="32">
        <f t="shared" si="880"/>
        <v>-0.76789703148015453</v>
      </c>
      <c r="CR403" s="32">
        <f t="shared" si="880"/>
        <v>-0.4449688767768466</v>
      </c>
      <c r="CS403" s="32">
        <f t="shared" si="880"/>
        <v>-4.1308683397711821E-2</v>
      </c>
    </row>
    <row r="404" spans="2:97" ht="14.25" thickTop="1" thickBot="1" x14ac:dyDescent="0.25">
      <c r="H404" s="33">
        <f>H403</f>
        <v>7.6422330064218613E-6</v>
      </c>
      <c r="I404" s="33">
        <f t="shared" ref="I404:J404" si="881">I399</f>
        <v>0.62822908967096613</v>
      </c>
      <c r="J404" s="33">
        <f t="shared" si="881"/>
        <v>-0.30661389470937345</v>
      </c>
      <c r="K404" s="33">
        <f t="shared" ref="K404:K406" si="882">I404+J404*H404</f>
        <v>0.62822674645613974</v>
      </c>
      <c r="L404" s="33">
        <f>$CE$4-$CE$7*SUMPRODUCT($B$4:$CD$4,Q405:CS405)</f>
        <v>-3.8205828367665617E-5</v>
      </c>
      <c r="M404" s="39" t="s">
        <v>414</v>
      </c>
      <c r="O404" s="47">
        <f t="shared" ref="O404:O405" si="883">SUM(Q404:CS404)</f>
        <v>127.41787553591158</v>
      </c>
      <c r="P404" s="39" t="s">
        <v>404</v>
      </c>
      <c r="Q404" s="33">
        <f>EXP(Q403)</f>
        <v>1.0421737576351084</v>
      </c>
      <c r="R404" s="33">
        <f>EXP(R403)</f>
        <v>1.4394150821258216</v>
      </c>
      <c r="S404" s="33">
        <f t="shared" ref="S404:CD404" si="884">EXP(S403)</f>
        <v>2.1552291057548385</v>
      </c>
      <c r="T404" s="33">
        <f t="shared" si="884"/>
        <v>0.87435774242366981</v>
      </c>
      <c r="U404" s="33">
        <f t="shared" si="884"/>
        <v>1.2076332880171887</v>
      </c>
      <c r="V404" s="33">
        <f t="shared" si="884"/>
        <v>1.8081833681839607</v>
      </c>
      <c r="W404" s="33">
        <f t="shared" si="884"/>
        <v>0.51634055887123709</v>
      </c>
      <c r="X404" s="33">
        <f t="shared" si="884"/>
        <v>0.71315208477237213</v>
      </c>
      <c r="Y404" s="33">
        <f t="shared" si="884"/>
        <v>1.0677991004937977</v>
      </c>
      <c r="Z404" s="33">
        <f t="shared" si="884"/>
        <v>1.7856611731751411</v>
      </c>
      <c r="AA404" s="33">
        <f t="shared" si="884"/>
        <v>2.4662947089238805</v>
      </c>
      <c r="AB404" s="33">
        <f t="shared" si="884"/>
        <v>3.6927709081606479</v>
      </c>
      <c r="AC404" s="33">
        <f t="shared" si="884"/>
        <v>1.4981251069437036</v>
      </c>
      <c r="AD404" s="33">
        <f t="shared" si="884"/>
        <v>2.069159636814752</v>
      </c>
      <c r="AE404" s="33">
        <f t="shared" si="884"/>
        <v>3.0981425226767567</v>
      </c>
      <c r="AF404" s="33">
        <f t="shared" si="884"/>
        <v>0.8846982390001229</v>
      </c>
      <c r="AG404" s="33">
        <f t="shared" si="884"/>
        <v>1.2219152315220725</v>
      </c>
      <c r="AH404" s="33">
        <f t="shared" si="884"/>
        <v>1.8295676517799144</v>
      </c>
      <c r="AI404" s="33">
        <f t="shared" si="884"/>
        <v>3.6610946094137491</v>
      </c>
      <c r="AJ404" s="33">
        <f t="shared" si="884"/>
        <v>5.0565798258420527</v>
      </c>
      <c r="AK404" s="33">
        <f t="shared" si="884"/>
        <v>7.5711920429043431</v>
      </c>
      <c r="AL404" s="33">
        <f t="shared" si="884"/>
        <v>3.0715668995066578</v>
      </c>
      <c r="AM404" s="33">
        <f t="shared" si="884"/>
        <v>4.2423441278554304</v>
      </c>
      <c r="AN404" s="33">
        <f t="shared" si="884"/>
        <v>6.3520409467148564</v>
      </c>
      <c r="AO404" s="33">
        <f t="shared" si="884"/>
        <v>1.8138737641933944</v>
      </c>
      <c r="AP404" s="33">
        <f t="shared" si="884"/>
        <v>2.5052609837125228</v>
      </c>
      <c r="AQ404" s="33">
        <f t="shared" si="884"/>
        <v>3.7511149192872324</v>
      </c>
      <c r="AR404" s="33">
        <f t="shared" si="884"/>
        <v>0.66156618538760503</v>
      </c>
      <c r="AS404" s="33">
        <f t="shared" si="884"/>
        <v>0.91373279944435093</v>
      </c>
      <c r="AT404" s="33">
        <f t="shared" si="884"/>
        <v>1.368127615654074</v>
      </c>
      <c r="AU404" s="33">
        <f t="shared" si="884"/>
        <v>0.55503749934363045</v>
      </c>
      <c r="AV404" s="33">
        <f t="shared" si="884"/>
        <v>0.76659898778639946</v>
      </c>
      <c r="AW404" s="33">
        <f t="shared" si="884"/>
        <v>1.1478248848687724</v>
      </c>
      <c r="AX404" s="33">
        <f t="shared" si="884"/>
        <v>0.32777015482378802</v>
      </c>
      <c r="AY404" s="33">
        <f t="shared" si="884"/>
        <v>0.45270503202333018</v>
      </c>
      <c r="AZ404" s="33">
        <f t="shared" si="884"/>
        <v>0.67783301248824301</v>
      </c>
      <c r="BA404" s="33">
        <f t="shared" si="884"/>
        <v>1.1335279190035494</v>
      </c>
      <c r="BB404" s="33">
        <f t="shared" si="884"/>
        <v>1.5655903544595644</v>
      </c>
      <c r="BC404" s="33">
        <f t="shared" si="884"/>
        <v>2.3441507189413642</v>
      </c>
      <c r="BD404" s="33">
        <f t="shared" si="884"/>
        <v>0.95100160119475619</v>
      </c>
      <c r="BE404" s="33">
        <f t="shared" si="884"/>
        <v>1.3134911888318912</v>
      </c>
      <c r="BF404" s="33">
        <f t="shared" si="884"/>
        <v>1.9666838811652558</v>
      </c>
      <c r="BG404" s="33">
        <f t="shared" si="884"/>
        <v>0.56160158985634978</v>
      </c>
      <c r="BH404" s="33">
        <f t="shared" si="884"/>
        <v>0.77566508719182636</v>
      </c>
      <c r="BI404" s="33">
        <f t="shared" si="884"/>
        <v>1.1613995108101554</v>
      </c>
      <c r="BJ404" s="33">
        <f t="shared" si="884"/>
        <v>2.3240427782302699</v>
      </c>
      <c r="BK404" s="33">
        <f t="shared" si="884"/>
        <v>3.2098891398698108</v>
      </c>
      <c r="BL404" s="33">
        <f t="shared" si="884"/>
        <v>4.8061511834909778</v>
      </c>
      <c r="BM404" s="33">
        <f t="shared" si="884"/>
        <v>1.9498138213348901</v>
      </c>
      <c r="BN404" s="33">
        <f t="shared" si="884"/>
        <v>2.6930167845863973</v>
      </c>
      <c r="BO404" s="33">
        <f t="shared" si="884"/>
        <v>4.0322407542479599</v>
      </c>
      <c r="BP404" s="33">
        <f t="shared" si="884"/>
        <v>1.1514371170457256</v>
      </c>
      <c r="BQ404" s="33">
        <f t="shared" si="884"/>
        <v>1.5903259319789829</v>
      </c>
      <c r="BR404" s="33">
        <f t="shared" si="884"/>
        <v>2.3811871772079907</v>
      </c>
      <c r="BS404" s="33">
        <f t="shared" si="884"/>
        <v>0.26658740708216289</v>
      </c>
      <c r="BT404" s="33">
        <f t="shared" si="884"/>
        <v>0.36820149389449019</v>
      </c>
      <c r="BU404" s="33">
        <f t="shared" si="884"/>
        <v>0.55130628147361005</v>
      </c>
      <c r="BV404" s="33">
        <f t="shared" si="884"/>
        <v>0.2236601734665358</v>
      </c>
      <c r="BW404" s="33">
        <f t="shared" si="884"/>
        <v>0.30891185332583326</v>
      </c>
      <c r="BX404" s="33">
        <f t="shared" si="884"/>
        <v>0.46253219496439096</v>
      </c>
      <c r="BY404" s="33">
        <f t="shared" si="884"/>
        <v>0.13207959781408418</v>
      </c>
      <c r="BZ404" s="33">
        <f t="shared" si="884"/>
        <v>0.18242386525459836</v>
      </c>
      <c r="CA404" s="33">
        <f t="shared" si="884"/>
        <v>0.27314235404589282</v>
      </c>
      <c r="CB404" s="33">
        <f t="shared" si="884"/>
        <v>0.4567710313146513</v>
      </c>
      <c r="CC404" s="33">
        <f t="shared" si="884"/>
        <v>0.63087667170245199</v>
      </c>
      <c r="CD404" s="33">
        <f t="shared" si="884"/>
        <v>0.9446085301446161</v>
      </c>
      <c r="CE404" s="33">
        <f t="shared" ref="CE404:CS404" si="885">EXP(CE403)</f>
        <v>0.38321948218220581</v>
      </c>
      <c r="CF404" s="33">
        <f t="shared" si="885"/>
        <v>0.52928976418407181</v>
      </c>
      <c r="CG404" s="33">
        <f t="shared" si="885"/>
        <v>0.79250295436873319</v>
      </c>
      <c r="CH404" s="33">
        <f t="shared" si="885"/>
        <v>0.22630526613948315</v>
      </c>
      <c r="CI404" s="33">
        <f t="shared" si="885"/>
        <v>0.31256516570216925</v>
      </c>
      <c r="CJ404" s="33">
        <f t="shared" si="885"/>
        <v>0.46800228157364426</v>
      </c>
      <c r="CK404" s="33">
        <f t="shared" si="885"/>
        <v>0.93650575238128198</v>
      </c>
      <c r="CL404" s="33">
        <f t="shared" si="885"/>
        <v>1.2934700136128199</v>
      </c>
      <c r="CM404" s="33">
        <f t="shared" si="885"/>
        <v>1.9367062742196395</v>
      </c>
      <c r="CN404" s="33">
        <f t="shared" si="885"/>
        <v>0.78570492628502275</v>
      </c>
      <c r="CO404" s="33">
        <f t="shared" si="885"/>
        <v>1.0851890221852956</v>
      </c>
      <c r="CP404" s="33">
        <f t="shared" si="885"/>
        <v>1.6248481726377668</v>
      </c>
      <c r="CQ404" s="33">
        <f t="shared" si="885"/>
        <v>0.4639877947684658</v>
      </c>
      <c r="CR404" s="33">
        <f t="shared" si="885"/>
        <v>0.64084422085963588</v>
      </c>
      <c r="CS404" s="33">
        <f t="shared" si="885"/>
        <v>0.95953289235490946</v>
      </c>
    </row>
    <row r="405" spans="2:97" ht="14.25" thickTop="1" thickBot="1" x14ac:dyDescent="0.25">
      <c r="H405" s="32">
        <f t="shared" ref="H405:H406" si="886">H404</f>
        <v>7.6422330064218613E-6</v>
      </c>
      <c r="I405" s="32">
        <f t="shared" ref="I405:J405" si="887">I400</f>
        <v>-0.35114938028044101</v>
      </c>
      <c r="J405" s="32">
        <f t="shared" si="887"/>
        <v>8.7917516854624997E-2</v>
      </c>
      <c r="K405" s="32">
        <f t="shared" si="882"/>
        <v>-0.35114870839429185</v>
      </c>
      <c r="L405" s="32">
        <f>$CE$5-$CE$7*SUMPRODUCT($B$5:$CD$5,Q405:CS405)</f>
        <v>1.052168320114788E-5</v>
      </c>
      <c r="M405" s="32">
        <f>SUMPRODUCT($B$7:$CD$7, LN(Q405:CS405))</f>
        <v>-487.23803414486957</v>
      </c>
      <c r="O405" s="48">
        <f t="shared" si="883"/>
        <v>1</v>
      </c>
      <c r="P405" s="39" t="s">
        <v>405</v>
      </c>
      <c r="Q405" s="32">
        <f t="shared" ref="Q405:AV405" si="888">Q404/$O404</f>
        <v>8.1791801444796586E-3</v>
      </c>
      <c r="R405" s="32">
        <f t="shared" si="888"/>
        <v>1.1296806480815444E-2</v>
      </c>
      <c r="S405" s="32">
        <f t="shared" si="888"/>
        <v>1.6914652647362707E-2</v>
      </c>
      <c r="T405" s="32">
        <f t="shared" si="888"/>
        <v>6.8621277724665872E-3</v>
      </c>
      <c r="U405" s="32">
        <f t="shared" si="888"/>
        <v>9.4777383702087242E-3</v>
      </c>
      <c r="V405" s="32">
        <f t="shared" si="888"/>
        <v>1.419097093385724E-2</v>
      </c>
      <c r="W405" s="32">
        <f t="shared" si="888"/>
        <v>4.0523400401987642E-3</v>
      </c>
      <c r="X405" s="32">
        <f t="shared" si="888"/>
        <v>5.5969547582935229E-3</v>
      </c>
      <c r="Y405" s="32">
        <f t="shared" si="888"/>
        <v>8.380292765066924E-3</v>
      </c>
      <c r="Z405" s="32">
        <f t="shared" si="888"/>
        <v>1.4014212414582823E-2</v>
      </c>
      <c r="AA405" s="32">
        <f t="shared" si="888"/>
        <v>1.9355955344183853E-2</v>
      </c>
      <c r="AB405" s="32">
        <f t="shared" si="888"/>
        <v>2.8981576506664278E-2</v>
      </c>
      <c r="AC405" s="32">
        <f t="shared" si="888"/>
        <v>1.1757574050286771E-2</v>
      </c>
      <c r="AD405" s="32">
        <f t="shared" si="888"/>
        <v>1.6239162896979693E-2</v>
      </c>
      <c r="AE405" s="32">
        <f t="shared" si="888"/>
        <v>2.4314818542109293E-2</v>
      </c>
      <c r="AF405" s="32">
        <f t="shared" si="888"/>
        <v>6.9432819789149499E-3</v>
      </c>
      <c r="AG405" s="32">
        <f t="shared" si="888"/>
        <v>9.5898258104114027E-3</v>
      </c>
      <c r="AH405" s="32">
        <f t="shared" si="888"/>
        <v>1.4358798905450807E-2</v>
      </c>
      <c r="AI405" s="32">
        <f t="shared" si="888"/>
        <v>2.8732974820176647E-2</v>
      </c>
      <c r="AJ405" s="32">
        <f t="shared" si="888"/>
        <v>3.968501126372101E-2</v>
      </c>
      <c r="AK405" s="32">
        <f t="shared" si="888"/>
        <v>5.9420171707151651E-2</v>
      </c>
      <c r="AL405" s="32">
        <f t="shared" si="888"/>
        <v>2.4106247938822087E-2</v>
      </c>
      <c r="AM405" s="32">
        <f t="shared" si="888"/>
        <v>3.3294732862342885E-2</v>
      </c>
      <c r="AN405" s="32">
        <f t="shared" si="888"/>
        <v>4.9852039362597841E-2</v>
      </c>
      <c r="AO405" s="32">
        <f t="shared" si="888"/>
        <v>1.4235630256464059E-2</v>
      </c>
      <c r="AP405" s="32">
        <f t="shared" si="888"/>
        <v>1.9661770165100876E-2</v>
      </c>
      <c r="AQ405" s="32">
        <f t="shared" si="888"/>
        <v>2.9439471530272175E-2</v>
      </c>
      <c r="AR405" s="32">
        <f t="shared" si="888"/>
        <v>5.1920986957685426E-3</v>
      </c>
      <c r="AS405" s="32">
        <f t="shared" si="888"/>
        <v>7.1711507949826364E-3</v>
      </c>
      <c r="AT405" s="32">
        <f t="shared" si="888"/>
        <v>1.0737328729582213E-2</v>
      </c>
      <c r="AU405" s="32">
        <f t="shared" si="888"/>
        <v>4.3560410735870268E-3</v>
      </c>
      <c r="AV405" s="32">
        <f t="shared" si="888"/>
        <v>6.0164163353229076E-3</v>
      </c>
      <c r="AW405" s="32">
        <f t="shared" ref="AW405:CB405" si="889">AW404/$O404</f>
        <v>9.0083505162921063E-3</v>
      </c>
      <c r="AX405" s="32">
        <f t="shared" si="889"/>
        <v>2.5724032318480226E-3</v>
      </c>
      <c r="AY405" s="32">
        <f t="shared" si="889"/>
        <v>3.5529161832221832E-3</v>
      </c>
      <c r="AZ405" s="32">
        <f t="shared" si="889"/>
        <v>5.319763884284838E-3</v>
      </c>
      <c r="BA405" s="32">
        <f t="shared" si="889"/>
        <v>8.8961451777154685E-3</v>
      </c>
      <c r="BB405" s="32">
        <f t="shared" si="889"/>
        <v>1.2287054291831422E-2</v>
      </c>
      <c r="BC405" s="32">
        <f t="shared" si="889"/>
        <v>1.8397345812602928E-2</v>
      </c>
      <c r="BD405" s="32">
        <f t="shared" si="889"/>
        <v>7.4636435209338029E-3</v>
      </c>
      <c r="BE405" s="32">
        <f t="shared" si="889"/>
        <v>1.0308531540864497E-2</v>
      </c>
      <c r="BF405" s="32">
        <f t="shared" si="889"/>
        <v>1.5434913452241352E-2</v>
      </c>
      <c r="BG405" s="32">
        <f t="shared" si="889"/>
        <v>4.4075573187379617E-3</v>
      </c>
      <c r="BH405" s="32">
        <f t="shared" si="889"/>
        <v>6.0875688276030952E-3</v>
      </c>
      <c r="BI405" s="32">
        <f t="shared" si="889"/>
        <v>9.1148867921818817E-3</v>
      </c>
      <c r="BJ405" s="32">
        <f t="shared" si="889"/>
        <v>1.823953482551402E-2</v>
      </c>
      <c r="BK405" s="32">
        <f t="shared" si="889"/>
        <v>2.5191827491780245E-2</v>
      </c>
      <c r="BL405" s="32">
        <f t="shared" si="889"/>
        <v>3.7719599100805974E-2</v>
      </c>
      <c r="BM405" s="32">
        <f t="shared" si="889"/>
        <v>1.5302513977211562E-2</v>
      </c>
      <c r="BN405" s="32">
        <f t="shared" si="889"/>
        <v>2.1135313811031127E-2</v>
      </c>
      <c r="BO405" s="32">
        <f t="shared" si="889"/>
        <v>3.1645801166348193E-2</v>
      </c>
      <c r="BP405" s="32">
        <f t="shared" si="889"/>
        <v>9.0367000093421225E-3</v>
      </c>
      <c r="BQ405" s="32">
        <f t="shared" si="889"/>
        <v>1.2481183862862035E-2</v>
      </c>
      <c r="BR405" s="32">
        <f t="shared" si="889"/>
        <v>1.8688015062194901E-2</v>
      </c>
      <c r="BS405" s="32">
        <f t="shared" si="889"/>
        <v>2.0922292571659432E-3</v>
      </c>
      <c r="BT405" s="32">
        <f t="shared" si="889"/>
        <v>2.889716159101365E-3</v>
      </c>
      <c r="BU405" s="32">
        <f t="shared" si="889"/>
        <v>4.326757757927218E-3</v>
      </c>
      <c r="BV405" s="32">
        <f t="shared" si="889"/>
        <v>1.7553280693610308E-3</v>
      </c>
      <c r="BW405" s="32">
        <f t="shared" si="889"/>
        <v>2.424399653710827E-3</v>
      </c>
      <c r="BX405" s="32">
        <f t="shared" si="889"/>
        <v>3.6300416485442848E-3</v>
      </c>
      <c r="BY405" s="32">
        <f t="shared" si="889"/>
        <v>1.0365860932664722E-3</v>
      </c>
      <c r="BZ405" s="32">
        <f t="shared" si="889"/>
        <v>1.4316975894264055E-3</v>
      </c>
      <c r="CA405" s="32">
        <f t="shared" si="889"/>
        <v>2.1436737419853629E-3</v>
      </c>
      <c r="CB405" s="32">
        <f t="shared" si="889"/>
        <v>3.5848269278819871E-3</v>
      </c>
      <c r="CC405" s="32">
        <f t="shared" ref="CC405:CS405" si="890">CC404/$O404</f>
        <v>4.9512414882843117E-3</v>
      </c>
      <c r="CD405" s="32">
        <f t="shared" si="890"/>
        <v>7.4134694694261063E-3</v>
      </c>
      <c r="CE405" s="32">
        <f t="shared" si="890"/>
        <v>3.0075802203608304E-3</v>
      </c>
      <c r="CF405" s="32">
        <f t="shared" si="890"/>
        <v>4.1539678946765695E-3</v>
      </c>
      <c r="CG405" s="32">
        <f t="shared" si="890"/>
        <v>6.2197156484952807E-3</v>
      </c>
      <c r="CH405" s="32">
        <f t="shared" si="890"/>
        <v>1.7760872655242243E-3</v>
      </c>
      <c r="CI405" s="32">
        <f t="shared" si="890"/>
        <v>2.4530715520686545E-3</v>
      </c>
      <c r="CJ405" s="32">
        <f t="shared" si="890"/>
        <v>3.6729719405951171E-3</v>
      </c>
      <c r="CK405" s="32">
        <f t="shared" si="890"/>
        <v>7.3498773107179638E-3</v>
      </c>
      <c r="CL405" s="32">
        <f t="shared" si="890"/>
        <v>1.0151401506049025E-2</v>
      </c>
      <c r="CM405" s="32">
        <f t="shared" si="890"/>
        <v>1.5199643425806424E-2</v>
      </c>
      <c r="CN405" s="32">
        <f t="shared" si="890"/>
        <v>6.1663634162820342E-3</v>
      </c>
      <c r="CO405" s="32">
        <f t="shared" si="890"/>
        <v>8.5167722159944885E-3</v>
      </c>
      <c r="CP405" s="32">
        <f t="shared" si="890"/>
        <v>1.2752121048979647E-2</v>
      </c>
      <c r="CQ405" s="32">
        <f t="shared" si="890"/>
        <v>3.641465475836591E-3</v>
      </c>
      <c r="CR405" s="32">
        <f t="shared" si="890"/>
        <v>5.0294687316382054E-3</v>
      </c>
      <c r="CS405" s="32">
        <f t="shared" si="890"/>
        <v>7.5305987352180725E-3</v>
      </c>
    </row>
    <row r="406" spans="2:97" ht="13.5" thickTop="1" x14ac:dyDescent="0.2">
      <c r="H406" s="34">
        <f t="shared" si="886"/>
        <v>7.6422330064218613E-6</v>
      </c>
      <c r="I406" s="34">
        <f t="shared" ref="I406:J406" si="891">I401</f>
        <v>0.363289285167813</v>
      </c>
      <c r="J406" s="34">
        <f t="shared" si="891"/>
        <v>0.6397179206957635</v>
      </c>
      <c r="K406" s="34">
        <f t="shared" si="882"/>
        <v>0.36329417404122133</v>
      </c>
      <c r="L406" s="34">
        <f>$CE$6-$CE$7*SUMPRODUCT($B$6:$CD$6,Q405:CS405)</f>
        <v>8.6692361811913088E-5</v>
      </c>
    </row>
    <row r="407" spans="2:97" ht="13.5" thickBot="1" x14ac:dyDescent="0.25">
      <c r="B407" s="39" t="s">
        <v>406</v>
      </c>
      <c r="D407" s="39" t="s">
        <v>407</v>
      </c>
      <c r="E407" s="39" t="s">
        <v>408</v>
      </c>
      <c r="F407" s="39" t="s">
        <v>409</v>
      </c>
      <c r="H407" s="39" t="s">
        <v>386</v>
      </c>
      <c r="I407" s="39" t="s">
        <v>410</v>
      </c>
      <c r="J407" s="39" t="s">
        <v>411</v>
      </c>
      <c r="K407" s="39" t="s">
        <v>388</v>
      </c>
      <c r="L407" s="39" t="s">
        <v>412</v>
      </c>
      <c r="M407" s="39" t="s">
        <v>413</v>
      </c>
      <c r="O407" s="45" t="s">
        <v>375</v>
      </c>
    </row>
    <row r="408" spans="2:97" ht="14.25" thickTop="1" thickBot="1" x14ac:dyDescent="0.25">
      <c r="B408" s="32">
        <f>1+B403</f>
        <v>5</v>
      </c>
      <c r="D408" s="32">
        <f>IF(F403,IF(M408&lt;0,D403,H408),E403)</f>
        <v>8.9159385074921715E-6</v>
      </c>
      <c r="E408" s="32">
        <f>IF(F403,IF(M408&lt;0,H408,E403),H408)</f>
        <v>1.0189644008562482E-5</v>
      </c>
      <c r="F408" s="32" t="b">
        <f>OR(F403,M408*M403&lt;=0)</f>
        <v>1</v>
      </c>
      <c r="H408" s="32">
        <f>IF(F403,(D403+E403)/2,2*H403)</f>
        <v>8.9159385074921715E-6</v>
      </c>
      <c r="I408" s="32">
        <f>I403</f>
        <v>-0.68167325326777461</v>
      </c>
      <c r="J408" s="32">
        <f>J403</f>
        <v>-1</v>
      </c>
      <c r="K408" s="32">
        <f>I408+J408*H408</f>
        <v>-0.68168216920628211</v>
      </c>
      <c r="L408" s="32">
        <f>$CE$3-$CE$7*SUMPRODUCT($B$3:$CD$3,Q410:CS410)</f>
        <v>-2.4762142544432209E-5</v>
      </c>
      <c r="M408" s="32">
        <f>SUMPRODUCT(L408:L411,J408:J411)</f>
        <v>4.2864242781607625E-5</v>
      </c>
      <c r="O408" s="46">
        <f>SUM(Q408:CS408)</f>
        <v>7.3626018064682688</v>
      </c>
      <c r="P408" s="39" t="s">
        <v>402</v>
      </c>
      <c r="Q408" s="32">
        <f t="shared" ref="Q408:AV408" si="892">SUMPRODUCT(B$3:B$6,$K408:$K411)</f>
        <v>4.1309420845757672E-2</v>
      </c>
      <c r="R408" s="32">
        <f t="shared" si="892"/>
        <v>0.36423829982660749</v>
      </c>
      <c r="S408" s="32">
        <f t="shared" si="892"/>
        <v>0.76789939855266987</v>
      </c>
      <c r="T408" s="32">
        <f t="shared" si="892"/>
        <v>-0.13426487736087583</v>
      </c>
      <c r="U408" s="32">
        <f t="shared" si="892"/>
        <v>0.18866400161997401</v>
      </c>
      <c r="V408" s="32">
        <f t="shared" si="892"/>
        <v>0.59232510034603636</v>
      </c>
      <c r="W408" s="32">
        <f t="shared" si="892"/>
        <v>-0.66098777198077641</v>
      </c>
      <c r="X408" s="32">
        <f t="shared" si="892"/>
        <v>-0.33805889299992653</v>
      </c>
      <c r="Y408" s="32">
        <f t="shared" si="892"/>
        <v>6.5602205726135787E-2</v>
      </c>
      <c r="Z408" s="32">
        <f t="shared" si="892"/>
        <v>0.5797891544917595</v>
      </c>
      <c r="AA408" s="32">
        <f t="shared" si="892"/>
        <v>0.90271803347260926</v>
      </c>
      <c r="AB408" s="32">
        <f t="shared" si="892"/>
        <v>1.3063791321986715</v>
      </c>
      <c r="AC408" s="32">
        <f t="shared" si="892"/>
        <v>0.40421485628512593</v>
      </c>
      <c r="AD408" s="32">
        <f t="shared" si="892"/>
        <v>0.72714373526597575</v>
      </c>
      <c r="AE408" s="32">
        <f t="shared" si="892"/>
        <v>1.130804833992038</v>
      </c>
      <c r="AF408" s="32">
        <f t="shared" si="892"/>
        <v>-0.12250803833477458</v>
      </c>
      <c r="AG408" s="32">
        <f t="shared" si="892"/>
        <v>0.20042084064607527</v>
      </c>
      <c r="AH408" s="32">
        <f t="shared" si="892"/>
        <v>0.6040819393721375</v>
      </c>
      <c r="AI408" s="32">
        <f t="shared" si="892"/>
        <v>1.2977621326864284</v>
      </c>
      <c r="AJ408" s="32">
        <f t="shared" si="892"/>
        <v>1.6206910116672781</v>
      </c>
      <c r="AK408" s="32">
        <f t="shared" si="892"/>
        <v>2.0243521103933406</v>
      </c>
      <c r="AL408" s="32">
        <f t="shared" si="892"/>
        <v>1.1221878344797949</v>
      </c>
      <c r="AM408" s="32">
        <f t="shared" si="892"/>
        <v>1.4451167134606446</v>
      </c>
      <c r="AN408" s="32">
        <f t="shared" si="892"/>
        <v>1.8487778121867069</v>
      </c>
      <c r="AO408" s="32">
        <f t="shared" si="892"/>
        <v>0.59546493985989435</v>
      </c>
      <c r="AP408" s="32">
        <f t="shared" si="892"/>
        <v>0.91839381884074411</v>
      </c>
      <c r="AQ408" s="32">
        <f t="shared" si="892"/>
        <v>1.3220549175668064</v>
      </c>
      <c r="AR408" s="32">
        <f t="shared" si="892"/>
        <v>-0.4131453586250971</v>
      </c>
      <c r="AS408" s="32">
        <f t="shared" si="892"/>
        <v>-9.0216479644247255E-2</v>
      </c>
      <c r="AT408" s="32">
        <f t="shared" si="892"/>
        <v>0.31344461908181503</v>
      </c>
      <c r="AU408" s="32">
        <f t="shared" si="892"/>
        <v>-0.58871965683173055</v>
      </c>
      <c r="AV408" s="32">
        <f t="shared" si="892"/>
        <v>-0.26579077785088079</v>
      </c>
      <c r="AW408" s="32">
        <f t="shared" ref="AW408:CB408" si="893">SUMPRODUCT(AH$3:AH$6,$K408:$K411)</f>
        <v>0.13787032087518153</v>
      </c>
      <c r="AX408" s="32">
        <f t="shared" si="893"/>
        <v>-1.1154425514516311</v>
      </c>
      <c r="AY408" s="32">
        <f t="shared" si="893"/>
        <v>-0.79251367247078131</v>
      </c>
      <c r="AZ408" s="32">
        <f t="shared" si="893"/>
        <v>-0.38885257374471899</v>
      </c>
      <c r="BA408" s="32">
        <f t="shared" si="893"/>
        <v>0.12533437502090466</v>
      </c>
      <c r="BB408" s="32">
        <f t="shared" si="893"/>
        <v>0.44826325400175449</v>
      </c>
      <c r="BC408" s="32">
        <f t="shared" si="893"/>
        <v>0.85192435272781686</v>
      </c>
      <c r="BD408" s="32">
        <f t="shared" si="893"/>
        <v>-5.0239923185728841E-2</v>
      </c>
      <c r="BE408" s="32">
        <f t="shared" si="893"/>
        <v>0.27268895579512098</v>
      </c>
      <c r="BF408" s="32">
        <f t="shared" si="893"/>
        <v>0.67635005452118335</v>
      </c>
      <c r="BG408" s="32">
        <f t="shared" si="893"/>
        <v>-0.57696281780562941</v>
      </c>
      <c r="BH408" s="32">
        <f t="shared" si="893"/>
        <v>-0.25403393882477954</v>
      </c>
      <c r="BI408" s="32">
        <f t="shared" si="893"/>
        <v>0.14962715990128278</v>
      </c>
      <c r="BJ408" s="32">
        <f t="shared" si="893"/>
        <v>0.84330735321557371</v>
      </c>
      <c r="BK408" s="32">
        <f t="shared" si="893"/>
        <v>1.1662362321964235</v>
      </c>
      <c r="BL408" s="32">
        <f t="shared" si="893"/>
        <v>1.5698973309224857</v>
      </c>
      <c r="BM408" s="32">
        <f t="shared" si="893"/>
        <v>0.6677330550089402</v>
      </c>
      <c r="BN408" s="32">
        <f t="shared" si="893"/>
        <v>0.99066193398978997</v>
      </c>
      <c r="BO408" s="32">
        <f t="shared" si="893"/>
        <v>1.3943230327158522</v>
      </c>
      <c r="BP408" s="32">
        <f t="shared" si="893"/>
        <v>0.14101016038903963</v>
      </c>
      <c r="BQ408" s="32">
        <f t="shared" si="893"/>
        <v>0.46393903936988945</v>
      </c>
      <c r="BR408" s="32">
        <f t="shared" si="893"/>
        <v>0.86760013809595171</v>
      </c>
      <c r="BS408" s="32">
        <f t="shared" si="893"/>
        <v>-1.3220549175668064</v>
      </c>
      <c r="BT408" s="32">
        <f t="shared" si="893"/>
        <v>-0.99912603858595661</v>
      </c>
      <c r="BU408" s="32">
        <f t="shared" si="893"/>
        <v>-0.59546493985989435</v>
      </c>
      <c r="BV408" s="32">
        <f t="shared" si="893"/>
        <v>-1.4976292157734399</v>
      </c>
      <c r="BW408" s="32">
        <f t="shared" si="893"/>
        <v>-1.1747003367925901</v>
      </c>
      <c r="BX408" s="32">
        <f t="shared" si="893"/>
        <v>-0.77103923806652785</v>
      </c>
      <c r="BY408" s="32">
        <f t="shared" si="893"/>
        <v>-2.0243521103933406</v>
      </c>
      <c r="BZ408" s="32">
        <f t="shared" si="893"/>
        <v>-1.7014232314124906</v>
      </c>
      <c r="CA408" s="32">
        <f t="shared" si="893"/>
        <v>-1.2977621326864284</v>
      </c>
      <c r="CB408" s="32">
        <f t="shared" si="893"/>
        <v>-0.78357518392080472</v>
      </c>
      <c r="CC408" s="32">
        <f t="shared" ref="CC408:CS408" si="894">SUMPRODUCT(BN$3:BN$6,$K408:$K411)</f>
        <v>-0.46064630493995495</v>
      </c>
      <c r="CD408" s="32">
        <f t="shared" si="894"/>
        <v>-5.6985206213892636E-2</v>
      </c>
      <c r="CE408" s="32">
        <f t="shared" si="894"/>
        <v>-0.95914948212743822</v>
      </c>
      <c r="CF408" s="32">
        <f t="shared" si="894"/>
        <v>-0.63622060314658846</v>
      </c>
      <c r="CG408" s="32">
        <f t="shared" si="894"/>
        <v>-0.23255950442052614</v>
      </c>
      <c r="CH408" s="32">
        <f t="shared" si="894"/>
        <v>-1.4858723767473387</v>
      </c>
      <c r="CI408" s="32">
        <f t="shared" si="894"/>
        <v>-1.162943497766489</v>
      </c>
      <c r="CJ408" s="32">
        <f t="shared" si="894"/>
        <v>-0.75928239904042671</v>
      </c>
      <c r="CK408" s="32">
        <f t="shared" si="894"/>
        <v>-6.5602205726135787E-2</v>
      </c>
      <c r="CL408" s="32">
        <f t="shared" si="894"/>
        <v>0.25732667325471403</v>
      </c>
      <c r="CM408" s="32">
        <f t="shared" si="894"/>
        <v>0.66098777198077641</v>
      </c>
      <c r="CN408" s="32">
        <f t="shared" si="894"/>
        <v>-0.24117650393276929</v>
      </c>
      <c r="CO408" s="32">
        <f t="shared" si="894"/>
        <v>8.1752375048080556E-2</v>
      </c>
      <c r="CP408" s="32">
        <f t="shared" si="894"/>
        <v>0.48541347377414285</v>
      </c>
      <c r="CQ408" s="32">
        <f t="shared" si="894"/>
        <v>-0.76789939855266987</v>
      </c>
      <c r="CR408" s="32">
        <f t="shared" si="894"/>
        <v>-0.44497051957181999</v>
      </c>
      <c r="CS408" s="32">
        <f t="shared" si="894"/>
        <v>-4.1309420845757672E-2</v>
      </c>
    </row>
    <row r="409" spans="2:97" ht="14.25" thickTop="1" thickBot="1" x14ac:dyDescent="0.25">
      <c r="H409" s="33">
        <f>H408</f>
        <v>8.9159385074921715E-6</v>
      </c>
      <c r="I409" s="33">
        <f t="shared" ref="I409:J409" si="895">I404</f>
        <v>0.62822908967096613</v>
      </c>
      <c r="J409" s="33">
        <f t="shared" si="895"/>
        <v>-0.30661389470937345</v>
      </c>
      <c r="K409" s="33">
        <f t="shared" ref="K409:K411" si="896">I409+J409*H409</f>
        <v>0.62822635592033538</v>
      </c>
      <c r="L409" s="33">
        <f>$CE$4-$CE$7*SUMPRODUCT($B$4:$CD$4,Q410:CS410)</f>
        <v>-1.0193820031645373E-5</v>
      </c>
      <c r="M409" s="39" t="s">
        <v>414</v>
      </c>
      <c r="O409" s="47">
        <f t="shared" ref="O409:O410" si="897">SUM(Q409:CS409)</f>
        <v>127.41795514975388</v>
      </c>
      <c r="P409" s="39" t="s">
        <v>404</v>
      </c>
      <c r="Q409" s="33">
        <f>EXP(Q408)</f>
        <v>1.0421745261843929</v>
      </c>
      <c r="R409" s="33">
        <f>EXP(R408)</f>
        <v>1.4394171861572165</v>
      </c>
      <c r="S409" s="33">
        <f t="shared" ref="S409:CD409" si="898">EXP(S408)</f>
        <v>2.1552342073444568</v>
      </c>
      <c r="T409" s="33">
        <f t="shared" si="898"/>
        <v>0.87435843617309161</v>
      </c>
      <c r="U409" s="33">
        <f t="shared" si="898"/>
        <v>1.207635120863064</v>
      </c>
      <c r="V409" s="33">
        <f t="shared" si="898"/>
        <v>1.8081877495315359</v>
      </c>
      <c r="W409" s="33">
        <f t="shared" si="898"/>
        <v>0.51634105528650176</v>
      </c>
      <c r="X409" s="33">
        <f t="shared" si="898"/>
        <v>0.71315328692503821</v>
      </c>
      <c r="Y409" s="33">
        <f t="shared" si="898"/>
        <v>1.0678018672017597</v>
      </c>
      <c r="Z409" s="33">
        <f t="shared" si="898"/>
        <v>1.7856618922665237</v>
      </c>
      <c r="AA409" s="33">
        <f t="shared" si="898"/>
        <v>2.4662974883917692</v>
      </c>
      <c r="AB409" s="33">
        <f t="shared" si="898"/>
        <v>3.6927784130882908</v>
      </c>
      <c r="AC409" s="33">
        <f t="shared" si="898"/>
        <v>1.4981257941242343</v>
      </c>
      <c r="AD409" s="33">
        <f t="shared" si="898"/>
        <v>2.0691620845723033</v>
      </c>
      <c r="AE409" s="33">
        <f t="shared" si="898"/>
        <v>3.0981489925904717</v>
      </c>
      <c r="AF409" s="33">
        <f t="shared" si="898"/>
        <v>0.88469879340982505</v>
      </c>
      <c r="AG409" s="33">
        <f t="shared" si="898"/>
        <v>1.2219168822606035</v>
      </c>
      <c r="AH409" s="33">
        <f t="shared" si="898"/>
        <v>1.8295717798190181</v>
      </c>
      <c r="AI409" s="33">
        <f t="shared" si="898"/>
        <v>3.6610944497037607</v>
      </c>
      <c r="AJ409" s="33">
        <f t="shared" si="898"/>
        <v>5.0565832676244016</v>
      </c>
      <c r="AK409" s="33">
        <f t="shared" si="898"/>
        <v>7.5712040508313097</v>
      </c>
      <c r="AL409" s="33">
        <f t="shared" si="898"/>
        <v>3.07156693749257</v>
      </c>
      <c r="AM409" s="33">
        <f t="shared" si="898"/>
        <v>4.2423472529560131</v>
      </c>
      <c r="AN409" s="33">
        <f t="shared" si="898"/>
        <v>6.3520513767201461</v>
      </c>
      <c r="AO409" s="33">
        <f t="shared" si="898"/>
        <v>1.8138740913046736</v>
      </c>
      <c r="AP409" s="33">
        <f t="shared" si="898"/>
        <v>2.5052632500127894</v>
      </c>
      <c r="AQ409" s="33">
        <f t="shared" si="898"/>
        <v>3.7511217086724251</v>
      </c>
      <c r="AR409" s="33">
        <f t="shared" si="898"/>
        <v>0.6615661114979734</v>
      </c>
      <c r="AS409" s="33">
        <f t="shared" si="898"/>
        <v>0.91373335918680698</v>
      </c>
      <c r="AT409" s="33">
        <f t="shared" si="898"/>
        <v>1.3681296923851465</v>
      </c>
      <c r="AU409" s="33">
        <f t="shared" si="898"/>
        <v>0.55503746842890711</v>
      </c>
      <c r="AV409" s="33">
        <f t="shared" si="898"/>
        <v>0.76659950031863167</v>
      </c>
      <c r="AW409" s="33">
        <f t="shared" si="898"/>
        <v>1.1478266914616551</v>
      </c>
      <c r="AX409" s="33">
        <f t="shared" si="898"/>
        <v>0.3277701916235598</v>
      </c>
      <c r="AY409" s="33">
        <f t="shared" si="898"/>
        <v>0.45270541073417142</v>
      </c>
      <c r="AZ409" s="33">
        <f t="shared" si="898"/>
        <v>0.67783419320494487</v>
      </c>
      <c r="BA409" s="33">
        <f t="shared" si="898"/>
        <v>1.1335274129583386</v>
      </c>
      <c r="BB409" s="33">
        <f t="shared" si="898"/>
        <v>1.5655907894489038</v>
      </c>
      <c r="BC409" s="33">
        <f t="shared" si="898"/>
        <v>2.344153492519959</v>
      </c>
      <c r="BD409" s="33">
        <f t="shared" si="898"/>
        <v>0.95100122988251334</v>
      </c>
      <c r="BE409" s="33">
        <f t="shared" si="898"/>
        <v>1.3134916273201451</v>
      </c>
      <c r="BF409" s="33">
        <f t="shared" si="898"/>
        <v>1.9666863182441665</v>
      </c>
      <c r="BG409" s="33">
        <f t="shared" si="898"/>
        <v>0.56160146491580198</v>
      </c>
      <c r="BH409" s="33">
        <f t="shared" si="898"/>
        <v>0.77566547642505634</v>
      </c>
      <c r="BI409" s="33">
        <f t="shared" si="898"/>
        <v>1.1614011450776338</v>
      </c>
      <c r="BJ409" s="33">
        <f t="shared" si="898"/>
        <v>2.3240407034174555</v>
      </c>
      <c r="BK409" s="33">
        <f t="shared" si="898"/>
        <v>3.2098885990580346</v>
      </c>
      <c r="BL409" s="33">
        <f t="shared" si="898"/>
        <v>4.8061547249716146</v>
      </c>
      <c r="BM409" s="33">
        <f t="shared" si="898"/>
        <v>1.9498121897897618</v>
      </c>
      <c r="BN409" s="33">
        <f t="shared" si="898"/>
        <v>2.6930164816421986</v>
      </c>
      <c r="BO409" s="33">
        <f t="shared" si="898"/>
        <v>4.0322439512291242</v>
      </c>
      <c r="BP409" s="33">
        <f t="shared" si="898"/>
        <v>1.1514363469665505</v>
      </c>
      <c r="BQ409" s="33">
        <f t="shared" si="898"/>
        <v>1.5903260202087224</v>
      </c>
      <c r="BR409" s="33">
        <f t="shared" si="898"/>
        <v>2.3811894651155345</v>
      </c>
      <c r="BS409" s="33">
        <f t="shared" si="898"/>
        <v>0.26658692456926814</v>
      </c>
      <c r="BT409" s="33">
        <f t="shared" si="898"/>
        <v>0.36820109414371582</v>
      </c>
      <c r="BU409" s="33">
        <f t="shared" si="898"/>
        <v>0.55130618205187842</v>
      </c>
      <c r="BV409" s="33">
        <f t="shared" si="898"/>
        <v>0.22365978117309882</v>
      </c>
      <c r="BW409" s="33">
        <f t="shared" si="898"/>
        <v>0.30891153524103654</v>
      </c>
      <c r="BX409" s="33">
        <f t="shared" si="898"/>
        <v>0.46253213744945304</v>
      </c>
      <c r="BY409" s="33">
        <f t="shared" si="898"/>
        <v>0.13207938833588842</v>
      </c>
      <c r="BZ409" s="33">
        <f t="shared" si="898"/>
        <v>0.18242370805575917</v>
      </c>
      <c r="CA409" s="33">
        <f t="shared" si="898"/>
        <v>0.27314236596133584</v>
      </c>
      <c r="CB409" s="33">
        <f t="shared" si="898"/>
        <v>0.45677005167524809</v>
      </c>
      <c r="CC409" s="33">
        <f t="shared" si="898"/>
        <v>0.63087577558669183</v>
      </c>
      <c r="CD409" s="33">
        <f t="shared" si="898"/>
        <v>0.94460804359250949</v>
      </c>
      <c r="CE409" s="33">
        <f t="shared" ref="CE409:CS409" si="899">EXP(CE408)</f>
        <v>0.38321868174583401</v>
      </c>
      <c r="CF409" s="33">
        <f t="shared" si="899"/>
        <v>0.52928904200050375</v>
      </c>
      <c r="CG409" s="33">
        <f t="shared" si="899"/>
        <v>0.7925025905362979</v>
      </c>
      <c r="CH409" s="33">
        <f t="shared" si="899"/>
        <v>0.22630483146499261</v>
      </c>
      <c r="CI409" s="33">
        <f t="shared" si="899"/>
        <v>0.31256479172806806</v>
      </c>
      <c r="CJ409" s="33">
        <f t="shared" si="899"/>
        <v>0.46800214532817885</v>
      </c>
      <c r="CK409" s="33">
        <f t="shared" si="899"/>
        <v>0.93650332586565077</v>
      </c>
      <c r="CL409" s="33">
        <f t="shared" si="899"/>
        <v>1.2934675990208415</v>
      </c>
      <c r="CM409" s="33">
        <f t="shared" si="899"/>
        <v>1.9367044122515704</v>
      </c>
      <c r="CN409" s="33">
        <f t="shared" si="899"/>
        <v>0.78570293449094686</v>
      </c>
      <c r="CO409" s="33">
        <f t="shared" si="899"/>
        <v>1.0851870571631357</v>
      </c>
      <c r="CP409" s="33">
        <f t="shared" si="899"/>
        <v>1.6248467014690775</v>
      </c>
      <c r="CQ409" s="33">
        <f t="shared" si="899"/>
        <v>0.46398669647700919</v>
      </c>
      <c r="CR409" s="33">
        <f t="shared" si="899"/>
        <v>0.64084316808483588</v>
      </c>
      <c r="CS409" s="33">
        <f t="shared" si="899"/>
        <v>0.95953218474951396</v>
      </c>
    </row>
    <row r="410" spans="2:97" ht="14.25" thickTop="1" thickBot="1" x14ac:dyDescent="0.25">
      <c r="H410" s="32">
        <f t="shared" ref="H410:H411" si="900">H409</f>
        <v>8.9159385074921715E-6</v>
      </c>
      <c r="I410" s="32">
        <f t="shared" ref="I410:J410" si="901">I405</f>
        <v>-0.35114938028044101</v>
      </c>
      <c r="J410" s="32">
        <f t="shared" si="901"/>
        <v>8.7917516854624997E-2</v>
      </c>
      <c r="K410" s="32">
        <f t="shared" si="896"/>
        <v>-0.35114859641326701</v>
      </c>
      <c r="L410" s="32">
        <f>$CE$5-$CE$7*SUMPRODUCT($B$5:$CD$5,Q410:CS410)</f>
        <v>2.8115072936429897E-6</v>
      </c>
      <c r="M410" s="32">
        <f>SUMPRODUCT($B$7:$CD$7, LN(Q410:CS410))</f>
        <v>-487.23803414473991</v>
      </c>
      <c r="O410" s="48">
        <f t="shared" si="897"/>
        <v>0.99999999999999944</v>
      </c>
      <c r="P410" s="39" t="s">
        <v>405</v>
      </c>
      <c r="Q410" s="32">
        <f t="shared" ref="Q410:AV410" si="902">Q409/$O409</f>
        <v>8.179181065647528E-3</v>
      </c>
      <c r="R410" s="32">
        <f t="shared" si="902"/>
        <v>1.1296815935128409E-2</v>
      </c>
      <c r="S410" s="32">
        <f t="shared" si="902"/>
        <v>1.6914682116907446E-2</v>
      </c>
      <c r="T410" s="32">
        <f t="shared" si="902"/>
        <v>6.8621289295175171E-3</v>
      </c>
      <c r="U410" s="32">
        <f t="shared" si="902"/>
        <v>9.4777468328049574E-3</v>
      </c>
      <c r="V410" s="32">
        <f t="shared" si="902"/>
        <v>1.419099645263008E-2</v>
      </c>
      <c r="W410" s="32">
        <f t="shared" si="902"/>
        <v>4.0523414041580552E-3</v>
      </c>
      <c r="X410" s="32">
        <f t="shared" si="902"/>
        <v>5.5969606958993466E-3</v>
      </c>
      <c r="Y410" s="32">
        <f t="shared" si="902"/>
        <v>8.3803092424986417E-3</v>
      </c>
      <c r="Z410" s="32">
        <f t="shared" si="902"/>
        <v>1.4014209301725502E-2</v>
      </c>
      <c r="AA410" s="32">
        <f t="shared" si="902"/>
        <v>1.9355965063896516E-2</v>
      </c>
      <c r="AB410" s="32">
        <f t="shared" si="902"/>
        <v>2.8981617298348424E-2</v>
      </c>
      <c r="AC410" s="32">
        <f t="shared" si="902"/>
        <v>1.1757572096989724E-2</v>
      </c>
      <c r="AD410" s="32">
        <f t="shared" si="902"/>
        <v>1.6239171960815289E-2</v>
      </c>
      <c r="AE410" s="32">
        <f t="shared" si="902"/>
        <v>2.431485412671415E-2</v>
      </c>
      <c r="AF410" s="32">
        <f t="shared" si="902"/>
        <v>6.9432819916945112E-3</v>
      </c>
      <c r="AG410" s="32">
        <f t="shared" si="902"/>
        <v>9.5898327737600937E-3</v>
      </c>
      <c r="AH410" s="32">
        <f t="shared" si="902"/>
        <v>1.4358822331348269E-2</v>
      </c>
      <c r="AI410" s="32">
        <f t="shared" si="902"/>
        <v>2.8732955613680108E-2</v>
      </c>
      <c r="AJ410" s="32">
        <f t="shared" si="902"/>
        <v>3.9685013479312366E-2</v>
      </c>
      <c r="AK410" s="32">
        <f t="shared" si="902"/>
        <v>5.9420228820442927E-2</v>
      </c>
      <c r="AL410" s="32">
        <f t="shared" si="902"/>
        <v>2.4106233174771705E-2</v>
      </c>
      <c r="AM410" s="32">
        <f t="shared" si="902"/>
        <v>3.3294736585357983E-2</v>
      </c>
      <c r="AN410" s="32">
        <f t="shared" si="902"/>
        <v>4.9852090070466148E-2</v>
      </c>
      <c r="AO410" s="32">
        <f t="shared" si="902"/>
        <v>1.4235623928926137E-2</v>
      </c>
      <c r="AP410" s="32">
        <f t="shared" si="902"/>
        <v>1.9661775666297284E-2</v>
      </c>
      <c r="AQ410" s="32">
        <f t="shared" si="902"/>
        <v>2.9439506420141062E-2</v>
      </c>
      <c r="AR410" s="32">
        <f t="shared" si="902"/>
        <v>5.1920948717191157E-3</v>
      </c>
      <c r="AS410" s="32">
        <f t="shared" si="902"/>
        <v>7.1711507072366636E-3</v>
      </c>
      <c r="AT410" s="32">
        <f t="shared" si="902"/>
        <v>1.0737338319212456E-2</v>
      </c>
      <c r="AU410" s="32">
        <f t="shared" si="902"/>
        <v>4.3560381092019058E-3</v>
      </c>
      <c r="AV410" s="32">
        <f t="shared" si="902"/>
        <v>6.0164165985684666E-3</v>
      </c>
      <c r="AW410" s="32">
        <f t="shared" ref="AW410:CB410" si="903">AW409/$O409</f>
        <v>9.0083590661348967E-3</v>
      </c>
      <c r="AX410" s="32">
        <f t="shared" si="903"/>
        <v>2.5724019133593272E-3</v>
      </c>
      <c r="AY410" s="32">
        <f t="shared" si="903"/>
        <v>3.5529169354672841E-3</v>
      </c>
      <c r="AZ410" s="32">
        <f t="shared" si="903"/>
        <v>5.3197698268528069E-3</v>
      </c>
      <c r="BA410" s="32">
        <f t="shared" si="903"/>
        <v>8.8961356476495619E-3</v>
      </c>
      <c r="BB410" s="32">
        <f t="shared" si="903"/>
        <v>1.2287050028458472E-2</v>
      </c>
      <c r="BC410" s="32">
        <f t="shared" si="903"/>
        <v>1.8397356085057898E-2</v>
      </c>
      <c r="BD410" s="32">
        <f t="shared" si="903"/>
        <v>7.463635943339421E-3</v>
      </c>
      <c r="BE410" s="32">
        <f t="shared" si="903"/>
        <v>1.0308528541180896E-2</v>
      </c>
      <c r="BF410" s="32">
        <f t="shared" si="903"/>
        <v>1.5434922934783617E-2</v>
      </c>
      <c r="BG410" s="32">
        <f t="shared" si="903"/>
        <v>4.4075535842319378E-3</v>
      </c>
      <c r="BH410" s="32">
        <f t="shared" si="903"/>
        <v>6.0875680787171585E-3</v>
      </c>
      <c r="BI410" s="32">
        <f t="shared" si="903"/>
        <v>9.1148939230161329E-3</v>
      </c>
      <c r="BJ410" s="32">
        <f t="shared" si="903"/>
        <v>1.8239507145488394E-2</v>
      </c>
      <c r="BK410" s="32">
        <f t="shared" si="903"/>
        <v>2.519180750692054E-2</v>
      </c>
      <c r="BL410" s="32">
        <f t="shared" si="903"/>
        <v>3.7719603326885585E-2</v>
      </c>
      <c r="BM410" s="32">
        <f t="shared" si="903"/>
        <v>1.5302491611156013E-2</v>
      </c>
      <c r="BN410" s="32">
        <f t="shared" si="903"/>
        <v>2.1135298227609334E-2</v>
      </c>
      <c r="BO410" s="32">
        <f t="shared" si="903"/>
        <v>3.1645806483788272E-2</v>
      </c>
      <c r="BP410" s="32">
        <f t="shared" si="903"/>
        <v>9.0366883192660834E-3</v>
      </c>
      <c r="BQ410" s="32">
        <f t="shared" si="903"/>
        <v>1.2481176756757851E-2</v>
      </c>
      <c r="BR410" s="32">
        <f t="shared" si="903"/>
        <v>1.8688021341395182E-2</v>
      </c>
      <c r="BS410" s="32">
        <f t="shared" si="903"/>
        <v>2.0922241630384779E-3</v>
      </c>
      <c r="BT410" s="32">
        <f t="shared" si="903"/>
        <v>2.8897112162172933E-3</v>
      </c>
      <c r="BU410" s="32">
        <f t="shared" si="903"/>
        <v>4.3267542741831809E-3</v>
      </c>
      <c r="BV410" s="32">
        <f t="shared" si="903"/>
        <v>1.7553238937968534E-3</v>
      </c>
      <c r="BW410" s="32">
        <f t="shared" si="903"/>
        <v>2.4243956424977462E-3</v>
      </c>
      <c r="BX410" s="32">
        <f t="shared" si="903"/>
        <v>3.6300389290178188E-3</v>
      </c>
      <c r="BY410" s="32">
        <f t="shared" si="903"/>
        <v>1.0365838015580768E-3</v>
      </c>
      <c r="BZ410" s="32">
        <f t="shared" si="903"/>
        <v>1.4316954611409138E-3</v>
      </c>
      <c r="CA410" s="32">
        <f t="shared" si="903"/>
        <v>2.1436724960804195E-3</v>
      </c>
      <c r="CB410" s="32">
        <f t="shared" si="903"/>
        <v>3.5848169996010987E-3</v>
      </c>
      <c r="CC410" s="32">
        <f t="shared" ref="CC410:CS410" si="904">CC409/$O409</f>
        <v>4.9512313617435296E-3</v>
      </c>
      <c r="CD410" s="32">
        <f t="shared" si="904"/>
        <v>7.4134610187576383E-3</v>
      </c>
      <c r="CE410" s="32">
        <f t="shared" si="904"/>
        <v>3.0075720591767338E-3</v>
      </c>
      <c r="CF410" s="32">
        <f t="shared" si="904"/>
        <v>4.1539596313442022E-3</v>
      </c>
      <c r="CG410" s="32">
        <f t="shared" si="904"/>
        <v>6.2197089068402669E-3</v>
      </c>
      <c r="CH410" s="32">
        <f t="shared" si="904"/>
        <v>1.7760827443747415E-3</v>
      </c>
      <c r="CI410" s="32">
        <f t="shared" si="904"/>
        <v>2.4530670843109334E-3</v>
      </c>
      <c r="CJ410" s="32">
        <f t="shared" si="904"/>
        <v>3.6729685763528192E-3</v>
      </c>
      <c r="CK410" s="32">
        <f t="shared" si="904"/>
        <v>7.3498536745859851E-3</v>
      </c>
      <c r="CL410" s="32">
        <f t="shared" si="904"/>
        <v>1.0151376213035546E-2</v>
      </c>
      <c r="CM410" s="32">
        <f t="shared" si="904"/>
        <v>1.5199619315624462E-2</v>
      </c>
      <c r="CN410" s="32">
        <f t="shared" si="904"/>
        <v>6.1663439314146341E-3</v>
      </c>
      <c r="CO410" s="32">
        <f t="shared" si="904"/>
        <v>8.5167514726454292E-3</v>
      </c>
      <c r="CP410" s="32">
        <f t="shared" si="904"/>
        <v>1.2752101535136087E-2</v>
      </c>
      <c r="CQ410" s="32">
        <f t="shared" si="904"/>
        <v>3.6414545809629988E-3</v>
      </c>
      <c r="CR410" s="32">
        <f t="shared" si="904"/>
        <v>5.029457326729621E-3</v>
      </c>
      <c r="CS410" s="32">
        <f t="shared" si="904"/>
        <v>7.5305884764967313E-3</v>
      </c>
    </row>
    <row r="411" spans="2:97" ht="13.5" thickTop="1" x14ac:dyDescent="0.2">
      <c r="H411" s="34">
        <f t="shared" si="900"/>
        <v>8.9159385074921715E-6</v>
      </c>
      <c r="I411" s="34">
        <f t="shared" ref="I411:J411" si="905">I406</f>
        <v>0.363289285167813</v>
      </c>
      <c r="J411" s="34">
        <f t="shared" si="905"/>
        <v>0.6397179206957635</v>
      </c>
      <c r="K411" s="34">
        <f t="shared" si="896"/>
        <v>0.36329498885345607</v>
      </c>
      <c r="L411" s="34">
        <f>$CE$6-$CE$7*SUMPRODUCT($B$6:$CD$6,Q410:CS410)</f>
        <v>2.3024761631518231E-5</v>
      </c>
    </row>
    <row r="412" spans="2:97" ht="13.5" thickBot="1" x14ac:dyDescent="0.25">
      <c r="B412" s="39" t="s">
        <v>406</v>
      </c>
      <c r="D412" s="39" t="s">
        <v>407</v>
      </c>
      <c r="E412" s="39" t="s">
        <v>408</v>
      </c>
      <c r="F412" s="39" t="s">
        <v>409</v>
      </c>
      <c r="H412" s="39" t="s">
        <v>386</v>
      </c>
      <c r="I412" s="39" t="s">
        <v>410</v>
      </c>
      <c r="J412" s="39" t="s">
        <v>411</v>
      </c>
      <c r="K412" s="39" t="s">
        <v>388</v>
      </c>
      <c r="L412" s="39" t="s">
        <v>412</v>
      </c>
      <c r="M412" s="39" t="s">
        <v>413</v>
      </c>
      <c r="O412" s="45" t="s">
        <v>375</v>
      </c>
    </row>
    <row r="413" spans="2:97" ht="14.25" thickTop="1" thickBot="1" x14ac:dyDescent="0.25">
      <c r="B413" s="32">
        <f>1+B408</f>
        <v>6</v>
      </c>
      <c r="D413" s="32">
        <f>IF(F408,IF(M413&lt;0,D408,H413),E408)</f>
        <v>8.9159385074921715E-6</v>
      </c>
      <c r="E413" s="32">
        <f>IF(F408,IF(M413&lt;0,H413,E408),H413)</f>
        <v>9.5527912580273266E-6</v>
      </c>
      <c r="F413" s="32" t="b">
        <f>OR(F408,M413*M408&lt;=0)</f>
        <v>1</v>
      </c>
      <c r="H413" s="32">
        <f>IF(F408,(D408+E408)/2,2*H408)</f>
        <v>9.5527912580273266E-6</v>
      </c>
      <c r="I413" s="32">
        <f>I408</f>
        <v>-0.68167325326777461</v>
      </c>
      <c r="J413" s="32">
        <f>J408</f>
        <v>-1</v>
      </c>
      <c r="K413" s="32">
        <f>I413+J413*H413</f>
        <v>-0.68168280605903264</v>
      </c>
      <c r="L413" s="32">
        <f>$CE$3-$CE$7*SUMPRODUCT($B$3:$CD$3,Q415:CS415)</f>
        <v>9.3188769838548069E-6</v>
      </c>
      <c r="M413" s="32">
        <f>SUMPRODUCT(L413:L416,J413:J416)</f>
        <v>-1.6214791766861775E-5</v>
      </c>
      <c r="O413" s="46">
        <f>SUM(Q413:CS413)</f>
        <v>7.3626063132289374</v>
      </c>
      <c r="P413" s="39" t="s">
        <v>402</v>
      </c>
      <c r="Q413" s="32">
        <f t="shared" ref="Q413:AV413" si="906">SUMPRODUCT(B$3:B$6,$K413:$K416)</f>
        <v>4.1309789569780597E-2</v>
      </c>
      <c r="R413" s="32">
        <f t="shared" si="906"/>
        <v>0.36423903068940139</v>
      </c>
      <c r="S413" s="32">
        <f t="shared" si="906"/>
        <v>0.76790058208892742</v>
      </c>
      <c r="T413" s="32">
        <f t="shared" si="906"/>
        <v>-0.13426448064159668</v>
      </c>
      <c r="U413" s="32">
        <f t="shared" si="906"/>
        <v>0.18866476047802413</v>
      </c>
      <c r="V413" s="32">
        <f t="shared" si="906"/>
        <v>0.59232631187755014</v>
      </c>
      <c r="W413" s="32">
        <f t="shared" si="906"/>
        <v>-0.66098729127572853</v>
      </c>
      <c r="X413" s="32">
        <f t="shared" si="906"/>
        <v>-0.33805805015610774</v>
      </c>
      <c r="Y413" s="32">
        <f t="shared" si="906"/>
        <v>6.5603501243418294E-2</v>
      </c>
      <c r="Z413" s="32">
        <f t="shared" si="906"/>
        <v>0.57978935584329483</v>
      </c>
      <c r="AA413" s="32">
        <f t="shared" si="906"/>
        <v>0.90271859696291568</v>
      </c>
      <c r="AB413" s="32">
        <f t="shared" si="906"/>
        <v>1.3063801483624418</v>
      </c>
      <c r="AC413" s="32">
        <f t="shared" si="906"/>
        <v>0.40421508563191755</v>
      </c>
      <c r="AD413" s="32">
        <f t="shared" si="906"/>
        <v>0.72714432675153839</v>
      </c>
      <c r="AE413" s="32">
        <f t="shared" si="906"/>
        <v>1.1308058781510644</v>
      </c>
      <c r="AF413" s="32">
        <f t="shared" si="906"/>
        <v>-0.1225077250022143</v>
      </c>
      <c r="AG413" s="32">
        <f t="shared" si="906"/>
        <v>0.20042151611740652</v>
      </c>
      <c r="AH413" s="32">
        <f t="shared" si="906"/>
        <v>0.60408306751693253</v>
      </c>
      <c r="AI413" s="32">
        <f t="shared" si="906"/>
        <v>1.2977621108746469</v>
      </c>
      <c r="AJ413" s="32">
        <f t="shared" si="906"/>
        <v>1.6206913519942678</v>
      </c>
      <c r="AK413" s="32">
        <f t="shared" si="906"/>
        <v>2.0243529033937939</v>
      </c>
      <c r="AL413" s="32">
        <f t="shared" si="906"/>
        <v>1.1221878406632695</v>
      </c>
      <c r="AM413" s="32">
        <f t="shared" si="906"/>
        <v>1.4451170817828904</v>
      </c>
      <c r="AN413" s="32">
        <f t="shared" si="906"/>
        <v>1.8487786331824165</v>
      </c>
      <c r="AO413" s="32">
        <f t="shared" si="906"/>
        <v>0.59546503002913787</v>
      </c>
      <c r="AP413" s="32">
        <f t="shared" si="906"/>
        <v>0.91839427114875871</v>
      </c>
      <c r="AQ413" s="32">
        <f t="shared" si="906"/>
        <v>1.3220558225482848</v>
      </c>
      <c r="AR413" s="32">
        <f t="shared" si="906"/>
        <v>-0.41314541446957453</v>
      </c>
      <c r="AS413" s="32">
        <f t="shared" si="906"/>
        <v>-9.0216173349953716E-2</v>
      </c>
      <c r="AT413" s="32">
        <f t="shared" si="906"/>
        <v>0.31344537804957229</v>
      </c>
      <c r="AU413" s="32">
        <f t="shared" si="906"/>
        <v>-0.58871968468095182</v>
      </c>
      <c r="AV413" s="32">
        <f t="shared" si="906"/>
        <v>-0.26579044356133102</v>
      </c>
      <c r="AW413" s="32">
        <f t="shared" ref="AW413:CB413" si="907">SUMPRODUCT(AH$3:AH$6,$K413:$K416)</f>
        <v>0.13787110783819501</v>
      </c>
      <c r="AX413" s="32">
        <f t="shared" si="907"/>
        <v>-1.1154424953150837</v>
      </c>
      <c r="AY413" s="32">
        <f t="shared" si="907"/>
        <v>-0.79251325419546281</v>
      </c>
      <c r="AZ413" s="32">
        <f t="shared" si="907"/>
        <v>-0.38885170279593684</v>
      </c>
      <c r="BA413" s="32">
        <f t="shared" si="907"/>
        <v>0.1253341518039397</v>
      </c>
      <c r="BB413" s="32">
        <f t="shared" si="907"/>
        <v>0.44826339292356049</v>
      </c>
      <c r="BC413" s="32">
        <f t="shared" si="907"/>
        <v>0.85192494432308652</v>
      </c>
      <c r="BD413" s="32">
        <f t="shared" si="907"/>
        <v>-5.0240118407437584E-2</v>
      </c>
      <c r="BE413" s="32">
        <f t="shared" si="907"/>
        <v>0.27268912271218321</v>
      </c>
      <c r="BF413" s="32">
        <f t="shared" si="907"/>
        <v>0.67635067411170924</v>
      </c>
      <c r="BG413" s="32">
        <f t="shared" si="907"/>
        <v>-0.57696292904156943</v>
      </c>
      <c r="BH413" s="32">
        <f t="shared" si="907"/>
        <v>-0.25403368792194864</v>
      </c>
      <c r="BI413" s="32">
        <f t="shared" si="907"/>
        <v>0.14962786347757737</v>
      </c>
      <c r="BJ413" s="32">
        <f t="shared" si="907"/>
        <v>0.84330690683529197</v>
      </c>
      <c r="BK413" s="32">
        <f t="shared" si="907"/>
        <v>1.1662361479549128</v>
      </c>
      <c r="BL413" s="32">
        <f t="shared" si="907"/>
        <v>1.5698976993544389</v>
      </c>
      <c r="BM413" s="32">
        <f t="shared" si="907"/>
        <v>0.66773263662391458</v>
      </c>
      <c r="BN413" s="32">
        <f t="shared" si="907"/>
        <v>0.99066187774353542</v>
      </c>
      <c r="BO413" s="32">
        <f t="shared" si="907"/>
        <v>1.3943234291430615</v>
      </c>
      <c r="BP413" s="32">
        <f t="shared" si="907"/>
        <v>0.14100982598978273</v>
      </c>
      <c r="BQ413" s="32">
        <f t="shared" si="907"/>
        <v>0.46393906710940352</v>
      </c>
      <c r="BR413" s="32">
        <f t="shared" si="907"/>
        <v>0.86760061850892956</v>
      </c>
      <c r="BS413" s="32">
        <f t="shared" si="907"/>
        <v>-1.3220558225482848</v>
      </c>
      <c r="BT413" s="32">
        <f t="shared" si="907"/>
        <v>-0.99912658142866384</v>
      </c>
      <c r="BU413" s="32">
        <f t="shared" si="907"/>
        <v>-0.59546503002913787</v>
      </c>
      <c r="BV413" s="32">
        <f t="shared" si="907"/>
        <v>-1.4976300927596622</v>
      </c>
      <c r="BW413" s="32">
        <f t="shared" si="907"/>
        <v>-1.1747008516400412</v>
      </c>
      <c r="BX413" s="32">
        <f t="shared" si="907"/>
        <v>-0.77103930024051526</v>
      </c>
      <c r="BY413" s="32">
        <f t="shared" si="907"/>
        <v>-2.0243529033937939</v>
      </c>
      <c r="BZ413" s="32">
        <f t="shared" si="907"/>
        <v>-1.701423662274173</v>
      </c>
      <c r="CA413" s="32">
        <f t="shared" si="907"/>
        <v>-1.2977621108746469</v>
      </c>
      <c r="CB413" s="32">
        <f t="shared" si="907"/>
        <v>-0.78357625627477046</v>
      </c>
      <c r="CC413" s="32">
        <f t="shared" ref="CC413:CS413" si="908">SUMPRODUCT(BN$3:BN$6,$K413:$K416)</f>
        <v>-0.46064701515514966</v>
      </c>
      <c r="CD413" s="32">
        <f t="shared" si="908"/>
        <v>-5.6985463755623633E-2</v>
      </c>
      <c r="CE413" s="32">
        <f t="shared" si="908"/>
        <v>-0.95915052648614774</v>
      </c>
      <c r="CF413" s="32">
        <f t="shared" si="908"/>
        <v>-0.63622128536652689</v>
      </c>
      <c r="CG413" s="32">
        <f t="shared" si="908"/>
        <v>-0.23255973396700091</v>
      </c>
      <c r="CH413" s="32">
        <f t="shared" si="908"/>
        <v>-1.4858733371202795</v>
      </c>
      <c r="CI413" s="32">
        <f t="shared" si="908"/>
        <v>-1.1629440960006587</v>
      </c>
      <c r="CJ413" s="32">
        <f t="shared" si="908"/>
        <v>-0.75928254460113276</v>
      </c>
      <c r="CK413" s="32">
        <f t="shared" si="908"/>
        <v>-6.5603501243418294E-2</v>
      </c>
      <c r="CL413" s="32">
        <f t="shared" si="908"/>
        <v>0.2573257398762025</v>
      </c>
      <c r="CM413" s="32">
        <f t="shared" si="908"/>
        <v>0.66098729127572853</v>
      </c>
      <c r="CN413" s="32">
        <f t="shared" si="908"/>
        <v>-0.24117777145479558</v>
      </c>
      <c r="CO413" s="32">
        <f t="shared" si="908"/>
        <v>8.1751469664825244E-2</v>
      </c>
      <c r="CP413" s="32">
        <f t="shared" si="908"/>
        <v>0.48541302106435125</v>
      </c>
      <c r="CQ413" s="32">
        <f t="shared" si="908"/>
        <v>-0.76790058208892742</v>
      </c>
      <c r="CR413" s="32">
        <f t="shared" si="908"/>
        <v>-0.44497134096930663</v>
      </c>
      <c r="CS413" s="32">
        <f t="shared" si="908"/>
        <v>-4.1309789569780597E-2</v>
      </c>
    </row>
    <row r="414" spans="2:97" ht="14.25" thickTop="1" thickBot="1" x14ac:dyDescent="0.25">
      <c r="H414" s="33">
        <f>H413</f>
        <v>9.5527912580273266E-6</v>
      </c>
      <c r="I414" s="33">
        <f t="shared" ref="I414:J414" si="909">I409</f>
        <v>0.62822908967096613</v>
      </c>
      <c r="J414" s="33">
        <f t="shared" si="909"/>
        <v>-0.30661389470937345</v>
      </c>
      <c r="K414" s="33">
        <f t="shared" ref="K414:K416" si="910">I414+J414*H414</f>
        <v>0.6282261606524332</v>
      </c>
      <c r="L414" s="33">
        <f>$CE$4-$CE$7*SUMPRODUCT($B$4:$CD$4,Q415:CS415)</f>
        <v>3.8121861578588323E-6</v>
      </c>
      <c r="M414" s="39" t="s">
        <v>414</v>
      </c>
      <c r="O414" s="47">
        <f t="shared" ref="O414:O415" si="911">SUM(Q414:CS414)</f>
        <v>127.41799495675359</v>
      </c>
      <c r="P414" s="39" t="s">
        <v>404</v>
      </c>
      <c r="Q414" s="33">
        <f>EXP(Q413)</f>
        <v>1.0421749104592475</v>
      </c>
      <c r="R414" s="33">
        <f>EXP(R413)</f>
        <v>1.439418238174067</v>
      </c>
      <c r="S414" s="33">
        <f t="shared" ref="S414:CD414" si="912">EXP(S413)</f>
        <v>2.1552367581437943</v>
      </c>
      <c r="T414" s="33">
        <f t="shared" si="912"/>
        <v>0.87435878304800896</v>
      </c>
      <c r="U414" s="33">
        <f t="shared" si="912"/>
        <v>1.2076360372870447</v>
      </c>
      <c r="V414" s="33">
        <f t="shared" si="912"/>
        <v>1.8081899402093042</v>
      </c>
      <c r="W414" s="33">
        <f t="shared" si="912"/>
        <v>0.51634130349431306</v>
      </c>
      <c r="X414" s="33">
        <f t="shared" si="912"/>
        <v>0.71315388800213131</v>
      </c>
      <c r="Y414" s="33">
        <f t="shared" si="912"/>
        <v>1.0678032505584292</v>
      </c>
      <c r="Z414" s="33">
        <f t="shared" si="912"/>
        <v>1.7856622518123235</v>
      </c>
      <c r="AA414" s="33">
        <f t="shared" si="912"/>
        <v>2.4662988781268882</v>
      </c>
      <c r="AB414" s="33">
        <f t="shared" si="912"/>
        <v>3.6927821655578321</v>
      </c>
      <c r="AC414" s="33">
        <f t="shared" si="912"/>
        <v>1.498126137714618</v>
      </c>
      <c r="AD414" s="33">
        <f t="shared" si="912"/>
        <v>2.0691633084521648</v>
      </c>
      <c r="AE414" s="33">
        <f t="shared" si="912"/>
        <v>3.0981522275523963</v>
      </c>
      <c r="AF414" s="33">
        <f t="shared" si="912"/>
        <v>0.88469907061480646</v>
      </c>
      <c r="AG414" s="33">
        <f t="shared" si="912"/>
        <v>1.2219177076307053</v>
      </c>
      <c r="AH414" s="33">
        <f t="shared" si="912"/>
        <v>1.829573843842063</v>
      </c>
      <c r="AI414" s="33">
        <f t="shared" si="912"/>
        <v>3.6610943698487692</v>
      </c>
      <c r="AJ414" s="33">
        <f t="shared" si="912"/>
        <v>5.0565849885164562</v>
      </c>
      <c r="AK414" s="33">
        <f t="shared" si="912"/>
        <v>7.5712100548019343</v>
      </c>
      <c r="AL414" s="33">
        <f t="shared" si="912"/>
        <v>3.0715669564855261</v>
      </c>
      <c r="AM414" s="33">
        <f t="shared" si="912"/>
        <v>4.2423488155071682</v>
      </c>
      <c r="AN414" s="33">
        <f t="shared" si="912"/>
        <v>6.3520565917292142</v>
      </c>
      <c r="AO414" s="33">
        <f t="shared" si="912"/>
        <v>1.8138742548603357</v>
      </c>
      <c r="AP414" s="33">
        <f t="shared" si="912"/>
        <v>2.5052643831636923</v>
      </c>
      <c r="AQ414" s="33">
        <f t="shared" si="912"/>
        <v>3.7511251033696307</v>
      </c>
      <c r="AR414" s="33">
        <f t="shared" si="912"/>
        <v>0.66156607455316063</v>
      </c>
      <c r="AS414" s="33">
        <f t="shared" si="912"/>
        <v>0.91373363905816352</v>
      </c>
      <c r="AT414" s="33">
        <f t="shared" si="912"/>
        <v>1.3681307307518649</v>
      </c>
      <c r="AU414" s="33">
        <f t="shared" si="912"/>
        <v>0.55503745297154605</v>
      </c>
      <c r="AV414" s="33">
        <f t="shared" si="912"/>
        <v>0.76659975658487634</v>
      </c>
      <c r="AW414" s="33">
        <f t="shared" si="912"/>
        <v>1.1478275947591625</v>
      </c>
      <c r="AX414" s="33">
        <f t="shared" si="912"/>
        <v>0.32777021002344725</v>
      </c>
      <c r="AY414" s="33">
        <f t="shared" si="912"/>
        <v>0.45270560008971089</v>
      </c>
      <c r="AZ414" s="33">
        <f t="shared" si="912"/>
        <v>0.67783478356406701</v>
      </c>
      <c r="BA414" s="33">
        <f t="shared" si="912"/>
        <v>1.1335271599358181</v>
      </c>
      <c r="BB414" s="33">
        <f t="shared" si="912"/>
        <v>1.5655910069436187</v>
      </c>
      <c r="BC414" s="33">
        <f t="shared" si="912"/>
        <v>2.3441548793104867</v>
      </c>
      <c r="BD414" s="33">
        <f t="shared" si="912"/>
        <v>0.95100104422644627</v>
      </c>
      <c r="BE414" s="33">
        <f t="shared" si="912"/>
        <v>1.3134918465643273</v>
      </c>
      <c r="BF414" s="33">
        <f t="shared" si="912"/>
        <v>1.9666875367847541</v>
      </c>
      <c r="BG414" s="33">
        <f t="shared" si="912"/>
        <v>0.56160140244553858</v>
      </c>
      <c r="BH414" s="33">
        <f t="shared" si="912"/>
        <v>0.77566567104174455</v>
      </c>
      <c r="BI414" s="33">
        <f t="shared" si="912"/>
        <v>1.1614019622122354</v>
      </c>
      <c r="BJ414" s="33">
        <f t="shared" si="912"/>
        <v>2.3240396660117431</v>
      </c>
      <c r="BK414" s="33">
        <f t="shared" si="912"/>
        <v>3.2098883286521813</v>
      </c>
      <c r="BL414" s="33">
        <f t="shared" si="912"/>
        <v>4.806156495712913</v>
      </c>
      <c r="BM414" s="33">
        <f t="shared" si="912"/>
        <v>1.9498113740177094</v>
      </c>
      <c r="BN414" s="33">
        <f t="shared" si="912"/>
        <v>2.6930163301701127</v>
      </c>
      <c r="BO414" s="33">
        <f t="shared" si="912"/>
        <v>4.0322455497206571</v>
      </c>
      <c r="BP414" s="33">
        <f t="shared" si="912"/>
        <v>1.1514359619271561</v>
      </c>
      <c r="BQ414" s="33">
        <f t="shared" si="912"/>
        <v>1.5903260643235941</v>
      </c>
      <c r="BR414" s="33">
        <f t="shared" si="912"/>
        <v>2.3811906090701314</v>
      </c>
      <c r="BS414" s="33">
        <f t="shared" si="912"/>
        <v>0.26658668331314817</v>
      </c>
      <c r="BT414" s="33">
        <f t="shared" si="912"/>
        <v>0.36820089426849129</v>
      </c>
      <c r="BU414" s="33">
        <f t="shared" si="912"/>
        <v>0.55130613234101933</v>
      </c>
      <c r="BV414" s="33">
        <f t="shared" si="912"/>
        <v>0.22365958502663824</v>
      </c>
      <c r="BW414" s="33">
        <f t="shared" si="912"/>
        <v>0.30891137619876097</v>
      </c>
      <c r="BX414" s="33">
        <f t="shared" si="912"/>
        <v>0.46253210869198669</v>
      </c>
      <c r="BY414" s="33">
        <f t="shared" si="912"/>
        <v>0.13207928359691512</v>
      </c>
      <c r="BZ414" s="33">
        <f t="shared" si="912"/>
        <v>0.18242362945639035</v>
      </c>
      <c r="CA414" s="33">
        <f t="shared" si="912"/>
        <v>0.27314237191905749</v>
      </c>
      <c r="CB414" s="33">
        <f t="shared" si="912"/>
        <v>0.45676956185633438</v>
      </c>
      <c r="CC414" s="33">
        <f t="shared" si="912"/>
        <v>0.6308753275292891</v>
      </c>
      <c r="CD414" s="33">
        <f t="shared" si="912"/>
        <v>0.94460780031655012</v>
      </c>
      <c r="CE414" s="33">
        <f t="shared" ref="CE414:CS414" si="913">EXP(CE413)</f>
        <v>0.38321828152827503</v>
      </c>
      <c r="CF414" s="33">
        <f t="shared" si="913"/>
        <v>0.5292886809090892</v>
      </c>
      <c r="CG414" s="33">
        <f t="shared" si="913"/>
        <v>0.79250240862014287</v>
      </c>
      <c r="CH414" s="33">
        <f t="shared" si="913"/>
        <v>0.22630461412806049</v>
      </c>
      <c r="CI414" s="33">
        <f t="shared" si="913"/>
        <v>0.3125646047411853</v>
      </c>
      <c r="CJ414" s="33">
        <f t="shared" si="913"/>
        <v>0.46800207720546111</v>
      </c>
      <c r="CK414" s="33">
        <f t="shared" si="913"/>
        <v>0.93650211261019289</v>
      </c>
      <c r="CL414" s="33">
        <f t="shared" si="913"/>
        <v>1.2934663917265428</v>
      </c>
      <c r="CM414" s="33">
        <f t="shared" si="913"/>
        <v>1.9367034812682069</v>
      </c>
      <c r="CN414" s="33">
        <f t="shared" si="913"/>
        <v>0.78570193859580251</v>
      </c>
      <c r="CO414" s="33">
        <f t="shared" si="913"/>
        <v>1.0851860746533899</v>
      </c>
      <c r="CP414" s="33">
        <f t="shared" si="913"/>
        <v>1.6248459658852326</v>
      </c>
      <c r="CQ414" s="33">
        <f t="shared" si="913"/>
        <v>0.46398614733225585</v>
      </c>
      <c r="CR414" s="33">
        <f t="shared" si="913"/>
        <v>0.64084264169808447</v>
      </c>
      <c r="CS414" s="33">
        <f t="shared" si="913"/>
        <v>0.95953183094701189</v>
      </c>
    </row>
    <row r="415" spans="2:97" ht="14.25" thickTop="1" thickBot="1" x14ac:dyDescent="0.25">
      <c r="H415" s="32">
        <f t="shared" ref="H415:H416" si="914">H414</f>
        <v>9.5527912580273266E-6</v>
      </c>
      <c r="I415" s="32">
        <f t="shared" ref="I415:J415" si="915">I410</f>
        <v>-0.35114938028044101</v>
      </c>
      <c r="J415" s="32">
        <f t="shared" si="915"/>
        <v>8.7917516854624997E-2</v>
      </c>
      <c r="K415" s="32">
        <f t="shared" si="910"/>
        <v>-0.35114854042275456</v>
      </c>
      <c r="L415" s="32">
        <f>$CE$5-$CE$7*SUMPRODUCT($B$5:$CD$5,Q415:CS415)</f>
        <v>-1.043580908799413E-6</v>
      </c>
      <c r="M415" s="32">
        <f>SUMPRODUCT($B$7:$CD$7, LN(Q415:CS415))</f>
        <v>-487.23803414473144</v>
      </c>
      <c r="O415" s="48">
        <f t="shared" si="911"/>
        <v>0.99999999999999989</v>
      </c>
      <c r="P415" s="39" t="s">
        <v>405</v>
      </c>
      <c r="Q415" s="32">
        <f t="shared" ref="Q415:AV415" si="916">Q414/$O414</f>
        <v>8.1791815262276558E-3</v>
      </c>
      <c r="R415" s="32">
        <f t="shared" si="916"/>
        <v>1.1296820662282544E-2</v>
      </c>
      <c r="S415" s="32">
        <f t="shared" si="916"/>
        <v>1.6914696851691117E-2</v>
      </c>
      <c r="T415" s="32">
        <f t="shared" si="916"/>
        <v>6.8621295080398296E-3</v>
      </c>
      <c r="U415" s="32">
        <f t="shared" si="916"/>
        <v>9.4777510641014511E-3</v>
      </c>
      <c r="V415" s="32">
        <f t="shared" si="916"/>
        <v>1.4191009212027034E-2</v>
      </c>
      <c r="W415" s="32">
        <f t="shared" si="916"/>
        <v>4.0523420861359677E-3</v>
      </c>
      <c r="X415" s="32">
        <f t="shared" si="916"/>
        <v>5.5969636647019904E-3</v>
      </c>
      <c r="Y415" s="32">
        <f t="shared" si="916"/>
        <v>8.3803174812227092E-3</v>
      </c>
      <c r="Z415" s="32">
        <f t="shared" si="916"/>
        <v>1.4014207745290512E-2</v>
      </c>
      <c r="AA415" s="32">
        <f t="shared" si="916"/>
        <v>1.9355969923745577E-2</v>
      </c>
      <c r="AB415" s="32">
        <f t="shared" si="916"/>
        <v>2.8981637694198405E-2</v>
      </c>
      <c r="AC415" s="32">
        <f t="shared" si="916"/>
        <v>1.1757571120335795E-2</v>
      </c>
      <c r="AD415" s="32">
        <f t="shared" si="916"/>
        <v>1.623917649272735E-2</v>
      </c>
      <c r="AE415" s="32">
        <f t="shared" si="916"/>
        <v>2.4314871919024681E-2</v>
      </c>
      <c r="AF415" s="32">
        <f t="shared" si="916"/>
        <v>6.9432819980810283E-3</v>
      </c>
      <c r="AG415" s="32">
        <f t="shared" si="916"/>
        <v>9.5898362554318276E-3</v>
      </c>
      <c r="AH415" s="32">
        <f t="shared" si="916"/>
        <v>1.4358834044304582E-2</v>
      </c>
      <c r="AI415" s="32">
        <f t="shared" si="916"/>
        <v>2.8732946010423144E-2</v>
      </c>
      <c r="AJ415" s="32">
        <f t="shared" si="916"/>
        <v>3.9685014587089451E-2</v>
      </c>
      <c r="AK415" s="32">
        <f t="shared" si="916"/>
        <v>5.9420257377081211E-2</v>
      </c>
      <c r="AL415" s="32">
        <f t="shared" si="916"/>
        <v>2.4106225792738568E-2</v>
      </c>
      <c r="AM415" s="32">
        <f t="shared" si="916"/>
        <v>3.329473844685004E-2</v>
      </c>
      <c r="AN415" s="32">
        <f t="shared" si="916"/>
        <v>4.9852115424396208E-2</v>
      </c>
      <c r="AO415" s="32">
        <f t="shared" si="916"/>
        <v>1.423562076515154E-2</v>
      </c>
      <c r="AP415" s="32">
        <f t="shared" si="916"/>
        <v>1.9661778416886828E-2</v>
      </c>
      <c r="AQ415" s="32">
        <f t="shared" si="916"/>
        <v>2.9439523865077179E-2</v>
      </c>
      <c r="AR415" s="32">
        <f t="shared" si="916"/>
        <v>5.1920929596930166E-3</v>
      </c>
      <c r="AS415" s="32">
        <f t="shared" si="916"/>
        <v>7.1711506633603053E-3</v>
      </c>
      <c r="AT415" s="32">
        <f t="shared" si="916"/>
        <v>1.0737343114025742E-2</v>
      </c>
      <c r="AU415" s="32">
        <f t="shared" si="916"/>
        <v>4.3560366270080537E-3</v>
      </c>
      <c r="AV415" s="32">
        <f t="shared" si="916"/>
        <v>6.0164167301884229E-3</v>
      </c>
      <c r="AW415" s="32">
        <f t="shared" ref="AW415:CB415" si="917">AW414/$O414</f>
        <v>9.0083633410550992E-3</v>
      </c>
      <c r="AX415" s="32">
        <f t="shared" si="917"/>
        <v>2.5724012541140234E-3</v>
      </c>
      <c r="AY415" s="32">
        <f t="shared" si="917"/>
        <v>3.5529173115882245E-3</v>
      </c>
      <c r="AZ415" s="32">
        <f t="shared" si="917"/>
        <v>5.3197727981367784E-3</v>
      </c>
      <c r="BA415" s="32">
        <f t="shared" si="917"/>
        <v>8.8961308826162565E-3</v>
      </c>
      <c r="BB415" s="32">
        <f t="shared" si="917"/>
        <v>1.2287047896766776E-2</v>
      </c>
      <c r="BC415" s="32">
        <f t="shared" si="917"/>
        <v>1.8397361221278882E-2</v>
      </c>
      <c r="BD415" s="32">
        <f t="shared" si="917"/>
        <v>7.4636321545416056E-3</v>
      </c>
      <c r="BE415" s="32">
        <f t="shared" si="917"/>
        <v>1.0308527041334578E-2</v>
      </c>
      <c r="BF415" s="32">
        <f t="shared" si="917"/>
        <v>1.5434927676049676E-2</v>
      </c>
      <c r="BG415" s="32">
        <f t="shared" si="917"/>
        <v>4.4075517169780403E-3</v>
      </c>
      <c r="BH415" s="32">
        <f t="shared" si="917"/>
        <v>6.0875677042713629E-3</v>
      </c>
      <c r="BI415" s="32">
        <f t="shared" si="917"/>
        <v>9.114897488431065E-3</v>
      </c>
      <c r="BJ415" s="32">
        <f t="shared" si="917"/>
        <v>1.823949330548276E-2</v>
      </c>
      <c r="BK415" s="32">
        <f t="shared" si="917"/>
        <v>2.5191797514484797E-2</v>
      </c>
      <c r="BL415" s="32">
        <f t="shared" si="917"/>
        <v>3.7719605439907843E-2</v>
      </c>
      <c r="BM415" s="32">
        <f t="shared" si="917"/>
        <v>1.5302480428133302E-2</v>
      </c>
      <c r="BN415" s="32">
        <f t="shared" si="917"/>
        <v>2.1135290435892812E-2</v>
      </c>
      <c r="BO415" s="32">
        <f t="shared" si="917"/>
        <v>3.1645809142493764E-2</v>
      </c>
      <c r="BP415" s="32">
        <f t="shared" si="917"/>
        <v>9.0366824742294863E-3</v>
      </c>
      <c r="BQ415" s="32">
        <f t="shared" si="917"/>
        <v>1.2481173203701408E-2</v>
      </c>
      <c r="BR415" s="32">
        <f t="shared" si="917"/>
        <v>1.8688024480987331E-2</v>
      </c>
      <c r="BS415" s="32">
        <f t="shared" si="917"/>
        <v>2.0922216159784124E-3</v>
      </c>
      <c r="BT415" s="32">
        <f t="shared" si="917"/>
        <v>2.8897087447770685E-3</v>
      </c>
      <c r="BU415" s="32">
        <f t="shared" si="917"/>
        <v>4.32675253231018E-3</v>
      </c>
      <c r="BV415" s="32">
        <f t="shared" si="917"/>
        <v>1.7553218060176634E-3</v>
      </c>
      <c r="BW415" s="32">
        <f t="shared" si="917"/>
        <v>2.4243936368925543E-3</v>
      </c>
      <c r="BX415" s="32">
        <f t="shared" si="917"/>
        <v>3.6300375692536425E-3</v>
      </c>
      <c r="BY415" s="32">
        <f t="shared" si="917"/>
        <v>1.0365826557052918E-3</v>
      </c>
      <c r="BZ415" s="32">
        <f t="shared" si="917"/>
        <v>1.4316943969986814E-3</v>
      </c>
      <c r="CA415" s="32">
        <f t="shared" si="917"/>
        <v>2.1436718731272109E-3</v>
      </c>
      <c r="CB415" s="32">
        <f t="shared" si="917"/>
        <v>3.5848120354692809E-3</v>
      </c>
      <c r="CC415" s="32">
        <f t="shared" ref="CC415:CS415" si="918">CC414/$O414</f>
        <v>4.9512262984785773E-3</v>
      </c>
      <c r="CD415" s="32">
        <f t="shared" si="918"/>
        <v>7.4134567934235314E-3</v>
      </c>
      <c r="CE415" s="32">
        <f t="shared" si="918"/>
        <v>3.0075679785915763E-3</v>
      </c>
      <c r="CF415" s="32">
        <f t="shared" si="918"/>
        <v>4.1539554996822296E-3</v>
      </c>
      <c r="CG415" s="32">
        <f t="shared" si="918"/>
        <v>6.2197055360125771E-3</v>
      </c>
      <c r="CH415" s="32">
        <f t="shared" si="918"/>
        <v>1.7760804838034816E-3</v>
      </c>
      <c r="CI415" s="32">
        <f t="shared" si="918"/>
        <v>2.4530648504339715E-3</v>
      </c>
      <c r="CJ415" s="32">
        <f t="shared" si="918"/>
        <v>3.6729668942310995E-3</v>
      </c>
      <c r="CK415" s="32">
        <f t="shared" si="918"/>
        <v>7.3498418565450443E-3</v>
      </c>
      <c r="CL415" s="32">
        <f t="shared" si="918"/>
        <v>1.0151363566547666E-2</v>
      </c>
      <c r="CM415" s="32">
        <f t="shared" si="918"/>
        <v>1.5199607260540674E-2</v>
      </c>
      <c r="CN415" s="32">
        <f t="shared" si="918"/>
        <v>6.1663341890011245E-3</v>
      </c>
      <c r="CO415" s="32">
        <f t="shared" si="918"/>
        <v>8.5167411009858408E-3</v>
      </c>
      <c r="CP415" s="32">
        <f t="shared" si="918"/>
        <v>1.2752091778219512E-2</v>
      </c>
      <c r="CQ415" s="32">
        <f t="shared" si="918"/>
        <v>3.6414491335367148E-3</v>
      </c>
      <c r="CR415" s="32">
        <f t="shared" si="918"/>
        <v>5.0294516242826628E-3</v>
      </c>
      <c r="CS415" s="32">
        <f t="shared" si="918"/>
        <v>7.5305833471377617E-3</v>
      </c>
    </row>
    <row r="416" spans="2:97" ht="13.5" thickTop="1" x14ac:dyDescent="0.2">
      <c r="H416" s="34">
        <f t="shared" si="914"/>
        <v>9.5527912580273266E-6</v>
      </c>
      <c r="I416" s="34">
        <f t="shared" ref="I416:J416" si="919">I411</f>
        <v>0.363289285167813</v>
      </c>
      <c r="J416" s="34">
        <f t="shared" si="919"/>
        <v>0.6397179206957635</v>
      </c>
      <c r="K416" s="34">
        <f t="shared" si="910"/>
        <v>0.36329539625957341</v>
      </c>
      <c r="L416" s="34">
        <f>$CE$6-$CE$7*SUMPRODUCT($B$6:$CD$6,Q415:CS415)</f>
        <v>-8.8090333463242132E-6</v>
      </c>
    </row>
    <row r="417" spans="2:97" ht="13.5" thickBot="1" x14ac:dyDescent="0.25">
      <c r="B417" s="39" t="s">
        <v>406</v>
      </c>
      <c r="D417" s="39" t="s">
        <v>407</v>
      </c>
      <c r="E417" s="39" t="s">
        <v>408</v>
      </c>
      <c r="F417" s="39" t="s">
        <v>409</v>
      </c>
      <c r="H417" s="39" t="s">
        <v>386</v>
      </c>
      <c r="I417" s="39" t="s">
        <v>410</v>
      </c>
      <c r="J417" s="39" t="s">
        <v>411</v>
      </c>
      <c r="K417" s="39" t="s">
        <v>388</v>
      </c>
      <c r="L417" s="39" t="s">
        <v>412</v>
      </c>
      <c r="M417" s="39" t="s">
        <v>413</v>
      </c>
      <c r="O417" s="45" t="s">
        <v>375</v>
      </c>
    </row>
    <row r="418" spans="2:97" ht="14.25" thickTop="1" thickBot="1" x14ac:dyDescent="0.25">
      <c r="B418" s="32">
        <f>1+B413</f>
        <v>7</v>
      </c>
      <c r="D418" s="32">
        <f>IF(F413,IF(M418&lt;0,D413,H418),E413)</f>
        <v>9.2343648827597491E-6</v>
      </c>
      <c r="E418" s="32">
        <f>IF(F413,IF(M418&lt;0,H418,E413),H418)</f>
        <v>9.5527912580273266E-6</v>
      </c>
      <c r="F418" s="32" t="b">
        <f>OR(F413,M418*M413&lt;=0)</f>
        <v>1</v>
      </c>
      <c r="H418" s="32">
        <f>IF(F413,(D413+E413)/2,2*H413)</f>
        <v>9.2343648827597491E-6</v>
      </c>
      <c r="I418" s="32">
        <f>I413</f>
        <v>-0.68167325326777461</v>
      </c>
      <c r="J418" s="32">
        <f>J413</f>
        <v>-1</v>
      </c>
      <c r="K418" s="32">
        <f>I418+J418*H418</f>
        <v>-0.68168248763265737</v>
      </c>
      <c r="L418" s="32">
        <f>$CE$3-$CE$7*SUMPRODUCT($B$3:$CD$3,Q420:CS420)</f>
        <v>-7.7216303040472667E-6</v>
      </c>
      <c r="M418" s="32">
        <f>SUMPRODUCT(L418:L421,J418:J421)</f>
        <v>1.3324722810139351E-5</v>
      </c>
      <c r="O418" s="46">
        <f>SUM(Q418:CS418)</f>
        <v>7.362604059848608</v>
      </c>
      <c r="P418" s="39" t="s">
        <v>402</v>
      </c>
      <c r="Q418" s="32">
        <f t="shared" ref="Q418:AV418" si="920">SUMPRODUCT(B$3:B$6,$K418:$K421)</f>
        <v>4.1309605207769162E-2</v>
      </c>
      <c r="R418" s="32">
        <f t="shared" si="920"/>
        <v>0.36423866525800452</v>
      </c>
      <c r="S418" s="32">
        <f t="shared" si="920"/>
        <v>0.7678999903207987</v>
      </c>
      <c r="T418" s="32">
        <f t="shared" si="920"/>
        <v>-0.13426467900123623</v>
      </c>
      <c r="U418" s="32">
        <f t="shared" si="920"/>
        <v>0.18866438104899913</v>
      </c>
      <c r="V418" s="32">
        <f t="shared" si="920"/>
        <v>0.59232570611179325</v>
      </c>
      <c r="W418" s="32">
        <f t="shared" si="920"/>
        <v>-0.66098753162825241</v>
      </c>
      <c r="X418" s="32">
        <f t="shared" si="920"/>
        <v>-0.33805847157801705</v>
      </c>
      <c r="Y418" s="32">
        <f t="shared" si="920"/>
        <v>6.5602853484777124E-2</v>
      </c>
      <c r="Z418" s="32">
        <f t="shared" si="920"/>
        <v>0.57978925516752711</v>
      </c>
      <c r="AA418" s="32">
        <f t="shared" si="920"/>
        <v>0.90271831521776247</v>
      </c>
      <c r="AB418" s="32">
        <f t="shared" si="920"/>
        <v>1.3063796402805568</v>
      </c>
      <c r="AC418" s="32">
        <f t="shared" si="920"/>
        <v>0.40421497095852177</v>
      </c>
      <c r="AD418" s="32">
        <f t="shared" si="920"/>
        <v>0.72714403100875713</v>
      </c>
      <c r="AE418" s="32">
        <f t="shared" si="920"/>
        <v>1.1308053560715514</v>
      </c>
      <c r="AF418" s="32">
        <f t="shared" si="920"/>
        <v>-0.12250788166849447</v>
      </c>
      <c r="AG418" s="32">
        <f t="shared" si="920"/>
        <v>0.20042117838174089</v>
      </c>
      <c r="AH418" s="32">
        <f t="shared" si="920"/>
        <v>0.60408250344453507</v>
      </c>
      <c r="AI418" s="32">
        <f t="shared" si="920"/>
        <v>1.2977621217805377</v>
      </c>
      <c r="AJ418" s="32">
        <f t="shared" si="920"/>
        <v>1.620691181830773</v>
      </c>
      <c r="AK418" s="32">
        <f t="shared" si="920"/>
        <v>2.024352506893567</v>
      </c>
      <c r="AL418" s="32">
        <f t="shared" si="920"/>
        <v>1.1221878375715324</v>
      </c>
      <c r="AM418" s="32">
        <f t="shared" si="920"/>
        <v>1.4451168976217676</v>
      </c>
      <c r="AN418" s="32">
        <f t="shared" si="920"/>
        <v>1.8487782226845617</v>
      </c>
      <c r="AO418" s="32">
        <f t="shared" si="920"/>
        <v>0.59546498494451616</v>
      </c>
      <c r="AP418" s="32">
        <f t="shared" si="920"/>
        <v>0.91839404499475152</v>
      </c>
      <c r="AQ418" s="32">
        <f t="shared" si="920"/>
        <v>1.3220553700575457</v>
      </c>
      <c r="AR418" s="32">
        <f t="shared" si="920"/>
        <v>-0.41314538654733579</v>
      </c>
      <c r="AS418" s="32">
        <f t="shared" si="920"/>
        <v>-9.021632649710043E-2</v>
      </c>
      <c r="AT418" s="32">
        <f t="shared" si="920"/>
        <v>0.31344499856569374</v>
      </c>
      <c r="AU418" s="32">
        <f t="shared" si="920"/>
        <v>-0.58871967075634113</v>
      </c>
      <c r="AV418" s="32">
        <f t="shared" si="920"/>
        <v>-0.26579061070610582</v>
      </c>
      <c r="AW418" s="32">
        <f t="shared" ref="AW418:CB418" si="921">SUMPRODUCT(AH$3:AH$6,$K418:$K421)</f>
        <v>0.13787071435668835</v>
      </c>
      <c r="AX418" s="32">
        <f t="shared" si="921"/>
        <v>-1.1154425233833574</v>
      </c>
      <c r="AY418" s="32">
        <f t="shared" si="921"/>
        <v>-0.792513463333122</v>
      </c>
      <c r="AZ418" s="32">
        <f t="shared" si="921"/>
        <v>-0.38885213827032783</v>
      </c>
      <c r="BA418" s="32">
        <f t="shared" si="921"/>
        <v>0.12533426341242215</v>
      </c>
      <c r="BB418" s="32">
        <f t="shared" si="921"/>
        <v>0.44826332346265751</v>
      </c>
      <c r="BC418" s="32">
        <f t="shared" si="921"/>
        <v>0.85192464852545169</v>
      </c>
      <c r="BD418" s="32">
        <f t="shared" si="921"/>
        <v>-5.024002079658324E-2</v>
      </c>
      <c r="BE418" s="32">
        <f t="shared" si="921"/>
        <v>0.27268903925365212</v>
      </c>
      <c r="BF418" s="32">
        <f t="shared" si="921"/>
        <v>0.67635036431644635</v>
      </c>
      <c r="BG418" s="32">
        <f t="shared" si="921"/>
        <v>-0.57696287342359942</v>
      </c>
      <c r="BH418" s="32">
        <f t="shared" si="921"/>
        <v>-0.25403381337336406</v>
      </c>
      <c r="BI418" s="32">
        <f t="shared" si="921"/>
        <v>0.14962751168943011</v>
      </c>
      <c r="BJ418" s="32">
        <f t="shared" si="921"/>
        <v>0.84330713002543278</v>
      </c>
      <c r="BK418" s="32">
        <f t="shared" si="921"/>
        <v>1.1662361900756681</v>
      </c>
      <c r="BL418" s="32">
        <f t="shared" si="921"/>
        <v>1.5698975151384622</v>
      </c>
      <c r="BM418" s="32">
        <f t="shared" si="921"/>
        <v>0.66773284581642722</v>
      </c>
      <c r="BN418" s="32">
        <f t="shared" si="921"/>
        <v>0.99066190586666258</v>
      </c>
      <c r="BO418" s="32">
        <f t="shared" si="921"/>
        <v>1.3943232309294569</v>
      </c>
      <c r="BP418" s="32">
        <f t="shared" si="921"/>
        <v>0.1410099931894111</v>
      </c>
      <c r="BQ418" s="32">
        <f t="shared" si="921"/>
        <v>0.46393905323964646</v>
      </c>
      <c r="BR418" s="32">
        <f t="shared" si="921"/>
        <v>0.86760037830244063</v>
      </c>
      <c r="BS418" s="32">
        <f t="shared" si="921"/>
        <v>-1.3220553700575457</v>
      </c>
      <c r="BT418" s="32">
        <f t="shared" si="921"/>
        <v>-0.99912631000731034</v>
      </c>
      <c r="BU418" s="32">
        <f t="shared" si="921"/>
        <v>-0.59546498494451616</v>
      </c>
      <c r="BV418" s="32">
        <f t="shared" si="921"/>
        <v>-1.497629654266551</v>
      </c>
      <c r="BW418" s="32">
        <f t="shared" si="921"/>
        <v>-1.1747005942163158</v>
      </c>
      <c r="BX418" s="32">
        <f t="shared" si="921"/>
        <v>-0.77103926915352161</v>
      </c>
      <c r="BY418" s="32">
        <f t="shared" si="921"/>
        <v>-2.024352506893567</v>
      </c>
      <c r="BZ418" s="32">
        <f t="shared" si="921"/>
        <v>-1.7014234468433318</v>
      </c>
      <c r="CA418" s="32">
        <f t="shared" si="921"/>
        <v>-1.2977621217805377</v>
      </c>
      <c r="CB418" s="32">
        <f t="shared" si="921"/>
        <v>-0.78357572009778764</v>
      </c>
      <c r="CC418" s="32">
        <f t="shared" ref="CC418:CS418" si="922">SUMPRODUCT(BN$3:BN$6,$K418:$K421)</f>
        <v>-0.46064666004755228</v>
      </c>
      <c r="CD418" s="32">
        <f t="shared" si="922"/>
        <v>-5.6985334984758107E-2</v>
      </c>
      <c r="CE418" s="32">
        <f t="shared" si="922"/>
        <v>-0.95915000430679298</v>
      </c>
      <c r="CF418" s="32">
        <f t="shared" si="922"/>
        <v>-0.63622094425655762</v>
      </c>
      <c r="CG418" s="32">
        <f t="shared" si="922"/>
        <v>-0.23255961919376344</v>
      </c>
      <c r="CH418" s="32">
        <f t="shared" si="922"/>
        <v>-1.4858728569338093</v>
      </c>
      <c r="CI418" s="32">
        <f t="shared" si="922"/>
        <v>-1.1629437968835739</v>
      </c>
      <c r="CJ418" s="32">
        <f t="shared" si="922"/>
        <v>-0.75928247182077968</v>
      </c>
      <c r="CK418" s="32">
        <f t="shared" si="922"/>
        <v>-6.5602853484777124E-2</v>
      </c>
      <c r="CL418" s="32">
        <f t="shared" si="922"/>
        <v>0.25732620656545824</v>
      </c>
      <c r="CM418" s="32">
        <f t="shared" si="922"/>
        <v>0.66098753162825241</v>
      </c>
      <c r="CN418" s="32">
        <f t="shared" si="922"/>
        <v>-0.24117713769378252</v>
      </c>
      <c r="CO418" s="32">
        <f t="shared" si="922"/>
        <v>8.1751922356452844E-2</v>
      </c>
      <c r="CP418" s="32">
        <f t="shared" si="922"/>
        <v>0.48541324741924702</v>
      </c>
      <c r="CQ418" s="32">
        <f t="shared" si="922"/>
        <v>-0.7678999903207987</v>
      </c>
      <c r="CR418" s="32">
        <f t="shared" si="922"/>
        <v>-0.44497093027056334</v>
      </c>
      <c r="CS418" s="32">
        <f t="shared" si="922"/>
        <v>-4.1309605207769162E-2</v>
      </c>
    </row>
    <row r="419" spans="2:97" ht="14.25" thickTop="1" thickBot="1" x14ac:dyDescent="0.25">
      <c r="H419" s="33">
        <f>H418</f>
        <v>9.2343648827597491E-6</v>
      </c>
      <c r="I419" s="33">
        <f t="shared" ref="I419:J419" si="923">I414</f>
        <v>0.62822908967096613</v>
      </c>
      <c r="J419" s="33">
        <f t="shared" si="923"/>
        <v>-0.30661389470937345</v>
      </c>
      <c r="K419" s="33">
        <f t="shared" ref="K419:K421" si="924">I419+J419*H419</f>
        <v>0.62822625828638423</v>
      </c>
      <c r="L419" s="33">
        <f>$CE$4-$CE$7*SUMPRODUCT($B$4:$CD$4,Q420:CS420)</f>
        <v>-3.1908171038708133E-6</v>
      </c>
      <c r="M419" s="39" t="s">
        <v>414</v>
      </c>
      <c r="O419" s="47">
        <f t="shared" ref="O419:O420" si="925">SUM(Q419:CS419)</f>
        <v>127.41797505324716</v>
      </c>
      <c r="P419" s="39" t="s">
        <v>404</v>
      </c>
      <c r="Q419" s="33">
        <f>EXP(Q418)</f>
        <v>1.0421747183218024</v>
      </c>
      <c r="R419" s="33">
        <f>EXP(R418)</f>
        <v>1.4394177121655458</v>
      </c>
      <c r="S419" s="33">
        <f t="shared" ref="S419:CD419" si="926">EXP(S418)</f>
        <v>2.1552354827437483</v>
      </c>
      <c r="T419" s="33">
        <f t="shared" si="926"/>
        <v>0.87435860961053313</v>
      </c>
      <c r="U419" s="33">
        <f t="shared" si="926"/>
        <v>1.2076355790749675</v>
      </c>
      <c r="V419" s="33">
        <f t="shared" si="926"/>
        <v>1.8081888448700882</v>
      </c>
      <c r="W419" s="33">
        <f t="shared" si="926"/>
        <v>0.51634117939039259</v>
      </c>
      <c r="X419" s="33">
        <f t="shared" si="926"/>
        <v>0.71315358746352153</v>
      </c>
      <c r="Y419" s="33">
        <f t="shared" si="926"/>
        <v>1.0678025588798705</v>
      </c>
      <c r="Z419" s="33">
        <f t="shared" si="926"/>
        <v>1.7856620720394145</v>
      </c>
      <c r="AA419" s="33">
        <f t="shared" si="926"/>
        <v>2.4662981832592306</v>
      </c>
      <c r="AB419" s="33">
        <f t="shared" si="926"/>
        <v>3.6927802893225854</v>
      </c>
      <c r="AC419" s="33">
        <f t="shared" si="926"/>
        <v>1.4981259659194164</v>
      </c>
      <c r="AD419" s="33">
        <f t="shared" si="926"/>
        <v>2.0691626965121439</v>
      </c>
      <c r="AE419" s="33">
        <f t="shared" si="926"/>
        <v>3.0981506100710123</v>
      </c>
      <c r="AF419" s="33">
        <f t="shared" si="926"/>
        <v>0.88469893201230487</v>
      </c>
      <c r="AG419" s="33">
        <f t="shared" si="926"/>
        <v>1.2219172949455848</v>
      </c>
      <c r="AH419" s="33">
        <f t="shared" si="926"/>
        <v>1.8295728118302494</v>
      </c>
      <c r="AI419" s="33">
        <f t="shared" si="926"/>
        <v>3.6610944097762652</v>
      </c>
      <c r="AJ419" s="33">
        <f t="shared" si="926"/>
        <v>5.0565841280703552</v>
      </c>
      <c r="AK419" s="33">
        <f t="shared" si="926"/>
        <v>7.5712070528160247</v>
      </c>
      <c r="AL419" s="33">
        <f t="shared" si="926"/>
        <v>3.0715669469890488</v>
      </c>
      <c r="AM419" s="33">
        <f t="shared" si="926"/>
        <v>4.2423480342315187</v>
      </c>
      <c r="AN419" s="33">
        <f t="shared" si="926"/>
        <v>6.3520539842241455</v>
      </c>
      <c r="AO419" s="33">
        <f t="shared" si="926"/>
        <v>1.8138741730825028</v>
      </c>
      <c r="AP419" s="33">
        <f t="shared" si="926"/>
        <v>2.5052638165881773</v>
      </c>
      <c r="AQ419" s="33">
        <f t="shared" si="926"/>
        <v>3.7511234060206444</v>
      </c>
      <c r="AR419" s="33">
        <f t="shared" si="926"/>
        <v>0.66156609302556679</v>
      </c>
      <c r="AS419" s="33">
        <f t="shared" si="926"/>
        <v>0.91373349912247459</v>
      </c>
      <c r="AT419" s="33">
        <f t="shared" si="926"/>
        <v>1.3681302115684073</v>
      </c>
      <c r="AU419" s="33">
        <f t="shared" si="926"/>
        <v>0.55503746070022664</v>
      </c>
      <c r="AV419" s="33">
        <f t="shared" si="926"/>
        <v>0.76659962845174334</v>
      </c>
      <c r="AW419" s="33">
        <f t="shared" si="926"/>
        <v>1.14782714311032</v>
      </c>
      <c r="AX419" s="33">
        <f t="shared" si="926"/>
        <v>0.32777020082350339</v>
      </c>
      <c r="AY419" s="33">
        <f t="shared" si="926"/>
        <v>0.45270550541193127</v>
      </c>
      <c r="AZ419" s="33">
        <f t="shared" si="926"/>
        <v>0.67783448838444171</v>
      </c>
      <c r="BA419" s="33">
        <f t="shared" si="926"/>
        <v>1.1335272864470711</v>
      </c>
      <c r="BB419" s="33">
        <f t="shared" si="926"/>
        <v>1.5655908981962576</v>
      </c>
      <c r="BC419" s="33">
        <f t="shared" si="926"/>
        <v>2.3441541859151203</v>
      </c>
      <c r="BD419" s="33">
        <f t="shared" si="926"/>
        <v>0.9510011370544752</v>
      </c>
      <c r="BE419" s="33">
        <f t="shared" si="926"/>
        <v>1.3134917369422316</v>
      </c>
      <c r="BF419" s="33">
        <f t="shared" si="926"/>
        <v>1.9666869275143659</v>
      </c>
      <c r="BG419" s="33">
        <f t="shared" si="926"/>
        <v>0.56160143368066939</v>
      </c>
      <c r="BH419" s="33">
        <f t="shared" si="926"/>
        <v>0.7756655737333944</v>
      </c>
      <c r="BI419" s="33">
        <f t="shared" si="926"/>
        <v>1.1614015536448627</v>
      </c>
      <c r="BJ419" s="33">
        <f t="shared" si="926"/>
        <v>2.3240401847145415</v>
      </c>
      <c r="BK419" s="33">
        <f t="shared" si="926"/>
        <v>3.2098884638551053</v>
      </c>
      <c r="BL419" s="33">
        <f t="shared" si="926"/>
        <v>4.8061556103421816</v>
      </c>
      <c r="BM419" s="33">
        <f t="shared" si="926"/>
        <v>1.9498117819036926</v>
      </c>
      <c r="BN419" s="33">
        <f t="shared" si="926"/>
        <v>2.6930164059061541</v>
      </c>
      <c r="BO419" s="33">
        <f t="shared" si="926"/>
        <v>4.0322447504748116</v>
      </c>
      <c r="BP419" s="33">
        <f t="shared" si="926"/>
        <v>1.151436154446837</v>
      </c>
      <c r="BQ419" s="33">
        <f t="shared" si="926"/>
        <v>1.590326042266158</v>
      </c>
      <c r="BR419" s="33">
        <f t="shared" si="926"/>
        <v>2.3811900370927641</v>
      </c>
      <c r="BS419" s="33">
        <f t="shared" si="926"/>
        <v>0.26658680394118084</v>
      </c>
      <c r="BT419" s="33">
        <f t="shared" si="926"/>
        <v>0.36820099420608993</v>
      </c>
      <c r="BU419" s="33">
        <f t="shared" si="926"/>
        <v>0.55130615719644827</v>
      </c>
      <c r="BV419" s="33">
        <f t="shared" si="926"/>
        <v>0.22365968309984702</v>
      </c>
      <c r="BW419" s="33">
        <f t="shared" si="926"/>
        <v>0.30891145571988848</v>
      </c>
      <c r="BX419" s="33">
        <f t="shared" si="926"/>
        <v>0.46253212307071961</v>
      </c>
      <c r="BY419" s="33">
        <f t="shared" si="926"/>
        <v>0.13207933596639143</v>
      </c>
      <c r="BZ419" s="33">
        <f t="shared" si="926"/>
        <v>0.18242366875607052</v>
      </c>
      <c r="CA419" s="33">
        <f t="shared" si="926"/>
        <v>0.27314236894019661</v>
      </c>
      <c r="CB419" s="33">
        <f t="shared" si="926"/>
        <v>0.45676980676572554</v>
      </c>
      <c r="CC419" s="33">
        <f t="shared" si="926"/>
        <v>0.63087555155795072</v>
      </c>
      <c r="CD419" s="33">
        <f t="shared" si="926"/>
        <v>0.94460792195452192</v>
      </c>
      <c r="CE419" s="33">
        <f t="shared" ref="CE419:CS419" si="927">EXP(CE418)</f>
        <v>0.38321848163700228</v>
      </c>
      <c r="CF419" s="33">
        <f t="shared" si="927"/>
        <v>0.52928886145476572</v>
      </c>
      <c r="CG419" s="33">
        <f t="shared" si="927"/>
        <v>0.79250249957821517</v>
      </c>
      <c r="CH419" s="33">
        <f t="shared" si="927"/>
        <v>0.22630472279650041</v>
      </c>
      <c r="CI419" s="33">
        <f t="shared" si="927"/>
        <v>0.31256469823461269</v>
      </c>
      <c r="CJ419" s="33">
        <f t="shared" si="927"/>
        <v>0.46800211126681879</v>
      </c>
      <c r="CK419" s="33">
        <f t="shared" si="927"/>
        <v>0.93650271923772532</v>
      </c>
      <c r="CL419" s="33">
        <f t="shared" si="927"/>
        <v>1.2934669953735511</v>
      </c>
      <c r="CM419" s="33">
        <f t="shared" si="927"/>
        <v>1.9367039467598326</v>
      </c>
      <c r="CN419" s="33">
        <f t="shared" si="927"/>
        <v>0.78570243654321681</v>
      </c>
      <c r="CO419" s="33">
        <f t="shared" si="927"/>
        <v>1.0851865659081517</v>
      </c>
      <c r="CP419" s="33">
        <f t="shared" si="927"/>
        <v>1.6248463336771133</v>
      </c>
      <c r="CQ419" s="33">
        <f t="shared" si="927"/>
        <v>0.46398642190455125</v>
      </c>
      <c r="CR419" s="33">
        <f t="shared" si="927"/>
        <v>0.64084290489140616</v>
      </c>
      <c r="CS419" s="33">
        <f t="shared" si="927"/>
        <v>0.95953200784824666</v>
      </c>
    </row>
    <row r="420" spans="2:97" ht="14.25" thickTop="1" thickBot="1" x14ac:dyDescent="0.25">
      <c r="H420" s="32">
        <f t="shared" ref="H420:H421" si="928">H419</f>
        <v>9.2343648827597491E-6</v>
      </c>
      <c r="I420" s="32">
        <f t="shared" ref="I420:J420" si="929">I415</f>
        <v>-0.35114938028044101</v>
      </c>
      <c r="J420" s="32">
        <f t="shared" si="929"/>
        <v>8.7917516854624997E-2</v>
      </c>
      <c r="K420" s="32">
        <f t="shared" si="924"/>
        <v>-0.35114856841801079</v>
      </c>
      <c r="L420" s="32">
        <f>$CE$5-$CE$7*SUMPRODUCT($B$5:$CD$5,Q420:CS420)</f>
        <v>8.8396322439621144E-7</v>
      </c>
      <c r="M420" s="32">
        <f>SUMPRODUCT($B$7:$CD$7, LN(Q420:CS420))</f>
        <v>-487.23803414473082</v>
      </c>
      <c r="O420" s="48">
        <f t="shared" si="925"/>
        <v>0.99999999999999944</v>
      </c>
      <c r="P420" s="39" t="s">
        <v>405</v>
      </c>
      <c r="Q420" s="32">
        <f t="shared" ref="Q420:AV420" si="930">Q419/$O419</f>
        <v>8.1791812959379102E-3</v>
      </c>
      <c r="R420" s="32">
        <f t="shared" si="930"/>
        <v>1.1296818298705675E-2</v>
      </c>
      <c r="S420" s="32">
        <f t="shared" si="930"/>
        <v>1.6914689484298341E-2</v>
      </c>
      <c r="T420" s="32">
        <f t="shared" si="930"/>
        <v>6.8621292187789375E-3</v>
      </c>
      <c r="U420" s="32">
        <f t="shared" si="930"/>
        <v>9.477748948453343E-3</v>
      </c>
      <c r="V420" s="32">
        <f t="shared" si="930"/>
        <v>1.419100283232768E-2</v>
      </c>
      <c r="W420" s="32">
        <f t="shared" si="930"/>
        <v>4.0523417451471576E-3</v>
      </c>
      <c r="X420" s="32">
        <f t="shared" si="930"/>
        <v>5.5969621803006932E-3</v>
      </c>
      <c r="Y420" s="32">
        <f t="shared" si="930"/>
        <v>8.3803133618599937E-3</v>
      </c>
      <c r="Z420" s="32">
        <f t="shared" si="930"/>
        <v>1.4014208523508537E-2</v>
      </c>
      <c r="AA420" s="32">
        <f t="shared" si="930"/>
        <v>1.9355967493821655E-2</v>
      </c>
      <c r="AB420" s="32">
        <f t="shared" si="930"/>
        <v>2.8981627496272765E-2</v>
      </c>
      <c r="AC420" s="32">
        <f t="shared" si="930"/>
        <v>1.1757571608663213E-2</v>
      </c>
      <c r="AD420" s="32">
        <f t="shared" si="930"/>
        <v>1.6239174226771805E-2</v>
      </c>
      <c r="AE420" s="32">
        <f t="shared" si="930"/>
        <v>2.4314863022868751E-2</v>
      </c>
      <c r="AF420" s="32">
        <f t="shared" si="930"/>
        <v>6.9432819948880434E-3</v>
      </c>
      <c r="AG420" s="32">
        <f t="shared" si="930"/>
        <v>9.5898345145961801E-3</v>
      </c>
      <c r="AH420" s="32">
        <f t="shared" si="930"/>
        <v>1.4358828187825795E-2</v>
      </c>
      <c r="AI420" s="32">
        <f t="shared" si="930"/>
        <v>2.873295081205236E-2</v>
      </c>
      <c r="AJ420" s="32">
        <f t="shared" si="930"/>
        <v>3.9685014033202466E-2</v>
      </c>
      <c r="AK420" s="32">
        <f t="shared" si="930"/>
        <v>5.9420243098762676E-2</v>
      </c>
      <c r="AL420" s="32">
        <f t="shared" si="930"/>
        <v>2.410622948375581E-2</v>
      </c>
      <c r="AM420" s="32">
        <f t="shared" si="930"/>
        <v>3.3294737516105309E-2</v>
      </c>
      <c r="AN420" s="32">
        <f t="shared" si="930"/>
        <v>4.9852102747431536E-2</v>
      </c>
      <c r="AO420" s="32">
        <f t="shared" si="930"/>
        <v>1.423562234703931E-2</v>
      </c>
      <c r="AP420" s="32">
        <f t="shared" si="930"/>
        <v>1.9661777041592787E-2</v>
      </c>
      <c r="AQ420" s="32">
        <f t="shared" si="930"/>
        <v>2.943951514260899E-2</v>
      </c>
      <c r="AR420" s="32">
        <f t="shared" si="930"/>
        <v>5.1920939157061828E-3</v>
      </c>
      <c r="AS420" s="32">
        <f t="shared" si="930"/>
        <v>7.1711506852987668E-3</v>
      </c>
      <c r="AT420" s="32">
        <f t="shared" si="930"/>
        <v>1.0737340716619255E-2</v>
      </c>
      <c r="AU420" s="32">
        <f t="shared" si="930"/>
        <v>4.356037368105089E-3</v>
      </c>
      <c r="AV420" s="32">
        <f t="shared" si="930"/>
        <v>6.0164166643786815E-3</v>
      </c>
      <c r="AW420" s="32">
        <f t="shared" ref="AW420:CB420" si="931">AW419/$O419</f>
        <v>9.0083612035951003E-3</v>
      </c>
      <c r="AX420" s="32">
        <f t="shared" si="931"/>
        <v>2.5724015837367553E-3</v>
      </c>
      <c r="AY420" s="32">
        <f t="shared" si="931"/>
        <v>3.5529171235278894E-3</v>
      </c>
      <c r="AZ420" s="32">
        <f t="shared" si="931"/>
        <v>5.3197713124947948E-3</v>
      </c>
      <c r="BA420" s="32">
        <f t="shared" si="931"/>
        <v>8.8961332651329404E-3</v>
      </c>
      <c r="BB420" s="32">
        <f t="shared" si="931"/>
        <v>1.2287048962613062E-2</v>
      </c>
      <c r="BC420" s="32">
        <f t="shared" si="931"/>
        <v>1.8397358653168935E-2</v>
      </c>
      <c r="BD420" s="32">
        <f t="shared" si="931"/>
        <v>7.4636340489405662E-3</v>
      </c>
      <c r="BE420" s="32">
        <f t="shared" si="931"/>
        <v>1.0308527791258116E-2</v>
      </c>
      <c r="BF420" s="32">
        <f t="shared" si="931"/>
        <v>1.5434925305417072E-2</v>
      </c>
      <c r="BG420" s="32">
        <f t="shared" si="931"/>
        <v>4.4075526506050632E-3</v>
      </c>
      <c r="BH420" s="32">
        <f t="shared" si="931"/>
        <v>6.0875678914944983E-3</v>
      </c>
      <c r="BI420" s="32">
        <f t="shared" si="931"/>
        <v>9.1148957057237828E-3</v>
      </c>
      <c r="BJ420" s="32">
        <f t="shared" si="931"/>
        <v>1.8239500225484984E-2</v>
      </c>
      <c r="BK420" s="32">
        <f t="shared" si="931"/>
        <v>2.5191802510703167E-2</v>
      </c>
      <c r="BL420" s="32">
        <f t="shared" si="931"/>
        <v>3.7719604383398178E-2</v>
      </c>
      <c r="BM420" s="32">
        <f t="shared" si="931"/>
        <v>1.5302486019644235E-2</v>
      </c>
      <c r="BN420" s="32">
        <f t="shared" si="931"/>
        <v>2.1135294331751542E-2</v>
      </c>
      <c r="BO420" s="32">
        <f t="shared" si="931"/>
        <v>3.1645807813142239E-2</v>
      </c>
      <c r="BP420" s="32">
        <f t="shared" si="931"/>
        <v>9.0366853967476651E-3</v>
      </c>
      <c r="BQ420" s="32">
        <f t="shared" si="931"/>
        <v>1.2481174980229994E-2</v>
      </c>
      <c r="BR420" s="32">
        <f t="shared" si="931"/>
        <v>1.8688022911191926E-2</v>
      </c>
      <c r="BS420" s="32">
        <f t="shared" si="931"/>
        <v>2.0922228895081398E-3</v>
      </c>
      <c r="BT420" s="32">
        <f t="shared" si="931"/>
        <v>2.8897099804970302E-3</v>
      </c>
      <c r="BU420" s="32">
        <f t="shared" si="931"/>
        <v>4.3267534032467624E-3</v>
      </c>
      <c r="BV420" s="32">
        <f t="shared" si="931"/>
        <v>1.7553228499070171E-3</v>
      </c>
      <c r="BW420" s="32">
        <f t="shared" si="931"/>
        <v>2.4243946396950381E-3</v>
      </c>
      <c r="BX420" s="32">
        <f t="shared" si="931"/>
        <v>3.6300382491358096E-3</v>
      </c>
      <c r="BY420" s="32">
        <f t="shared" si="931"/>
        <v>1.0365832286315672E-3</v>
      </c>
      <c r="BZ420" s="32">
        <f t="shared" si="931"/>
        <v>1.4316949290697552E-3</v>
      </c>
      <c r="CA420" s="32">
        <f t="shared" si="931"/>
        <v>2.1436721846038766E-3</v>
      </c>
      <c r="CB420" s="32">
        <f t="shared" si="931"/>
        <v>3.5848145175344714E-3</v>
      </c>
      <c r="CC420" s="32">
        <f t="shared" ref="CC420:CS420" si="932">CC419/$O419</f>
        <v>4.9512288301106011E-3</v>
      </c>
      <c r="CD420" s="32">
        <f t="shared" si="932"/>
        <v>7.4134589060905753E-3</v>
      </c>
      <c r="CE420" s="32">
        <f t="shared" si="932"/>
        <v>3.0075700188835815E-3</v>
      </c>
      <c r="CF420" s="32">
        <f t="shared" si="932"/>
        <v>4.1539575655128664E-3</v>
      </c>
      <c r="CG420" s="32">
        <f t="shared" si="932"/>
        <v>6.2197072214264385E-3</v>
      </c>
      <c r="CH420" s="32">
        <f t="shared" si="932"/>
        <v>1.7760816140888216E-3</v>
      </c>
      <c r="CI420" s="32">
        <f t="shared" si="932"/>
        <v>2.453065967372295E-3</v>
      </c>
      <c r="CJ420" s="32">
        <f t="shared" si="932"/>
        <v>3.6729677352920079E-3</v>
      </c>
      <c r="CK420" s="32">
        <f t="shared" si="932"/>
        <v>7.3498477655634283E-3</v>
      </c>
      <c r="CL420" s="32">
        <f t="shared" si="932"/>
        <v>1.0151369889790035E-2</v>
      </c>
      <c r="CM420" s="32">
        <f t="shared" si="932"/>
        <v>1.519961328808197E-2</v>
      </c>
      <c r="CN420" s="32">
        <f t="shared" si="932"/>
        <v>6.1663390602061975E-3</v>
      </c>
      <c r="CO420" s="32">
        <f t="shared" si="932"/>
        <v>8.5167462868143921E-3</v>
      </c>
      <c r="CP420" s="32">
        <f t="shared" si="932"/>
        <v>1.2752096656677366E-2</v>
      </c>
      <c r="CQ420" s="32">
        <f t="shared" si="932"/>
        <v>3.6414518572489814E-3</v>
      </c>
      <c r="CR420" s="32">
        <f t="shared" si="932"/>
        <v>5.0294544755055317E-3</v>
      </c>
      <c r="CS420" s="32">
        <f t="shared" si="932"/>
        <v>7.5305859118171073E-3</v>
      </c>
    </row>
    <row r="421" spans="2:97" ht="13.5" thickTop="1" x14ac:dyDescent="0.2">
      <c r="H421" s="34">
        <f t="shared" si="928"/>
        <v>9.2343648827597491E-6</v>
      </c>
      <c r="I421" s="34">
        <f t="shared" ref="I421:J421" si="933">I416</f>
        <v>0.363289285167813</v>
      </c>
      <c r="J421" s="34">
        <f t="shared" si="933"/>
        <v>0.6397179206957635</v>
      </c>
      <c r="K421" s="34">
        <f t="shared" si="924"/>
        <v>0.36329519255651477</v>
      </c>
      <c r="L421" s="34">
        <f>$CE$6-$CE$7*SUMPRODUCT($B$6:$CD$6,Q420:CS420)</f>
        <v>7.1078637127186539E-6</v>
      </c>
    </row>
    <row r="422" spans="2:97" ht="13.5" thickBot="1" x14ac:dyDescent="0.25">
      <c r="B422" s="39" t="s">
        <v>406</v>
      </c>
      <c r="D422" s="39" t="s">
        <v>407</v>
      </c>
      <c r="E422" s="39" t="s">
        <v>408</v>
      </c>
      <c r="F422" s="39" t="s">
        <v>409</v>
      </c>
      <c r="H422" s="39" t="s">
        <v>386</v>
      </c>
      <c r="I422" s="39" t="s">
        <v>410</v>
      </c>
      <c r="J422" s="39" t="s">
        <v>411</v>
      </c>
      <c r="K422" s="39" t="s">
        <v>388</v>
      </c>
      <c r="L422" s="39" t="s">
        <v>412</v>
      </c>
      <c r="M422" s="39" t="s">
        <v>413</v>
      </c>
      <c r="O422" s="45" t="s">
        <v>375</v>
      </c>
    </row>
    <row r="423" spans="2:97" ht="14.25" thickTop="1" thickBot="1" x14ac:dyDescent="0.25">
      <c r="B423" s="32">
        <f>1+B418</f>
        <v>8</v>
      </c>
      <c r="D423" s="32">
        <f>IF(F418,IF(M423&lt;0,D418,H423),E418)</f>
        <v>9.2343648827597491E-6</v>
      </c>
      <c r="E423" s="32">
        <f>IF(F418,IF(M423&lt;0,H423,E418),H423)</f>
        <v>9.3935780703935379E-6</v>
      </c>
      <c r="F423" s="32" t="b">
        <f>OR(F418,M423*M418&lt;=0)</f>
        <v>1</v>
      </c>
      <c r="H423" s="32">
        <f>IF(F418,(D418+E418)/2,2*H418)</f>
        <v>9.3935780703935379E-6</v>
      </c>
      <c r="I423" s="32">
        <f>I418</f>
        <v>-0.68167325326777461</v>
      </c>
      <c r="J423" s="32">
        <f>J418</f>
        <v>-1</v>
      </c>
      <c r="K423" s="32">
        <f>I423+J423*H423</f>
        <v>-0.68168264684584501</v>
      </c>
      <c r="L423" s="32">
        <f>$CE$3-$CE$7*SUMPRODUCT($B$3:$CD$3,Q425:CS425)</f>
        <v>7.9862398649765964E-7</v>
      </c>
      <c r="M423" s="32">
        <f>SUMPRODUCT(L423:L426,J423:J426)</f>
        <v>-1.4450351798923663E-6</v>
      </c>
      <c r="O423" s="46">
        <f>SUM(Q423:CS423)</f>
        <v>7.3626051865387705</v>
      </c>
      <c r="P423" s="39" t="s">
        <v>402</v>
      </c>
      <c r="Q423" s="32">
        <f t="shared" ref="Q423:AV423" si="934">SUMPRODUCT(B$3:B$6,$K423:$K426)</f>
        <v>4.1309697388774824E-2</v>
      </c>
      <c r="R423" s="32">
        <f t="shared" si="934"/>
        <v>0.36423884797370293</v>
      </c>
      <c r="S423" s="32">
        <f t="shared" si="934"/>
        <v>0.76790028620486295</v>
      </c>
      <c r="T423" s="32">
        <f t="shared" si="934"/>
        <v>-0.13426457982141651</v>
      </c>
      <c r="U423" s="32">
        <f t="shared" si="934"/>
        <v>0.18866457076351156</v>
      </c>
      <c r="V423" s="32">
        <f t="shared" si="934"/>
        <v>0.59232600899467169</v>
      </c>
      <c r="W423" s="32">
        <f t="shared" si="934"/>
        <v>-0.66098741145199047</v>
      </c>
      <c r="X423" s="32">
        <f t="shared" si="934"/>
        <v>-0.33805826086706242</v>
      </c>
      <c r="Y423" s="32">
        <f t="shared" si="934"/>
        <v>6.5603177364097653E-2</v>
      </c>
      <c r="Z423" s="32">
        <f t="shared" si="934"/>
        <v>0.57978930550541086</v>
      </c>
      <c r="AA423" s="32">
        <f t="shared" si="934"/>
        <v>0.90271845609033896</v>
      </c>
      <c r="AB423" s="32">
        <f t="shared" si="934"/>
        <v>1.306379894321499</v>
      </c>
      <c r="AC423" s="32">
        <f t="shared" si="934"/>
        <v>0.4042150282952196</v>
      </c>
      <c r="AD423" s="32">
        <f t="shared" si="934"/>
        <v>0.72714417888014771</v>
      </c>
      <c r="AE423" s="32">
        <f t="shared" si="934"/>
        <v>1.1308056171113079</v>
      </c>
      <c r="AF423" s="32">
        <f t="shared" si="934"/>
        <v>-0.12250780333535444</v>
      </c>
      <c r="AG423" s="32">
        <f t="shared" si="934"/>
        <v>0.20042134724957364</v>
      </c>
      <c r="AH423" s="32">
        <f t="shared" si="934"/>
        <v>0.6040827854807338</v>
      </c>
      <c r="AI423" s="32">
        <f t="shared" si="934"/>
        <v>1.2977621163275925</v>
      </c>
      <c r="AJ423" s="32">
        <f t="shared" si="934"/>
        <v>1.6206912669125206</v>
      </c>
      <c r="AK423" s="32">
        <f t="shared" si="934"/>
        <v>2.0243527051436807</v>
      </c>
      <c r="AL423" s="32">
        <f t="shared" si="934"/>
        <v>1.1221878391174012</v>
      </c>
      <c r="AM423" s="32">
        <f t="shared" si="934"/>
        <v>1.4451169897023293</v>
      </c>
      <c r="AN423" s="32">
        <f t="shared" si="934"/>
        <v>1.8487784279334893</v>
      </c>
      <c r="AO423" s="32">
        <f t="shared" si="934"/>
        <v>0.59546500748682707</v>
      </c>
      <c r="AP423" s="32">
        <f t="shared" si="934"/>
        <v>0.91839415807175517</v>
      </c>
      <c r="AQ423" s="32">
        <f t="shared" si="934"/>
        <v>1.3220555963029152</v>
      </c>
      <c r="AR423" s="32">
        <f t="shared" si="934"/>
        <v>-0.41314540050845522</v>
      </c>
      <c r="AS423" s="32">
        <f t="shared" si="934"/>
        <v>-9.0216249923527142E-2</v>
      </c>
      <c r="AT423" s="32">
        <f t="shared" si="934"/>
        <v>0.31344518830763296</v>
      </c>
      <c r="AU423" s="32">
        <f t="shared" si="934"/>
        <v>-0.58871967771864653</v>
      </c>
      <c r="AV423" s="32">
        <f t="shared" si="934"/>
        <v>-0.26579052713371848</v>
      </c>
      <c r="AW423" s="32">
        <f t="shared" ref="AW423:CB423" si="935">SUMPRODUCT(AH$3:AH$6,$K423:$K426)</f>
        <v>0.13787091109744162</v>
      </c>
      <c r="AX423" s="32">
        <f t="shared" si="935"/>
        <v>-1.1154425093492206</v>
      </c>
      <c r="AY423" s="32">
        <f t="shared" si="935"/>
        <v>-0.79251335876429252</v>
      </c>
      <c r="AZ423" s="32">
        <f t="shared" si="935"/>
        <v>-0.38885192053313244</v>
      </c>
      <c r="BA423" s="32">
        <f t="shared" si="935"/>
        <v>0.12533420760818093</v>
      </c>
      <c r="BB423" s="32">
        <f t="shared" si="935"/>
        <v>0.44826335819310903</v>
      </c>
      <c r="BC423" s="32">
        <f t="shared" si="935"/>
        <v>0.8519247964242691</v>
      </c>
      <c r="BD423" s="32">
        <f t="shared" si="935"/>
        <v>-5.024006960201044E-2</v>
      </c>
      <c r="BE423" s="32">
        <f t="shared" si="935"/>
        <v>0.27268908098291766</v>
      </c>
      <c r="BF423" s="32">
        <f t="shared" si="935"/>
        <v>0.67635051921407774</v>
      </c>
      <c r="BG423" s="32">
        <f t="shared" si="935"/>
        <v>-0.57696290123258442</v>
      </c>
      <c r="BH423" s="32">
        <f t="shared" si="935"/>
        <v>-0.25403375064765638</v>
      </c>
      <c r="BI423" s="32">
        <f t="shared" si="935"/>
        <v>0.14962768758350373</v>
      </c>
      <c r="BJ423" s="32">
        <f t="shared" si="935"/>
        <v>0.84330701843036238</v>
      </c>
      <c r="BK423" s="32">
        <f t="shared" si="935"/>
        <v>1.1662361690152905</v>
      </c>
      <c r="BL423" s="32">
        <f t="shared" si="935"/>
        <v>1.5698976072464506</v>
      </c>
      <c r="BM423" s="32">
        <f t="shared" si="935"/>
        <v>0.66773274122017101</v>
      </c>
      <c r="BN423" s="32">
        <f t="shared" si="935"/>
        <v>0.99066189180509912</v>
      </c>
      <c r="BO423" s="32">
        <f t="shared" si="935"/>
        <v>1.3943233300362592</v>
      </c>
      <c r="BP423" s="32">
        <f t="shared" si="935"/>
        <v>0.14100990958959692</v>
      </c>
      <c r="BQ423" s="32">
        <f t="shared" si="935"/>
        <v>0.46393906017452502</v>
      </c>
      <c r="BR423" s="32">
        <f t="shared" si="935"/>
        <v>0.86760049840568509</v>
      </c>
      <c r="BS423" s="32">
        <f t="shared" si="935"/>
        <v>-1.3220555963029152</v>
      </c>
      <c r="BT423" s="32">
        <f t="shared" si="935"/>
        <v>-0.99912644571798714</v>
      </c>
      <c r="BU423" s="32">
        <f t="shared" si="935"/>
        <v>-0.59546500748682707</v>
      </c>
      <c r="BV423" s="32">
        <f t="shared" si="935"/>
        <v>-1.4976298735131066</v>
      </c>
      <c r="BW423" s="32">
        <f t="shared" si="935"/>
        <v>-1.1747007229281785</v>
      </c>
      <c r="BX423" s="32">
        <f t="shared" si="935"/>
        <v>-0.77103928469701843</v>
      </c>
      <c r="BY423" s="32">
        <f t="shared" si="935"/>
        <v>-2.0243527051436807</v>
      </c>
      <c r="BZ423" s="32">
        <f t="shared" si="935"/>
        <v>-1.7014235545587526</v>
      </c>
      <c r="CA423" s="32">
        <f t="shared" si="935"/>
        <v>-1.2977621163275925</v>
      </c>
      <c r="CB423" s="32">
        <f t="shared" si="935"/>
        <v>-0.78357598818627916</v>
      </c>
      <c r="CC423" s="32">
        <f t="shared" ref="CC423:CS423" si="936">SUMPRODUCT(BN$3:BN$6,$K423:$K426)</f>
        <v>-0.460646837601351</v>
      </c>
      <c r="CD423" s="32">
        <f t="shared" si="936"/>
        <v>-5.6985399370190926E-2</v>
      </c>
      <c r="CE423" s="32">
        <f t="shared" si="936"/>
        <v>-0.95915026539647041</v>
      </c>
      <c r="CF423" s="32">
        <f t="shared" si="936"/>
        <v>-0.63622111481154231</v>
      </c>
      <c r="CG423" s="32">
        <f t="shared" si="936"/>
        <v>-0.23255967658038224</v>
      </c>
      <c r="CH423" s="32">
        <f t="shared" si="936"/>
        <v>-1.4858730970270444</v>
      </c>
      <c r="CI423" s="32">
        <f t="shared" si="936"/>
        <v>-1.1629439464421163</v>
      </c>
      <c r="CJ423" s="32">
        <f t="shared" si="936"/>
        <v>-0.75928250821095622</v>
      </c>
      <c r="CK423" s="32">
        <f t="shared" si="936"/>
        <v>-6.5603177364097653E-2</v>
      </c>
      <c r="CL423" s="32">
        <f t="shared" si="936"/>
        <v>0.25732597322083045</v>
      </c>
      <c r="CM423" s="32">
        <f t="shared" si="936"/>
        <v>0.66098741145199047</v>
      </c>
      <c r="CN423" s="32">
        <f t="shared" si="936"/>
        <v>-0.24117745457428899</v>
      </c>
      <c r="CO423" s="32">
        <f t="shared" si="936"/>
        <v>8.1751696010639086E-2</v>
      </c>
      <c r="CP423" s="32">
        <f t="shared" si="936"/>
        <v>0.48541313424179922</v>
      </c>
      <c r="CQ423" s="32">
        <f t="shared" si="936"/>
        <v>-0.76790028620486295</v>
      </c>
      <c r="CR423" s="32">
        <f t="shared" si="936"/>
        <v>-0.4449711356199349</v>
      </c>
      <c r="CS423" s="32">
        <f t="shared" si="936"/>
        <v>-4.1309697388774824E-2</v>
      </c>
    </row>
    <row r="424" spans="2:97" ht="14.25" thickTop="1" thickBot="1" x14ac:dyDescent="0.25">
      <c r="H424" s="33">
        <f>H423</f>
        <v>9.3935780703935379E-6</v>
      </c>
      <c r="I424" s="33">
        <f t="shared" ref="I424:J424" si="937">I419</f>
        <v>0.62822908967096613</v>
      </c>
      <c r="J424" s="33">
        <f t="shared" si="937"/>
        <v>-0.30661389470937345</v>
      </c>
      <c r="K424" s="33">
        <f t="shared" ref="K424:K426" si="938">I424+J424*H424</f>
        <v>0.62822620946940877</v>
      </c>
      <c r="L424" s="33">
        <f>$CE$4-$CE$7*SUMPRODUCT($B$4:$CD$4,Q425:CS425)</f>
        <v>3.1068444172888121E-7</v>
      </c>
      <c r="M424" s="39" t="s">
        <v>414</v>
      </c>
      <c r="O424" s="47">
        <f t="shared" ref="O424:O425" si="939">SUM(Q424:CS424)</f>
        <v>127.41798500499866</v>
      </c>
      <c r="P424" s="39" t="s">
        <v>404</v>
      </c>
      <c r="Q424" s="33">
        <f>EXP(Q423)</f>
        <v>1.0421748143905205</v>
      </c>
      <c r="R424" s="33">
        <f>EXP(R423)</f>
        <v>1.4394179751697824</v>
      </c>
      <c r="S424" s="33">
        <f t="shared" ref="S424:CD424" si="940">EXP(S423)</f>
        <v>2.1552361204436767</v>
      </c>
      <c r="T424" s="33">
        <f t="shared" si="940"/>
        <v>0.87435869632926666</v>
      </c>
      <c r="U424" s="33">
        <f t="shared" si="940"/>
        <v>1.2076358081809844</v>
      </c>
      <c r="V424" s="33">
        <f t="shared" si="940"/>
        <v>1.8081893925396133</v>
      </c>
      <c r="W424" s="33">
        <f t="shared" si="940"/>
        <v>0.51634124144234905</v>
      </c>
      <c r="X424" s="33">
        <f t="shared" si="940"/>
        <v>0.71315373773281054</v>
      </c>
      <c r="Y424" s="33">
        <f t="shared" si="940"/>
        <v>1.0678029047190938</v>
      </c>
      <c r="Z424" s="33">
        <f t="shared" si="940"/>
        <v>1.7856621619258666</v>
      </c>
      <c r="AA424" s="33">
        <f t="shared" si="940"/>
        <v>2.4662985306930345</v>
      </c>
      <c r="AB424" s="33">
        <f t="shared" si="940"/>
        <v>3.6927812274400886</v>
      </c>
      <c r="AC424" s="33">
        <f t="shared" si="940"/>
        <v>1.4981260518170147</v>
      </c>
      <c r="AD424" s="33">
        <f t="shared" si="940"/>
        <v>2.0691630024821315</v>
      </c>
      <c r="AE424" s="33">
        <f t="shared" si="940"/>
        <v>3.0981514188115988</v>
      </c>
      <c r="AF424" s="33">
        <f t="shared" si="940"/>
        <v>0.88469900131355295</v>
      </c>
      <c r="AG424" s="33">
        <f t="shared" si="940"/>
        <v>1.2219175012881276</v>
      </c>
      <c r="AH424" s="33">
        <f t="shared" si="940"/>
        <v>1.8295733278360835</v>
      </c>
      <c r="AI424" s="33">
        <f t="shared" si="940"/>
        <v>3.6610943898125181</v>
      </c>
      <c r="AJ424" s="33">
        <f t="shared" si="940"/>
        <v>5.0565845582933884</v>
      </c>
      <c r="AK424" s="33">
        <f t="shared" si="940"/>
        <v>7.571208553808833</v>
      </c>
      <c r="AL424" s="33">
        <f t="shared" si="940"/>
        <v>3.0715669517372879</v>
      </c>
      <c r="AM424" s="33">
        <f t="shared" si="940"/>
        <v>4.2423484248693271</v>
      </c>
      <c r="AN424" s="33">
        <f t="shared" si="940"/>
        <v>6.3520552879765475</v>
      </c>
      <c r="AO424" s="33">
        <f t="shared" si="940"/>
        <v>1.8138742139714188</v>
      </c>
      <c r="AP424" s="33">
        <f t="shared" si="940"/>
        <v>2.505264099875919</v>
      </c>
      <c r="AQ424" s="33">
        <f t="shared" si="940"/>
        <v>3.7511242546950414</v>
      </c>
      <c r="AR424" s="33">
        <f t="shared" si="940"/>
        <v>0.66156608378936355</v>
      </c>
      <c r="AS424" s="33">
        <f t="shared" si="940"/>
        <v>0.91373356909031633</v>
      </c>
      <c r="AT424" s="33">
        <f t="shared" si="940"/>
        <v>1.3681304711601112</v>
      </c>
      <c r="AU424" s="33">
        <f t="shared" si="940"/>
        <v>0.55503745683588634</v>
      </c>
      <c r="AV424" s="33">
        <f t="shared" si="940"/>
        <v>0.76659969251830717</v>
      </c>
      <c r="AW424" s="33">
        <f t="shared" si="940"/>
        <v>1.1478273689347189</v>
      </c>
      <c r="AX424" s="33">
        <f t="shared" si="940"/>
        <v>0.32777020542347524</v>
      </c>
      <c r="AY424" s="33">
        <f t="shared" si="940"/>
        <v>0.45270555275081859</v>
      </c>
      <c r="AZ424" s="33">
        <f t="shared" si="940"/>
        <v>0.67783463597423821</v>
      </c>
      <c r="BA424" s="33">
        <f t="shared" si="940"/>
        <v>1.1335272231914428</v>
      </c>
      <c r="BB424" s="33">
        <f t="shared" si="940"/>
        <v>1.5655909525699372</v>
      </c>
      <c r="BC424" s="33">
        <f t="shared" si="940"/>
        <v>2.3441545326127775</v>
      </c>
      <c r="BD424" s="33">
        <f t="shared" si="940"/>
        <v>0.95100109064045957</v>
      </c>
      <c r="BE424" s="33">
        <f t="shared" si="940"/>
        <v>1.3134917917532782</v>
      </c>
      <c r="BF424" s="33">
        <f t="shared" si="940"/>
        <v>1.9666872321495363</v>
      </c>
      <c r="BG424" s="33">
        <f t="shared" si="940"/>
        <v>0.56160141806310371</v>
      </c>
      <c r="BH424" s="33">
        <f t="shared" si="940"/>
        <v>0.77566562238756798</v>
      </c>
      <c r="BI424" s="33">
        <f t="shared" si="940"/>
        <v>1.1614017579285312</v>
      </c>
      <c r="BJ424" s="33">
        <f t="shared" si="940"/>
        <v>2.3240399253631279</v>
      </c>
      <c r="BK424" s="33">
        <f t="shared" si="940"/>
        <v>3.2098883962536426</v>
      </c>
      <c r="BL424" s="33">
        <f t="shared" si="940"/>
        <v>4.8061560530275269</v>
      </c>
      <c r="BM424" s="33">
        <f t="shared" si="940"/>
        <v>1.9498115779606906</v>
      </c>
      <c r="BN424" s="33">
        <f t="shared" si="940"/>
        <v>2.6930163680381334</v>
      </c>
      <c r="BO424" s="33">
        <f t="shared" si="940"/>
        <v>4.0322451500977143</v>
      </c>
      <c r="BP424" s="33">
        <f t="shared" si="940"/>
        <v>1.1514360581869927</v>
      </c>
      <c r="BQ424" s="33">
        <f t="shared" si="940"/>
        <v>1.590326053294876</v>
      </c>
      <c r="BR424" s="33">
        <f t="shared" si="940"/>
        <v>2.3811903230814306</v>
      </c>
      <c r="BS424" s="33">
        <f t="shared" si="940"/>
        <v>0.26658674362715767</v>
      </c>
      <c r="BT424" s="33">
        <f t="shared" si="940"/>
        <v>0.36820094423728722</v>
      </c>
      <c r="BU424" s="33">
        <f t="shared" si="940"/>
        <v>0.55130614476873363</v>
      </c>
      <c r="BV424" s="33">
        <f t="shared" si="940"/>
        <v>0.22365963406323724</v>
      </c>
      <c r="BW424" s="33">
        <f t="shared" si="940"/>
        <v>0.30891141595932214</v>
      </c>
      <c r="BX424" s="33">
        <f t="shared" si="940"/>
        <v>0.46253211588135307</v>
      </c>
      <c r="BY424" s="33">
        <f t="shared" si="940"/>
        <v>0.13207930978165064</v>
      </c>
      <c r="BZ424" s="33">
        <f t="shared" si="940"/>
        <v>0.18242364910622932</v>
      </c>
      <c r="CA424" s="33">
        <f t="shared" si="940"/>
        <v>0.27314237042962697</v>
      </c>
      <c r="CB424" s="33">
        <f t="shared" si="940"/>
        <v>0.4567696843110135</v>
      </c>
      <c r="CC424" s="33">
        <f t="shared" si="940"/>
        <v>0.63087543954361003</v>
      </c>
      <c r="CD424" s="33">
        <f t="shared" si="940"/>
        <v>0.94460786113553408</v>
      </c>
      <c r="CE424" s="33">
        <f t="shared" ref="CE424:CS424" si="941">EXP(CE423)</f>
        <v>0.38321838158262556</v>
      </c>
      <c r="CF424" s="33">
        <f t="shared" si="941"/>
        <v>0.52928877118191975</v>
      </c>
      <c r="CG424" s="33">
        <f t="shared" si="941"/>
        <v>0.79250245409917763</v>
      </c>
      <c r="CH424" s="33">
        <f t="shared" si="941"/>
        <v>0.22630466846227393</v>
      </c>
      <c r="CI424" s="33">
        <f t="shared" si="941"/>
        <v>0.31256465148789553</v>
      </c>
      <c r="CJ424" s="33">
        <f t="shared" si="941"/>
        <v>0.46800209423613964</v>
      </c>
      <c r="CK424" s="33">
        <f t="shared" si="941"/>
        <v>0.93650241592391004</v>
      </c>
      <c r="CL424" s="33">
        <f t="shared" si="941"/>
        <v>1.2934666935500119</v>
      </c>
      <c r="CM424" s="33">
        <f t="shared" si="941"/>
        <v>1.9367037140140058</v>
      </c>
      <c r="CN424" s="33">
        <f t="shared" si="941"/>
        <v>0.78570218756947019</v>
      </c>
      <c r="CO424" s="33">
        <f t="shared" si="941"/>
        <v>1.085186320280743</v>
      </c>
      <c r="CP424" s="33">
        <f t="shared" si="941"/>
        <v>1.6248461497811626</v>
      </c>
      <c r="CQ424" s="33">
        <f t="shared" si="941"/>
        <v>0.46398628461838332</v>
      </c>
      <c r="CR424" s="33">
        <f t="shared" si="941"/>
        <v>0.64084277329473183</v>
      </c>
      <c r="CS424" s="33">
        <f t="shared" si="941"/>
        <v>0.95953191939762528</v>
      </c>
    </row>
    <row r="425" spans="2:97" ht="14.25" thickTop="1" thickBot="1" x14ac:dyDescent="0.25">
      <c r="H425" s="32">
        <f t="shared" ref="H425:H426" si="942">H424</f>
        <v>9.3935780703935379E-6</v>
      </c>
      <c r="I425" s="32">
        <f t="shared" ref="I425:J425" si="943">I420</f>
        <v>-0.35114938028044101</v>
      </c>
      <c r="J425" s="32">
        <f t="shared" si="943"/>
        <v>8.7917516854624997E-2</v>
      </c>
      <c r="K425" s="32">
        <f t="shared" si="938"/>
        <v>-0.35114855442038267</v>
      </c>
      <c r="L425" s="32">
        <f>$CE$5-$CE$7*SUMPRODUCT($B$5:$CD$5,Q425:CS425)</f>
        <v>-7.980882088531871E-8</v>
      </c>
      <c r="M425" s="32">
        <f>SUMPRODUCT($B$7:$CD$7, LN(Q425:CS425))</f>
        <v>-487.23803414472991</v>
      </c>
      <c r="O425" s="48">
        <f t="shared" si="939"/>
        <v>1.0000000000000002</v>
      </c>
      <c r="P425" s="39" t="s">
        <v>405</v>
      </c>
      <c r="Q425" s="32">
        <f t="shared" ref="Q425:AV425" si="944">Q424/$O424</f>
        <v>8.1791814110828663E-3</v>
      </c>
      <c r="R425" s="32">
        <f t="shared" si="944"/>
        <v>1.1296819480494167E-2</v>
      </c>
      <c r="S425" s="32">
        <f t="shared" si="944"/>
        <v>1.6914693167994502E-2</v>
      </c>
      <c r="T425" s="32">
        <f t="shared" si="944"/>
        <v>6.8621293634094534E-3</v>
      </c>
      <c r="U425" s="32">
        <f t="shared" si="944"/>
        <v>9.477750006277437E-3</v>
      </c>
      <c r="V425" s="32">
        <f t="shared" si="944"/>
        <v>1.4191006022177146E-2</v>
      </c>
      <c r="W425" s="32">
        <f t="shared" si="944"/>
        <v>4.0523419156416008E-3</v>
      </c>
      <c r="X425" s="32">
        <f t="shared" si="944"/>
        <v>5.5969629225013509E-3</v>
      </c>
      <c r="Y425" s="32">
        <f t="shared" si="944"/>
        <v>8.3803154215411849E-3</v>
      </c>
      <c r="Z425" s="32">
        <f t="shared" si="944"/>
        <v>1.4014208134399663E-2</v>
      </c>
      <c r="AA425" s="32">
        <f t="shared" si="944"/>
        <v>1.9355968708783776E-2</v>
      </c>
      <c r="AB425" s="32">
        <f t="shared" si="944"/>
        <v>2.8981632595235434E-2</v>
      </c>
      <c r="AC425" s="32">
        <f t="shared" si="944"/>
        <v>1.1757571364499625E-2</v>
      </c>
      <c r="AD425" s="32">
        <f t="shared" si="944"/>
        <v>1.6239175359749704E-2</v>
      </c>
      <c r="AE425" s="32">
        <f t="shared" si="944"/>
        <v>2.4314867470946563E-2</v>
      </c>
      <c r="AF425" s="32">
        <f t="shared" si="944"/>
        <v>6.9432819964846083E-3</v>
      </c>
      <c r="AG425" s="32">
        <f t="shared" si="944"/>
        <v>9.5898353850140654E-3</v>
      </c>
      <c r="AH425" s="32">
        <f t="shared" si="944"/>
        <v>1.435883111606504E-2</v>
      </c>
      <c r="AI425" s="32">
        <f t="shared" si="944"/>
        <v>2.8732948411237958E-2</v>
      </c>
      <c r="AJ425" s="32">
        <f t="shared" si="944"/>
        <v>3.9685014310146378E-2</v>
      </c>
      <c r="AK425" s="32">
        <f t="shared" si="944"/>
        <v>5.9420250237922155E-2</v>
      </c>
      <c r="AL425" s="32">
        <f t="shared" si="944"/>
        <v>2.4106227638247373E-2</v>
      </c>
      <c r="AM425" s="32">
        <f t="shared" si="944"/>
        <v>3.3294737981478029E-2</v>
      </c>
      <c r="AN425" s="32">
        <f t="shared" si="944"/>
        <v>4.9852109085914004E-2</v>
      </c>
      <c r="AO425" s="32">
        <f t="shared" si="944"/>
        <v>1.4235621556095554E-2</v>
      </c>
      <c r="AP425" s="32">
        <f t="shared" si="944"/>
        <v>1.966177772924E-2</v>
      </c>
      <c r="AQ425" s="32">
        <f t="shared" si="944"/>
        <v>2.9439519503843069E-2</v>
      </c>
      <c r="AR425" s="32">
        <f t="shared" si="944"/>
        <v>5.1920934376996309E-3</v>
      </c>
      <c r="AS425" s="32">
        <f t="shared" si="944"/>
        <v>7.1711506743296106E-3</v>
      </c>
      <c r="AT425" s="32">
        <f t="shared" si="944"/>
        <v>1.0737341915322543E-2</v>
      </c>
      <c r="AU425" s="32">
        <f t="shared" si="944"/>
        <v>4.3560369975566013E-3</v>
      </c>
      <c r="AV425" s="32">
        <f t="shared" si="944"/>
        <v>6.0164166972836147E-3</v>
      </c>
      <c r="AW425" s="32">
        <f t="shared" ref="AW425:CB425" si="945">AW424/$O424</f>
        <v>9.0083622723251284E-3</v>
      </c>
      <c r="AX425" s="32">
        <f t="shared" si="945"/>
        <v>2.5724014189254106E-3</v>
      </c>
      <c r="AY425" s="32">
        <f t="shared" si="945"/>
        <v>3.5529172175580927E-3</v>
      </c>
      <c r="AZ425" s="32">
        <f t="shared" si="945"/>
        <v>5.3197720553157897E-3</v>
      </c>
      <c r="BA425" s="32">
        <f t="shared" si="945"/>
        <v>8.8961320738746106E-3</v>
      </c>
      <c r="BB425" s="32">
        <f t="shared" si="945"/>
        <v>1.2287048429690035E-2</v>
      </c>
      <c r="BC425" s="32">
        <f t="shared" si="945"/>
        <v>1.8397359937224054E-2</v>
      </c>
      <c r="BD425" s="32">
        <f t="shared" si="945"/>
        <v>7.4636331017411042E-3</v>
      </c>
      <c r="BE425" s="32">
        <f t="shared" si="945"/>
        <v>1.0308527416296447E-2</v>
      </c>
      <c r="BF425" s="32">
        <f t="shared" si="945"/>
        <v>1.543492649073349E-2</v>
      </c>
      <c r="BG425" s="32">
        <f t="shared" si="945"/>
        <v>4.4075521837915726E-3</v>
      </c>
      <c r="BH425" s="32">
        <f t="shared" si="945"/>
        <v>6.0875677978829935E-3</v>
      </c>
      <c r="BI425" s="32">
        <f t="shared" si="945"/>
        <v>9.1148965970774768E-3</v>
      </c>
      <c r="BJ425" s="32">
        <f t="shared" si="945"/>
        <v>1.8239496765483733E-2</v>
      </c>
      <c r="BK425" s="32">
        <f t="shared" si="945"/>
        <v>2.519180001259412E-2</v>
      </c>
      <c r="BL425" s="32">
        <f t="shared" si="945"/>
        <v>3.7719604911653402E-2</v>
      </c>
      <c r="BM425" s="32">
        <f t="shared" si="945"/>
        <v>1.5302483223888674E-2</v>
      </c>
      <c r="BN425" s="32">
        <f t="shared" si="945"/>
        <v>2.1135292383822311E-2</v>
      </c>
      <c r="BO425" s="32">
        <f t="shared" si="945"/>
        <v>3.1645808477818324E-2</v>
      </c>
      <c r="BP425" s="32">
        <f t="shared" si="945"/>
        <v>9.0366839354885532E-3</v>
      </c>
      <c r="BQ425" s="32">
        <f t="shared" si="945"/>
        <v>1.2481174091965799E-2</v>
      </c>
      <c r="BR425" s="32">
        <f t="shared" si="945"/>
        <v>1.8688023696089809E-2</v>
      </c>
      <c r="BS425" s="32">
        <f t="shared" si="945"/>
        <v>2.0922222527432009E-3</v>
      </c>
      <c r="BT425" s="32">
        <f t="shared" si="945"/>
        <v>2.8897093626370136E-3</v>
      </c>
      <c r="BU425" s="32">
        <f t="shared" si="945"/>
        <v>4.3267529677784942E-3</v>
      </c>
      <c r="BV425" s="32">
        <f t="shared" si="945"/>
        <v>1.7553223279622809E-3</v>
      </c>
      <c r="BW425" s="32">
        <f t="shared" si="945"/>
        <v>2.4243941382937695E-3</v>
      </c>
      <c r="BX425" s="32">
        <f t="shared" si="945"/>
        <v>3.6300379091947482E-3</v>
      </c>
      <c r="BY425" s="32">
        <f t="shared" si="945"/>
        <v>1.0365829421684005E-3</v>
      </c>
      <c r="BZ425" s="32">
        <f t="shared" si="945"/>
        <v>1.4316946630342081E-3</v>
      </c>
      <c r="CA425" s="32">
        <f t="shared" si="945"/>
        <v>2.1436720288655598E-3</v>
      </c>
      <c r="CB425" s="32">
        <f t="shared" si="945"/>
        <v>3.5848132765016983E-3</v>
      </c>
      <c r="CC425" s="32">
        <f t="shared" ref="CC425:CS425" si="946">CC424/$O424</f>
        <v>4.95122756429448E-3</v>
      </c>
      <c r="CD425" s="32">
        <f t="shared" si="946"/>
        <v>7.4134578497570556E-3</v>
      </c>
      <c r="CE425" s="32">
        <f t="shared" si="946"/>
        <v>3.0075689987374369E-3</v>
      </c>
      <c r="CF425" s="32">
        <f t="shared" si="946"/>
        <v>4.153956532597463E-3</v>
      </c>
      <c r="CG425" s="32">
        <f t="shared" si="946"/>
        <v>6.2197063787195151E-3</v>
      </c>
      <c r="CH425" s="32">
        <f t="shared" si="946"/>
        <v>1.7760810489460801E-3</v>
      </c>
      <c r="CI425" s="32">
        <f t="shared" si="946"/>
        <v>2.4530654089030958E-3</v>
      </c>
      <c r="CJ425" s="32">
        <f t="shared" si="946"/>
        <v>3.672967314761568E-3</v>
      </c>
      <c r="CK425" s="32">
        <f t="shared" si="946"/>
        <v>7.3498448110537193E-3</v>
      </c>
      <c r="CL425" s="32">
        <f t="shared" si="946"/>
        <v>1.0151366728168467E-2</v>
      </c>
      <c r="CM425" s="32">
        <f t="shared" si="946"/>
        <v>1.5199610274311182E-2</v>
      </c>
      <c r="CN425" s="32">
        <f t="shared" si="946"/>
        <v>6.1663366246032438E-3</v>
      </c>
      <c r="CO425" s="32">
        <f t="shared" si="946"/>
        <v>8.5167436938998111E-3</v>
      </c>
      <c r="CP425" s="32">
        <f t="shared" si="946"/>
        <v>1.2752094217448339E-2</v>
      </c>
      <c r="CQ425" s="32">
        <f t="shared" si="946"/>
        <v>3.6414504953926319E-3</v>
      </c>
      <c r="CR425" s="32">
        <f t="shared" si="946"/>
        <v>5.029453049893948E-3</v>
      </c>
      <c r="CS425" s="32">
        <f t="shared" si="946"/>
        <v>7.5305846294774041E-3</v>
      </c>
    </row>
    <row r="426" spans="2:97" ht="13.5" thickTop="1" x14ac:dyDescent="0.2">
      <c r="H426" s="34">
        <f t="shared" si="942"/>
        <v>9.3935780703935379E-6</v>
      </c>
      <c r="I426" s="34">
        <f t="shared" ref="I426:J426" si="947">I421</f>
        <v>0.363289285167813</v>
      </c>
      <c r="J426" s="34">
        <f t="shared" si="947"/>
        <v>0.6397179206957635</v>
      </c>
      <c r="K426" s="34">
        <f t="shared" si="938"/>
        <v>0.36329529440804409</v>
      </c>
      <c r="L426" s="34">
        <f>$CE$6-$CE$7*SUMPRODUCT($B$6:$CD$6,Q425:CS425)</f>
        <v>-8.5058494647682892E-7</v>
      </c>
    </row>
    <row r="427" spans="2:97" ht="13.5" thickBot="1" x14ac:dyDescent="0.25">
      <c r="B427" s="39" t="s">
        <v>406</v>
      </c>
      <c r="D427" s="39" t="s">
        <v>407</v>
      </c>
      <c r="E427" s="39" t="s">
        <v>408</v>
      </c>
      <c r="F427" s="39" t="s">
        <v>409</v>
      </c>
      <c r="H427" s="39" t="s">
        <v>386</v>
      </c>
      <c r="I427" s="39" t="s">
        <v>410</v>
      </c>
      <c r="J427" s="39" t="s">
        <v>411</v>
      </c>
      <c r="K427" s="39" t="s">
        <v>388</v>
      </c>
      <c r="L427" s="39" t="s">
        <v>412</v>
      </c>
      <c r="M427" s="39" t="s">
        <v>413</v>
      </c>
      <c r="O427" s="45" t="s">
        <v>375</v>
      </c>
    </row>
    <row r="428" spans="2:97" ht="14.25" thickTop="1" thickBot="1" x14ac:dyDescent="0.25">
      <c r="B428" s="32">
        <f>1+B423</f>
        <v>9</v>
      </c>
      <c r="D428" s="32">
        <f>IF(F423,IF(M428&lt;0,D423,H428),E423)</f>
        <v>9.3139714765766435E-6</v>
      </c>
      <c r="E428" s="32">
        <f>IF(F423,IF(M428&lt;0,H428,E423),H428)</f>
        <v>9.3935780703935379E-6</v>
      </c>
      <c r="F428" s="32" t="b">
        <f>OR(F423,M428*M423&lt;=0)</f>
        <v>1</v>
      </c>
      <c r="H428" s="32">
        <f>IF(F423,(D423+E423)/2,2*H423)</f>
        <v>9.3139714765766435E-6</v>
      </c>
      <c r="I428" s="32">
        <f>I423</f>
        <v>-0.68167325326777461</v>
      </c>
      <c r="J428" s="32">
        <f>J423</f>
        <v>-1</v>
      </c>
      <c r="K428" s="32">
        <f>I428+J428*H428</f>
        <v>-0.68168256723925125</v>
      </c>
      <c r="L428" s="32">
        <f>$CE$3-$CE$7*SUMPRODUCT($B$3:$CD$3,Q430:CS430)</f>
        <v>-3.4615030273243974E-6</v>
      </c>
      <c r="M428" s="32">
        <f>SUMPRODUCT(L428:L431,J428:J431)</f>
        <v>5.9398436717617867E-6</v>
      </c>
      <c r="O428" s="46">
        <f>SUM(Q428:CS428)</f>
        <v>7.3626046231936915</v>
      </c>
      <c r="P428" s="39" t="s">
        <v>402</v>
      </c>
      <c r="Q428" s="32">
        <f t="shared" ref="Q428:AV428" si="948">SUMPRODUCT(B$3:B$6,$K428:$K431)</f>
        <v>4.1309651298272132E-2</v>
      </c>
      <c r="R428" s="32">
        <f t="shared" si="948"/>
        <v>0.36423875661585386</v>
      </c>
      <c r="S428" s="32">
        <f t="shared" si="948"/>
        <v>0.76790013826283099</v>
      </c>
      <c r="T428" s="32">
        <f t="shared" si="948"/>
        <v>-0.13426462941132625</v>
      </c>
      <c r="U428" s="32">
        <f t="shared" si="948"/>
        <v>0.18866447590625546</v>
      </c>
      <c r="V428" s="32">
        <f t="shared" si="948"/>
        <v>0.59232585755323264</v>
      </c>
      <c r="W428" s="32">
        <f t="shared" si="948"/>
        <v>-0.66098747154012139</v>
      </c>
      <c r="X428" s="32">
        <f t="shared" si="948"/>
        <v>-0.33805836622253965</v>
      </c>
      <c r="Y428" s="32">
        <f t="shared" si="948"/>
        <v>6.5603015424437472E-2</v>
      </c>
      <c r="Z428" s="32">
        <f t="shared" si="948"/>
        <v>0.57978928033646904</v>
      </c>
      <c r="AA428" s="32">
        <f t="shared" si="948"/>
        <v>0.90271838565405071</v>
      </c>
      <c r="AB428" s="32">
        <f t="shared" si="948"/>
        <v>1.3063797673010278</v>
      </c>
      <c r="AC428" s="32">
        <f t="shared" si="948"/>
        <v>0.40421499962687063</v>
      </c>
      <c r="AD428" s="32">
        <f t="shared" si="948"/>
        <v>0.72714410494445236</v>
      </c>
      <c r="AE428" s="32">
        <f t="shared" si="948"/>
        <v>1.1308054865914294</v>
      </c>
      <c r="AF428" s="32">
        <f t="shared" si="948"/>
        <v>-0.12250784250192448</v>
      </c>
      <c r="AG428" s="32">
        <f t="shared" si="948"/>
        <v>0.20042126281565725</v>
      </c>
      <c r="AH428" s="32">
        <f t="shared" si="948"/>
        <v>0.60408264446263438</v>
      </c>
      <c r="AI428" s="32">
        <f t="shared" si="948"/>
        <v>1.2977621190540651</v>
      </c>
      <c r="AJ428" s="32">
        <f t="shared" si="948"/>
        <v>1.6206912243716467</v>
      </c>
      <c r="AK428" s="32">
        <f t="shared" si="948"/>
        <v>2.0243526060186241</v>
      </c>
      <c r="AL428" s="32">
        <f t="shared" si="948"/>
        <v>1.1221878383444668</v>
      </c>
      <c r="AM428" s="32">
        <f t="shared" si="948"/>
        <v>1.4451169436620483</v>
      </c>
      <c r="AN428" s="32">
        <f t="shared" si="948"/>
        <v>1.8487783253090255</v>
      </c>
      <c r="AO428" s="32">
        <f t="shared" si="948"/>
        <v>0.59546499621567173</v>
      </c>
      <c r="AP428" s="32">
        <f t="shared" si="948"/>
        <v>0.9183941015332534</v>
      </c>
      <c r="AQ428" s="32">
        <f t="shared" si="948"/>
        <v>1.3220554831802305</v>
      </c>
      <c r="AR428" s="32">
        <f t="shared" si="948"/>
        <v>-0.41314539352789537</v>
      </c>
      <c r="AS428" s="32">
        <f t="shared" si="948"/>
        <v>-9.0216288210313647E-2</v>
      </c>
      <c r="AT428" s="32">
        <f t="shared" si="948"/>
        <v>0.31344509343666349</v>
      </c>
      <c r="AU428" s="32">
        <f t="shared" si="948"/>
        <v>-0.58871967423749372</v>
      </c>
      <c r="AV428" s="32">
        <f t="shared" si="948"/>
        <v>-0.26579056891991204</v>
      </c>
      <c r="AW428" s="32">
        <f t="shared" ref="AW428:CB428" si="949">SUMPRODUCT(AH$3:AH$6,$K428:$K431)</f>
        <v>0.13787081272706511</v>
      </c>
      <c r="AX428" s="32">
        <f t="shared" si="949"/>
        <v>-1.1154425163662889</v>
      </c>
      <c r="AY428" s="32">
        <f t="shared" si="949"/>
        <v>-0.79251341104870721</v>
      </c>
      <c r="AZ428" s="32">
        <f t="shared" si="949"/>
        <v>-0.38885202940173008</v>
      </c>
      <c r="BA428" s="32">
        <f t="shared" si="949"/>
        <v>0.12533423551030159</v>
      </c>
      <c r="BB428" s="32">
        <f t="shared" si="949"/>
        <v>0.44826334082788333</v>
      </c>
      <c r="BC428" s="32">
        <f t="shared" si="949"/>
        <v>0.85192472247486051</v>
      </c>
      <c r="BD428" s="32">
        <f t="shared" si="949"/>
        <v>-5.0240045199296757E-2</v>
      </c>
      <c r="BE428" s="32">
        <f t="shared" si="949"/>
        <v>0.27268906011828498</v>
      </c>
      <c r="BF428" s="32">
        <f t="shared" si="949"/>
        <v>0.67635044176526216</v>
      </c>
      <c r="BG428" s="32">
        <f t="shared" si="949"/>
        <v>-0.57696288732809187</v>
      </c>
      <c r="BH428" s="32">
        <f t="shared" si="949"/>
        <v>-0.25403378201051019</v>
      </c>
      <c r="BI428" s="32">
        <f t="shared" si="949"/>
        <v>0.14962759963646693</v>
      </c>
      <c r="BJ428" s="32">
        <f t="shared" si="949"/>
        <v>0.84330707422789764</v>
      </c>
      <c r="BK428" s="32">
        <f t="shared" si="949"/>
        <v>1.1662361795454792</v>
      </c>
      <c r="BL428" s="32">
        <f t="shared" si="949"/>
        <v>1.5698975611924564</v>
      </c>
      <c r="BM428" s="32">
        <f t="shared" si="949"/>
        <v>0.66773279351829928</v>
      </c>
      <c r="BN428" s="32">
        <f t="shared" si="949"/>
        <v>0.99066189883588096</v>
      </c>
      <c r="BO428" s="32">
        <f t="shared" si="949"/>
        <v>1.394323280482858</v>
      </c>
      <c r="BP428" s="32">
        <f t="shared" si="949"/>
        <v>0.14100995138950395</v>
      </c>
      <c r="BQ428" s="32">
        <f t="shared" si="949"/>
        <v>0.46393905670708568</v>
      </c>
      <c r="BR428" s="32">
        <f t="shared" si="949"/>
        <v>0.86760043835406275</v>
      </c>
      <c r="BS428" s="32">
        <f t="shared" si="949"/>
        <v>-1.3220554831802305</v>
      </c>
      <c r="BT428" s="32">
        <f t="shared" si="949"/>
        <v>-0.9991263778626488</v>
      </c>
      <c r="BU428" s="32">
        <f t="shared" si="949"/>
        <v>-0.59546499621567173</v>
      </c>
      <c r="BV428" s="32">
        <f t="shared" si="949"/>
        <v>-1.4976297638898288</v>
      </c>
      <c r="BW428" s="32">
        <f t="shared" si="949"/>
        <v>-1.1747006585722473</v>
      </c>
      <c r="BX428" s="32">
        <f t="shared" si="949"/>
        <v>-0.77103927692527008</v>
      </c>
      <c r="BY428" s="32">
        <f t="shared" si="949"/>
        <v>-2.0243526060186241</v>
      </c>
      <c r="BZ428" s="32">
        <f t="shared" si="949"/>
        <v>-1.7014235007010423</v>
      </c>
      <c r="CA428" s="32">
        <f t="shared" si="949"/>
        <v>-1.2977621190540651</v>
      </c>
      <c r="CB428" s="32">
        <f t="shared" si="949"/>
        <v>-0.78357585414203346</v>
      </c>
      <c r="CC428" s="32">
        <f t="shared" ref="CC428:CS428" si="950">SUMPRODUCT(BN$3:BN$6,$K428:$K431)</f>
        <v>-0.46064674882445172</v>
      </c>
      <c r="CD428" s="32">
        <f t="shared" si="950"/>
        <v>-5.69853671774746E-2</v>
      </c>
      <c r="CE428" s="32">
        <f t="shared" si="950"/>
        <v>-0.95915013485163181</v>
      </c>
      <c r="CF428" s="32">
        <f t="shared" si="950"/>
        <v>-0.63622102953405013</v>
      </c>
      <c r="CG428" s="32">
        <f t="shared" si="950"/>
        <v>-0.23255964788707301</v>
      </c>
      <c r="CH428" s="32">
        <f t="shared" si="950"/>
        <v>-1.4858729769804269</v>
      </c>
      <c r="CI428" s="32">
        <f t="shared" si="950"/>
        <v>-1.1629438716628453</v>
      </c>
      <c r="CJ428" s="32">
        <f t="shared" si="950"/>
        <v>-0.75928249001586812</v>
      </c>
      <c r="CK428" s="32">
        <f t="shared" si="950"/>
        <v>-6.5603015424437472E-2</v>
      </c>
      <c r="CL428" s="32">
        <f t="shared" si="950"/>
        <v>0.25732608989314426</v>
      </c>
      <c r="CM428" s="32">
        <f t="shared" si="950"/>
        <v>0.66098747154012139</v>
      </c>
      <c r="CN428" s="32">
        <f t="shared" si="950"/>
        <v>-0.24117729613403585</v>
      </c>
      <c r="CO428" s="32">
        <f t="shared" si="950"/>
        <v>8.1751809183545868E-2</v>
      </c>
      <c r="CP428" s="32">
        <f t="shared" si="950"/>
        <v>0.48541319083052303</v>
      </c>
      <c r="CQ428" s="32">
        <f t="shared" si="950"/>
        <v>-0.76790013826283099</v>
      </c>
      <c r="CR428" s="32">
        <f t="shared" si="950"/>
        <v>-0.44497103294524926</v>
      </c>
      <c r="CS428" s="32">
        <f t="shared" si="950"/>
        <v>-4.1309651298272132E-2</v>
      </c>
    </row>
    <row r="429" spans="2:97" ht="14.25" thickTop="1" thickBot="1" x14ac:dyDescent="0.25">
      <c r="H429" s="33">
        <f>H428</f>
        <v>9.3139714765766435E-6</v>
      </c>
      <c r="I429" s="33">
        <f t="shared" ref="I429:J429" si="951">I424</f>
        <v>0.62822908967096613</v>
      </c>
      <c r="J429" s="33">
        <f t="shared" si="951"/>
        <v>-0.30661389470937345</v>
      </c>
      <c r="K429" s="33">
        <f t="shared" ref="K429:K431" si="952">I429+J429*H429</f>
        <v>0.62822623387789645</v>
      </c>
      <c r="L429" s="33">
        <f>$CE$4-$CE$7*SUMPRODUCT($B$4:$CD$4,Q430:CS430)</f>
        <v>-1.4400663488345344E-6</v>
      </c>
      <c r="M429" s="39" t="s">
        <v>414</v>
      </c>
      <c r="O429" s="47">
        <f t="shared" ref="O429:O430" si="953">SUM(Q429:CS429)</f>
        <v>127.41798002912252</v>
      </c>
      <c r="P429" s="39" t="s">
        <v>404</v>
      </c>
      <c r="Q429" s="33">
        <f>EXP(Q428)</f>
        <v>1.0421747663561605</v>
      </c>
      <c r="R429" s="33">
        <f>EXP(R428)</f>
        <v>1.4394178436676583</v>
      </c>
      <c r="S429" s="33">
        <f t="shared" ref="S429:CD429" si="954">EXP(S428)</f>
        <v>2.1552358015936894</v>
      </c>
      <c r="T429" s="33">
        <f t="shared" si="954"/>
        <v>0.8743586529698989</v>
      </c>
      <c r="U429" s="33">
        <f t="shared" si="954"/>
        <v>1.2076356936279706</v>
      </c>
      <c r="V429" s="33">
        <f t="shared" si="954"/>
        <v>1.8081891187048305</v>
      </c>
      <c r="W429" s="33">
        <f t="shared" si="954"/>
        <v>0.51634121041636993</v>
      </c>
      <c r="X429" s="33">
        <f t="shared" si="954"/>
        <v>0.71315366259816215</v>
      </c>
      <c r="Y429" s="33">
        <f t="shared" si="954"/>
        <v>1.0678027317994683</v>
      </c>
      <c r="Z429" s="33">
        <f t="shared" si="954"/>
        <v>1.7856621169826401</v>
      </c>
      <c r="AA429" s="33">
        <f t="shared" si="954"/>
        <v>2.4662983569761265</v>
      </c>
      <c r="AB429" s="33">
        <f t="shared" si="954"/>
        <v>3.692780758381307</v>
      </c>
      <c r="AC429" s="33">
        <f t="shared" si="954"/>
        <v>1.4981260088682149</v>
      </c>
      <c r="AD429" s="33">
        <f t="shared" si="954"/>
        <v>2.0691628494971317</v>
      </c>
      <c r="AE429" s="33">
        <f t="shared" si="954"/>
        <v>3.0981510144412785</v>
      </c>
      <c r="AF429" s="33">
        <f t="shared" si="954"/>
        <v>0.88469896666292824</v>
      </c>
      <c r="AG429" s="33">
        <f t="shared" si="954"/>
        <v>1.2219173981168518</v>
      </c>
      <c r="AH429" s="33">
        <f t="shared" si="954"/>
        <v>1.8295730698331483</v>
      </c>
      <c r="AI429" s="33">
        <f t="shared" si="954"/>
        <v>3.6610943997943917</v>
      </c>
      <c r="AJ429" s="33">
        <f t="shared" si="954"/>
        <v>5.0565843431818669</v>
      </c>
      <c r="AK429" s="33">
        <f t="shared" si="954"/>
        <v>7.5712078033123928</v>
      </c>
      <c r="AL429" s="33">
        <f t="shared" si="954"/>
        <v>3.0715669493631683</v>
      </c>
      <c r="AM429" s="33">
        <f t="shared" si="954"/>
        <v>4.2423482295504176</v>
      </c>
      <c r="AN429" s="33">
        <f t="shared" si="954"/>
        <v>6.3520546361003127</v>
      </c>
      <c r="AO429" s="33">
        <f t="shared" si="954"/>
        <v>1.8138741935269609</v>
      </c>
      <c r="AP429" s="33">
        <f t="shared" si="954"/>
        <v>2.5052639582320442</v>
      </c>
      <c r="AQ429" s="33">
        <f t="shared" si="954"/>
        <v>3.7511238303578187</v>
      </c>
      <c r="AR429" s="33">
        <f t="shared" si="954"/>
        <v>0.66156608840746522</v>
      </c>
      <c r="AS429" s="33">
        <f t="shared" si="954"/>
        <v>0.91373353410639491</v>
      </c>
      <c r="AT429" s="33">
        <f t="shared" si="954"/>
        <v>1.3681303413642534</v>
      </c>
      <c r="AU429" s="33">
        <f t="shared" si="954"/>
        <v>0.55503745876805655</v>
      </c>
      <c r="AV429" s="33">
        <f t="shared" si="954"/>
        <v>0.7665996604850247</v>
      </c>
      <c r="AW429" s="33">
        <f t="shared" si="954"/>
        <v>1.147827256022514</v>
      </c>
      <c r="AX429" s="33">
        <f t="shared" si="954"/>
        <v>0.32777020312348937</v>
      </c>
      <c r="AY429" s="33">
        <f t="shared" si="954"/>
        <v>0.45270552908137435</v>
      </c>
      <c r="AZ429" s="33">
        <f t="shared" si="954"/>
        <v>0.67783456217933602</v>
      </c>
      <c r="BA429" s="33">
        <f t="shared" si="954"/>
        <v>1.1335272548192568</v>
      </c>
      <c r="BB429" s="33">
        <f t="shared" si="954"/>
        <v>1.5655909253830973</v>
      </c>
      <c r="BC429" s="33">
        <f t="shared" si="954"/>
        <v>2.3441543592639427</v>
      </c>
      <c r="BD429" s="33">
        <f t="shared" si="954"/>
        <v>0.95100111384746722</v>
      </c>
      <c r="BE429" s="33">
        <f t="shared" si="954"/>
        <v>1.3134917643477548</v>
      </c>
      <c r="BF429" s="33">
        <f t="shared" si="954"/>
        <v>1.9666870798319456</v>
      </c>
      <c r="BG429" s="33">
        <f t="shared" si="954"/>
        <v>0.56160142587188655</v>
      </c>
      <c r="BH429" s="33">
        <f t="shared" si="954"/>
        <v>0.77566559806048074</v>
      </c>
      <c r="BI429" s="33">
        <f t="shared" si="954"/>
        <v>1.1614016557866924</v>
      </c>
      <c r="BJ429" s="33">
        <f t="shared" si="954"/>
        <v>2.3240400550388314</v>
      </c>
      <c r="BK429" s="33">
        <f t="shared" si="954"/>
        <v>3.2098884300543733</v>
      </c>
      <c r="BL429" s="33">
        <f t="shared" si="954"/>
        <v>4.8061558316848494</v>
      </c>
      <c r="BM429" s="33">
        <f t="shared" si="954"/>
        <v>1.9498116799321892</v>
      </c>
      <c r="BN429" s="33">
        <f t="shared" si="954"/>
        <v>2.6930163869721442</v>
      </c>
      <c r="BO429" s="33">
        <f t="shared" si="954"/>
        <v>4.0322449502862581</v>
      </c>
      <c r="BP429" s="33">
        <f t="shared" si="954"/>
        <v>1.1514361063169138</v>
      </c>
      <c r="BQ429" s="33">
        <f t="shared" si="954"/>
        <v>1.590326047780517</v>
      </c>
      <c r="BR429" s="33">
        <f t="shared" si="954"/>
        <v>2.3811901800870929</v>
      </c>
      <c r="BS429" s="33">
        <f t="shared" si="954"/>
        <v>0.26658677378416756</v>
      </c>
      <c r="BT429" s="33">
        <f t="shared" si="954"/>
        <v>0.36820096922168771</v>
      </c>
      <c r="BU429" s="33">
        <f t="shared" si="954"/>
        <v>0.55130615098259084</v>
      </c>
      <c r="BV429" s="33">
        <f t="shared" si="954"/>
        <v>0.2236596585815408</v>
      </c>
      <c r="BW429" s="33">
        <f t="shared" si="954"/>
        <v>0.30891143583960462</v>
      </c>
      <c r="BX429" s="33">
        <f t="shared" si="954"/>
        <v>0.46253211947603629</v>
      </c>
      <c r="BY429" s="33">
        <f t="shared" si="954"/>
        <v>0.13207932287402036</v>
      </c>
      <c r="BZ429" s="33">
        <f t="shared" si="954"/>
        <v>0.18242365893114965</v>
      </c>
      <c r="CA429" s="33">
        <f t="shared" si="954"/>
        <v>0.27314236968491179</v>
      </c>
      <c r="CB429" s="33">
        <f t="shared" si="954"/>
        <v>0.45676974553836541</v>
      </c>
      <c r="CC429" s="33">
        <f t="shared" si="954"/>
        <v>0.63087549555077782</v>
      </c>
      <c r="CD429" s="33">
        <f t="shared" si="954"/>
        <v>0.94460789154502744</v>
      </c>
      <c r="CE429" s="33">
        <f t="shared" ref="CE429:CS429" si="955">EXP(CE428)</f>
        <v>0.38321843160981062</v>
      </c>
      <c r="CF429" s="33">
        <f t="shared" si="955"/>
        <v>0.52928881631834068</v>
      </c>
      <c r="CG429" s="33">
        <f t="shared" si="955"/>
        <v>0.79250247683869601</v>
      </c>
      <c r="CH429" s="33">
        <f t="shared" si="955"/>
        <v>0.22630469562938554</v>
      </c>
      <c r="CI429" s="33">
        <f t="shared" si="955"/>
        <v>0.31256467486125317</v>
      </c>
      <c r="CJ429" s="33">
        <f t="shared" si="955"/>
        <v>0.46800210275147908</v>
      </c>
      <c r="CK429" s="33">
        <f t="shared" si="955"/>
        <v>0.9365025675808053</v>
      </c>
      <c r="CL429" s="33">
        <f t="shared" si="955"/>
        <v>1.2934668444617725</v>
      </c>
      <c r="CM429" s="33">
        <f t="shared" si="955"/>
        <v>1.9367038303869157</v>
      </c>
      <c r="CN429" s="33">
        <f t="shared" si="955"/>
        <v>0.78570231205633356</v>
      </c>
      <c r="CO429" s="33">
        <f t="shared" si="955"/>
        <v>1.0851864430944402</v>
      </c>
      <c r="CP429" s="33">
        <f t="shared" si="955"/>
        <v>1.6248462417291354</v>
      </c>
      <c r="CQ429" s="33">
        <f t="shared" si="955"/>
        <v>0.46398635326146215</v>
      </c>
      <c r="CR429" s="33">
        <f t="shared" si="955"/>
        <v>0.6408428390930655</v>
      </c>
      <c r="CS429" s="33">
        <f t="shared" si="955"/>
        <v>0.9595319636229348</v>
      </c>
    </row>
    <row r="430" spans="2:97" ht="14.25" thickTop="1" thickBot="1" x14ac:dyDescent="0.25">
      <c r="H430" s="32">
        <f t="shared" ref="H430:H431" si="956">H429</f>
        <v>9.3139714765766435E-6</v>
      </c>
      <c r="I430" s="32">
        <f t="shared" ref="I430:J430" si="957">I425</f>
        <v>-0.35114938028044101</v>
      </c>
      <c r="J430" s="32">
        <f t="shared" si="957"/>
        <v>8.7917516854624997E-2</v>
      </c>
      <c r="K430" s="32">
        <f t="shared" si="952"/>
        <v>-0.35114856141919676</v>
      </c>
      <c r="L430" s="32">
        <f>$CE$5-$CE$7*SUMPRODUCT($B$5:$CD$5,Q430:CS430)</f>
        <v>4.0207719820273269E-7</v>
      </c>
      <c r="M430" s="32">
        <f>SUMPRODUCT($B$7:$CD$7, LN(Q430:CS430))</f>
        <v>-487.23803414473002</v>
      </c>
      <c r="O430" s="48">
        <f t="shared" si="953"/>
        <v>1</v>
      </c>
      <c r="P430" s="39" t="s">
        <v>405</v>
      </c>
      <c r="Q430" s="32">
        <f t="shared" ref="Q430:AV430" si="958">Q429/$O429</f>
        <v>8.1791813535104074E-3</v>
      </c>
      <c r="R430" s="32">
        <f t="shared" si="958"/>
        <v>1.1296818889599934E-2</v>
      </c>
      <c r="S430" s="32">
        <f t="shared" si="958"/>
        <v>1.6914691326146366E-2</v>
      </c>
      <c r="T430" s="32">
        <f t="shared" si="958"/>
        <v>6.8621292910942119E-3</v>
      </c>
      <c r="U430" s="32">
        <f t="shared" si="958"/>
        <v>9.4777494773653978E-3</v>
      </c>
      <c r="V430" s="32">
        <f t="shared" si="958"/>
        <v>1.419100442725236E-2</v>
      </c>
      <c r="W430" s="32">
        <f t="shared" si="958"/>
        <v>4.0523418303943879E-3</v>
      </c>
      <c r="X430" s="32">
        <f t="shared" si="958"/>
        <v>5.5969625514010225E-3</v>
      </c>
      <c r="Y430" s="32">
        <f t="shared" si="958"/>
        <v>8.3803143917005468E-3</v>
      </c>
      <c r="Z430" s="32">
        <f t="shared" si="958"/>
        <v>1.4014208328954133E-2</v>
      </c>
      <c r="AA430" s="32">
        <f t="shared" si="958"/>
        <v>1.9355968101302752E-2</v>
      </c>
      <c r="AB430" s="32">
        <f t="shared" si="958"/>
        <v>2.8981630045754055E-2</v>
      </c>
      <c r="AC430" s="32">
        <f t="shared" si="958"/>
        <v>1.1757571486581445E-2</v>
      </c>
      <c r="AD430" s="32">
        <f t="shared" si="958"/>
        <v>1.6239174793260779E-2</v>
      </c>
      <c r="AE430" s="32">
        <f t="shared" si="958"/>
        <v>2.4314865246907607E-2</v>
      </c>
      <c r="AF430" s="32">
        <f t="shared" si="958"/>
        <v>6.9432819956863415E-3</v>
      </c>
      <c r="AG430" s="32">
        <f t="shared" si="958"/>
        <v>9.5898349498051358E-3</v>
      </c>
      <c r="AH430" s="32">
        <f t="shared" si="958"/>
        <v>1.4358829651945376E-2</v>
      </c>
      <c r="AI430" s="32">
        <f t="shared" si="958"/>
        <v>2.87329496116452E-2</v>
      </c>
      <c r="AJ430" s="32">
        <f t="shared" si="958"/>
        <v>3.9685014171674513E-2</v>
      </c>
      <c r="AK430" s="32">
        <f t="shared" si="958"/>
        <v>5.9420246668342454E-2</v>
      </c>
      <c r="AL430" s="32">
        <f t="shared" si="958"/>
        <v>2.4106228561001627E-2</v>
      </c>
      <c r="AM430" s="32">
        <f t="shared" si="958"/>
        <v>3.3294737748791742E-2</v>
      </c>
      <c r="AN430" s="32">
        <f t="shared" si="958"/>
        <v>4.985210591667278E-2</v>
      </c>
      <c r="AO430" s="32">
        <f t="shared" si="958"/>
        <v>1.4235621951567461E-2</v>
      </c>
      <c r="AP430" s="32">
        <f t="shared" si="958"/>
        <v>1.9661777385416437E-2</v>
      </c>
      <c r="AQ430" s="32">
        <f t="shared" si="958"/>
        <v>2.9439517323226014E-2</v>
      </c>
      <c r="AR430" s="32">
        <f t="shared" si="958"/>
        <v>5.1920936767029142E-3</v>
      </c>
      <c r="AS430" s="32">
        <f t="shared" si="958"/>
        <v>7.1711506798142061E-3</v>
      </c>
      <c r="AT430" s="32">
        <f t="shared" si="958"/>
        <v>1.0737341315970908E-2</v>
      </c>
      <c r="AU430" s="32">
        <f t="shared" si="958"/>
        <v>4.3560371828308513E-3</v>
      </c>
      <c r="AV430" s="32">
        <f t="shared" si="958"/>
        <v>6.0164166808311633E-3</v>
      </c>
      <c r="AW430" s="32">
        <f t="shared" ref="AW430:CB430" si="959">AW429/$O429</f>
        <v>9.0083617379601195E-3</v>
      </c>
      <c r="AX430" s="32">
        <f t="shared" si="959"/>
        <v>2.572401501331088E-3</v>
      </c>
      <c r="AY430" s="32">
        <f t="shared" si="959"/>
        <v>3.552917170542999E-3</v>
      </c>
      <c r="AZ430" s="32">
        <f t="shared" si="959"/>
        <v>5.3197716839052927E-3</v>
      </c>
      <c r="BA430" s="32">
        <f t="shared" si="959"/>
        <v>8.8961326695037781E-3</v>
      </c>
      <c r="BB430" s="32">
        <f t="shared" si="959"/>
        <v>1.2287048696151576E-2</v>
      </c>
      <c r="BC430" s="32">
        <f t="shared" si="959"/>
        <v>1.8397359295196529E-2</v>
      </c>
      <c r="BD430" s="32">
        <f t="shared" si="959"/>
        <v>7.4636335753408382E-3</v>
      </c>
      <c r="BE430" s="32">
        <f t="shared" si="959"/>
        <v>1.0308527603777306E-2</v>
      </c>
      <c r="BF430" s="32">
        <f t="shared" si="959"/>
        <v>1.5434925898075309E-2</v>
      </c>
      <c r="BG430" s="32">
        <f t="shared" si="959"/>
        <v>4.4075524171983222E-3</v>
      </c>
      <c r="BH430" s="32">
        <f t="shared" si="959"/>
        <v>6.0875678446887594E-3</v>
      </c>
      <c r="BI430" s="32">
        <f t="shared" si="959"/>
        <v>9.1148961514006394E-3</v>
      </c>
      <c r="BJ430" s="32">
        <f t="shared" si="959"/>
        <v>1.823949849548432E-2</v>
      </c>
      <c r="BK430" s="32">
        <f t="shared" si="959"/>
        <v>2.5191801261648668E-2</v>
      </c>
      <c r="BL430" s="32">
        <f t="shared" si="959"/>
        <v>3.7719604647525877E-2</v>
      </c>
      <c r="BM430" s="32">
        <f t="shared" si="959"/>
        <v>1.5302484621766428E-2</v>
      </c>
      <c r="BN430" s="32">
        <f t="shared" si="959"/>
        <v>2.1135293357786956E-2</v>
      </c>
      <c r="BO430" s="32">
        <f t="shared" si="959"/>
        <v>3.1645808145480354E-2</v>
      </c>
      <c r="BP430" s="32">
        <f t="shared" si="959"/>
        <v>9.0366846661181013E-3</v>
      </c>
      <c r="BQ430" s="32">
        <f t="shared" si="959"/>
        <v>1.2481174536097917E-2</v>
      </c>
      <c r="BR430" s="32">
        <f t="shared" si="959"/>
        <v>1.8688023303640906E-2</v>
      </c>
      <c r="BS430" s="32">
        <f t="shared" si="959"/>
        <v>2.092222571125651E-3</v>
      </c>
      <c r="BT430" s="32">
        <f t="shared" si="959"/>
        <v>2.8897096715670119E-3</v>
      </c>
      <c r="BU430" s="32">
        <f t="shared" si="959"/>
        <v>4.3267531855126322E-3</v>
      </c>
      <c r="BV430" s="32">
        <f t="shared" si="959"/>
        <v>1.7553225889346338E-3</v>
      </c>
      <c r="BW430" s="32">
        <f t="shared" si="959"/>
        <v>2.424394388994396E-3</v>
      </c>
      <c r="BX430" s="32">
        <f t="shared" si="959"/>
        <v>3.6300380791652828E-3</v>
      </c>
      <c r="BY430" s="32">
        <f t="shared" si="959"/>
        <v>1.0365830853999761E-3</v>
      </c>
      <c r="BZ430" s="32">
        <f t="shared" si="959"/>
        <v>1.4316947960519785E-3</v>
      </c>
      <c r="CA430" s="32">
        <f t="shared" si="959"/>
        <v>2.1436721067347219E-3</v>
      </c>
      <c r="CB430" s="32">
        <f t="shared" si="959"/>
        <v>3.5848138970180393E-3</v>
      </c>
      <c r="CC430" s="32">
        <f t="shared" ref="CC430:CS430" si="960">CC429/$O429</f>
        <v>4.9512281972025106E-3</v>
      </c>
      <c r="CD430" s="32">
        <f t="shared" si="960"/>
        <v>7.4134583779238133E-3</v>
      </c>
      <c r="CE430" s="32">
        <f t="shared" si="960"/>
        <v>3.0075695088104728E-3</v>
      </c>
      <c r="CF430" s="32">
        <f t="shared" si="960"/>
        <v>4.1539570490551408E-3</v>
      </c>
      <c r="CG430" s="32">
        <f t="shared" si="960"/>
        <v>6.2197068000729759E-3</v>
      </c>
      <c r="CH430" s="32">
        <f t="shared" si="960"/>
        <v>1.7760813315174325E-3</v>
      </c>
      <c r="CI430" s="32">
        <f t="shared" si="960"/>
        <v>2.4530656881376844E-3</v>
      </c>
      <c r="CJ430" s="32">
        <f t="shared" si="960"/>
        <v>3.6729675250267899E-3</v>
      </c>
      <c r="CK430" s="32">
        <f t="shared" si="960"/>
        <v>7.3498462883084415E-3</v>
      </c>
      <c r="CL430" s="32">
        <f t="shared" si="960"/>
        <v>1.015136830897915E-2</v>
      </c>
      <c r="CM430" s="32">
        <f t="shared" si="960"/>
        <v>1.5199611781196538E-2</v>
      </c>
      <c r="CN430" s="32">
        <f t="shared" si="960"/>
        <v>6.166337842404614E-3</v>
      </c>
      <c r="CO430" s="32">
        <f t="shared" si="960"/>
        <v>8.5167449903570218E-3</v>
      </c>
      <c r="CP430" s="32">
        <f t="shared" si="960"/>
        <v>1.2752095437062825E-2</v>
      </c>
      <c r="CQ430" s="32">
        <f t="shared" si="960"/>
        <v>3.6414511763207509E-3</v>
      </c>
      <c r="CR430" s="32">
        <f t="shared" si="960"/>
        <v>5.0294537626997E-3</v>
      </c>
      <c r="CS430" s="32">
        <f t="shared" si="960"/>
        <v>7.5305852706472444E-3</v>
      </c>
    </row>
    <row r="431" spans="2:97" ht="13.5" thickTop="1" x14ac:dyDescent="0.2">
      <c r="H431" s="34">
        <f t="shared" si="956"/>
        <v>9.3139714765766435E-6</v>
      </c>
      <c r="I431" s="34">
        <f t="shared" ref="I431:J431" si="961">I426</f>
        <v>0.363289285167813</v>
      </c>
      <c r="J431" s="34">
        <f t="shared" si="961"/>
        <v>0.6397179206957635</v>
      </c>
      <c r="K431" s="34">
        <f t="shared" si="952"/>
        <v>0.36329524348227943</v>
      </c>
      <c r="L431" s="34">
        <f>$CE$6-$CE$7*SUMPRODUCT($B$6:$CD$6,Q430:CS430)</f>
        <v>3.1286393564755599E-6</v>
      </c>
    </row>
    <row r="432" spans="2:97" ht="13.5" thickBot="1" x14ac:dyDescent="0.25">
      <c r="B432" s="39" t="s">
        <v>406</v>
      </c>
      <c r="D432" s="39" t="s">
        <v>407</v>
      </c>
      <c r="E432" s="39" t="s">
        <v>408</v>
      </c>
      <c r="F432" s="39" t="s">
        <v>409</v>
      </c>
      <c r="H432" s="39" t="s">
        <v>386</v>
      </c>
      <c r="I432" s="39" t="s">
        <v>410</v>
      </c>
      <c r="J432" s="39" t="s">
        <v>411</v>
      </c>
      <c r="K432" s="39" t="s">
        <v>388</v>
      </c>
      <c r="L432" s="39" t="s">
        <v>412</v>
      </c>
      <c r="M432" s="39" t="s">
        <v>413</v>
      </c>
      <c r="O432" s="45" t="s">
        <v>375</v>
      </c>
    </row>
    <row r="433" spans="1:111" ht="14.25" thickTop="1" thickBot="1" x14ac:dyDescent="0.25">
      <c r="B433" s="32">
        <f>1+B428</f>
        <v>10</v>
      </c>
      <c r="D433" s="32">
        <f>IF(F428,IF(M433&lt;0,D428,H433),E428)</f>
        <v>9.3537747734850907E-6</v>
      </c>
      <c r="E433" s="32">
        <f>IF(F428,IF(M433&lt;0,H433,E428),H433)</f>
        <v>9.3935780703935379E-6</v>
      </c>
      <c r="F433" s="32" t="b">
        <f>OR(F428,M433*M428&lt;=0)</f>
        <v>1</v>
      </c>
      <c r="H433" s="32">
        <f>IF(F428,(D428+E428)/2,2*H428)</f>
        <v>9.3537747734850907E-6</v>
      </c>
      <c r="I433" s="32">
        <f>I428</f>
        <v>-0.68167325326777461</v>
      </c>
      <c r="J433" s="32">
        <f>J428</f>
        <v>-1</v>
      </c>
      <c r="K433" s="32">
        <f>I433+J433*H433</f>
        <v>-0.68168260704254813</v>
      </c>
      <c r="L433" s="32">
        <f>$CE$3-$CE$7*SUMPRODUCT($B$3:$CD$3,Q435:CS435)</f>
        <v>-1.3314394990970868E-6</v>
      </c>
      <c r="M433" s="32">
        <f>SUMPRODUCT(L433:L436,J433:J436)</f>
        <v>2.2474042241160007E-6</v>
      </c>
      <c r="O433" s="46">
        <f>SUM(Q433:CS433)</f>
        <v>7.3626049048662328</v>
      </c>
      <c r="P433" s="39" t="s">
        <v>402</v>
      </c>
      <c r="Q433" s="32">
        <f t="shared" ref="Q433:AV433" si="962">SUMPRODUCT(B$3:B$6,$K433:$K436)</f>
        <v>4.1309674343523506E-2</v>
      </c>
      <c r="R433" s="32">
        <f t="shared" si="962"/>
        <v>0.3642388022947784</v>
      </c>
      <c r="S433" s="32">
        <f t="shared" si="962"/>
        <v>0.76790021223384697</v>
      </c>
      <c r="T433" s="32">
        <f t="shared" si="962"/>
        <v>-0.13426460461637135</v>
      </c>
      <c r="U433" s="32">
        <f t="shared" si="962"/>
        <v>0.18866452333488354</v>
      </c>
      <c r="V433" s="32">
        <f t="shared" si="962"/>
        <v>0.59232593327395211</v>
      </c>
      <c r="W433" s="32">
        <f t="shared" si="962"/>
        <v>-0.66098744149605593</v>
      </c>
      <c r="X433" s="32">
        <f t="shared" si="962"/>
        <v>-0.33805831354480104</v>
      </c>
      <c r="Y433" s="32">
        <f t="shared" si="962"/>
        <v>6.5603096394267535E-2</v>
      </c>
      <c r="Z433" s="32">
        <f t="shared" si="962"/>
        <v>0.57978929292094006</v>
      </c>
      <c r="AA433" s="32">
        <f t="shared" si="962"/>
        <v>0.90271842087219489</v>
      </c>
      <c r="AB433" s="32">
        <f t="shared" si="962"/>
        <v>1.3063798308112635</v>
      </c>
      <c r="AC433" s="32">
        <f t="shared" si="962"/>
        <v>0.4042150139610452</v>
      </c>
      <c r="AD433" s="32">
        <f t="shared" si="962"/>
        <v>0.72714414191230003</v>
      </c>
      <c r="AE433" s="32">
        <f t="shared" si="962"/>
        <v>1.1308055518513687</v>
      </c>
      <c r="AF433" s="32">
        <f t="shared" si="962"/>
        <v>-0.12250782291863938</v>
      </c>
      <c r="AG433" s="32">
        <f t="shared" si="962"/>
        <v>0.20042130503261552</v>
      </c>
      <c r="AH433" s="32">
        <f t="shared" si="962"/>
        <v>0.60408271497168409</v>
      </c>
      <c r="AI433" s="32">
        <f t="shared" si="962"/>
        <v>1.2977621176908287</v>
      </c>
      <c r="AJ433" s="32">
        <f t="shared" si="962"/>
        <v>1.6206912456420834</v>
      </c>
      <c r="AK433" s="32">
        <f t="shared" si="962"/>
        <v>2.024352655581152</v>
      </c>
      <c r="AL433" s="32">
        <f t="shared" si="962"/>
        <v>1.1221878387309339</v>
      </c>
      <c r="AM433" s="32">
        <f t="shared" si="962"/>
        <v>1.4451169666821886</v>
      </c>
      <c r="AN433" s="32">
        <f t="shared" si="962"/>
        <v>1.8487783766212571</v>
      </c>
      <c r="AO433" s="32">
        <f t="shared" si="962"/>
        <v>0.59546500185124918</v>
      </c>
      <c r="AP433" s="32">
        <f t="shared" si="962"/>
        <v>0.91839412980250401</v>
      </c>
      <c r="AQ433" s="32">
        <f t="shared" si="962"/>
        <v>1.3220555397415725</v>
      </c>
      <c r="AR433" s="32">
        <f t="shared" si="962"/>
        <v>-0.41314539701817526</v>
      </c>
      <c r="AS433" s="32">
        <f t="shared" si="962"/>
        <v>-9.0216269066920388E-2</v>
      </c>
      <c r="AT433" s="32">
        <f t="shared" si="962"/>
        <v>0.3134451408721482</v>
      </c>
      <c r="AU433" s="32">
        <f t="shared" si="962"/>
        <v>-0.58871967597807018</v>
      </c>
      <c r="AV433" s="32">
        <f t="shared" si="962"/>
        <v>-0.26579054802681523</v>
      </c>
      <c r="AW433" s="32">
        <f t="shared" ref="AW433:CB433" si="963">SUMPRODUCT(AH$3:AH$6,$K433:$K436)</f>
        <v>0.13787086191225334</v>
      </c>
      <c r="AX433" s="32">
        <f t="shared" si="963"/>
        <v>-1.1154425128577548</v>
      </c>
      <c r="AY433" s="32">
        <f t="shared" si="963"/>
        <v>-0.79251338490649981</v>
      </c>
      <c r="AZ433" s="32">
        <f t="shared" si="963"/>
        <v>-0.38885197496743118</v>
      </c>
      <c r="BA433" s="32">
        <f t="shared" si="963"/>
        <v>0.12533422155924123</v>
      </c>
      <c r="BB433" s="32">
        <f t="shared" si="963"/>
        <v>0.44826334951049612</v>
      </c>
      <c r="BC433" s="32">
        <f t="shared" si="963"/>
        <v>0.85192475944956469</v>
      </c>
      <c r="BD433" s="32">
        <f t="shared" si="963"/>
        <v>-5.0240057400653626E-2</v>
      </c>
      <c r="BE433" s="32">
        <f t="shared" si="963"/>
        <v>0.27268907055060126</v>
      </c>
      <c r="BF433" s="32">
        <f t="shared" si="963"/>
        <v>0.67635048048966984</v>
      </c>
      <c r="BG433" s="32">
        <f t="shared" si="963"/>
        <v>-0.5769628942803382</v>
      </c>
      <c r="BH433" s="32">
        <f t="shared" si="963"/>
        <v>-0.25403376632908331</v>
      </c>
      <c r="BI433" s="32">
        <f t="shared" si="963"/>
        <v>0.14962764360998529</v>
      </c>
      <c r="BJ433" s="32">
        <f t="shared" si="963"/>
        <v>0.84330704632913001</v>
      </c>
      <c r="BK433" s="32">
        <f t="shared" si="963"/>
        <v>1.1662361742803848</v>
      </c>
      <c r="BL433" s="32">
        <f t="shared" si="963"/>
        <v>1.5698975842194534</v>
      </c>
      <c r="BM433" s="32">
        <f t="shared" si="963"/>
        <v>0.66773276736923515</v>
      </c>
      <c r="BN433" s="32">
        <f t="shared" si="963"/>
        <v>0.99066189532048998</v>
      </c>
      <c r="BO433" s="32">
        <f t="shared" si="963"/>
        <v>1.3943233052595585</v>
      </c>
      <c r="BP433" s="32">
        <f t="shared" si="963"/>
        <v>0.14100993048955057</v>
      </c>
      <c r="BQ433" s="32">
        <f t="shared" si="963"/>
        <v>0.46393905844080546</v>
      </c>
      <c r="BR433" s="32">
        <f t="shared" si="963"/>
        <v>0.86760046837987403</v>
      </c>
      <c r="BS433" s="32">
        <f t="shared" si="963"/>
        <v>-1.3220555397415725</v>
      </c>
      <c r="BT433" s="32">
        <f t="shared" si="963"/>
        <v>-0.9991264117903178</v>
      </c>
      <c r="BU433" s="32">
        <f t="shared" si="963"/>
        <v>-0.59546500185124918</v>
      </c>
      <c r="BV433" s="32">
        <f t="shared" si="963"/>
        <v>-1.4976298187014674</v>
      </c>
      <c r="BW433" s="32">
        <f t="shared" si="963"/>
        <v>-1.1747006907502127</v>
      </c>
      <c r="BX433" s="32">
        <f t="shared" si="963"/>
        <v>-0.77103928081114403</v>
      </c>
      <c r="BY433" s="32">
        <f t="shared" si="963"/>
        <v>-2.024352655581152</v>
      </c>
      <c r="BZ433" s="32">
        <f t="shared" si="963"/>
        <v>-1.7014235276298972</v>
      </c>
      <c r="CA433" s="32">
        <f t="shared" si="963"/>
        <v>-1.2977621176908287</v>
      </c>
      <c r="CB433" s="32">
        <f t="shared" si="963"/>
        <v>-0.7835759211641562</v>
      </c>
      <c r="CC433" s="32">
        <f t="shared" ref="CC433:CS433" si="964">SUMPRODUCT(BN$3:BN$6,$K433:$K436)</f>
        <v>-0.46064679321290131</v>
      </c>
      <c r="CD433" s="32">
        <f t="shared" si="964"/>
        <v>-5.6985383273832735E-2</v>
      </c>
      <c r="CE433" s="32">
        <f t="shared" si="964"/>
        <v>-0.95915020012405106</v>
      </c>
      <c r="CF433" s="32">
        <f t="shared" si="964"/>
        <v>-0.63622107217279622</v>
      </c>
      <c r="CG433" s="32">
        <f t="shared" si="964"/>
        <v>-0.23255966223372759</v>
      </c>
      <c r="CH433" s="32">
        <f t="shared" si="964"/>
        <v>-1.4858730370037354</v>
      </c>
      <c r="CI433" s="32">
        <f t="shared" si="964"/>
        <v>-1.1629439090524807</v>
      </c>
      <c r="CJ433" s="32">
        <f t="shared" si="964"/>
        <v>-0.75928249911341206</v>
      </c>
      <c r="CK433" s="32">
        <f t="shared" si="964"/>
        <v>-6.5603096394267535E-2</v>
      </c>
      <c r="CL433" s="32">
        <f t="shared" si="964"/>
        <v>0.25732603155698736</v>
      </c>
      <c r="CM433" s="32">
        <f t="shared" si="964"/>
        <v>0.66098744149605593</v>
      </c>
      <c r="CN433" s="32">
        <f t="shared" si="964"/>
        <v>-0.24117737535416239</v>
      </c>
      <c r="CO433" s="32">
        <f t="shared" si="964"/>
        <v>8.1751752597092484E-2</v>
      </c>
      <c r="CP433" s="32">
        <f t="shared" si="964"/>
        <v>0.48541316253616107</v>
      </c>
      <c r="CQ433" s="32">
        <f t="shared" si="964"/>
        <v>-0.76790021223384697</v>
      </c>
      <c r="CR433" s="32">
        <f t="shared" si="964"/>
        <v>-0.44497108428259208</v>
      </c>
      <c r="CS433" s="32">
        <f t="shared" si="964"/>
        <v>-4.1309674343523506E-2</v>
      </c>
    </row>
    <row r="434" spans="1:111" ht="14.25" thickTop="1" thickBot="1" x14ac:dyDescent="0.25">
      <c r="H434" s="33">
        <f>H433</f>
        <v>9.3537747734850907E-6</v>
      </c>
      <c r="I434" s="33">
        <f t="shared" ref="I434:J434" si="965">I429</f>
        <v>0.62822908967096613</v>
      </c>
      <c r="J434" s="33">
        <f t="shared" si="965"/>
        <v>-0.30661389470937345</v>
      </c>
      <c r="K434" s="33">
        <f t="shared" ref="K434:K436" si="966">I434+J434*H434</f>
        <v>0.62822622167365261</v>
      </c>
      <c r="L434" s="33">
        <f>$CE$4-$CE$7*SUMPRODUCT($B$4:$CD$4,Q435:CS435)</f>
        <v>-5.6469093578925822E-7</v>
      </c>
      <c r="M434" s="39" t="s">
        <v>414</v>
      </c>
      <c r="O434" s="47">
        <f t="shared" ref="O434:O435" si="967">SUM(Q434:CS434)</f>
        <v>127.41798251706051</v>
      </c>
      <c r="P434" s="39" t="s">
        <v>404</v>
      </c>
      <c r="Q434" s="33">
        <f>EXP(Q433)</f>
        <v>1.0421747903733403</v>
      </c>
      <c r="R434" s="33">
        <f>EXP(R433)</f>
        <v>1.4394179094187187</v>
      </c>
      <c r="S434" s="33">
        <f t="shared" ref="S434:CD434" si="968">EXP(S433)</f>
        <v>2.1552359610186769</v>
      </c>
      <c r="T434" s="33">
        <f t="shared" si="968"/>
        <v>0.8743586746495825</v>
      </c>
      <c r="U434" s="33">
        <f t="shared" si="968"/>
        <v>1.2076357509044762</v>
      </c>
      <c r="V434" s="33">
        <f t="shared" si="968"/>
        <v>1.8081892556222166</v>
      </c>
      <c r="W434" s="33">
        <f t="shared" si="968"/>
        <v>0.51634122592935927</v>
      </c>
      <c r="X434" s="33">
        <f t="shared" si="968"/>
        <v>0.7131537001654854</v>
      </c>
      <c r="Y434" s="33">
        <f t="shared" si="968"/>
        <v>1.0678028182592776</v>
      </c>
      <c r="Z434" s="33">
        <f t="shared" si="968"/>
        <v>1.7856621394542533</v>
      </c>
      <c r="AA434" s="33">
        <f t="shared" si="968"/>
        <v>2.466298443834579</v>
      </c>
      <c r="AB434" s="33">
        <f t="shared" si="968"/>
        <v>3.692780992910691</v>
      </c>
      <c r="AC434" s="33">
        <f t="shared" si="968"/>
        <v>1.4981260303426147</v>
      </c>
      <c r="AD434" s="33">
        <f t="shared" si="968"/>
        <v>2.0691629259896303</v>
      </c>
      <c r="AE434" s="33">
        <f t="shared" si="968"/>
        <v>3.098151216626432</v>
      </c>
      <c r="AF434" s="33">
        <f t="shared" si="968"/>
        <v>0.88469898398824043</v>
      </c>
      <c r="AG434" s="33">
        <f t="shared" si="968"/>
        <v>1.2219174497024887</v>
      </c>
      <c r="AH434" s="33">
        <f t="shared" si="968"/>
        <v>1.8295731988346113</v>
      </c>
      <c r="AI434" s="33">
        <f t="shared" si="968"/>
        <v>3.6610943948034542</v>
      </c>
      <c r="AJ434" s="33">
        <f t="shared" si="968"/>
        <v>5.0565844507376259</v>
      </c>
      <c r="AK434" s="33">
        <f t="shared" si="968"/>
        <v>7.5712081785606005</v>
      </c>
      <c r="AL434" s="33">
        <f t="shared" si="968"/>
        <v>3.0715669505502277</v>
      </c>
      <c r="AM434" s="33">
        <f t="shared" si="968"/>
        <v>4.2423483272098705</v>
      </c>
      <c r="AN434" s="33">
        <f t="shared" si="968"/>
        <v>6.3520549620384195</v>
      </c>
      <c r="AO434" s="33">
        <f t="shared" si="968"/>
        <v>1.8138742037491895</v>
      </c>
      <c r="AP434" s="33">
        <f t="shared" si="968"/>
        <v>2.50526402905398</v>
      </c>
      <c r="AQ434" s="33">
        <f t="shared" si="968"/>
        <v>3.7511240425264227</v>
      </c>
      <c r="AR434" s="33">
        <f t="shared" si="968"/>
        <v>0.6615660860984145</v>
      </c>
      <c r="AS434" s="33">
        <f t="shared" si="968"/>
        <v>0.91373355159835545</v>
      </c>
      <c r="AT434" s="33">
        <f t="shared" si="968"/>
        <v>1.3681304062621806</v>
      </c>
      <c r="AU434" s="33">
        <f t="shared" si="968"/>
        <v>0.55503745780197133</v>
      </c>
      <c r="AV434" s="33">
        <f t="shared" si="968"/>
        <v>0.76659967650166583</v>
      </c>
      <c r="AW434" s="33">
        <f t="shared" si="968"/>
        <v>1.1478273124786151</v>
      </c>
      <c r="AX434" s="33">
        <f t="shared" si="968"/>
        <v>0.3277702042734823</v>
      </c>
      <c r="AY434" s="33">
        <f t="shared" si="968"/>
        <v>0.45270554091609633</v>
      </c>
      <c r="AZ434" s="33">
        <f t="shared" si="968"/>
        <v>0.67783459907678612</v>
      </c>
      <c r="BA434" s="33">
        <f t="shared" si="968"/>
        <v>1.1335272390053497</v>
      </c>
      <c r="BB434" s="33">
        <f t="shared" si="968"/>
        <v>1.565590938976517</v>
      </c>
      <c r="BC434" s="33">
        <f t="shared" si="968"/>
        <v>2.3441544459383583</v>
      </c>
      <c r="BD434" s="33">
        <f t="shared" si="968"/>
        <v>0.95100110224396328</v>
      </c>
      <c r="BE434" s="33">
        <f t="shared" si="968"/>
        <v>1.3134917780505164</v>
      </c>
      <c r="BF434" s="33">
        <f t="shared" si="968"/>
        <v>1.9666871559907393</v>
      </c>
      <c r="BG434" s="33">
        <f t="shared" si="968"/>
        <v>0.56160142196749507</v>
      </c>
      <c r="BH434" s="33">
        <f t="shared" si="968"/>
        <v>0.77566561022402425</v>
      </c>
      <c r="BI434" s="33">
        <f t="shared" si="968"/>
        <v>1.1614017068576106</v>
      </c>
      <c r="BJ434" s="33">
        <f t="shared" si="968"/>
        <v>2.3240399902009785</v>
      </c>
      <c r="BK434" s="33">
        <f t="shared" si="968"/>
        <v>3.2098884131540082</v>
      </c>
      <c r="BL434" s="33">
        <f t="shared" si="968"/>
        <v>4.8061559423561864</v>
      </c>
      <c r="BM434" s="33">
        <f t="shared" si="968"/>
        <v>1.9498116289464391</v>
      </c>
      <c r="BN434" s="33">
        <f t="shared" si="968"/>
        <v>2.6930163775051383</v>
      </c>
      <c r="BO434" s="33">
        <f t="shared" si="968"/>
        <v>4.0322450501919844</v>
      </c>
      <c r="BP434" s="33">
        <f t="shared" si="968"/>
        <v>1.1514360822519532</v>
      </c>
      <c r="BQ434" s="33">
        <f t="shared" si="968"/>
        <v>1.5903260505376966</v>
      </c>
      <c r="BR434" s="33">
        <f t="shared" si="968"/>
        <v>2.3811902515842611</v>
      </c>
      <c r="BS434" s="33">
        <f t="shared" si="968"/>
        <v>0.26658675870566229</v>
      </c>
      <c r="BT434" s="33">
        <f t="shared" si="968"/>
        <v>0.36820095672948733</v>
      </c>
      <c r="BU434" s="33">
        <f t="shared" si="968"/>
        <v>0.55130614787566234</v>
      </c>
      <c r="BV434" s="33">
        <f t="shared" si="968"/>
        <v>0.22365964632238877</v>
      </c>
      <c r="BW434" s="33">
        <f t="shared" si="968"/>
        <v>0.3089114258994633</v>
      </c>
      <c r="BX434" s="33">
        <f t="shared" si="968"/>
        <v>0.46253211767869479</v>
      </c>
      <c r="BY434" s="33">
        <f t="shared" si="968"/>
        <v>0.1320793163278354</v>
      </c>
      <c r="BZ434" s="33">
        <f t="shared" si="968"/>
        <v>0.18242365401868946</v>
      </c>
      <c r="CA434" s="33">
        <f t="shared" si="968"/>
        <v>0.27314237005726943</v>
      </c>
      <c r="CB434" s="33">
        <f t="shared" si="968"/>
        <v>0.45676971492468849</v>
      </c>
      <c r="CC434" s="33">
        <f t="shared" si="968"/>
        <v>0.63087546754719337</v>
      </c>
      <c r="CD434" s="33">
        <f t="shared" si="968"/>
        <v>0.94460787634028065</v>
      </c>
      <c r="CE434" s="33">
        <f t="shared" ref="CE434:CS434" si="969">EXP(CE433)</f>
        <v>0.38321840659621731</v>
      </c>
      <c r="CF434" s="33">
        <f t="shared" si="969"/>
        <v>0.52928879375012972</v>
      </c>
      <c r="CG434" s="33">
        <f t="shared" si="969"/>
        <v>0.79250246546893677</v>
      </c>
      <c r="CH434" s="33">
        <f t="shared" si="969"/>
        <v>0.22630468204582938</v>
      </c>
      <c r="CI434" s="33">
        <f t="shared" si="969"/>
        <v>0.31256466317457415</v>
      </c>
      <c r="CJ434" s="33">
        <f t="shared" si="969"/>
        <v>0.46800209849380942</v>
      </c>
      <c r="CK434" s="33">
        <f t="shared" si="969"/>
        <v>0.93650249175235456</v>
      </c>
      <c r="CL434" s="33">
        <f t="shared" si="969"/>
        <v>1.2934667690058901</v>
      </c>
      <c r="CM434" s="33">
        <f t="shared" si="969"/>
        <v>1.9367037722004599</v>
      </c>
      <c r="CN434" s="33">
        <f t="shared" si="969"/>
        <v>0.78570224981289949</v>
      </c>
      <c r="CO434" s="33">
        <f t="shared" si="969"/>
        <v>1.08518638168759</v>
      </c>
      <c r="CP434" s="33">
        <f t="shared" si="969"/>
        <v>1.6248461957551483</v>
      </c>
      <c r="CQ434" s="33">
        <f t="shared" si="969"/>
        <v>0.46398631893992143</v>
      </c>
      <c r="CR434" s="33">
        <f t="shared" si="969"/>
        <v>0.64084280619389788</v>
      </c>
      <c r="CS434" s="33">
        <f t="shared" si="969"/>
        <v>0.95953194151027976</v>
      </c>
    </row>
    <row r="435" spans="1:111" ht="14.25" thickTop="1" thickBot="1" x14ac:dyDescent="0.25">
      <c r="H435" s="32">
        <f t="shared" ref="H435:H436" si="970">H434</f>
        <v>9.3537747734850907E-6</v>
      </c>
      <c r="I435" s="32">
        <f t="shared" ref="I435:J435" si="971">I430</f>
        <v>-0.35114938028044101</v>
      </c>
      <c r="J435" s="32">
        <f t="shared" si="971"/>
        <v>8.7917516854624997E-2</v>
      </c>
      <c r="K435" s="32">
        <f t="shared" si="966"/>
        <v>-0.35114855791978972</v>
      </c>
      <c r="L435" s="32">
        <f>$CE$5-$CE$7*SUMPRODUCT($B$5:$CD$5,Q435:CS435)</f>
        <v>1.6113416734242492E-7</v>
      </c>
      <c r="M435" s="32">
        <f>SUMPRODUCT($B$7:$CD$7, LN(Q435:CS435))</f>
        <v>-487.23803414473002</v>
      </c>
      <c r="O435" s="48">
        <f t="shared" si="967"/>
        <v>0.99999999999999989</v>
      </c>
      <c r="P435" s="39" t="s">
        <v>405</v>
      </c>
      <c r="Q435" s="32">
        <f t="shared" ref="Q435:AV435" si="972">Q434/$O434</f>
        <v>8.1791813822966412E-3</v>
      </c>
      <c r="R435" s="32">
        <f t="shared" si="972"/>
        <v>1.129681918504705E-2</v>
      </c>
      <c r="S435" s="32">
        <f t="shared" si="972"/>
        <v>1.6914692247070415E-2</v>
      </c>
      <c r="T435" s="32">
        <f t="shared" si="972"/>
        <v>6.8621293272518348E-3</v>
      </c>
      <c r="U435" s="32">
        <f t="shared" si="972"/>
        <v>9.4777497418214174E-3</v>
      </c>
      <c r="V435" s="32">
        <f t="shared" si="972"/>
        <v>1.4191005224714736E-2</v>
      </c>
      <c r="W435" s="32">
        <f t="shared" si="972"/>
        <v>4.0523418730179965E-3</v>
      </c>
      <c r="X435" s="32">
        <f t="shared" si="972"/>
        <v>5.5969627369511863E-3</v>
      </c>
      <c r="Y435" s="32">
        <f t="shared" si="972"/>
        <v>8.3803149066208546E-3</v>
      </c>
      <c r="Z435" s="32">
        <f t="shared" si="972"/>
        <v>1.4014208231676905E-2</v>
      </c>
      <c r="AA435" s="32">
        <f t="shared" si="972"/>
        <v>1.9355968405043271E-2</v>
      </c>
      <c r="AB435" s="32">
        <f t="shared" si="972"/>
        <v>2.8981631320494732E-2</v>
      </c>
      <c r="AC435" s="32">
        <f t="shared" si="972"/>
        <v>1.175757142554054E-2</v>
      </c>
      <c r="AD435" s="32">
        <f t="shared" si="972"/>
        <v>1.6239175076505248E-2</v>
      </c>
      <c r="AE435" s="32">
        <f t="shared" si="972"/>
        <v>2.431486635892707E-2</v>
      </c>
      <c r="AF435" s="32">
        <f t="shared" si="972"/>
        <v>6.9432819960854779E-3</v>
      </c>
      <c r="AG435" s="32">
        <f t="shared" si="972"/>
        <v>9.5898351674096015E-3</v>
      </c>
      <c r="AH435" s="32">
        <f t="shared" si="972"/>
        <v>1.4358830384005197E-2</v>
      </c>
      <c r="AI435" s="32">
        <f t="shared" si="972"/>
        <v>2.8732949011441581E-2</v>
      </c>
      <c r="AJ435" s="32">
        <f t="shared" si="972"/>
        <v>3.9685014240910456E-2</v>
      </c>
      <c r="AK435" s="32">
        <f t="shared" si="972"/>
        <v>5.9420248453132277E-2</v>
      </c>
      <c r="AL435" s="32">
        <f t="shared" si="972"/>
        <v>2.4106228099624503E-2</v>
      </c>
      <c r="AM435" s="32">
        <f t="shared" si="972"/>
        <v>3.3294737865134892E-2</v>
      </c>
      <c r="AN435" s="32">
        <f t="shared" si="972"/>
        <v>4.9852107501293368E-2</v>
      </c>
      <c r="AO435" s="32">
        <f t="shared" si="972"/>
        <v>1.423562175383151E-2</v>
      </c>
      <c r="AP435" s="32">
        <f t="shared" si="972"/>
        <v>1.9661777557328224E-2</v>
      </c>
      <c r="AQ435" s="32">
        <f t="shared" si="972"/>
        <v>2.9439518413534524E-2</v>
      </c>
      <c r="AR435" s="32">
        <f t="shared" si="972"/>
        <v>5.1920935572012748E-3</v>
      </c>
      <c r="AS435" s="32">
        <f t="shared" si="972"/>
        <v>7.1711506770719118E-3</v>
      </c>
      <c r="AT435" s="32">
        <f t="shared" si="972"/>
        <v>1.0737341615646726E-2</v>
      </c>
      <c r="AU435" s="32">
        <f t="shared" si="972"/>
        <v>4.3560370901937259E-3</v>
      </c>
      <c r="AV435" s="32">
        <f t="shared" si="972"/>
        <v>6.016416689057392E-3</v>
      </c>
      <c r="AW435" s="32">
        <f t="shared" ref="AW435:CB435" si="973">AW434/$O434</f>
        <v>9.0083620051426248E-3</v>
      </c>
      <c r="AX435" s="32">
        <f t="shared" si="973"/>
        <v>2.5724014601282499E-3</v>
      </c>
      <c r="AY435" s="32">
        <f t="shared" si="973"/>
        <v>3.5529171940505474E-3</v>
      </c>
      <c r="AZ435" s="32">
        <f t="shared" si="973"/>
        <v>5.3197718696105399E-3</v>
      </c>
      <c r="BA435" s="32">
        <f t="shared" si="973"/>
        <v>8.8961323716891926E-3</v>
      </c>
      <c r="BB435" s="32">
        <f t="shared" si="973"/>
        <v>1.2287048562920809E-2</v>
      </c>
      <c r="BC435" s="32">
        <f t="shared" si="973"/>
        <v>1.8397359616210293E-2</v>
      </c>
      <c r="BD435" s="32">
        <f t="shared" si="973"/>
        <v>7.4636333385409703E-3</v>
      </c>
      <c r="BE435" s="32">
        <f t="shared" si="973"/>
        <v>1.030852751003688E-2</v>
      </c>
      <c r="BF435" s="32">
        <f t="shared" si="973"/>
        <v>1.54349261944044E-2</v>
      </c>
      <c r="BG435" s="32">
        <f t="shared" si="973"/>
        <v>4.4075523004949478E-3</v>
      </c>
      <c r="BH435" s="32">
        <f t="shared" si="973"/>
        <v>6.087567821285879E-3</v>
      </c>
      <c r="BI435" s="32">
        <f t="shared" si="973"/>
        <v>9.1148963742390589E-3</v>
      </c>
      <c r="BJ435" s="32">
        <f t="shared" si="973"/>
        <v>1.8239497630484013E-2</v>
      </c>
      <c r="BK435" s="32">
        <f t="shared" si="973"/>
        <v>2.5191800637121398E-2</v>
      </c>
      <c r="BL435" s="32">
        <f t="shared" si="973"/>
        <v>3.7719604779589654E-2</v>
      </c>
      <c r="BM435" s="32">
        <f t="shared" si="973"/>
        <v>1.530248392282754E-2</v>
      </c>
      <c r="BN435" s="32">
        <f t="shared" si="973"/>
        <v>2.1135292870804633E-2</v>
      </c>
      <c r="BO435" s="32">
        <f t="shared" si="973"/>
        <v>3.1645808311649343E-2</v>
      </c>
      <c r="BP435" s="32">
        <f t="shared" si="973"/>
        <v>9.0366843008033246E-3</v>
      </c>
      <c r="BQ435" s="32">
        <f t="shared" si="973"/>
        <v>1.2481174314031862E-2</v>
      </c>
      <c r="BR435" s="32">
        <f t="shared" si="973"/>
        <v>1.8688023499865366E-2</v>
      </c>
      <c r="BS435" s="32">
        <f t="shared" si="973"/>
        <v>2.0922224119344214E-3</v>
      </c>
      <c r="BT435" s="32">
        <f t="shared" si="973"/>
        <v>2.8897095171020104E-3</v>
      </c>
      <c r="BU435" s="32">
        <f t="shared" si="973"/>
        <v>4.3267530766455649E-3</v>
      </c>
      <c r="BV435" s="32">
        <f t="shared" si="973"/>
        <v>1.7553224584484538E-3</v>
      </c>
      <c r="BW435" s="32">
        <f t="shared" si="973"/>
        <v>2.4243942636440808E-3</v>
      </c>
      <c r="BX435" s="32">
        <f t="shared" si="973"/>
        <v>3.630037994180017E-3</v>
      </c>
      <c r="BY435" s="32">
        <f t="shared" si="973"/>
        <v>1.0365830137841867E-3</v>
      </c>
      <c r="BZ435" s="32">
        <f t="shared" si="973"/>
        <v>1.4316947295430927E-3</v>
      </c>
      <c r="CA435" s="32">
        <f t="shared" si="973"/>
        <v>2.1436720678001419E-3</v>
      </c>
      <c r="CB435" s="32">
        <f t="shared" si="973"/>
        <v>3.5848135867598573E-3</v>
      </c>
      <c r="CC435" s="32">
        <f t="shared" ref="CC435:CS435" si="974">CC434/$O434</f>
        <v>4.9512278807484879E-3</v>
      </c>
      <c r="CD435" s="32">
        <f t="shared" si="974"/>
        <v>7.4134581138404331E-3</v>
      </c>
      <c r="CE435" s="32">
        <f t="shared" si="974"/>
        <v>3.0075692537739453E-3</v>
      </c>
      <c r="CF435" s="32">
        <f t="shared" si="974"/>
        <v>4.1539567908262954E-3</v>
      </c>
      <c r="CG435" s="32">
        <f t="shared" si="974"/>
        <v>6.2197065893962447E-3</v>
      </c>
      <c r="CH435" s="32">
        <f t="shared" si="974"/>
        <v>1.7760811902317519E-3</v>
      </c>
      <c r="CI435" s="32">
        <f t="shared" si="974"/>
        <v>2.4530655485203875E-3</v>
      </c>
      <c r="CJ435" s="32">
        <f t="shared" si="974"/>
        <v>3.6729674198941794E-3</v>
      </c>
      <c r="CK435" s="32">
        <f t="shared" si="974"/>
        <v>7.3498455496810462E-3</v>
      </c>
      <c r="CL435" s="32">
        <f t="shared" si="974"/>
        <v>1.0151367518573783E-2</v>
      </c>
      <c r="CM435" s="32">
        <f t="shared" si="974"/>
        <v>1.5199611027753848E-2</v>
      </c>
      <c r="CN435" s="32">
        <f t="shared" si="974"/>
        <v>6.166337233503902E-3</v>
      </c>
      <c r="CO435" s="32">
        <f t="shared" si="974"/>
        <v>8.5167443421283965E-3</v>
      </c>
      <c r="CP435" s="32">
        <f t="shared" si="974"/>
        <v>1.2752094827255573E-2</v>
      </c>
      <c r="CQ435" s="32">
        <f t="shared" si="974"/>
        <v>3.6414508358566769E-3</v>
      </c>
      <c r="CR435" s="32">
        <f t="shared" si="974"/>
        <v>5.0294534062968145E-3</v>
      </c>
      <c r="CS435" s="32">
        <f t="shared" si="974"/>
        <v>7.5305849500623204E-3</v>
      </c>
    </row>
    <row r="436" spans="1:111" ht="13.5" thickTop="1" x14ac:dyDescent="0.2">
      <c r="H436" s="34">
        <f t="shared" si="970"/>
        <v>9.3537747734850907E-6</v>
      </c>
      <c r="I436" s="34">
        <f t="shared" ref="I436:J436" si="975">I431</f>
        <v>0.363289285167813</v>
      </c>
      <c r="J436" s="34">
        <f t="shared" si="975"/>
        <v>0.6397179206957635</v>
      </c>
      <c r="K436" s="34">
        <f t="shared" si="966"/>
        <v>0.36329526894516173</v>
      </c>
      <c r="L436" s="34">
        <f>$CE$6-$CE$7*SUMPRODUCT($B$6:$CD$6,Q435:CS435)</f>
        <v>1.1390272156575065E-6</v>
      </c>
    </row>
    <row r="438" spans="1:111" ht="27.75" customHeight="1" x14ac:dyDescent="0.2">
      <c r="A438" s="40" t="s">
        <v>393</v>
      </c>
      <c r="B438" s="40"/>
      <c r="C438" s="40">
        <f>1+C380</f>
        <v>8</v>
      </c>
      <c r="D438" s="40"/>
    </row>
    <row r="439" spans="1:111" x14ac:dyDescent="0.2">
      <c r="B439" s="37" t="s">
        <v>388</v>
      </c>
      <c r="D439" s="37" t="s">
        <v>389</v>
      </c>
      <c r="F439" s="37" t="s">
        <v>387</v>
      </c>
      <c r="H439" s="37" t="s">
        <v>394</v>
      </c>
      <c r="I439" s="37"/>
      <c r="J439" s="37"/>
      <c r="K439" s="37"/>
      <c r="M439" s="37" t="s">
        <v>395</v>
      </c>
      <c r="N439" s="37" t="s">
        <v>396</v>
      </c>
      <c r="P439" s="37" t="s">
        <v>397</v>
      </c>
      <c r="R439" s="37" t="s">
        <v>398</v>
      </c>
      <c r="T439" s="37" t="s">
        <v>399</v>
      </c>
      <c r="V439" s="37" t="s">
        <v>400</v>
      </c>
      <c r="X439" s="37" t="s">
        <v>401</v>
      </c>
      <c r="Y439" s="37"/>
      <c r="Z439" s="37"/>
      <c r="AA439" s="37"/>
      <c r="AC439" s="37" t="s">
        <v>375</v>
      </c>
    </row>
    <row r="440" spans="1:111" x14ac:dyDescent="0.2">
      <c r="B440" s="36">
        <f>K433</f>
        <v>-0.68168260704254813</v>
      </c>
      <c r="D440" s="36">
        <f>$CE$3-$CE$7*SUMPRODUCT($B$3:$CD$3,AE442:DG442)</f>
        <v>-1.3314394990970868E-6</v>
      </c>
      <c r="F440" s="36">
        <f>SUMPRODUCT(D440:D443,D440:D443)</f>
        <v>3.4149542106120783E-12</v>
      </c>
      <c r="H440" s="36">
        <f t="shared" ref="H440:K443" si="976">X382</f>
        <v>-1.8642779900642906E-2</v>
      </c>
      <c r="I440" s="36">
        <f t="shared" si="976"/>
        <v>2.4669847129775782E-5</v>
      </c>
      <c r="J440" s="36">
        <f t="shared" si="976"/>
        <v>-1.2124350372240194E-5</v>
      </c>
      <c r="K440" s="36">
        <f t="shared" si="976"/>
        <v>5.8977413070086804E-5</v>
      </c>
      <c r="M440" s="36">
        <f t="array" ref="M440:M443">MMULT(H440:K443,D440:D443)</f>
        <v>2.4873025925121843E-8</v>
      </c>
      <c r="N440" s="36">
        <f>IFERROR(M440/(MAX(ABS(M440),ABS(M441),ABS(M442),ABS(M443))),0)</f>
        <v>1</v>
      </c>
      <c r="P440" s="36">
        <f>L491</f>
        <v>6.2389213439928426E-7</v>
      </c>
      <c r="R440" s="36">
        <f>H491*J491</f>
        <v>-3.6538182708926135E-8</v>
      </c>
      <c r="T440" s="36">
        <f>P440-D440</f>
        <v>1.9553316334963711E-6</v>
      </c>
      <c r="V440" s="36">
        <f t="array" ref="V440:V443">MMULT(H440:K443,T440:T443)</f>
        <v>-3.6528246346938614E-8</v>
      </c>
      <c r="X440" s="36">
        <f t="array" ref="X440:AA443">H440:K443+MMULT(R440:R443,TRANSPOSE(R440:R443))*((SUMPRODUCT(R440:R443,T440:T443)+SUMPRODUCT(V440:V443,T440:T443))/SUMPRODUCT(R440:R443,T440:T443)^2)-(MMULT(V440:V443,TRANSPOSE(R440:R443))+MMULT(R440:R443,TRANSPOSE(V440:V443)))/SUMPRODUCT(R440:R443,T440:T443)</f>
        <v>-1.8648688481566675E-2</v>
      </c>
      <c r="Y440" s="36">
        <v>2.1536423042287783E-5</v>
      </c>
      <c r="Z440" s="36">
        <v>-1.0814461466305755E-5</v>
      </c>
      <c r="AA440" s="36">
        <v>5.6275290917617848E-5</v>
      </c>
      <c r="AC440" s="43">
        <f>SUM(AE440:DG440)</f>
        <v>7.3626049048662328</v>
      </c>
      <c r="AD440" s="37" t="s">
        <v>402</v>
      </c>
      <c r="AE440" s="36">
        <f t="shared" ref="AE440:BJ440" si="977">SUMPRODUCT(B$3:B$6,$B440:$B443)</f>
        <v>4.1309674343523506E-2</v>
      </c>
      <c r="AF440" s="36">
        <f t="shared" si="977"/>
        <v>0.3642388022947784</v>
      </c>
      <c r="AG440" s="36">
        <f t="shared" si="977"/>
        <v>0.76790021223384697</v>
      </c>
      <c r="AH440" s="36">
        <f t="shared" si="977"/>
        <v>-0.13426460461637135</v>
      </c>
      <c r="AI440" s="36">
        <f t="shared" si="977"/>
        <v>0.18866452333488354</v>
      </c>
      <c r="AJ440" s="36">
        <f t="shared" si="977"/>
        <v>0.59232593327395211</v>
      </c>
      <c r="AK440" s="36">
        <f t="shared" si="977"/>
        <v>-0.66098744149605593</v>
      </c>
      <c r="AL440" s="36">
        <f t="shared" si="977"/>
        <v>-0.33805831354480104</v>
      </c>
      <c r="AM440" s="36">
        <f t="shared" si="977"/>
        <v>6.5603096394267535E-2</v>
      </c>
      <c r="AN440" s="36">
        <f t="shared" si="977"/>
        <v>0.57978929292094006</v>
      </c>
      <c r="AO440" s="36">
        <f t="shared" si="977"/>
        <v>0.90271842087219489</v>
      </c>
      <c r="AP440" s="36">
        <f t="shared" si="977"/>
        <v>1.3063798308112635</v>
      </c>
      <c r="AQ440" s="36">
        <f t="shared" si="977"/>
        <v>0.4042150139610452</v>
      </c>
      <c r="AR440" s="36">
        <f t="shared" si="977"/>
        <v>0.72714414191230003</v>
      </c>
      <c r="AS440" s="36">
        <f t="shared" si="977"/>
        <v>1.1308055518513687</v>
      </c>
      <c r="AT440" s="36">
        <f t="shared" si="977"/>
        <v>-0.12250782291863938</v>
      </c>
      <c r="AU440" s="36">
        <f t="shared" si="977"/>
        <v>0.20042130503261552</v>
      </c>
      <c r="AV440" s="36">
        <f t="shared" si="977"/>
        <v>0.60408271497168409</v>
      </c>
      <c r="AW440" s="36">
        <f t="shared" si="977"/>
        <v>1.2977621176908287</v>
      </c>
      <c r="AX440" s="36">
        <f t="shared" si="977"/>
        <v>1.6206912456420834</v>
      </c>
      <c r="AY440" s="36">
        <f t="shared" si="977"/>
        <v>2.024352655581152</v>
      </c>
      <c r="AZ440" s="36">
        <f t="shared" si="977"/>
        <v>1.1221878387309339</v>
      </c>
      <c r="BA440" s="36">
        <f t="shared" si="977"/>
        <v>1.4451169666821886</v>
      </c>
      <c r="BB440" s="36">
        <f t="shared" si="977"/>
        <v>1.8487783766212571</v>
      </c>
      <c r="BC440" s="36">
        <f t="shared" si="977"/>
        <v>0.59546500185124918</v>
      </c>
      <c r="BD440" s="36">
        <f t="shared" si="977"/>
        <v>0.91839412980250401</v>
      </c>
      <c r="BE440" s="36">
        <f t="shared" si="977"/>
        <v>1.3220555397415725</v>
      </c>
      <c r="BF440" s="36">
        <f t="shared" si="977"/>
        <v>-0.41314539701817526</v>
      </c>
      <c r="BG440" s="36">
        <f t="shared" si="977"/>
        <v>-9.0216269066920388E-2</v>
      </c>
      <c r="BH440" s="36">
        <f t="shared" si="977"/>
        <v>0.3134451408721482</v>
      </c>
      <c r="BI440" s="36">
        <f t="shared" si="977"/>
        <v>-0.58871967597807018</v>
      </c>
      <c r="BJ440" s="36">
        <f t="shared" si="977"/>
        <v>-0.26579054802681523</v>
      </c>
      <c r="BK440" s="36">
        <f t="shared" ref="BK440:CP440" si="978">SUMPRODUCT(AH$3:AH$6,$B440:$B443)</f>
        <v>0.13787086191225334</v>
      </c>
      <c r="BL440" s="36">
        <f t="shared" si="978"/>
        <v>-1.1154425128577548</v>
      </c>
      <c r="BM440" s="36">
        <f t="shared" si="978"/>
        <v>-0.79251338490649981</v>
      </c>
      <c r="BN440" s="36">
        <f t="shared" si="978"/>
        <v>-0.38885197496743118</v>
      </c>
      <c r="BO440" s="36">
        <f t="shared" si="978"/>
        <v>0.12533422155924123</v>
      </c>
      <c r="BP440" s="36">
        <f t="shared" si="978"/>
        <v>0.44826334951049612</v>
      </c>
      <c r="BQ440" s="36">
        <f t="shared" si="978"/>
        <v>0.85192475944956469</v>
      </c>
      <c r="BR440" s="36">
        <f t="shared" si="978"/>
        <v>-5.0240057400653626E-2</v>
      </c>
      <c r="BS440" s="36">
        <f t="shared" si="978"/>
        <v>0.27268907055060126</v>
      </c>
      <c r="BT440" s="36">
        <f t="shared" si="978"/>
        <v>0.67635048048966984</v>
      </c>
      <c r="BU440" s="36">
        <f t="shared" si="978"/>
        <v>-0.5769628942803382</v>
      </c>
      <c r="BV440" s="36">
        <f t="shared" si="978"/>
        <v>-0.25403376632908331</v>
      </c>
      <c r="BW440" s="36">
        <f t="shared" si="978"/>
        <v>0.14962764360998529</v>
      </c>
      <c r="BX440" s="36">
        <f t="shared" si="978"/>
        <v>0.84330704632913001</v>
      </c>
      <c r="BY440" s="36">
        <f t="shared" si="978"/>
        <v>1.1662361742803848</v>
      </c>
      <c r="BZ440" s="36">
        <f t="shared" si="978"/>
        <v>1.5698975842194534</v>
      </c>
      <c r="CA440" s="36">
        <f t="shared" si="978"/>
        <v>0.66773276736923515</v>
      </c>
      <c r="CB440" s="36">
        <f t="shared" si="978"/>
        <v>0.99066189532048998</v>
      </c>
      <c r="CC440" s="36">
        <f t="shared" si="978"/>
        <v>1.3943233052595585</v>
      </c>
      <c r="CD440" s="36">
        <f t="shared" si="978"/>
        <v>0.14100993048955057</v>
      </c>
      <c r="CE440" s="36">
        <f t="shared" si="978"/>
        <v>0.46393905844080546</v>
      </c>
      <c r="CF440" s="36">
        <f t="shared" si="978"/>
        <v>0.86760046837987403</v>
      </c>
      <c r="CG440" s="36">
        <f t="shared" si="978"/>
        <v>-1.3220555397415725</v>
      </c>
      <c r="CH440" s="36">
        <f t="shared" si="978"/>
        <v>-0.9991264117903178</v>
      </c>
      <c r="CI440" s="36">
        <f t="shared" si="978"/>
        <v>-0.59546500185124918</v>
      </c>
      <c r="CJ440" s="36">
        <f t="shared" si="978"/>
        <v>-1.4976298187014674</v>
      </c>
      <c r="CK440" s="36">
        <f t="shared" si="978"/>
        <v>-1.1747006907502127</v>
      </c>
      <c r="CL440" s="36">
        <f t="shared" si="978"/>
        <v>-0.77103928081114403</v>
      </c>
      <c r="CM440" s="36">
        <f t="shared" si="978"/>
        <v>-2.024352655581152</v>
      </c>
      <c r="CN440" s="36">
        <f t="shared" si="978"/>
        <v>-1.7014235276298972</v>
      </c>
      <c r="CO440" s="36">
        <f t="shared" si="978"/>
        <v>-1.2977621176908287</v>
      </c>
      <c r="CP440" s="36">
        <f t="shared" si="978"/>
        <v>-0.7835759211641562</v>
      </c>
      <c r="CQ440" s="36">
        <f t="shared" ref="CQ440:DG440" si="979">SUMPRODUCT(BN$3:BN$6,$B440:$B443)</f>
        <v>-0.46064679321290131</v>
      </c>
      <c r="CR440" s="36">
        <f t="shared" si="979"/>
        <v>-5.6985383273832735E-2</v>
      </c>
      <c r="CS440" s="36">
        <f t="shared" si="979"/>
        <v>-0.95915020012405106</v>
      </c>
      <c r="CT440" s="36">
        <f t="shared" si="979"/>
        <v>-0.63622107217279622</v>
      </c>
      <c r="CU440" s="36">
        <f t="shared" si="979"/>
        <v>-0.23255966223372759</v>
      </c>
      <c r="CV440" s="36">
        <f t="shared" si="979"/>
        <v>-1.4858730370037354</v>
      </c>
      <c r="CW440" s="36">
        <f t="shared" si="979"/>
        <v>-1.1629439090524807</v>
      </c>
      <c r="CX440" s="36">
        <f t="shared" si="979"/>
        <v>-0.75928249911341206</v>
      </c>
      <c r="CY440" s="36">
        <f t="shared" si="979"/>
        <v>-6.5603096394267535E-2</v>
      </c>
      <c r="CZ440" s="36">
        <f t="shared" si="979"/>
        <v>0.25732603155698736</v>
      </c>
      <c r="DA440" s="36">
        <f t="shared" si="979"/>
        <v>0.66098744149605593</v>
      </c>
      <c r="DB440" s="36">
        <f t="shared" si="979"/>
        <v>-0.24117737535416239</v>
      </c>
      <c r="DC440" s="36">
        <f t="shared" si="979"/>
        <v>8.1751752597092484E-2</v>
      </c>
      <c r="DD440" s="36">
        <f t="shared" si="979"/>
        <v>0.48541316253616107</v>
      </c>
      <c r="DE440" s="36">
        <f t="shared" si="979"/>
        <v>-0.76790021223384697</v>
      </c>
      <c r="DF440" s="36">
        <f t="shared" si="979"/>
        <v>-0.44497108428259208</v>
      </c>
      <c r="DG440" s="36">
        <f t="shared" si="979"/>
        <v>-4.1309674343523506E-2</v>
      </c>
    </row>
    <row r="441" spans="1:111" x14ac:dyDescent="0.2">
      <c r="B441" s="35">
        <f t="shared" ref="B441:B443" si="980">K434</f>
        <v>0.62822622167365261</v>
      </c>
      <c r="D441" s="35">
        <f>$CE$4-$CE$7*SUMPRODUCT($B$4:$CD$4,AE442:DG442)</f>
        <v>-5.6469093578925822E-7</v>
      </c>
      <c r="F441" s="37" t="s">
        <v>403</v>
      </c>
      <c r="H441" s="35">
        <f t="shared" si="976"/>
        <v>2.4669847129775782E-5</v>
      </c>
      <c r="I441" s="35">
        <f t="shared" si="976"/>
        <v>-1.3910867063415613E-2</v>
      </c>
      <c r="J441" s="35">
        <f t="shared" si="976"/>
        <v>-1.0626923898555984E-5</v>
      </c>
      <c r="K441" s="35">
        <f t="shared" si="976"/>
        <v>4.127976708733893E-5</v>
      </c>
      <c r="M441" s="35">
        <v>7.8678005484095383E-9</v>
      </c>
      <c r="N441" s="35">
        <f>IFERROR(M441/(MAX(ABS(M440),ABS(M441),ABS(M442),ABS(M443))),0)</f>
        <v>0.31631859236165683</v>
      </c>
      <c r="P441" s="35">
        <f>L492</f>
        <v>2.6431020927475402E-7</v>
      </c>
      <c r="R441" s="35">
        <f>H492*J492</f>
        <v>-1.1557706521940545E-8</v>
      </c>
      <c r="T441" s="35">
        <f>P441-D441</f>
        <v>8.2900114506401223E-7</v>
      </c>
      <c r="V441" s="35">
        <v>-1.1550489852457855E-8</v>
      </c>
      <c r="X441" s="35">
        <v>2.1536423042287783E-5</v>
      </c>
      <c r="Y441" s="35">
        <v>-1.3912258186457443E-2</v>
      </c>
      <c r="Z441" s="35">
        <v>-1.0093730330067662E-5</v>
      </c>
      <c r="AA441" s="35">
        <v>4.1166562972535375E-5</v>
      </c>
      <c r="AC441" s="43">
        <f t="shared" ref="AC441:AC442" si="981">SUM(AE441:DG441)</f>
        <v>127.41798251706051</v>
      </c>
      <c r="AD441" s="37" t="s">
        <v>404</v>
      </c>
      <c r="AE441" s="35">
        <f>EXP(AE440)</f>
        <v>1.0421747903733403</v>
      </c>
      <c r="AF441" s="35">
        <f t="shared" ref="AF441:CQ441" si="982">EXP(AF440)</f>
        <v>1.4394179094187187</v>
      </c>
      <c r="AG441" s="35">
        <f t="shared" si="982"/>
        <v>2.1552359610186769</v>
      </c>
      <c r="AH441" s="35">
        <f t="shared" si="982"/>
        <v>0.8743586746495825</v>
      </c>
      <c r="AI441" s="35">
        <f t="shared" si="982"/>
        <v>1.2076357509044762</v>
      </c>
      <c r="AJ441" s="35">
        <f t="shared" si="982"/>
        <v>1.8081892556222166</v>
      </c>
      <c r="AK441" s="35">
        <f t="shared" si="982"/>
        <v>0.51634122592935927</v>
      </c>
      <c r="AL441" s="35">
        <f t="shared" si="982"/>
        <v>0.7131537001654854</v>
      </c>
      <c r="AM441" s="35">
        <f t="shared" si="982"/>
        <v>1.0678028182592776</v>
      </c>
      <c r="AN441" s="35">
        <f t="shared" si="982"/>
        <v>1.7856621394542533</v>
      </c>
      <c r="AO441" s="35">
        <f t="shared" si="982"/>
        <v>2.466298443834579</v>
      </c>
      <c r="AP441" s="35">
        <f t="shared" si="982"/>
        <v>3.692780992910691</v>
      </c>
      <c r="AQ441" s="35">
        <f t="shared" si="982"/>
        <v>1.4981260303426147</v>
      </c>
      <c r="AR441" s="35">
        <f t="shared" si="982"/>
        <v>2.0691629259896303</v>
      </c>
      <c r="AS441" s="35">
        <f t="shared" si="982"/>
        <v>3.098151216626432</v>
      </c>
      <c r="AT441" s="35">
        <f t="shared" si="982"/>
        <v>0.88469898398824043</v>
      </c>
      <c r="AU441" s="35">
        <f t="shared" si="982"/>
        <v>1.2219174497024887</v>
      </c>
      <c r="AV441" s="35">
        <f t="shared" si="982"/>
        <v>1.8295731988346113</v>
      </c>
      <c r="AW441" s="35">
        <f t="shared" si="982"/>
        <v>3.6610943948034542</v>
      </c>
      <c r="AX441" s="35">
        <f t="shared" si="982"/>
        <v>5.0565844507376259</v>
      </c>
      <c r="AY441" s="35">
        <f t="shared" si="982"/>
        <v>7.5712081785606005</v>
      </c>
      <c r="AZ441" s="35">
        <f t="shared" si="982"/>
        <v>3.0715669505502277</v>
      </c>
      <c r="BA441" s="35">
        <f t="shared" si="982"/>
        <v>4.2423483272098705</v>
      </c>
      <c r="BB441" s="35">
        <f t="shared" si="982"/>
        <v>6.3520549620384195</v>
      </c>
      <c r="BC441" s="35">
        <f t="shared" si="982"/>
        <v>1.8138742037491895</v>
      </c>
      <c r="BD441" s="35">
        <f t="shared" si="982"/>
        <v>2.50526402905398</v>
      </c>
      <c r="BE441" s="35">
        <f t="shared" si="982"/>
        <v>3.7511240425264227</v>
      </c>
      <c r="BF441" s="35">
        <f t="shared" si="982"/>
        <v>0.6615660860984145</v>
      </c>
      <c r="BG441" s="35">
        <f t="shared" si="982"/>
        <v>0.91373355159835545</v>
      </c>
      <c r="BH441" s="35">
        <f t="shared" si="982"/>
        <v>1.3681304062621806</v>
      </c>
      <c r="BI441" s="35">
        <f t="shared" si="982"/>
        <v>0.55503745780197133</v>
      </c>
      <c r="BJ441" s="35">
        <f t="shared" si="982"/>
        <v>0.76659967650166583</v>
      </c>
      <c r="BK441" s="35">
        <f t="shared" si="982"/>
        <v>1.1478273124786151</v>
      </c>
      <c r="BL441" s="35">
        <f t="shared" si="982"/>
        <v>0.3277702042734823</v>
      </c>
      <c r="BM441" s="35">
        <f t="shared" si="982"/>
        <v>0.45270554091609633</v>
      </c>
      <c r="BN441" s="35">
        <f t="shared" si="982"/>
        <v>0.67783459907678612</v>
      </c>
      <c r="BO441" s="35">
        <f t="shared" si="982"/>
        <v>1.1335272390053497</v>
      </c>
      <c r="BP441" s="35">
        <f t="shared" si="982"/>
        <v>1.565590938976517</v>
      </c>
      <c r="BQ441" s="35">
        <f t="shared" si="982"/>
        <v>2.3441544459383583</v>
      </c>
      <c r="BR441" s="35">
        <f t="shared" si="982"/>
        <v>0.95100110224396328</v>
      </c>
      <c r="BS441" s="35">
        <f t="shared" si="982"/>
        <v>1.3134917780505164</v>
      </c>
      <c r="BT441" s="35">
        <f t="shared" si="982"/>
        <v>1.9666871559907393</v>
      </c>
      <c r="BU441" s="35">
        <f t="shared" si="982"/>
        <v>0.56160142196749507</v>
      </c>
      <c r="BV441" s="35">
        <f t="shared" si="982"/>
        <v>0.77566561022402425</v>
      </c>
      <c r="BW441" s="35">
        <f t="shared" si="982"/>
        <v>1.1614017068576106</v>
      </c>
      <c r="BX441" s="35">
        <f t="shared" si="982"/>
        <v>2.3240399902009785</v>
      </c>
      <c r="BY441" s="35">
        <f t="shared" si="982"/>
        <v>3.2098884131540082</v>
      </c>
      <c r="BZ441" s="35">
        <f t="shared" si="982"/>
        <v>4.8061559423561864</v>
      </c>
      <c r="CA441" s="35">
        <f t="shared" si="982"/>
        <v>1.9498116289464391</v>
      </c>
      <c r="CB441" s="35">
        <f t="shared" si="982"/>
        <v>2.6930163775051383</v>
      </c>
      <c r="CC441" s="35">
        <f t="shared" si="982"/>
        <v>4.0322450501919844</v>
      </c>
      <c r="CD441" s="35">
        <f t="shared" si="982"/>
        <v>1.1514360822519532</v>
      </c>
      <c r="CE441" s="35">
        <f t="shared" si="982"/>
        <v>1.5903260505376966</v>
      </c>
      <c r="CF441" s="35">
        <f t="shared" si="982"/>
        <v>2.3811902515842611</v>
      </c>
      <c r="CG441" s="35">
        <f t="shared" si="982"/>
        <v>0.26658675870566229</v>
      </c>
      <c r="CH441" s="35">
        <f t="shared" si="982"/>
        <v>0.36820095672948733</v>
      </c>
      <c r="CI441" s="35">
        <f t="shared" si="982"/>
        <v>0.55130614787566234</v>
      </c>
      <c r="CJ441" s="35">
        <f t="shared" si="982"/>
        <v>0.22365964632238877</v>
      </c>
      <c r="CK441" s="35">
        <f t="shared" si="982"/>
        <v>0.3089114258994633</v>
      </c>
      <c r="CL441" s="35">
        <f t="shared" si="982"/>
        <v>0.46253211767869479</v>
      </c>
      <c r="CM441" s="35">
        <f t="shared" si="982"/>
        <v>0.1320793163278354</v>
      </c>
      <c r="CN441" s="35">
        <f t="shared" si="982"/>
        <v>0.18242365401868946</v>
      </c>
      <c r="CO441" s="35">
        <f t="shared" si="982"/>
        <v>0.27314237005726943</v>
      </c>
      <c r="CP441" s="35">
        <f t="shared" si="982"/>
        <v>0.45676971492468849</v>
      </c>
      <c r="CQ441" s="35">
        <f t="shared" si="982"/>
        <v>0.63087546754719337</v>
      </c>
      <c r="CR441" s="35">
        <f t="shared" ref="CR441:DG441" si="983">EXP(CR440)</f>
        <v>0.94460787634028065</v>
      </c>
      <c r="CS441" s="35">
        <f t="shared" si="983"/>
        <v>0.38321840659621731</v>
      </c>
      <c r="CT441" s="35">
        <f t="shared" si="983"/>
        <v>0.52928879375012972</v>
      </c>
      <c r="CU441" s="35">
        <f t="shared" si="983"/>
        <v>0.79250246546893677</v>
      </c>
      <c r="CV441" s="35">
        <f t="shared" si="983"/>
        <v>0.22630468204582938</v>
      </c>
      <c r="CW441" s="35">
        <f t="shared" si="983"/>
        <v>0.31256466317457415</v>
      </c>
      <c r="CX441" s="35">
        <f t="shared" si="983"/>
        <v>0.46800209849380942</v>
      </c>
      <c r="CY441" s="35">
        <f t="shared" si="983"/>
        <v>0.93650249175235456</v>
      </c>
      <c r="CZ441" s="35">
        <f t="shared" si="983"/>
        <v>1.2934667690058901</v>
      </c>
      <c r="DA441" s="35">
        <f t="shared" si="983"/>
        <v>1.9367037722004599</v>
      </c>
      <c r="DB441" s="35">
        <f t="shared" si="983"/>
        <v>0.78570224981289949</v>
      </c>
      <c r="DC441" s="35">
        <f t="shared" si="983"/>
        <v>1.08518638168759</v>
      </c>
      <c r="DD441" s="35">
        <f t="shared" si="983"/>
        <v>1.6248461957551483</v>
      </c>
      <c r="DE441" s="35">
        <f t="shared" si="983"/>
        <v>0.46398631893992143</v>
      </c>
      <c r="DF441" s="35">
        <f t="shared" si="983"/>
        <v>0.64084280619389788</v>
      </c>
      <c r="DG441" s="35">
        <f t="shared" si="983"/>
        <v>0.95953194151027976</v>
      </c>
    </row>
    <row r="442" spans="1:111" x14ac:dyDescent="0.2">
      <c r="B442" s="36">
        <f t="shared" si="980"/>
        <v>-0.35114855791978972</v>
      </c>
      <c r="D442" s="36">
        <f>$CE$5-$CE$7*SUMPRODUCT($B$5:$CD$5,AE442:DG442)</f>
        <v>1.6113416734242492E-7</v>
      </c>
      <c r="F442" s="36">
        <f>SUMPRODUCT($B$7:$CD$7, LN(AE442:DG442))</f>
        <v>-487.23803414473002</v>
      </c>
      <c r="H442" s="36">
        <f t="shared" si="976"/>
        <v>-1.2124350372240194E-5</v>
      </c>
      <c r="I442" s="36">
        <f t="shared" si="976"/>
        <v>-1.0626923898555984E-5</v>
      </c>
      <c r="J442" s="36">
        <f t="shared" si="976"/>
        <v>-1.4511619670600663E-2</v>
      </c>
      <c r="K442" s="36">
        <f t="shared" si="976"/>
        <v>-1.9130910743832144E-5</v>
      </c>
      <c r="M442" s="36">
        <v>-2.3379646138224021E-9</v>
      </c>
      <c r="N442" s="36">
        <f>IFERROR(M442/(MAX(ABS(M440),ABS(M441),ABS(M442),ABS(M443))),0)</f>
        <v>-9.3995986690990005E-2</v>
      </c>
      <c r="P442" s="36">
        <f>L493</f>
        <v>-7.5335869098580588E-8</v>
      </c>
      <c r="R442" s="36">
        <f>H493*J493</f>
        <v>3.4344425356211822E-9</v>
      </c>
      <c r="T442" s="36">
        <f>P442-D442</f>
        <v>-2.364700364410055E-7</v>
      </c>
      <c r="V442" s="36">
        <v>3.4310777660288977E-9</v>
      </c>
      <c r="X442" s="36">
        <v>-1.0814461466305755E-5</v>
      </c>
      <c r="Y442" s="36">
        <v>-1.0093730330067662E-5</v>
      </c>
      <c r="Z442" s="36">
        <v>-1.45118137154379E-2</v>
      </c>
      <c r="AA442" s="36">
        <v>-1.9319403550913669E-5</v>
      </c>
      <c r="AC442" s="44">
        <f t="shared" si="981"/>
        <v>0.99999999999999989</v>
      </c>
      <c r="AD442" s="37" t="s">
        <v>405</v>
      </c>
      <c r="AE442" s="36">
        <f t="shared" ref="AE442:BJ442" si="984">AE441/$AC441</f>
        <v>8.1791813822966412E-3</v>
      </c>
      <c r="AF442" s="36">
        <f t="shared" si="984"/>
        <v>1.129681918504705E-2</v>
      </c>
      <c r="AG442" s="36">
        <f t="shared" si="984"/>
        <v>1.6914692247070415E-2</v>
      </c>
      <c r="AH442" s="36">
        <f t="shared" si="984"/>
        <v>6.8621293272518348E-3</v>
      </c>
      <c r="AI442" s="36">
        <f t="shared" si="984"/>
        <v>9.4777497418214174E-3</v>
      </c>
      <c r="AJ442" s="36">
        <f t="shared" si="984"/>
        <v>1.4191005224714736E-2</v>
      </c>
      <c r="AK442" s="36">
        <f t="shared" si="984"/>
        <v>4.0523418730179965E-3</v>
      </c>
      <c r="AL442" s="36">
        <f t="shared" si="984"/>
        <v>5.5969627369511863E-3</v>
      </c>
      <c r="AM442" s="36">
        <f t="shared" si="984"/>
        <v>8.3803149066208546E-3</v>
      </c>
      <c r="AN442" s="36">
        <f t="shared" si="984"/>
        <v>1.4014208231676905E-2</v>
      </c>
      <c r="AO442" s="36">
        <f t="shared" si="984"/>
        <v>1.9355968405043271E-2</v>
      </c>
      <c r="AP442" s="36">
        <f t="shared" si="984"/>
        <v>2.8981631320494732E-2</v>
      </c>
      <c r="AQ442" s="36">
        <f t="shared" si="984"/>
        <v>1.175757142554054E-2</v>
      </c>
      <c r="AR442" s="36">
        <f t="shared" si="984"/>
        <v>1.6239175076505248E-2</v>
      </c>
      <c r="AS442" s="36">
        <f t="shared" si="984"/>
        <v>2.431486635892707E-2</v>
      </c>
      <c r="AT442" s="36">
        <f t="shared" si="984"/>
        <v>6.9432819960854779E-3</v>
      </c>
      <c r="AU442" s="36">
        <f t="shared" si="984"/>
        <v>9.5898351674096015E-3</v>
      </c>
      <c r="AV442" s="36">
        <f t="shared" si="984"/>
        <v>1.4358830384005197E-2</v>
      </c>
      <c r="AW442" s="36">
        <f t="shared" si="984"/>
        <v>2.8732949011441581E-2</v>
      </c>
      <c r="AX442" s="36">
        <f t="shared" si="984"/>
        <v>3.9685014240910456E-2</v>
      </c>
      <c r="AY442" s="36">
        <f t="shared" si="984"/>
        <v>5.9420248453132277E-2</v>
      </c>
      <c r="AZ442" s="36">
        <f t="shared" si="984"/>
        <v>2.4106228099624503E-2</v>
      </c>
      <c r="BA442" s="36">
        <f t="shared" si="984"/>
        <v>3.3294737865134892E-2</v>
      </c>
      <c r="BB442" s="36">
        <f t="shared" si="984"/>
        <v>4.9852107501293368E-2</v>
      </c>
      <c r="BC442" s="36">
        <f t="shared" si="984"/>
        <v>1.423562175383151E-2</v>
      </c>
      <c r="BD442" s="36">
        <f t="shared" si="984"/>
        <v>1.9661777557328224E-2</v>
      </c>
      <c r="BE442" s="36">
        <f t="shared" si="984"/>
        <v>2.9439518413534524E-2</v>
      </c>
      <c r="BF442" s="36">
        <f t="shared" si="984"/>
        <v>5.1920935572012748E-3</v>
      </c>
      <c r="BG442" s="36">
        <f t="shared" si="984"/>
        <v>7.1711506770719118E-3</v>
      </c>
      <c r="BH442" s="36">
        <f t="shared" si="984"/>
        <v>1.0737341615646726E-2</v>
      </c>
      <c r="BI442" s="36">
        <f t="shared" si="984"/>
        <v>4.3560370901937259E-3</v>
      </c>
      <c r="BJ442" s="36">
        <f t="shared" si="984"/>
        <v>6.016416689057392E-3</v>
      </c>
      <c r="BK442" s="36">
        <f t="shared" ref="BK442:CP442" si="985">BK441/$AC441</f>
        <v>9.0083620051426248E-3</v>
      </c>
      <c r="BL442" s="36">
        <f t="shared" si="985"/>
        <v>2.5724014601282499E-3</v>
      </c>
      <c r="BM442" s="36">
        <f t="shared" si="985"/>
        <v>3.5529171940505474E-3</v>
      </c>
      <c r="BN442" s="36">
        <f t="shared" si="985"/>
        <v>5.3197718696105399E-3</v>
      </c>
      <c r="BO442" s="36">
        <f t="shared" si="985"/>
        <v>8.8961323716891926E-3</v>
      </c>
      <c r="BP442" s="36">
        <f t="shared" si="985"/>
        <v>1.2287048562920809E-2</v>
      </c>
      <c r="BQ442" s="36">
        <f t="shared" si="985"/>
        <v>1.8397359616210293E-2</v>
      </c>
      <c r="BR442" s="36">
        <f t="shared" si="985"/>
        <v>7.4636333385409703E-3</v>
      </c>
      <c r="BS442" s="36">
        <f t="shared" si="985"/>
        <v>1.030852751003688E-2</v>
      </c>
      <c r="BT442" s="36">
        <f t="shared" si="985"/>
        <v>1.54349261944044E-2</v>
      </c>
      <c r="BU442" s="36">
        <f t="shared" si="985"/>
        <v>4.4075523004949478E-3</v>
      </c>
      <c r="BV442" s="36">
        <f t="shared" si="985"/>
        <v>6.087567821285879E-3</v>
      </c>
      <c r="BW442" s="36">
        <f t="shared" si="985"/>
        <v>9.1148963742390589E-3</v>
      </c>
      <c r="BX442" s="36">
        <f t="shared" si="985"/>
        <v>1.8239497630484013E-2</v>
      </c>
      <c r="BY442" s="36">
        <f t="shared" si="985"/>
        <v>2.5191800637121398E-2</v>
      </c>
      <c r="BZ442" s="36">
        <f t="shared" si="985"/>
        <v>3.7719604779589654E-2</v>
      </c>
      <c r="CA442" s="36">
        <f t="shared" si="985"/>
        <v>1.530248392282754E-2</v>
      </c>
      <c r="CB442" s="36">
        <f t="shared" si="985"/>
        <v>2.1135292870804633E-2</v>
      </c>
      <c r="CC442" s="36">
        <f t="shared" si="985"/>
        <v>3.1645808311649343E-2</v>
      </c>
      <c r="CD442" s="36">
        <f t="shared" si="985"/>
        <v>9.0366843008033246E-3</v>
      </c>
      <c r="CE442" s="36">
        <f t="shared" si="985"/>
        <v>1.2481174314031862E-2</v>
      </c>
      <c r="CF442" s="36">
        <f t="shared" si="985"/>
        <v>1.8688023499865366E-2</v>
      </c>
      <c r="CG442" s="36">
        <f t="shared" si="985"/>
        <v>2.0922224119344214E-3</v>
      </c>
      <c r="CH442" s="36">
        <f t="shared" si="985"/>
        <v>2.8897095171020104E-3</v>
      </c>
      <c r="CI442" s="36">
        <f t="shared" si="985"/>
        <v>4.3267530766455649E-3</v>
      </c>
      <c r="CJ442" s="36">
        <f t="shared" si="985"/>
        <v>1.7553224584484538E-3</v>
      </c>
      <c r="CK442" s="36">
        <f t="shared" si="985"/>
        <v>2.4243942636440808E-3</v>
      </c>
      <c r="CL442" s="36">
        <f t="shared" si="985"/>
        <v>3.630037994180017E-3</v>
      </c>
      <c r="CM442" s="36">
        <f t="shared" si="985"/>
        <v>1.0365830137841867E-3</v>
      </c>
      <c r="CN442" s="36">
        <f t="shared" si="985"/>
        <v>1.4316947295430927E-3</v>
      </c>
      <c r="CO442" s="36">
        <f t="shared" si="985"/>
        <v>2.1436720678001419E-3</v>
      </c>
      <c r="CP442" s="36">
        <f t="shared" si="985"/>
        <v>3.5848135867598573E-3</v>
      </c>
      <c r="CQ442" s="36">
        <f t="shared" ref="CQ442:DG442" si="986">CQ441/$AC441</f>
        <v>4.9512278807484879E-3</v>
      </c>
      <c r="CR442" s="36">
        <f t="shared" si="986"/>
        <v>7.4134581138404331E-3</v>
      </c>
      <c r="CS442" s="36">
        <f t="shared" si="986"/>
        <v>3.0075692537739453E-3</v>
      </c>
      <c r="CT442" s="36">
        <f t="shared" si="986"/>
        <v>4.1539567908262954E-3</v>
      </c>
      <c r="CU442" s="36">
        <f t="shared" si="986"/>
        <v>6.2197065893962447E-3</v>
      </c>
      <c r="CV442" s="36">
        <f t="shared" si="986"/>
        <v>1.7760811902317519E-3</v>
      </c>
      <c r="CW442" s="36">
        <f t="shared" si="986"/>
        <v>2.4530655485203875E-3</v>
      </c>
      <c r="CX442" s="36">
        <f t="shared" si="986"/>
        <v>3.6729674198941794E-3</v>
      </c>
      <c r="CY442" s="36">
        <f t="shared" si="986"/>
        <v>7.3498455496810462E-3</v>
      </c>
      <c r="CZ442" s="36">
        <f t="shared" si="986"/>
        <v>1.0151367518573783E-2</v>
      </c>
      <c r="DA442" s="36">
        <f t="shared" si="986"/>
        <v>1.5199611027753848E-2</v>
      </c>
      <c r="DB442" s="36">
        <f t="shared" si="986"/>
        <v>6.166337233503902E-3</v>
      </c>
      <c r="DC442" s="36">
        <f t="shared" si="986"/>
        <v>8.5167443421283965E-3</v>
      </c>
      <c r="DD442" s="36">
        <f t="shared" si="986"/>
        <v>1.2752094827255573E-2</v>
      </c>
      <c r="DE442" s="36">
        <f t="shared" si="986"/>
        <v>3.6414508358566769E-3</v>
      </c>
      <c r="DF442" s="36">
        <f t="shared" si="986"/>
        <v>5.0294534062968145E-3</v>
      </c>
      <c r="DG442" s="36">
        <f t="shared" si="986"/>
        <v>7.5305849500623204E-3</v>
      </c>
    </row>
    <row r="443" spans="1:111" x14ac:dyDescent="0.2">
      <c r="B443" s="35">
        <f t="shared" si="980"/>
        <v>0.36329526894516173</v>
      </c>
      <c r="D443" s="35">
        <f>$CE$6-$CE$7*SUMPRODUCT($B$6:$CD$6,AE442:DG442)</f>
        <v>1.1390272156575065E-6</v>
      </c>
      <c r="H443" s="35">
        <f t="shared" si="976"/>
        <v>5.8977413070086804E-5</v>
      </c>
      <c r="I443" s="35">
        <f t="shared" si="976"/>
        <v>4.127976708733893E-5</v>
      </c>
      <c r="J443" s="35">
        <f t="shared" si="976"/>
        <v>-1.9130910743832144E-5</v>
      </c>
      <c r="K443" s="35">
        <f t="shared" si="976"/>
        <v>-1.2714282858676306E-2</v>
      </c>
      <c r="M443" s="35">
        <v>-1.4586832014595036E-8</v>
      </c>
      <c r="N443" s="35">
        <f>IFERROR(M443/(MAX(ABS(M440),ABS(M441),ABS(M442),ABS(M443))),0)</f>
        <v>-0.58645184781728887</v>
      </c>
      <c r="P443" s="35">
        <f>L494</f>
        <v>-5.3529932486640064E-7</v>
      </c>
      <c r="R443" s="35">
        <f>H494*J494</f>
        <v>2.1427884765535445E-8</v>
      </c>
      <c r="T443" s="35">
        <f>P443-D443</f>
        <v>-1.6743265405239072E-6</v>
      </c>
      <c r="V443" s="35">
        <v>2.1441926496791759E-8</v>
      </c>
      <c r="X443" s="35">
        <v>5.6275290917617848E-5</v>
      </c>
      <c r="Y443" s="35">
        <v>4.1166562972535375E-5</v>
      </c>
      <c r="Z443" s="35">
        <v>-1.9319403550913669E-5</v>
      </c>
      <c r="AA443" s="35">
        <v>-1.2709081416374939E-2</v>
      </c>
    </row>
    <row r="444" spans="1:111" x14ac:dyDescent="0.2">
      <c r="B444" s="3"/>
    </row>
    <row r="445" spans="1:111" ht="13.5" thickBot="1" x14ac:dyDescent="0.25">
      <c r="B445" s="39" t="s">
        <v>406</v>
      </c>
      <c r="D445" s="39" t="s">
        <v>407</v>
      </c>
      <c r="E445" s="39" t="s">
        <v>408</v>
      </c>
      <c r="F445" s="39" t="s">
        <v>409</v>
      </c>
      <c r="H445" s="39" t="s">
        <v>386</v>
      </c>
      <c r="I445" s="39" t="s">
        <v>410</v>
      </c>
      <c r="J445" s="39" t="s">
        <v>411</v>
      </c>
      <c r="K445" s="39" t="s">
        <v>388</v>
      </c>
      <c r="L445" s="39" t="s">
        <v>412</v>
      </c>
      <c r="M445" s="39" t="s">
        <v>413</v>
      </c>
    </row>
    <row r="446" spans="1:111" ht="13.5" thickTop="1" x14ac:dyDescent="0.2">
      <c r="B446" s="32">
        <v>1</v>
      </c>
      <c r="D446" s="32">
        <v>0</v>
      </c>
      <c r="E446" s="32"/>
      <c r="F446" s="32" t="b">
        <v>0</v>
      </c>
      <c r="H446" s="32">
        <v>0</v>
      </c>
      <c r="I446" s="32">
        <f>B440</f>
        <v>-0.68168260704254813</v>
      </c>
      <c r="J446" s="32">
        <f>IF(SUMPRODUCT(L446:L449,N440:N443)&gt;0,N440,-N440)</f>
        <v>-1</v>
      </c>
      <c r="K446" s="32">
        <f>I446+J446*H446</f>
        <v>-0.68168260704254813</v>
      </c>
      <c r="L446" s="32">
        <f>D440</f>
        <v>-1.3314394990970868E-6</v>
      </c>
      <c r="M446" s="32">
        <f>SUMPRODUCT(L446:L449,J446:J449)</f>
        <v>2.1931923214108402E-6</v>
      </c>
    </row>
    <row r="447" spans="1:111" ht="13.5" thickBot="1" x14ac:dyDescent="0.25">
      <c r="H447" s="33">
        <f>H446</f>
        <v>0</v>
      </c>
      <c r="I447" s="33">
        <f>B441</f>
        <v>0.62822622167365261</v>
      </c>
      <c r="J447" s="32">
        <f>IF(SUMPRODUCT(L446:L449,N440:N443)&gt;0,N441,-N441)</f>
        <v>-0.31631859236165683</v>
      </c>
      <c r="K447" s="33">
        <f t="shared" ref="K447:K449" si="987">I447+J447*H447</f>
        <v>0.62822622167365261</v>
      </c>
      <c r="L447" s="32">
        <f>D441</f>
        <v>-5.6469093578925822E-7</v>
      </c>
      <c r="M447" s="39" t="s">
        <v>414</v>
      </c>
    </row>
    <row r="448" spans="1:111" ht="13.5" thickTop="1" x14ac:dyDescent="0.2">
      <c r="H448" s="33">
        <f t="shared" ref="H448:H449" si="988">H447</f>
        <v>0</v>
      </c>
      <c r="I448" s="32">
        <f>B442</f>
        <v>-0.35114855791978972</v>
      </c>
      <c r="J448" s="32">
        <f>IF(SUMPRODUCT(L446:L449,N440:N443)&gt;0,N442,-N442)</f>
        <v>9.3995986690990005E-2</v>
      </c>
      <c r="K448" s="32">
        <f t="shared" si="987"/>
        <v>-0.35114855791978972</v>
      </c>
      <c r="L448" s="32">
        <f>D442</f>
        <v>1.6113416734242492E-7</v>
      </c>
      <c r="M448" s="32">
        <f>F442</f>
        <v>-487.23803414473002</v>
      </c>
    </row>
    <row r="449" spans="2:97" x14ac:dyDescent="0.2">
      <c r="H449" s="33">
        <f t="shared" si="988"/>
        <v>0</v>
      </c>
      <c r="I449" s="34">
        <f>B443</f>
        <v>0.36329526894516173</v>
      </c>
      <c r="J449" s="32">
        <f>IF(SUMPRODUCT(L446:L449,N440:N443)&gt;0,N443,-N443)</f>
        <v>0.58645184781728887</v>
      </c>
      <c r="K449" s="34">
        <f t="shared" si="987"/>
        <v>0.36329526894516173</v>
      </c>
      <c r="L449" s="32">
        <f>D443</f>
        <v>1.1390272156575065E-6</v>
      </c>
    </row>
    <row r="450" spans="2:97" ht="13.5" thickBot="1" x14ac:dyDescent="0.25">
      <c r="B450" s="39" t="s">
        <v>406</v>
      </c>
      <c r="D450" s="39" t="s">
        <v>407</v>
      </c>
      <c r="E450" s="39" t="s">
        <v>408</v>
      </c>
      <c r="F450" s="39" t="s">
        <v>409</v>
      </c>
      <c r="H450" s="39" t="s">
        <v>386</v>
      </c>
      <c r="I450" s="39" t="s">
        <v>410</v>
      </c>
      <c r="J450" s="39" t="s">
        <v>411</v>
      </c>
      <c r="K450" s="39" t="s">
        <v>388</v>
      </c>
      <c r="L450" s="39" t="s">
        <v>412</v>
      </c>
      <c r="M450" s="39" t="s">
        <v>413</v>
      </c>
      <c r="O450" s="45" t="s">
        <v>375</v>
      </c>
    </row>
    <row r="451" spans="2:97" ht="14.25" thickTop="1" thickBot="1" x14ac:dyDescent="0.25">
      <c r="B451" s="32">
        <f>1+B446</f>
        <v>2</v>
      </c>
      <c r="D451" s="32">
        <v>0</v>
      </c>
      <c r="E451" s="32">
        <f>H451</f>
        <v>9.3537747734850907E-6</v>
      </c>
      <c r="F451" s="32" t="b">
        <f>OR(F446,M451*M446&lt;=0)</f>
        <v>1</v>
      </c>
      <c r="H451" s="32">
        <f>ABS(H433)</f>
        <v>9.3537747734850907E-6</v>
      </c>
      <c r="I451" s="32">
        <f>I446</f>
        <v>-0.68168260704254813</v>
      </c>
      <c r="J451" s="32">
        <f>J446</f>
        <v>-1</v>
      </c>
      <c r="K451" s="32">
        <f>I451+J451*H451</f>
        <v>-0.68169196081732164</v>
      </c>
      <c r="L451" s="32">
        <f>$CE$3-$CE$7*SUMPRODUCT($B$3:$CD$3,Q453:CS453)</f>
        <v>4.9923138443830339E-4</v>
      </c>
      <c r="M451" s="32">
        <f>SUMPRODUCT(L451:L454,J451:J454)</f>
        <v>-8.2255960916107504E-4</v>
      </c>
      <c r="O451" s="46">
        <f>SUM(Q451:CS451)</f>
        <v>7.3626721751999407</v>
      </c>
      <c r="P451" s="39" t="s">
        <v>402</v>
      </c>
      <c r="Q451" s="32">
        <f t="shared" ref="Q451:AV451" si="989">SUMPRODUCT(B$3:B$6,$K451:$K454)</f>
        <v>4.1315622135377483E-2</v>
      </c>
      <c r="R451" s="32">
        <f t="shared" si="989"/>
        <v>0.3642496261208546</v>
      </c>
      <c r="S451" s="32">
        <f t="shared" si="989"/>
        <v>0.76791713110270088</v>
      </c>
      <c r="T451" s="32">
        <f t="shared" si="989"/>
        <v>-0.1342582172158728</v>
      </c>
      <c r="U451" s="32">
        <f t="shared" si="989"/>
        <v>0.18867578676960428</v>
      </c>
      <c r="V451" s="32">
        <f t="shared" si="989"/>
        <v>0.59234329175145062</v>
      </c>
      <c r="W451" s="32">
        <f t="shared" si="989"/>
        <v>-0.66097973526962361</v>
      </c>
      <c r="X451" s="32">
        <f t="shared" si="989"/>
        <v>-0.33804573128414656</v>
      </c>
      <c r="Y451" s="32">
        <f t="shared" si="989"/>
        <v>6.5621773697699781E-2</v>
      </c>
      <c r="Z451" s="32">
        <f t="shared" si="989"/>
        <v>0.57979270462176302</v>
      </c>
      <c r="AA451" s="32">
        <f t="shared" si="989"/>
        <v>0.90272670860724014</v>
      </c>
      <c r="AB451" s="32">
        <f t="shared" si="989"/>
        <v>1.3063942135890865</v>
      </c>
      <c r="AC451" s="32">
        <f t="shared" si="989"/>
        <v>0.40421886527051265</v>
      </c>
      <c r="AD451" s="32">
        <f t="shared" si="989"/>
        <v>0.72715286925598976</v>
      </c>
      <c r="AE451" s="32">
        <f t="shared" si="989"/>
        <v>1.1308203742378362</v>
      </c>
      <c r="AF451" s="32">
        <f t="shared" si="989"/>
        <v>-0.12250265278323819</v>
      </c>
      <c r="AG451" s="32">
        <f t="shared" si="989"/>
        <v>0.2004313512022389</v>
      </c>
      <c r="AH451" s="32">
        <f t="shared" si="989"/>
        <v>0.60409885618408521</v>
      </c>
      <c r="AI451" s="32">
        <f t="shared" si="989"/>
        <v>1.2977621479369434</v>
      </c>
      <c r="AJ451" s="32">
        <f t="shared" si="989"/>
        <v>1.6206961519224206</v>
      </c>
      <c r="AK451" s="32">
        <f t="shared" si="989"/>
        <v>2.0243636569042671</v>
      </c>
      <c r="AL451" s="32">
        <f t="shared" si="989"/>
        <v>1.1221883085856932</v>
      </c>
      <c r="AM451" s="32">
        <f t="shared" si="989"/>
        <v>1.4451223125711703</v>
      </c>
      <c r="AN451" s="32">
        <f t="shared" si="989"/>
        <v>1.8487898175530166</v>
      </c>
      <c r="AO451" s="32">
        <f t="shared" si="989"/>
        <v>0.5954667905319424</v>
      </c>
      <c r="AP451" s="32">
        <f t="shared" si="989"/>
        <v>0.91840079451741952</v>
      </c>
      <c r="AQ451" s="32">
        <f t="shared" si="989"/>
        <v>1.3220682994992659</v>
      </c>
      <c r="AR451" s="32">
        <f t="shared" si="989"/>
        <v>-0.41314568507617028</v>
      </c>
      <c r="AS451" s="32">
        <f t="shared" si="989"/>
        <v>-9.0211681090693191E-2</v>
      </c>
      <c r="AT451" s="32">
        <f t="shared" si="989"/>
        <v>0.31345582389115317</v>
      </c>
      <c r="AU451" s="32">
        <f t="shared" si="989"/>
        <v>-0.58871952442742059</v>
      </c>
      <c r="AV451" s="32">
        <f t="shared" si="989"/>
        <v>-0.26578552044194348</v>
      </c>
      <c r="AW451" s="32">
        <f t="shared" ref="AW451:CB451" si="990">SUMPRODUCT(AH$3:AH$6,$K451:$K454)</f>
        <v>0.13788198453990289</v>
      </c>
      <c r="AX451" s="32">
        <f t="shared" si="990"/>
        <v>-1.1154410424811714</v>
      </c>
      <c r="AY451" s="32">
        <f t="shared" si="990"/>
        <v>-0.79250703849569426</v>
      </c>
      <c r="AZ451" s="32">
        <f t="shared" si="990"/>
        <v>-0.38883953351384792</v>
      </c>
      <c r="BA451" s="32">
        <f t="shared" si="990"/>
        <v>0.12533139741021515</v>
      </c>
      <c r="BB451" s="32">
        <f t="shared" si="990"/>
        <v>0.44826540139569226</v>
      </c>
      <c r="BC451" s="32">
        <f t="shared" si="990"/>
        <v>0.8519329063775386</v>
      </c>
      <c r="BD451" s="32">
        <f t="shared" si="990"/>
        <v>-5.024244194103511E-2</v>
      </c>
      <c r="BE451" s="32">
        <f t="shared" si="990"/>
        <v>0.272691562044442</v>
      </c>
      <c r="BF451" s="32">
        <f t="shared" si="990"/>
        <v>0.67635906702628834</v>
      </c>
      <c r="BG451" s="32">
        <f t="shared" si="990"/>
        <v>-0.576963959994786</v>
      </c>
      <c r="BH451" s="32">
        <f t="shared" si="990"/>
        <v>-0.25402995600930889</v>
      </c>
      <c r="BI451" s="32">
        <f t="shared" si="990"/>
        <v>0.14963754897253745</v>
      </c>
      <c r="BJ451" s="32">
        <f t="shared" si="990"/>
        <v>0.84330084072539568</v>
      </c>
      <c r="BK451" s="32">
        <f t="shared" si="990"/>
        <v>1.1662348447108728</v>
      </c>
      <c r="BL451" s="32">
        <f t="shared" si="990"/>
        <v>1.5699023496927191</v>
      </c>
      <c r="BM451" s="32">
        <f t="shared" si="990"/>
        <v>0.66772700137414542</v>
      </c>
      <c r="BN451" s="32">
        <f t="shared" si="990"/>
        <v>0.99066100535962254</v>
      </c>
      <c r="BO451" s="32">
        <f t="shared" si="990"/>
        <v>1.3943285103414689</v>
      </c>
      <c r="BP451" s="32">
        <f t="shared" si="990"/>
        <v>0.14100548332039464</v>
      </c>
      <c r="BQ451" s="32">
        <f t="shared" si="990"/>
        <v>0.46393948730587176</v>
      </c>
      <c r="BR451" s="32">
        <f t="shared" si="990"/>
        <v>0.86760699228771809</v>
      </c>
      <c r="BS451" s="32">
        <f t="shared" si="990"/>
        <v>-1.3220682994992659</v>
      </c>
      <c r="BT451" s="32">
        <f t="shared" si="990"/>
        <v>-0.99913429551378874</v>
      </c>
      <c r="BU451" s="32">
        <f t="shared" si="990"/>
        <v>-0.5954667905319424</v>
      </c>
      <c r="BV451" s="32">
        <f t="shared" si="990"/>
        <v>-1.4976421388505161</v>
      </c>
      <c r="BW451" s="32">
        <f t="shared" si="990"/>
        <v>-1.174708134865039</v>
      </c>
      <c r="BX451" s="32">
        <f t="shared" si="990"/>
        <v>-0.77104062988319266</v>
      </c>
      <c r="BY451" s="32">
        <f t="shared" si="990"/>
        <v>-2.0243636569042671</v>
      </c>
      <c r="BZ451" s="32">
        <f t="shared" si="990"/>
        <v>-1.7014296529187898</v>
      </c>
      <c r="CA451" s="32">
        <f t="shared" si="990"/>
        <v>-1.2977621479369434</v>
      </c>
      <c r="CB451" s="32">
        <f t="shared" si="990"/>
        <v>-0.78359121701288026</v>
      </c>
      <c r="CC451" s="32">
        <f t="shared" ref="CC451:CS451" si="991">SUMPRODUCT(BN$3:BN$6,$K451:$K454)</f>
        <v>-0.4606572130274032</v>
      </c>
      <c r="CD451" s="32">
        <f t="shared" si="991"/>
        <v>-5.6989708045556864E-2</v>
      </c>
      <c r="CE451" s="32">
        <f t="shared" si="991"/>
        <v>-0.95916505636413063</v>
      </c>
      <c r="CF451" s="32">
        <f t="shared" si="991"/>
        <v>-0.63623105237865352</v>
      </c>
      <c r="CG451" s="32">
        <f t="shared" si="991"/>
        <v>-0.23256354739680718</v>
      </c>
      <c r="CH451" s="32">
        <f t="shared" si="991"/>
        <v>-1.4858865744178815</v>
      </c>
      <c r="CI451" s="32">
        <f t="shared" si="991"/>
        <v>-1.1629525704324044</v>
      </c>
      <c r="CJ451" s="32">
        <f t="shared" si="991"/>
        <v>-0.75928506545055807</v>
      </c>
      <c r="CK451" s="32">
        <f t="shared" si="991"/>
        <v>-6.5621773697699781E-2</v>
      </c>
      <c r="CL451" s="32">
        <f t="shared" si="991"/>
        <v>0.25731223028777733</v>
      </c>
      <c r="CM451" s="32">
        <f t="shared" si="991"/>
        <v>0.66097973526962361</v>
      </c>
      <c r="CN451" s="32">
        <f t="shared" si="991"/>
        <v>-0.24119561304895007</v>
      </c>
      <c r="CO451" s="32">
        <f t="shared" si="991"/>
        <v>8.1738390936527017E-2</v>
      </c>
      <c r="CP451" s="32">
        <f t="shared" si="991"/>
        <v>0.48540589591837335</v>
      </c>
      <c r="CQ451" s="32">
        <f t="shared" si="991"/>
        <v>-0.76791713110270088</v>
      </c>
      <c r="CR451" s="32">
        <f t="shared" si="991"/>
        <v>-0.44498312711722382</v>
      </c>
      <c r="CS451" s="32">
        <f t="shared" si="991"/>
        <v>-4.1315622135377483E-2</v>
      </c>
    </row>
    <row r="452" spans="2:97" ht="14.25" thickTop="1" thickBot="1" x14ac:dyDescent="0.25">
      <c r="H452" s="33">
        <f>H451</f>
        <v>9.3537747734850907E-6</v>
      </c>
      <c r="I452" s="33">
        <f t="shared" ref="I452:J452" si="992">I447</f>
        <v>0.62822622167365261</v>
      </c>
      <c r="J452" s="33">
        <f t="shared" si="992"/>
        <v>-0.31631859236165683</v>
      </c>
      <c r="K452" s="33">
        <f t="shared" ref="K452:K454" si="993">I452+J452*H452</f>
        <v>0.62822326290078301</v>
      </c>
      <c r="L452" s="33">
        <f>$CE$4-$CE$7*SUMPRODUCT($B$4:$CD$4,Q453:CS453)</f>
        <v>2.116597560686273E-4</v>
      </c>
      <c r="M452" s="39" t="s">
        <v>414</v>
      </c>
      <c r="O452" s="47">
        <f t="shared" ref="O452:O453" si="994">SUM(Q452:CS452)</f>
        <v>127.41854705712409</v>
      </c>
      <c r="P452" s="39" t="s">
        <v>404</v>
      </c>
      <c r="Q452" s="33">
        <f>EXP(Q451)</f>
        <v>1.0421809890305032</v>
      </c>
      <c r="R452" s="33">
        <f>EXP(R451)</f>
        <v>1.4394334895121392</v>
      </c>
      <c r="S452" s="33">
        <f t="shared" ref="S452:CD452" si="995">EXP(S451)</f>
        <v>2.1552724254817188</v>
      </c>
      <c r="T452" s="33">
        <f t="shared" si="995"/>
        <v>0.87436425954645336</v>
      </c>
      <c r="U452" s="33">
        <f t="shared" si="995"/>
        <v>1.2076493531075265</v>
      </c>
      <c r="V452" s="33">
        <f t="shared" si="995"/>
        <v>1.8082206433071437</v>
      </c>
      <c r="W452" s="33">
        <f t="shared" si="995"/>
        <v>0.51634520498709435</v>
      </c>
      <c r="X452" s="33">
        <f t="shared" si="995"/>
        <v>0.71316267330767869</v>
      </c>
      <c r="Y452" s="33">
        <f t="shared" si="995"/>
        <v>1.0678227621227681</v>
      </c>
      <c r="Z452" s="33">
        <f t="shared" si="995"/>
        <v>1.7856682316096364</v>
      </c>
      <c r="AA452" s="33">
        <f t="shared" si="995"/>
        <v>2.4663188839473253</v>
      </c>
      <c r="AB452" s="33">
        <f t="shared" si="995"/>
        <v>3.6928341057412148</v>
      </c>
      <c r="AC452" s="33">
        <f t="shared" si="995"/>
        <v>1.4981318001006894</v>
      </c>
      <c r="AD452" s="33">
        <f t="shared" si="995"/>
        <v>2.0691809843644364</v>
      </c>
      <c r="AE452" s="33">
        <f t="shared" si="995"/>
        <v>3.0981971389614382</v>
      </c>
      <c r="AF452" s="33">
        <f t="shared" si="995"/>
        <v>0.88470355801360112</v>
      </c>
      <c r="AG452" s="33">
        <f t="shared" si="995"/>
        <v>1.2219297253541157</v>
      </c>
      <c r="AH452" s="33">
        <f t="shared" si="995"/>
        <v>1.8296027306025557</v>
      </c>
      <c r="AI452" s="33">
        <f t="shared" si="995"/>
        <v>3.6610945055373372</v>
      </c>
      <c r="AJ452" s="33">
        <f t="shared" si="995"/>
        <v>5.0566092598193491</v>
      </c>
      <c r="AK452" s="33">
        <f t="shared" si="995"/>
        <v>7.5712914723263145</v>
      </c>
      <c r="AL452" s="33">
        <f t="shared" si="995"/>
        <v>3.0715683937409173</v>
      </c>
      <c r="AM452" s="33">
        <f t="shared" si="995"/>
        <v>4.242371006393669</v>
      </c>
      <c r="AN452" s="33">
        <f t="shared" si="995"/>
        <v>6.3521276358815006</v>
      </c>
      <c r="AO452" s="33">
        <f t="shared" si="995"/>
        <v>1.8138774481938593</v>
      </c>
      <c r="AP452" s="33">
        <f t="shared" si="995"/>
        <v>2.5052807259801617</v>
      </c>
      <c r="AQ452" s="33">
        <f t="shared" si="995"/>
        <v>3.7511719062656472</v>
      </c>
      <c r="AR452" s="33">
        <f t="shared" si="995"/>
        <v>0.66156589552904155</v>
      </c>
      <c r="AS452" s="33">
        <f t="shared" si="995"/>
        <v>0.91373774379578498</v>
      </c>
      <c r="AT452" s="33">
        <f t="shared" si="995"/>
        <v>1.3681450221033826</v>
      </c>
      <c r="AU452" s="33">
        <f t="shared" si="995"/>
        <v>0.55503754191826504</v>
      </c>
      <c r="AV452" s="33">
        <f t="shared" si="995"/>
        <v>0.76660353065629061</v>
      </c>
      <c r="AW452" s="33">
        <f t="shared" si="995"/>
        <v>1.1478400794054184</v>
      </c>
      <c r="AX452" s="33">
        <f t="shared" si="995"/>
        <v>0.3277706862194697</v>
      </c>
      <c r="AY452" s="33">
        <f t="shared" si="995"/>
        <v>0.45270841398054973</v>
      </c>
      <c r="AZ452" s="33">
        <f t="shared" si="995"/>
        <v>0.67784303237694887</v>
      </c>
      <c r="BA452" s="33">
        <f t="shared" si="995"/>
        <v>1.133524037760022</v>
      </c>
      <c r="BB452" s="33">
        <f t="shared" si="995"/>
        <v>1.5655941513926839</v>
      </c>
      <c r="BC452" s="33">
        <f t="shared" si="995"/>
        <v>2.3441735436735831</v>
      </c>
      <c r="BD452" s="33">
        <f t="shared" si="995"/>
        <v>0.95099883454613587</v>
      </c>
      <c r="BE452" s="33">
        <f t="shared" si="995"/>
        <v>1.3134950506112681</v>
      </c>
      <c r="BF452" s="33">
        <f t="shared" si="995"/>
        <v>1.966704043094522</v>
      </c>
      <c r="BG452" s="33">
        <f t="shared" si="995"/>
        <v>0.56160082346106477</v>
      </c>
      <c r="BH452" s="33">
        <f t="shared" si="995"/>
        <v>0.77566856576366794</v>
      </c>
      <c r="BI452" s="33">
        <f t="shared" si="995"/>
        <v>1.1614132110195621</v>
      </c>
      <c r="BJ452" s="33">
        <f t="shared" si="995"/>
        <v>2.3240255681744855</v>
      </c>
      <c r="BK452" s="33">
        <f t="shared" si="995"/>
        <v>3.2098841453870741</v>
      </c>
      <c r="BL452" s="33">
        <f t="shared" si="995"/>
        <v>4.8061788460184145</v>
      </c>
      <c r="BM452" s="33">
        <f t="shared" si="995"/>
        <v>1.9498003863745732</v>
      </c>
      <c r="BN452" s="33">
        <f t="shared" si="995"/>
        <v>2.6930139808270135</v>
      </c>
      <c r="BO452" s="33">
        <f t="shared" si="995"/>
        <v>4.0322660384123763</v>
      </c>
      <c r="BP452" s="33">
        <f t="shared" si="995"/>
        <v>1.1514309616323093</v>
      </c>
      <c r="BQ452" s="33">
        <f t="shared" si="995"/>
        <v>1.5903267325731301</v>
      </c>
      <c r="BR452" s="33">
        <f t="shared" si="995"/>
        <v>2.3812057863006948</v>
      </c>
      <c r="BS452" s="33">
        <f t="shared" si="995"/>
        <v>0.26658335714491854</v>
      </c>
      <c r="BT452" s="33">
        <f t="shared" si="995"/>
        <v>0.36819805394640509</v>
      </c>
      <c r="BU452" s="33">
        <f t="shared" si="995"/>
        <v>0.55130516176588151</v>
      </c>
      <c r="BV452" s="33">
        <f t="shared" si="995"/>
        <v>0.22365689081918402</v>
      </c>
      <c r="BW452" s="33">
        <f t="shared" si="995"/>
        <v>0.30890912633589684</v>
      </c>
      <c r="BX452" s="33">
        <f t="shared" si="995"/>
        <v>0.46253149368996416</v>
      </c>
      <c r="BY452" s="33">
        <f t="shared" si="995"/>
        <v>0.13207786328859233</v>
      </c>
      <c r="BZ452" s="33">
        <f t="shared" si="995"/>
        <v>0.18242253662452995</v>
      </c>
      <c r="CA452" s="33">
        <f t="shared" si="995"/>
        <v>0.27314236179577411</v>
      </c>
      <c r="CB452" s="33">
        <f t="shared" si="995"/>
        <v>0.45676272829766057</v>
      </c>
      <c r="CC452" s="33">
        <f t="shared" si="995"/>
        <v>0.63086889397609547</v>
      </c>
      <c r="CD452" s="33">
        <f t="shared" si="995"/>
        <v>0.94460379113568049</v>
      </c>
      <c r="CE452" s="33">
        <f t="shared" ref="CE452:CS452" si="996">EXP(CE451)</f>
        <v>0.38321271345385544</v>
      </c>
      <c r="CF452" s="33">
        <f t="shared" si="996"/>
        <v>0.52928351136536989</v>
      </c>
      <c r="CG452" s="33">
        <f t="shared" si="996"/>
        <v>0.79249938647359863</v>
      </c>
      <c r="CH452" s="33">
        <f t="shared" si="996"/>
        <v>0.22630161848636168</v>
      </c>
      <c r="CI452" s="33">
        <f t="shared" si="996"/>
        <v>0.31256195594499986</v>
      </c>
      <c r="CJ452" s="33">
        <f t="shared" si="996"/>
        <v>0.46800089744418077</v>
      </c>
      <c r="CK452" s="33">
        <f t="shared" si="996"/>
        <v>0.93648500057449557</v>
      </c>
      <c r="CL452" s="33">
        <f t="shared" si="996"/>
        <v>1.2934489176459827</v>
      </c>
      <c r="CM452" s="33">
        <f t="shared" si="996"/>
        <v>1.9366888475801654</v>
      </c>
      <c r="CN452" s="33">
        <f t="shared" si="996"/>
        <v>0.78568792054574021</v>
      </c>
      <c r="CO452" s="33">
        <f t="shared" si="996"/>
        <v>1.0851718818923783</v>
      </c>
      <c r="CP452" s="33">
        <f t="shared" si="996"/>
        <v>1.6248343886617787</v>
      </c>
      <c r="CQ452" s="33">
        <f t="shared" si="996"/>
        <v>0.46397846888264854</v>
      </c>
      <c r="CR452" s="33">
        <f t="shared" si="996"/>
        <v>0.64083508867642835</v>
      </c>
      <c r="CS452" s="33">
        <f t="shared" si="996"/>
        <v>0.95952623443098661</v>
      </c>
    </row>
    <row r="453" spans="2:97" ht="14.25" thickTop="1" thickBot="1" x14ac:dyDescent="0.25">
      <c r="H453" s="32">
        <f t="shared" ref="H453:H454" si="997">H452</f>
        <v>9.3537747734850907E-6</v>
      </c>
      <c r="I453" s="32">
        <f t="shared" ref="I453:J453" si="998">I448</f>
        <v>-0.35114855791978972</v>
      </c>
      <c r="J453" s="32">
        <f t="shared" si="998"/>
        <v>9.3995986690990005E-2</v>
      </c>
      <c r="K453" s="32">
        <f t="shared" si="993"/>
        <v>-0.35114767870250058</v>
      </c>
      <c r="L453" s="32">
        <f>$CE$5-$CE$7*SUMPRODUCT($B$5:$CD$5,Q453:CS453)</f>
        <v>-6.0375219909758471E-5</v>
      </c>
      <c r="M453" s="32">
        <f>SUMPRODUCT($B$7:$CD$7, LN(Q453:CS453))</f>
        <v>-487.23803414856695</v>
      </c>
      <c r="O453" s="48">
        <f t="shared" si="994"/>
        <v>0.99999999999999978</v>
      </c>
      <c r="P453" s="39" t="s">
        <v>405</v>
      </c>
      <c r="Q453" s="32">
        <f t="shared" ref="Q453:AV453" si="999">Q452/$O452</f>
        <v>8.1791937916485119E-3</v>
      </c>
      <c r="R453" s="32">
        <f t="shared" si="999"/>
        <v>1.1296891408334885E-2</v>
      </c>
      <c r="S453" s="32">
        <f t="shared" si="999"/>
        <v>1.6914903483520892E-2</v>
      </c>
      <c r="T453" s="32">
        <f t="shared" si="999"/>
        <v>6.8621427550453837E-3</v>
      </c>
      <c r="U453" s="32">
        <f t="shared" si="999"/>
        <v>9.4778145018881363E-3</v>
      </c>
      <c r="V453" s="32">
        <f t="shared" si="999"/>
        <v>1.4191188685399819E-2</v>
      </c>
      <c r="W453" s="32">
        <f t="shared" si="999"/>
        <v>4.0523551469756379E-3</v>
      </c>
      <c r="X453" s="32">
        <f t="shared" si="999"/>
        <v>5.5970083616473411E-3</v>
      </c>
      <c r="Y453" s="32">
        <f t="shared" si="999"/>
        <v>8.3804342992864558E-3</v>
      </c>
      <c r="Z453" s="32">
        <f t="shared" si="999"/>
        <v>1.4014193952541998E-2</v>
      </c>
      <c r="AA453" s="32">
        <f t="shared" si="999"/>
        <v>1.9356043063665049E-2</v>
      </c>
      <c r="AB453" s="32">
        <f t="shared" si="999"/>
        <v>2.8981919752119362E-2</v>
      </c>
      <c r="AC453" s="32">
        <f t="shared" si="999"/>
        <v>1.1757564614428144E-2</v>
      </c>
      <c r="AD453" s="32">
        <f t="shared" si="999"/>
        <v>1.6239244852139026E-2</v>
      </c>
      <c r="AE453" s="32">
        <f t="shared" si="999"/>
        <v>2.4315119035005626E-2</v>
      </c>
      <c r="AF453" s="32">
        <f t="shared" si="999"/>
        <v>6.9432871308520898E-3</v>
      </c>
      <c r="AG453" s="32">
        <f t="shared" si="999"/>
        <v>9.589889019895213E-3</v>
      </c>
      <c r="AH453" s="32">
        <f t="shared" si="999"/>
        <v>1.4358998535608094E-2</v>
      </c>
      <c r="AI453" s="32">
        <f t="shared" si="999"/>
        <v>2.8732822576418179E-2</v>
      </c>
      <c r="AJ453" s="32">
        <f t="shared" si="999"/>
        <v>3.9685033118077993E-2</v>
      </c>
      <c r="AK453" s="32">
        <f t="shared" si="999"/>
        <v>5.9420638888088753E-2</v>
      </c>
      <c r="AL453" s="32">
        <f t="shared" si="999"/>
        <v>2.4106132621053013E-2</v>
      </c>
      <c r="AM453" s="32">
        <f t="shared" si="999"/>
        <v>3.3294768339272744E-2</v>
      </c>
      <c r="AN453" s="32">
        <f t="shared" si="999"/>
        <v>4.9852456982057126E-2</v>
      </c>
      <c r="AO453" s="32">
        <f t="shared" si="999"/>
        <v>1.4235584144439071E-2</v>
      </c>
      <c r="AP453" s="32">
        <f t="shared" si="999"/>
        <v>1.9661821483939839E-2</v>
      </c>
      <c r="AQ453" s="32">
        <f t="shared" si="999"/>
        <v>2.9439763620785344E-2</v>
      </c>
      <c r="AR453" s="32">
        <f t="shared" si="999"/>
        <v>5.192069057516794E-3</v>
      </c>
      <c r="AS453" s="32">
        <f t="shared" si="999"/>
        <v>7.1711518056012634E-3</v>
      </c>
      <c r="AT453" s="32">
        <f t="shared" si="999"/>
        <v>1.0737408750156427E-2</v>
      </c>
      <c r="AU453" s="32">
        <f t="shared" si="999"/>
        <v>4.3560184505120076E-3</v>
      </c>
      <c r="AV453" s="32">
        <f t="shared" si="999"/>
        <v>6.0164202807351753E-3</v>
      </c>
      <c r="AW453" s="32">
        <f t="shared" ref="AW453:CB453" si="1000">AW452/$O452</f>
        <v>9.00842228950249E-3</v>
      </c>
      <c r="AX453" s="32">
        <f t="shared" si="1000"/>
        <v>2.5723938452423575E-3</v>
      </c>
      <c r="AY453" s="32">
        <f t="shared" si="1000"/>
        <v>3.5529240007547112E-3</v>
      </c>
      <c r="AZ453" s="32">
        <f t="shared" si="1000"/>
        <v>5.3198144856655702E-3</v>
      </c>
      <c r="BA453" s="32">
        <f t="shared" si="1000"/>
        <v>8.8960678326667954E-3</v>
      </c>
      <c r="BB453" s="32">
        <f t="shared" si="1000"/>
        <v>1.2287019335503795E-2</v>
      </c>
      <c r="BC453" s="32">
        <f t="shared" si="1000"/>
        <v>1.8397427986858512E-2</v>
      </c>
      <c r="BD453" s="32">
        <f t="shared" si="1000"/>
        <v>7.4635824729643602E-3</v>
      </c>
      <c r="BE453" s="32">
        <f t="shared" si="1000"/>
        <v>1.0308507520670472E-2</v>
      </c>
      <c r="BF453" s="32">
        <f t="shared" si="1000"/>
        <v>1.5434990341027922E-2</v>
      </c>
      <c r="BG453" s="32">
        <f t="shared" si="1000"/>
        <v>4.4075280752439343E-3</v>
      </c>
      <c r="BH453" s="32">
        <f t="shared" si="1000"/>
        <v>6.0875640452556831E-3</v>
      </c>
      <c r="BI453" s="32">
        <f t="shared" si="1000"/>
        <v>9.1149462762189493E-3</v>
      </c>
      <c r="BJ453" s="32">
        <f t="shared" si="1000"/>
        <v>1.823930363240276E-2</v>
      </c>
      <c r="BK453" s="32">
        <f t="shared" si="1000"/>
        <v>2.519165552835902E-2</v>
      </c>
      <c r="BL453" s="32">
        <f t="shared" si="1000"/>
        <v>3.7719617410671903E-2</v>
      </c>
      <c r="BM453" s="32">
        <f t="shared" si="1000"/>
        <v>1.5302327890306595E-2</v>
      </c>
      <c r="BN453" s="32">
        <f t="shared" si="1000"/>
        <v>2.1135180419375569E-2</v>
      </c>
      <c r="BO453" s="32">
        <f t="shared" si="1000"/>
        <v>3.1645832820591156E-2</v>
      </c>
      <c r="BP453" s="32">
        <f t="shared" si="1000"/>
        <v>9.0366040755126605E-3</v>
      </c>
      <c r="BQ453" s="32">
        <f t="shared" si="1000"/>
        <v>1.2481124367712003E-2</v>
      </c>
      <c r="BR453" s="32">
        <f t="shared" si="1000"/>
        <v>1.8688062619589881E-2</v>
      </c>
      <c r="BS453" s="32">
        <f t="shared" si="1000"/>
        <v>2.0921864461804318E-3</v>
      </c>
      <c r="BT453" s="32">
        <f t="shared" si="1000"/>
        <v>2.889673932487514E-3</v>
      </c>
      <c r="BU453" s="32">
        <f t="shared" si="1000"/>
        <v>4.326726167413612E-3</v>
      </c>
      <c r="BV453" s="32">
        <f t="shared" si="1000"/>
        <v>1.7552930557190745E-3</v>
      </c>
      <c r="BW453" s="32">
        <f t="shared" si="1000"/>
        <v>2.424365474811192E-3</v>
      </c>
      <c r="BX453" s="32">
        <f t="shared" si="1000"/>
        <v>3.6300170137915852E-3</v>
      </c>
      <c r="BY453" s="32">
        <f t="shared" si="1000"/>
        <v>1.0365670174325515E-3</v>
      </c>
      <c r="BZ453" s="32">
        <f t="shared" si="1000"/>
        <v>1.431679616804503E-3</v>
      </c>
      <c r="CA453" s="32">
        <f t="shared" si="1000"/>
        <v>2.1436625052184857E-3</v>
      </c>
      <c r="CB453" s="32">
        <f t="shared" si="1000"/>
        <v>3.5847428717962495E-3</v>
      </c>
      <c r="CC453" s="32">
        <f t="shared" ref="CC453:CS453" si="1001">CC452/$O452</f>
        <v>4.9511543534809365E-3</v>
      </c>
      <c r="CD453" s="32">
        <f t="shared" si="1001"/>
        <v>7.4133932065023247E-3</v>
      </c>
      <c r="CE453" s="32">
        <f t="shared" si="1001"/>
        <v>3.0075112478095837E-3</v>
      </c>
      <c r="CF453" s="32">
        <f t="shared" si="1001"/>
        <v>4.1538969293699627E-3</v>
      </c>
      <c r="CG453" s="32">
        <f t="shared" si="1001"/>
        <v>6.2196548679707246E-3</v>
      </c>
      <c r="CH453" s="32">
        <f t="shared" si="1001"/>
        <v>1.7760492778567511E-3</v>
      </c>
      <c r="CI453" s="32">
        <f t="shared" si="1001"/>
        <v>2.4530334332322325E-3</v>
      </c>
      <c r="CJ453" s="32">
        <f t="shared" si="1001"/>
        <v>3.6729417204417448E-3</v>
      </c>
      <c r="CK453" s="32">
        <f t="shared" si="1001"/>
        <v>7.3496757120817902E-3</v>
      </c>
      <c r="CL453" s="32">
        <f t="shared" si="1001"/>
        <v>1.0151182441800294E-2</v>
      </c>
      <c r="CM453" s="32">
        <f t="shared" si="1001"/>
        <v>1.5199426553748976E-2</v>
      </c>
      <c r="CN453" s="32">
        <f t="shared" si="1001"/>
        <v>6.1661974547041554E-3</v>
      </c>
      <c r="CO453" s="32">
        <f t="shared" si="1001"/>
        <v>8.5165928112951698E-3</v>
      </c>
      <c r="CP453" s="32">
        <f t="shared" si="1001"/>
        <v>1.2751945664027509E-2</v>
      </c>
      <c r="CQ453" s="32">
        <f t="shared" si="1001"/>
        <v>3.6413730936253608E-3</v>
      </c>
      <c r="CR453" s="32">
        <f t="shared" si="1001"/>
        <v>5.0293705545797042E-3</v>
      </c>
      <c r="CS453" s="32">
        <f t="shared" si="1001"/>
        <v>7.5305067950650331E-3</v>
      </c>
    </row>
    <row r="454" spans="2:97" ht="13.5" thickTop="1" x14ac:dyDescent="0.2">
      <c r="H454" s="34">
        <f t="shared" si="997"/>
        <v>9.3537747734850907E-6</v>
      </c>
      <c r="I454" s="34">
        <f t="shared" ref="I454:J454" si="1002">I449</f>
        <v>0.36329526894516173</v>
      </c>
      <c r="J454" s="34">
        <f t="shared" si="1002"/>
        <v>0.58645184781728887</v>
      </c>
      <c r="K454" s="34">
        <f t="shared" si="993"/>
        <v>0.36330075448366173</v>
      </c>
      <c r="L454" s="34">
        <f>$CE$6-$CE$7*SUMPRODUCT($B$6:$CD$6,Q453:CS453)</f>
        <v>-4.274882604420327E-4</v>
      </c>
    </row>
    <row r="455" spans="2:97" ht="13.5" thickBot="1" x14ac:dyDescent="0.25">
      <c r="B455" s="39" t="s">
        <v>406</v>
      </c>
      <c r="D455" s="39" t="s">
        <v>407</v>
      </c>
      <c r="E455" s="39" t="s">
        <v>408</v>
      </c>
      <c r="F455" s="39" t="s">
        <v>409</v>
      </c>
      <c r="H455" s="39" t="s">
        <v>386</v>
      </c>
      <c r="I455" s="39" t="s">
        <v>410</v>
      </c>
      <c r="J455" s="39" t="s">
        <v>411</v>
      </c>
      <c r="K455" s="39" t="s">
        <v>388</v>
      </c>
      <c r="L455" s="39" t="s">
        <v>412</v>
      </c>
      <c r="M455" s="39" t="s">
        <v>413</v>
      </c>
      <c r="O455" s="45" t="s">
        <v>375</v>
      </c>
    </row>
    <row r="456" spans="2:97" ht="14.25" thickTop="1" thickBot="1" x14ac:dyDescent="0.25">
      <c r="B456" s="32">
        <f>1+B451</f>
        <v>3</v>
      </c>
      <c r="D456" s="32">
        <f>IF(F451,IF(M456&lt;0,D451,H456),E451)</f>
        <v>0</v>
      </c>
      <c r="E456" s="32">
        <f>IF(F451,IF(M456&lt;0,H456,E451),H456)</f>
        <v>4.6768873867425453E-6</v>
      </c>
      <c r="F456" s="32" t="b">
        <f>OR(F451,M456*M451&lt;=0)</f>
        <v>1</v>
      </c>
      <c r="H456" s="32">
        <f>IF(F451,(D451+E451)/2,2*H451)</f>
        <v>4.6768873867425453E-6</v>
      </c>
      <c r="I456" s="32">
        <f>I451</f>
        <v>-0.68168260704254813</v>
      </c>
      <c r="J456" s="32">
        <f>J451</f>
        <v>-1</v>
      </c>
      <c r="K456" s="32">
        <f>I456+J456*H456</f>
        <v>-0.68168728392993483</v>
      </c>
      <c r="L456" s="32">
        <f>$CE$3-$CE$7*SUMPRODUCT($B$3:$CD$3,Q458:CS458)</f>
        <v>2.4895049681106229E-4</v>
      </c>
      <c r="M456" s="32">
        <f>SUMPRODUCT(L456:L459,J456:J459)</f>
        <v>-4.1018376498846672E-4</v>
      </c>
      <c r="O456" s="46">
        <f>SUM(Q456:CS456)</f>
        <v>7.3626385400330827</v>
      </c>
      <c r="P456" s="39" t="s">
        <v>402</v>
      </c>
      <c r="Q456" s="32">
        <f t="shared" ref="Q456:AV456" si="1003">SUMPRODUCT(B$3:B$6,$K456:$K459)</f>
        <v>4.1312648239450467E-2</v>
      </c>
      <c r="R456" s="32">
        <f t="shared" si="1003"/>
        <v>0.36424421420781644</v>
      </c>
      <c r="S456" s="32">
        <f t="shared" si="1003"/>
        <v>0.76790867166827392</v>
      </c>
      <c r="T456" s="32">
        <f t="shared" si="1003"/>
        <v>-0.13426141091612212</v>
      </c>
      <c r="U456" s="32">
        <f t="shared" si="1003"/>
        <v>0.18867015505224385</v>
      </c>
      <c r="V456" s="32">
        <f t="shared" si="1003"/>
        <v>0.59233461251270136</v>
      </c>
      <c r="W456" s="32">
        <f t="shared" si="1003"/>
        <v>-0.66098358838283988</v>
      </c>
      <c r="X456" s="32">
        <f t="shared" si="1003"/>
        <v>-0.33805202241447391</v>
      </c>
      <c r="Y456" s="32">
        <f t="shared" si="1003"/>
        <v>6.5612435045983575E-2</v>
      </c>
      <c r="Z456" s="32">
        <f t="shared" si="1003"/>
        <v>0.57979099877135143</v>
      </c>
      <c r="AA456" s="32">
        <f t="shared" si="1003"/>
        <v>0.90272256473971746</v>
      </c>
      <c r="AB456" s="32">
        <f t="shared" si="1003"/>
        <v>1.306387022200175</v>
      </c>
      <c r="AC456" s="32">
        <f t="shared" si="1003"/>
        <v>0.40421693961577881</v>
      </c>
      <c r="AD456" s="32">
        <f t="shared" si="1003"/>
        <v>0.72714850558414479</v>
      </c>
      <c r="AE456" s="32">
        <f t="shared" si="1003"/>
        <v>1.1308129630446022</v>
      </c>
      <c r="AF456" s="32">
        <f t="shared" si="1003"/>
        <v>-0.12250523785093892</v>
      </c>
      <c r="AG456" s="32">
        <f t="shared" si="1003"/>
        <v>0.20042632811742706</v>
      </c>
      <c r="AH456" s="32">
        <f t="shared" si="1003"/>
        <v>0.60409078557788454</v>
      </c>
      <c r="AI456" s="32">
        <f t="shared" si="1003"/>
        <v>1.297762132813886</v>
      </c>
      <c r="AJ456" s="32">
        <f t="shared" si="1003"/>
        <v>1.620693698782252</v>
      </c>
      <c r="AK456" s="32">
        <f t="shared" si="1003"/>
        <v>2.0243581562427093</v>
      </c>
      <c r="AL456" s="32">
        <f t="shared" si="1003"/>
        <v>1.1221880736583134</v>
      </c>
      <c r="AM456" s="32">
        <f t="shared" si="1003"/>
        <v>1.4451196396266794</v>
      </c>
      <c r="AN456" s="32">
        <f t="shared" si="1003"/>
        <v>1.848784097087137</v>
      </c>
      <c r="AO456" s="32">
        <f t="shared" si="1003"/>
        <v>0.59546589619159573</v>
      </c>
      <c r="AP456" s="32">
        <f t="shared" si="1003"/>
        <v>0.91839746215996176</v>
      </c>
      <c r="AQ456" s="32">
        <f t="shared" si="1003"/>
        <v>1.3220619196204193</v>
      </c>
      <c r="AR456" s="32">
        <f t="shared" si="1003"/>
        <v>-0.41314554104717277</v>
      </c>
      <c r="AS456" s="32">
        <f t="shared" si="1003"/>
        <v>-9.0213975078806796E-2</v>
      </c>
      <c r="AT456" s="32">
        <f t="shared" si="1003"/>
        <v>0.31345048238165069</v>
      </c>
      <c r="AU456" s="32">
        <f t="shared" si="1003"/>
        <v>-0.58871960020274539</v>
      </c>
      <c r="AV456" s="32">
        <f t="shared" si="1003"/>
        <v>-0.26578803423437936</v>
      </c>
      <c r="AW456" s="32">
        <f t="shared" ref="AW456:CB456" si="1004">SUMPRODUCT(AH$3:AH$6,$K456:$K459)</f>
        <v>0.1378764232260781</v>
      </c>
      <c r="AX456" s="32">
        <f t="shared" si="1004"/>
        <v>-1.1154417776694632</v>
      </c>
      <c r="AY456" s="32">
        <f t="shared" si="1004"/>
        <v>-0.79251021170109714</v>
      </c>
      <c r="AZ456" s="32">
        <f t="shared" si="1004"/>
        <v>-0.38884575424063966</v>
      </c>
      <c r="BA456" s="32">
        <f t="shared" si="1004"/>
        <v>0.12533280948472819</v>
      </c>
      <c r="BB456" s="32">
        <f t="shared" si="1004"/>
        <v>0.44826437545309417</v>
      </c>
      <c r="BC456" s="32">
        <f t="shared" si="1004"/>
        <v>0.8519288329135517</v>
      </c>
      <c r="BD456" s="32">
        <f t="shared" si="1004"/>
        <v>-5.0241249670844368E-2</v>
      </c>
      <c r="BE456" s="32">
        <f t="shared" si="1004"/>
        <v>0.27269031629752161</v>
      </c>
      <c r="BF456" s="32">
        <f t="shared" si="1004"/>
        <v>0.67635477375797914</v>
      </c>
      <c r="BG456" s="32">
        <f t="shared" si="1004"/>
        <v>-0.5769634271375621</v>
      </c>
      <c r="BH456" s="32">
        <f t="shared" si="1004"/>
        <v>-0.25403186116919613</v>
      </c>
      <c r="BI456" s="32">
        <f t="shared" si="1004"/>
        <v>0.14963259629126133</v>
      </c>
      <c r="BJ456" s="32">
        <f t="shared" si="1004"/>
        <v>0.84330394352726268</v>
      </c>
      <c r="BK456" s="32">
        <f t="shared" si="1004"/>
        <v>1.1662355094956287</v>
      </c>
      <c r="BL456" s="32">
        <f t="shared" si="1004"/>
        <v>1.5698999669560862</v>
      </c>
      <c r="BM456" s="32">
        <f t="shared" si="1004"/>
        <v>0.66772988437169012</v>
      </c>
      <c r="BN456" s="32">
        <f t="shared" si="1004"/>
        <v>0.99066145034005615</v>
      </c>
      <c r="BO456" s="32">
        <f t="shared" si="1004"/>
        <v>1.3943259078005137</v>
      </c>
      <c r="BP456" s="32">
        <f t="shared" si="1004"/>
        <v>0.1410077069049725</v>
      </c>
      <c r="BQ456" s="32">
        <f t="shared" si="1004"/>
        <v>0.46393927287333847</v>
      </c>
      <c r="BR456" s="32">
        <f t="shared" si="1004"/>
        <v>0.86760373033379601</v>
      </c>
      <c r="BS456" s="32">
        <f t="shared" si="1004"/>
        <v>-1.3220619196204193</v>
      </c>
      <c r="BT456" s="32">
        <f t="shared" si="1004"/>
        <v>-0.99913035365205327</v>
      </c>
      <c r="BU456" s="32">
        <f t="shared" si="1004"/>
        <v>-0.59546589619159573</v>
      </c>
      <c r="BV456" s="32">
        <f t="shared" si="1004"/>
        <v>-1.4976359787759919</v>
      </c>
      <c r="BW456" s="32">
        <f t="shared" si="1004"/>
        <v>-1.1747044128076258</v>
      </c>
      <c r="BX456" s="32">
        <f t="shared" si="1004"/>
        <v>-0.77103995534716829</v>
      </c>
      <c r="BY456" s="32">
        <f t="shared" si="1004"/>
        <v>-2.0243581562427093</v>
      </c>
      <c r="BZ456" s="32">
        <f t="shared" si="1004"/>
        <v>-1.7014265902743435</v>
      </c>
      <c r="CA456" s="32">
        <f t="shared" si="1004"/>
        <v>-1.297762132813886</v>
      </c>
      <c r="CB456" s="32">
        <f t="shared" si="1004"/>
        <v>-0.78358356908851823</v>
      </c>
      <c r="CC456" s="32">
        <f t="shared" ref="CC456:CS456" si="1005">SUMPRODUCT(BN$3:BN$6,$K456:$K459)</f>
        <v>-0.46065200312015225</v>
      </c>
      <c r="CD456" s="32">
        <f t="shared" si="1005"/>
        <v>-5.6987545659694772E-2</v>
      </c>
      <c r="CE456" s="32">
        <f t="shared" si="1005"/>
        <v>-0.95915762824409079</v>
      </c>
      <c r="CF456" s="32">
        <f t="shared" si="1005"/>
        <v>-0.63622606227572487</v>
      </c>
      <c r="CG456" s="32">
        <f t="shared" si="1005"/>
        <v>-0.23256160481526739</v>
      </c>
      <c r="CH456" s="32">
        <f t="shared" si="1005"/>
        <v>-1.4858798057108087</v>
      </c>
      <c r="CI456" s="32">
        <f t="shared" si="1005"/>
        <v>-1.1629482397424427</v>
      </c>
      <c r="CJ456" s="32">
        <f t="shared" si="1005"/>
        <v>-0.75928378228198512</v>
      </c>
      <c r="CK456" s="32">
        <f t="shared" si="1005"/>
        <v>-6.5612435045983575E-2</v>
      </c>
      <c r="CL456" s="32">
        <f t="shared" si="1005"/>
        <v>0.2573191309223824</v>
      </c>
      <c r="CM456" s="32">
        <f t="shared" si="1005"/>
        <v>0.66098358838283988</v>
      </c>
      <c r="CN456" s="32">
        <f t="shared" si="1005"/>
        <v>-0.24118649420155616</v>
      </c>
      <c r="CO456" s="32">
        <f t="shared" si="1005"/>
        <v>8.1745071766809813E-2</v>
      </c>
      <c r="CP456" s="32">
        <f t="shared" si="1005"/>
        <v>0.48540952922726732</v>
      </c>
      <c r="CQ456" s="32">
        <f t="shared" si="1005"/>
        <v>-0.76790867166827392</v>
      </c>
      <c r="CR456" s="32">
        <f t="shared" si="1005"/>
        <v>-0.44497710569990795</v>
      </c>
      <c r="CS456" s="32">
        <f t="shared" si="1005"/>
        <v>-4.1312648239450467E-2</v>
      </c>
    </row>
    <row r="457" spans="2:97" ht="14.25" thickTop="1" thickBot="1" x14ac:dyDescent="0.25">
      <c r="H457" s="33">
        <f>H456</f>
        <v>4.6768873867425453E-6</v>
      </c>
      <c r="I457" s="33">
        <f t="shared" ref="I457:J457" si="1006">I452</f>
        <v>0.62822622167365261</v>
      </c>
      <c r="J457" s="33">
        <f t="shared" si="1006"/>
        <v>-0.31631859236165683</v>
      </c>
      <c r="K457" s="33">
        <f t="shared" ref="K457:K459" si="1007">I457+J457*H457</f>
        <v>0.62822474228721781</v>
      </c>
      <c r="L457" s="33">
        <f>$CE$4-$CE$7*SUMPRODUCT($B$4:$CD$4,Q458:CS458)</f>
        <v>1.0554749334801272E-4</v>
      </c>
      <c r="M457" s="39" t="s">
        <v>414</v>
      </c>
      <c r="O457" s="47">
        <f t="shared" ref="O457:O458" si="1008">SUM(Q457:CS457)</f>
        <v>127.41826478575574</v>
      </c>
      <c r="P457" s="39" t="s">
        <v>404</v>
      </c>
      <c r="Q457" s="33">
        <f>EXP(Q456)</f>
        <v>1.0421778896973131</v>
      </c>
      <c r="R457" s="33">
        <f>EXP(R456)</f>
        <v>1.4394256994443495</v>
      </c>
      <c r="S457" s="33">
        <f t="shared" ref="S457:CD457" si="1009">EXP(S456)</f>
        <v>2.1552541931730809</v>
      </c>
      <c r="T457" s="33">
        <f t="shared" si="1009"/>
        <v>0.87436146709355878</v>
      </c>
      <c r="U457" s="33">
        <f t="shared" si="1009"/>
        <v>1.2076425519868503</v>
      </c>
      <c r="V457" s="33">
        <f t="shared" si="1009"/>
        <v>1.8082049493965748</v>
      </c>
      <c r="W457" s="33">
        <f t="shared" si="1009"/>
        <v>0.51634321545439388</v>
      </c>
      <c r="X457" s="33">
        <f t="shared" si="1009"/>
        <v>0.71315818672246911</v>
      </c>
      <c r="Y457" s="33">
        <f t="shared" si="1009"/>
        <v>1.0678127901444605</v>
      </c>
      <c r="Z457" s="33">
        <f t="shared" si="1009"/>
        <v>1.7856651855293466</v>
      </c>
      <c r="AA457" s="33">
        <f t="shared" si="1009"/>
        <v>2.4663086638697767</v>
      </c>
      <c r="AB457" s="33">
        <f t="shared" si="1009"/>
        <v>3.6928075492304639</v>
      </c>
      <c r="AC457" s="33">
        <f t="shared" si="1009"/>
        <v>1.4981289152188741</v>
      </c>
      <c r="AD457" s="33">
        <f t="shared" si="1009"/>
        <v>2.0691719551573327</v>
      </c>
      <c r="AE457" s="33">
        <f t="shared" si="1009"/>
        <v>3.0981741777088496</v>
      </c>
      <c r="AF457" s="33">
        <f t="shared" si="1009"/>
        <v>0.88470127099796469</v>
      </c>
      <c r="AG457" s="33">
        <f t="shared" si="1009"/>
        <v>1.2219235875128867</v>
      </c>
      <c r="AH457" s="33">
        <f t="shared" si="1009"/>
        <v>1.8295879646589985</v>
      </c>
      <c r="AI457" s="33">
        <f t="shared" si="1009"/>
        <v>3.661094450170395</v>
      </c>
      <c r="AJ457" s="33">
        <f t="shared" si="1009"/>
        <v>5.0565968552632725</v>
      </c>
      <c r="AK457" s="33">
        <f t="shared" si="1009"/>
        <v>7.5712498253289127</v>
      </c>
      <c r="AL457" s="33">
        <f t="shared" si="1009"/>
        <v>3.0715676721454876</v>
      </c>
      <c r="AM457" s="33">
        <f t="shared" si="1009"/>
        <v>4.2423596667866148</v>
      </c>
      <c r="AN457" s="33">
        <f t="shared" si="1009"/>
        <v>6.3520912988560285</v>
      </c>
      <c r="AO457" s="33">
        <f t="shared" si="1009"/>
        <v>1.813875825970799</v>
      </c>
      <c r="AP457" s="33">
        <f t="shared" si="1009"/>
        <v>2.5052723775031609</v>
      </c>
      <c r="AQ457" s="33">
        <f t="shared" si="1009"/>
        <v>3.7511479743196943</v>
      </c>
      <c r="AR457" s="33">
        <f t="shared" si="1009"/>
        <v>0.66156599081372114</v>
      </c>
      <c r="AS457" s="33">
        <f t="shared" si="1009"/>
        <v>0.91373564769466598</v>
      </c>
      <c r="AT457" s="33">
        <f t="shared" si="1009"/>
        <v>1.368137714163264</v>
      </c>
      <c r="AU457" s="33">
        <f t="shared" si="1009"/>
        <v>0.55503749986011663</v>
      </c>
      <c r="AV457" s="33">
        <f t="shared" si="1009"/>
        <v>0.76660160357655605</v>
      </c>
      <c r="AW457" s="33">
        <f t="shared" si="1009"/>
        <v>1.1478336959242665</v>
      </c>
      <c r="AX457" s="33">
        <f t="shared" si="1009"/>
        <v>0.32777044524638738</v>
      </c>
      <c r="AY457" s="33">
        <f t="shared" si="1009"/>
        <v>0.45270697744604377</v>
      </c>
      <c r="AZ457" s="33">
        <f t="shared" si="1009"/>
        <v>0.67783881571375215</v>
      </c>
      <c r="BA457" s="33">
        <f t="shared" si="1009"/>
        <v>1.1335256383815557</v>
      </c>
      <c r="BB457" s="33">
        <f t="shared" si="1009"/>
        <v>1.5655925451837764</v>
      </c>
      <c r="BC457" s="33">
        <f t="shared" si="1009"/>
        <v>2.3441639947865225</v>
      </c>
      <c r="BD457" s="33">
        <f t="shared" si="1009"/>
        <v>0.95099996839437373</v>
      </c>
      <c r="BE457" s="33">
        <f t="shared" si="1009"/>
        <v>1.3134934143298729</v>
      </c>
      <c r="BF457" s="33">
        <f t="shared" si="1009"/>
        <v>1.9666955995245055</v>
      </c>
      <c r="BG457" s="33">
        <f t="shared" si="1009"/>
        <v>0.56160112271420015</v>
      </c>
      <c r="BH457" s="33">
        <f t="shared" si="1009"/>
        <v>0.77566708799243844</v>
      </c>
      <c r="BI457" s="33">
        <f t="shared" si="1009"/>
        <v>1.1614074589243422</v>
      </c>
      <c r="BJ457" s="33">
        <f t="shared" si="1009"/>
        <v>2.3240327791765445</v>
      </c>
      <c r="BK457" s="33">
        <f t="shared" si="1009"/>
        <v>3.2098862792698313</v>
      </c>
      <c r="BL457" s="33">
        <f t="shared" si="1009"/>
        <v>4.8061673941736567</v>
      </c>
      <c r="BM457" s="33">
        <f t="shared" si="1009"/>
        <v>1.9498060076524029</v>
      </c>
      <c r="BN457" s="33">
        <f t="shared" si="1009"/>
        <v>2.6930151791658092</v>
      </c>
      <c r="BO457" s="33">
        <f t="shared" si="1009"/>
        <v>4.0322555442885246</v>
      </c>
      <c r="BP457" s="33">
        <f t="shared" si="1009"/>
        <v>1.1514335219392844</v>
      </c>
      <c r="BQ457" s="33">
        <f t="shared" si="1009"/>
        <v>1.5903263915553767</v>
      </c>
      <c r="BR457" s="33">
        <f t="shared" si="1009"/>
        <v>2.3811980189298092</v>
      </c>
      <c r="BS457" s="33">
        <f t="shared" si="1009"/>
        <v>0.26658505791986503</v>
      </c>
      <c r="BT457" s="33">
        <f t="shared" si="1009"/>
        <v>0.36819950533508561</v>
      </c>
      <c r="BU457" s="33">
        <f t="shared" si="1009"/>
        <v>0.55130565482055149</v>
      </c>
      <c r="BV457" s="33">
        <f t="shared" si="1009"/>
        <v>0.22365826856654283</v>
      </c>
      <c r="BW457" s="33">
        <f t="shared" si="1009"/>
        <v>0.30891027611554028</v>
      </c>
      <c r="BX457" s="33">
        <f t="shared" si="1009"/>
        <v>0.46253180568422425</v>
      </c>
      <c r="BY457" s="33">
        <f t="shared" si="1009"/>
        <v>0.13207858980621573</v>
      </c>
      <c r="BZ457" s="33">
        <f t="shared" si="1009"/>
        <v>0.18242309532075415</v>
      </c>
      <c r="CA457" s="33">
        <f t="shared" si="1009"/>
        <v>0.27314236592652175</v>
      </c>
      <c r="CB457" s="33">
        <f t="shared" si="1009"/>
        <v>0.45676622159781621</v>
      </c>
      <c r="CC457" s="33">
        <f t="shared" si="1009"/>
        <v>0.63087218075308249</v>
      </c>
      <c r="CD457" s="33">
        <f t="shared" si="1009"/>
        <v>0.94460583373577212</v>
      </c>
      <c r="CE457" s="33">
        <f t="shared" ref="CE457:CS457" si="1010">EXP(CE456)</f>
        <v>0.38321556001446405</v>
      </c>
      <c r="CF457" s="33">
        <f t="shared" si="1010"/>
        <v>0.52928615255115985</v>
      </c>
      <c r="CG457" s="33">
        <f t="shared" si="1010"/>
        <v>0.7925009259697724</v>
      </c>
      <c r="CH457" s="33">
        <f t="shared" si="1010"/>
        <v>0.22630315026091141</v>
      </c>
      <c r="CI457" s="33">
        <f t="shared" si="1010"/>
        <v>0.31256330955685591</v>
      </c>
      <c r="CJ457" s="33">
        <f t="shared" si="1010"/>
        <v>0.46800149796860979</v>
      </c>
      <c r="CK457" s="33">
        <f t="shared" si="1010"/>
        <v>0.93649374612258918</v>
      </c>
      <c r="CL457" s="33">
        <f t="shared" si="1010"/>
        <v>1.29345784329514</v>
      </c>
      <c r="CM457" s="33">
        <f t="shared" si="1010"/>
        <v>1.9366963098759362</v>
      </c>
      <c r="CN457" s="33">
        <f t="shared" si="1010"/>
        <v>0.78569508514665332</v>
      </c>
      <c r="CO457" s="33">
        <f t="shared" si="1010"/>
        <v>1.0851791317657666</v>
      </c>
      <c r="CP457" s="33">
        <f t="shared" si="1010"/>
        <v>1.624840292197739</v>
      </c>
      <c r="CQ457" s="33">
        <f t="shared" si="1010"/>
        <v>0.46398239389468321</v>
      </c>
      <c r="CR457" s="33">
        <f t="shared" si="1010"/>
        <v>0.64083894742354552</v>
      </c>
      <c r="CS457" s="33">
        <f t="shared" si="1010"/>
        <v>0.95952908796639014</v>
      </c>
    </row>
    <row r="458" spans="2:97" ht="14.25" thickTop="1" thickBot="1" x14ac:dyDescent="0.25">
      <c r="H458" s="32">
        <f t="shared" ref="H458:H459" si="1011">H457</f>
        <v>4.6768873867425453E-6</v>
      </c>
      <c r="I458" s="32">
        <f t="shared" ref="I458:J458" si="1012">I453</f>
        <v>-0.35114855791978972</v>
      </c>
      <c r="J458" s="32">
        <f t="shared" si="1012"/>
        <v>9.3995986690990005E-2</v>
      </c>
      <c r="K458" s="32">
        <f t="shared" si="1007"/>
        <v>-0.35114811831114517</v>
      </c>
      <c r="L458" s="32">
        <f>$CE$5-$CE$7*SUMPRODUCT($B$5:$CD$5,Q458:CS458)</f>
        <v>-3.0107037297000261E-5</v>
      </c>
      <c r="M458" s="32">
        <f>SUMPRODUCT($B$7:$CD$7, LN(Q458:CS458))</f>
        <v>-487.23803414568391</v>
      </c>
      <c r="O458" s="48">
        <f t="shared" si="1008"/>
        <v>0.99999999999999944</v>
      </c>
      <c r="P458" s="39" t="s">
        <v>405</v>
      </c>
      <c r="Q458" s="32">
        <f t="shared" ref="Q458:AV458" si="1013">Q457/$O457</f>
        <v>8.1791875870359486E-3</v>
      </c>
      <c r="R458" s="32">
        <f t="shared" si="1013"/>
        <v>1.1296855296724029E-2</v>
      </c>
      <c r="S458" s="32">
        <f t="shared" si="1013"/>
        <v>1.6914797865101829E-2</v>
      </c>
      <c r="T458" s="32">
        <f t="shared" si="1013"/>
        <v>6.8621360412004671E-3</v>
      </c>
      <c r="U458" s="32">
        <f t="shared" si="1013"/>
        <v>9.4777821218756265E-3</v>
      </c>
      <c r="V458" s="32">
        <f t="shared" si="1013"/>
        <v>1.4191096954874844E-2</v>
      </c>
      <c r="W458" s="32">
        <f t="shared" si="1013"/>
        <v>4.0523485100239457E-3</v>
      </c>
      <c r="X458" s="32">
        <f t="shared" si="1013"/>
        <v>5.5969855492977493E-3</v>
      </c>
      <c r="Y458" s="32">
        <f t="shared" si="1013"/>
        <v>8.3803746028083791E-3</v>
      </c>
      <c r="Z458" s="32">
        <f t="shared" si="1013"/>
        <v>1.4014201092220246E-2</v>
      </c>
      <c r="AA458" s="32">
        <f t="shared" si="1013"/>
        <v>1.9356005734473703E-2</v>
      </c>
      <c r="AB458" s="32">
        <f t="shared" si="1013"/>
        <v>2.8981775536181122E-2</v>
      </c>
      <c r="AC458" s="32">
        <f t="shared" si="1013"/>
        <v>1.1757568020078327E-2</v>
      </c>
      <c r="AD458" s="32">
        <f t="shared" si="1013"/>
        <v>1.6239209964415149E-2</v>
      </c>
      <c r="AE458" s="32">
        <f t="shared" si="1013"/>
        <v>2.4314992696833515E-2</v>
      </c>
      <c r="AF458" s="32">
        <f t="shared" si="1013"/>
        <v>6.9432845635241033E-3</v>
      </c>
      <c r="AG458" s="32">
        <f t="shared" si="1013"/>
        <v>9.5898620936916666E-3</v>
      </c>
      <c r="AH458" s="32">
        <f t="shared" si="1013"/>
        <v>1.4358914459675883E-2</v>
      </c>
      <c r="AI458" s="32">
        <f t="shared" si="1013"/>
        <v>2.8732885794091223E-2</v>
      </c>
      <c r="AJ458" s="32">
        <f t="shared" si="1013"/>
        <v>3.9685023679812005E-2</v>
      </c>
      <c r="AK458" s="32">
        <f t="shared" si="1013"/>
        <v>5.9420443670767306E-2</v>
      </c>
      <c r="AL458" s="32">
        <f t="shared" si="1013"/>
        <v>2.4106180360485199E-2</v>
      </c>
      <c r="AM458" s="32">
        <f t="shared" si="1013"/>
        <v>3.3294753102467878E-2</v>
      </c>
      <c r="AN458" s="32">
        <f t="shared" si="1013"/>
        <v>4.9852282241769609E-2</v>
      </c>
      <c r="AO458" s="32">
        <f t="shared" si="1013"/>
        <v>1.4235602949237263E-2</v>
      </c>
      <c r="AP458" s="32">
        <f t="shared" si="1013"/>
        <v>1.966179952077976E-2</v>
      </c>
      <c r="AQ458" s="32">
        <f t="shared" si="1013"/>
        <v>2.9439641017141211E-2</v>
      </c>
      <c r="AR458" s="32">
        <f t="shared" si="1013"/>
        <v>5.1920813073863059E-3</v>
      </c>
      <c r="AS458" s="32">
        <f t="shared" si="1013"/>
        <v>7.1711512413941908E-3</v>
      </c>
      <c r="AT458" s="32">
        <f t="shared" si="1013"/>
        <v>1.0737375182935389E-2</v>
      </c>
      <c r="AU458" s="32">
        <f t="shared" si="1013"/>
        <v>4.3560277703779014E-3</v>
      </c>
      <c r="AV458" s="32">
        <f t="shared" si="1013"/>
        <v>6.0164184849443615E-3</v>
      </c>
      <c r="AW458" s="32">
        <f t="shared" ref="AW458:CB458" si="1014">AW457/$O457</f>
        <v>9.008392147344519E-3</v>
      </c>
      <c r="AX458" s="32">
        <f t="shared" si="1014"/>
        <v>2.5723976527031569E-3</v>
      </c>
      <c r="AY458" s="32">
        <f t="shared" si="1014"/>
        <v>3.5529205974295492E-3</v>
      </c>
      <c r="AZ458" s="32">
        <f t="shared" si="1014"/>
        <v>5.3197931776381296E-3</v>
      </c>
      <c r="BA458" s="32">
        <f t="shared" si="1014"/>
        <v>8.8961001021909542E-3</v>
      </c>
      <c r="BB458" s="32">
        <f t="shared" si="1014"/>
        <v>1.2287033949302346E-2</v>
      </c>
      <c r="BC458" s="32">
        <f t="shared" si="1014"/>
        <v>1.8397393801650484E-2</v>
      </c>
      <c r="BD458" s="32">
        <f t="shared" si="1014"/>
        <v>7.4636079057693091E-3</v>
      </c>
      <c r="BE458" s="32">
        <f t="shared" si="1014"/>
        <v>1.0308517515431666E-2</v>
      </c>
      <c r="BF458" s="32">
        <f t="shared" si="1014"/>
        <v>1.5434958267806869E-2</v>
      </c>
      <c r="BG458" s="32">
        <f t="shared" si="1014"/>
        <v>4.4075401878882151E-3</v>
      </c>
      <c r="BH458" s="32">
        <f t="shared" si="1014"/>
        <v>6.0875659333194066E-3</v>
      </c>
      <c r="BI458" s="32">
        <f t="shared" si="1014"/>
        <v>9.1149213252680987E-3</v>
      </c>
      <c r="BJ458" s="32">
        <f t="shared" si="1014"/>
        <v>1.8239400631332028E-2</v>
      </c>
      <c r="BK458" s="32">
        <f t="shared" si="1014"/>
        <v>2.519172808283816E-2</v>
      </c>
      <c r="BL458" s="32">
        <f t="shared" si="1014"/>
        <v>3.7719611095433349E-2</v>
      </c>
      <c r="BM458" s="32">
        <f t="shared" si="1014"/>
        <v>1.5302405906491158E-2</v>
      </c>
      <c r="BN458" s="32">
        <f t="shared" si="1014"/>
        <v>2.113523664518515E-2</v>
      </c>
      <c r="BO458" s="32">
        <f t="shared" si="1014"/>
        <v>3.1645820566372176E-2</v>
      </c>
      <c r="BP458" s="32">
        <f t="shared" si="1014"/>
        <v>9.0366441881415786E-3</v>
      </c>
      <c r="BQ458" s="32">
        <f t="shared" si="1014"/>
        <v>1.2481149340947245E-2</v>
      </c>
      <c r="BR458" s="32">
        <f t="shared" si="1014"/>
        <v>1.8688043059867557E-2</v>
      </c>
      <c r="BS458" s="32">
        <f t="shared" si="1014"/>
        <v>2.0922044289969559E-3</v>
      </c>
      <c r="BT458" s="32">
        <f t="shared" si="1014"/>
        <v>2.889691724763208E-3</v>
      </c>
      <c r="BU458" s="32">
        <f t="shared" si="1014"/>
        <v>4.326739622043438E-3</v>
      </c>
      <c r="BV458" s="32">
        <f t="shared" si="1014"/>
        <v>1.7553077570363043E-3</v>
      </c>
      <c r="BW458" s="32">
        <f t="shared" si="1014"/>
        <v>2.4243798692043859E-3</v>
      </c>
      <c r="BX458" s="32">
        <f t="shared" si="1014"/>
        <v>3.6300275039998138E-3</v>
      </c>
      <c r="BY458" s="32">
        <f t="shared" si="1014"/>
        <v>1.0365750155858422E-3</v>
      </c>
      <c r="BZ458" s="32">
        <f t="shared" si="1014"/>
        <v>1.4316871731653615E-3</v>
      </c>
      <c r="CA458" s="32">
        <f t="shared" si="1014"/>
        <v>2.1436672865212075E-3</v>
      </c>
      <c r="CB458" s="32">
        <f t="shared" si="1014"/>
        <v>3.5847782291324902E-3</v>
      </c>
      <c r="CC458" s="32">
        <f t="shared" ref="CC458:CS458" si="1015">CC457/$O457</f>
        <v>4.9511911170180096E-3</v>
      </c>
      <c r="CD458" s="32">
        <f t="shared" si="1015"/>
        <v>7.413425660159915E-3</v>
      </c>
      <c r="CE458" s="32">
        <f t="shared" si="1015"/>
        <v>3.0075402506760888E-3</v>
      </c>
      <c r="CF458" s="32">
        <f t="shared" si="1015"/>
        <v>4.1539268600236778E-3</v>
      </c>
      <c r="CG458" s="32">
        <f t="shared" si="1015"/>
        <v>6.2196807286797016E-3</v>
      </c>
      <c r="CH458" s="32">
        <f t="shared" si="1015"/>
        <v>1.776065233986848E-3</v>
      </c>
      <c r="CI458" s="32">
        <f t="shared" si="1015"/>
        <v>2.4530494908434649E-3</v>
      </c>
      <c r="CJ458" s="32">
        <f t="shared" si="1015"/>
        <v>3.6729545701750001E-3</v>
      </c>
      <c r="CK458" s="32">
        <f t="shared" si="1015"/>
        <v>7.3497606304499061E-3</v>
      </c>
      <c r="CL458" s="32">
        <f t="shared" si="1015"/>
        <v>1.0151274979846825E-2</v>
      </c>
      <c r="CM458" s="32">
        <f t="shared" si="1015"/>
        <v>1.5199518790593686E-2</v>
      </c>
      <c r="CN458" s="32">
        <f t="shared" si="1015"/>
        <v>6.1662673437575116E-3</v>
      </c>
      <c r="CO458" s="32">
        <f t="shared" si="1015"/>
        <v>8.5166685764432124E-3</v>
      </c>
      <c r="CP458" s="32">
        <f t="shared" si="1015"/>
        <v>1.2752020245525915E-2</v>
      </c>
      <c r="CQ458" s="32">
        <f t="shared" si="1015"/>
        <v>3.6414119645628109E-3</v>
      </c>
      <c r="CR458" s="32">
        <f t="shared" si="1015"/>
        <v>5.0294119803080684E-3</v>
      </c>
      <c r="CS458" s="32">
        <f t="shared" si="1015"/>
        <v>7.5305458725228001E-3</v>
      </c>
    </row>
    <row r="459" spans="2:97" ht="13.5" thickTop="1" x14ac:dyDescent="0.2">
      <c r="H459" s="34">
        <f t="shared" si="1011"/>
        <v>4.6768873867425453E-6</v>
      </c>
      <c r="I459" s="34">
        <f t="shared" ref="I459:J459" si="1016">I454</f>
        <v>0.36329526894516173</v>
      </c>
      <c r="J459" s="34">
        <f t="shared" si="1016"/>
        <v>0.58645184781728887</v>
      </c>
      <c r="K459" s="34">
        <f t="shared" si="1007"/>
        <v>0.36329801171441173</v>
      </c>
      <c r="L459" s="34">
        <f>$CE$6-$CE$7*SUMPRODUCT($B$6:$CD$6,Q458:CS458)</f>
        <v>-2.1317469361292751E-4</v>
      </c>
    </row>
    <row r="460" spans="2:97" ht="13.5" thickBot="1" x14ac:dyDescent="0.25">
      <c r="B460" s="39" t="s">
        <v>406</v>
      </c>
      <c r="D460" s="39" t="s">
        <v>407</v>
      </c>
      <c r="E460" s="39" t="s">
        <v>408</v>
      </c>
      <c r="F460" s="39" t="s">
        <v>409</v>
      </c>
      <c r="H460" s="39" t="s">
        <v>386</v>
      </c>
      <c r="I460" s="39" t="s">
        <v>410</v>
      </c>
      <c r="J460" s="39" t="s">
        <v>411</v>
      </c>
      <c r="K460" s="39" t="s">
        <v>388</v>
      </c>
      <c r="L460" s="39" t="s">
        <v>412</v>
      </c>
      <c r="M460" s="39" t="s">
        <v>413</v>
      </c>
      <c r="O460" s="45" t="s">
        <v>375</v>
      </c>
    </row>
    <row r="461" spans="2:97" ht="14.25" thickTop="1" thickBot="1" x14ac:dyDescent="0.25">
      <c r="B461" s="32">
        <f>1+B456</f>
        <v>4</v>
      </c>
      <c r="D461" s="32">
        <f>IF(F456,IF(M461&lt;0,D456,H461),E456)</f>
        <v>0</v>
      </c>
      <c r="E461" s="32">
        <f>IF(F456,IF(M461&lt;0,H461,E456),H461)</f>
        <v>2.3384436933712727E-6</v>
      </c>
      <c r="F461" s="32" t="b">
        <f>OR(F456,M461*M456&lt;=0)</f>
        <v>1</v>
      </c>
      <c r="H461" s="32">
        <f>IF(F456,(D456+E456)/2,2*H456)</f>
        <v>2.3384436933712727E-6</v>
      </c>
      <c r="I461" s="32">
        <f>I456</f>
        <v>-0.68168260704254813</v>
      </c>
      <c r="J461" s="32">
        <f>J456</f>
        <v>-1</v>
      </c>
      <c r="K461" s="32">
        <f>I461+J461*H461</f>
        <v>-0.68168494548624148</v>
      </c>
      <c r="L461" s="32">
        <f>$CE$3-$CE$7*SUMPRODUCT($B$3:$CD$3,Q463:CS463)</f>
        <v>1.2380965971914293E-4</v>
      </c>
      <c r="M461" s="32">
        <f>SUMPRODUCT(L461:L464,J461:J464)</f>
        <v>-2.0399542544987179E-4</v>
      </c>
      <c r="O461" s="46">
        <f>SUM(Q461:CS461)</f>
        <v>7.3626217224496662</v>
      </c>
      <c r="P461" s="39" t="s">
        <v>402</v>
      </c>
      <c r="Q461" s="32">
        <f t="shared" ref="Q461:AV461" si="1017">SUMPRODUCT(B$3:B$6,$K461:$K464)</f>
        <v>4.1311161291487042E-2</v>
      </c>
      <c r="R461" s="32">
        <f t="shared" si="1017"/>
        <v>0.36424150825129742</v>
      </c>
      <c r="S461" s="32">
        <f t="shared" si="1017"/>
        <v>0.76790444195106045</v>
      </c>
      <c r="T461" s="32">
        <f t="shared" si="1017"/>
        <v>-0.13426300776624667</v>
      </c>
      <c r="U461" s="32">
        <f t="shared" si="1017"/>
        <v>0.18866733919356374</v>
      </c>
      <c r="V461" s="32">
        <f t="shared" si="1017"/>
        <v>0.59233027289332674</v>
      </c>
      <c r="W461" s="32">
        <f t="shared" si="1017"/>
        <v>-0.66098551493944779</v>
      </c>
      <c r="X461" s="32">
        <f t="shared" si="1017"/>
        <v>-0.33805516797963742</v>
      </c>
      <c r="Y461" s="32">
        <f t="shared" si="1017"/>
        <v>6.560776572012561E-2</v>
      </c>
      <c r="Z461" s="32">
        <f t="shared" si="1017"/>
        <v>0.57979014584614574</v>
      </c>
      <c r="AA461" s="32">
        <f t="shared" si="1017"/>
        <v>0.90272049280595612</v>
      </c>
      <c r="AB461" s="32">
        <f t="shared" si="1017"/>
        <v>1.306383426505719</v>
      </c>
      <c r="AC461" s="32">
        <f t="shared" si="1017"/>
        <v>0.40421597678841203</v>
      </c>
      <c r="AD461" s="32">
        <f t="shared" si="1017"/>
        <v>0.72714632374822241</v>
      </c>
      <c r="AE461" s="32">
        <f t="shared" si="1017"/>
        <v>1.1308092574479853</v>
      </c>
      <c r="AF461" s="32">
        <f t="shared" si="1017"/>
        <v>-0.12250653038478909</v>
      </c>
      <c r="AG461" s="32">
        <f t="shared" si="1017"/>
        <v>0.20042381657502131</v>
      </c>
      <c r="AH461" s="32">
        <f t="shared" si="1017"/>
        <v>0.60408675027478431</v>
      </c>
      <c r="AI461" s="32">
        <f t="shared" si="1017"/>
        <v>1.2977621252523575</v>
      </c>
      <c r="AJ461" s="32">
        <f t="shared" si="1017"/>
        <v>1.6206924722121678</v>
      </c>
      <c r="AK461" s="32">
        <f t="shared" si="1017"/>
        <v>2.0243554059119306</v>
      </c>
      <c r="AL461" s="32">
        <f t="shared" si="1017"/>
        <v>1.1221879561946237</v>
      </c>
      <c r="AM461" s="32">
        <f t="shared" si="1017"/>
        <v>1.4451183031544341</v>
      </c>
      <c r="AN461" s="32">
        <f t="shared" si="1017"/>
        <v>1.8487812368541969</v>
      </c>
      <c r="AO461" s="32">
        <f t="shared" si="1017"/>
        <v>0.59546544902142251</v>
      </c>
      <c r="AP461" s="32">
        <f t="shared" si="1017"/>
        <v>0.91839579598123289</v>
      </c>
      <c r="AQ461" s="32">
        <f t="shared" si="1017"/>
        <v>1.3220587296809958</v>
      </c>
      <c r="AR461" s="32">
        <f t="shared" si="1017"/>
        <v>-0.41314546903267396</v>
      </c>
      <c r="AS461" s="32">
        <f t="shared" si="1017"/>
        <v>-9.0215122072863557E-2</v>
      </c>
      <c r="AT461" s="32">
        <f t="shared" si="1017"/>
        <v>0.31344781162689944</v>
      </c>
      <c r="AU461" s="32">
        <f t="shared" si="1017"/>
        <v>-0.58871963809040762</v>
      </c>
      <c r="AV461" s="32">
        <f t="shared" si="1017"/>
        <v>-0.26578929113059724</v>
      </c>
      <c r="AW461" s="32">
        <f t="shared" ref="AW461:CB461" si="1018">SUMPRODUCT(AH$3:AH$6,$K461:$K464)</f>
        <v>0.13787364256916573</v>
      </c>
      <c r="AX461" s="32">
        <f t="shared" si="1018"/>
        <v>-1.115442145263609</v>
      </c>
      <c r="AY461" s="32">
        <f t="shared" si="1018"/>
        <v>-0.79251179830379848</v>
      </c>
      <c r="AZ461" s="32">
        <f t="shared" si="1018"/>
        <v>-0.38884886460403545</v>
      </c>
      <c r="BA461" s="32">
        <f t="shared" si="1018"/>
        <v>0.12533351552198474</v>
      </c>
      <c r="BB461" s="32">
        <f t="shared" si="1018"/>
        <v>0.44826386248179517</v>
      </c>
      <c r="BC461" s="32">
        <f t="shared" si="1018"/>
        <v>0.8519267961815582</v>
      </c>
      <c r="BD461" s="32">
        <f t="shared" si="1018"/>
        <v>-5.0240653535748969E-2</v>
      </c>
      <c r="BE461" s="32">
        <f t="shared" si="1018"/>
        <v>0.27268969342406146</v>
      </c>
      <c r="BF461" s="32">
        <f t="shared" si="1018"/>
        <v>0.67635262712382449</v>
      </c>
      <c r="BG461" s="32">
        <f t="shared" si="1018"/>
        <v>-0.57696316070895004</v>
      </c>
      <c r="BH461" s="32">
        <f t="shared" si="1018"/>
        <v>-0.25403281374913966</v>
      </c>
      <c r="BI461" s="32">
        <f t="shared" si="1018"/>
        <v>0.14963011995062331</v>
      </c>
      <c r="BJ461" s="32">
        <f t="shared" si="1018"/>
        <v>0.84330549492819629</v>
      </c>
      <c r="BK461" s="32">
        <f t="shared" si="1018"/>
        <v>1.1662358418880068</v>
      </c>
      <c r="BL461" s="32">
        <f t="shared" si="1018"/>
        <v>1.5698987755877698</v>
      </c>
      <c r="BM461" s="32">
        <f t="shared" si="1018"/>
        <v>0.66773132587046258</v>
      </c>
      <c r="BN461" s="32">
        <f t="shared" si="1018"/>
        <v>0.99066167283027295</v>
      </c>
      <c r="BO461" s="32">
        <f t="shared" si="1018"/>
        <v>1.3943246065300361</v>
      </c>
      <c r="BP461" s="32">
        <f t="shared" si="1018"/>
        <v>0.14100881869726145</v>
      </c>
      <c r="BQ461" s="32">
        <f t="shared" si="1018"/>
        <v>0.46393916565707183</v>
      </c>
      <c r="BR461" s="32">
        <f t="shared" si="1018"/>
        <v>0.86760209935683485</v>
      </c>
      <c r="BS461" s="32">
        <f t="shared" si="1018"/>
        <v>-1.3220587296809958</v>
      </c>
      <c r="BT461" s="32">
        <f t="shared" si="1018"/>
        <v>-0.99912838272118554</v>
      </c>
      <c r="BU461" s="32">
        <f t="shared" si="1018"/>
        <v>-0.59546544902142251</v>
      </c>
      <c r="BV461" s="32">
        <f t="shared" si="1018"/>
        <v>-1.4976328987387295</v>
      </c>
      <c r="BW461" s="32">
        <f t="shared" si="1018"/>
        <v>-1.1747025517789191</v>
      </c>
      <c r="BX461" s="32">
        <f t="shared" si="1018"/>
        <v>-0.77103961807915622</v>
      </c>
      <c r="BY461" s="32">
        <f t="shared" si="1018"/>
        <v>-2.0243554059119306</v>
      </c>
      <c r="BZ461" s="32">
        <f t="shared" si="1018"/>
        <v>-1.7014250589521203</v>
      </c>
      <c r="CA461" s="32">
        <f t="shared" si="1018"/>
        <v>-1.2977621252523575</v>
      </c>
      <c r="CB461" s="32">
        <f t="shared" si="1018"/>
        <v>-0.78357974512633721</v>
      </c>
      <c r="CC461" s="32">
        <f t="shared" ref="CC461:CS461" si="1019">SUMPRODUCT(BN$3:BN$6,$K461:$K464)</f>
        <v>-0.46064939816652684</v>
      </c>
      <c r="CD461" s="32">
        <f t="shared" si="1019"/>
        <v>-5.6986464466763809E-2</v>
      </c>
      <c r="CE461" s="32">
        <f t="shared" si="1019"/>
        <v>-0.95915391418407092</v>
      </c>
      <c r="CF461" s="32">
        <f t="shared" si="1019"/>
        <v>-0.63622356722426054</v>
      </c>
      <c r="CG461" s="32">
        <f t="shared" si="1019"/>
        <v>-0.23256063352449752</v>
      </c>
      <c r="CH461" s="32">
        <f t="shared" si="1019"/>
        <v>-1.4858764213572719</v>
      </c>
      <c r="CI461" s="32">
        <f t="shared" si="1019"/>
        <v>-1.1629460743974616</v>
      </c>
      <c r="CJ461" s="32">
        <f t="shared" si="1019"/>
        <v>-0.75928314069769864</v>
      </c>
      <c r="CK461" s="32">
        <f t="shared" si="1019"/>
        <v>-6.560776572012561E-2</v>
      </c>
      <c r="CL461" s="32">
        <f t="shared" si="1019"/>
        <v>0.25732258123968477</v>
      </c>
      <c r="CM461" s="32">
        <f t="shared" si="1019"/>
        <v>0.66098551493944779</v>
      </c>
      <c r="CN461" s="32">
        <f t="shared" si="1019"/>
        <v>-0.24118193477785932</v>
      </c>
      <c r="CO461" s="32">
        <f t="shared" si="1019"/>
        <v>8.1748412181951086E-2</v>
      </c>
      <c r="CP461" s="32">
        <f t="shared" si="1019"/>
        <v>0.48541134588171408</v>
      </c>
      <c r="CQ461" s="32">
        <f t="shared" si="1019"/>
        <v>-0.76790444195106045</v>
      </c>
      <c r="CR461" s="32">
        <f t="shared" si="1019"/>
        <v>-0.44497409499125007</v>
      </c>
      <c r="CS461" s="32">
        <f t="shared" si="1019"/>
        <v>-4.1311161291487042E-2</v>
      </c>
    </row>
    <row r="462" spans="2:97" ht="14.25" thickTop="1" thickBot="1" x14ac:dyDescent="0.25">
      <c r="H462" s="33">
        <f>H461</f>
        <v>2.3384436933712727E-6</v>
      </c>
      <c r="I462" s="33">
        <f t="shared" ref="I462:J462" si="1020">I457</f>
        <v>0.62822622167365261</v>
      </c>
      <c r="J462" s="33">
        <f t="shared" si="1020"/>
        <v>-0.31631859236165683</v>
      </c>
      <c r="K462" s="33">
        <f t="shared" ref="K462:K464" si="1021">I462+J462*H462</f>
        <v>0.62822548198043515</v>
      </c>
      <c r="L462" s="33">
        <f>$CE$4-$CE$7*SUMPRODUCT($B$4:$CD$4,Q463:CS463)</f>
        <v>5.2491391400621978E-5</v>
      </c>
      <c r="M462" s="39" t="s">
        <v>414</v>
      </c>
      <c r="O462" s="47">
        <f t="shared" ref="O462:O463" si="1022">SUM(Q462:CS462)</f>
        <v>127.41812365107396</v>
      </c>
      <c r="P462" s="39" t="s">
        <v>404</v>
      </c>
      <c r="Q462" s="33">
        <f>EXP(Q461)</f>
        <v>1.0421763400341746</v>
      </c>
      <c r="R462" s="33">
        <f>EXP(R461)</f>
        <v>1.4394218044262643</v>
      </c>
      <c r="S462" s="33">
        <f t="shared" ref="S462:CD462" si="1023">EXP(S461)</f>
        <v>2.1552450770765996</v>
      </c>
      <c r="T462" s="33">
        <f t="shared" si="1023"/>
        <v>0.87436007087045597</v>
      </c>
      <c r="U462" s="33">
        <f t="shared" si="1023"/>
        <v>1.2076391514408755</v>
      </c>
      <c r="V462" s="33">
        <f t="shared" si="1023"/>
        <v>1.8081971024923695</v>
      </c>
      <c r="W462" s="33">
        <f t="shared" si="1023"/>
        <v>0.5163422206909184</v>
      </c>
      <c r="X462" s="33">
        <f t="shared" si="1023"/>
        <v>0.71315594344044908</v>
      </c>
      <c r="Y462" s="33">
        <f t="shared" si="1023"/>
        <v>1.0678078041902286</v>
      </c>
      <c r="Z462" s="33">
        <f t="shared" si="1023"/>
        <v>1.7856636624911504</v>
      </c>
      <c r="AA462" s="33">
        <f t="shared" si="1023"/>
        <v>2.4663035538468838</v>
      </c>
      <c r="AB462" s="33">
        <f t="shared" si="1023"/>
        <v>3.6927942710467043</v>
      </c>
      <c r="AC462" s="33">
        <f t="shared" si="1023"/>
        <v>1.4981274727800502</v>
      </c>
      <c r="AD462" s="33">
        <f t="shared" si="1023"/>
        <v>2.0691674405685565</v>
      </c>
      <c r="AE462" s="33">
        <f t="shared" si="1023"/>
        <v>3.0981626971463694</v>
      </c>
      <c r="AF462" s="33">
        <f t="shared" si="1023"/>
        <v>0.8847001274923636</v>
      </c>
      <c r="AG462" s="33">
        <f t="shared" si="1023"/>
        <v>1.2219205186038338</v>
      </c>
      <c r="AH462" s="33">
        <f t="shared" si="1023"/>
        <v>1.8295805817319086</v>
      </c>
      <c r="AI462" s="33">
        <f t="shared" si="1023"/>
        <v>3.6610944224869248</v>
      </c>
      <c r="AJ462" s="33">
        <f t="shared" si="1023"/>
        <v>5.056590652996646</v>
      </c>
      <c r="AK462" s="33">
        <f t="shared" si="1023"/>
        <v>7.5712290019161212</v>
      </c>
      <c r="AL462" s="33">
        <f t="shared" si="1023"/>
        <v>3.0715673113478368</v>
      </c>
      <c r="AM462" s="33">
        <f t="shared" si="1023"/>
        <v>4.2423539969944546</v>
      </c>
      <c r="AN462" s="33">
        <f t="shared" si="1023"/>
        <v>6.3520731304212408</v>
      </c>
      <c r="AO462" s="33">
        <f t="shared" si="1023"/>
        <v>1.8138750148598128</v>
      </c>
      <c r="AP462" s="33">
        <f t="shared" si="1023"/>
        <v>2.5052682032750928</v>
      </c>
      <c r="AQ462" s="33">
        <f t="shared" si="1023"/>
        <v>3.7511360084039729</v>
      </c>
      <c r="AR462" s="33">
        <f t="shared" si="1023"/>
        <v>0.6615660384560661</v>
      </c>
      <c r="AS462" s="33">
        <f t="shared" si="1023"/>
        <v>0.91373459964590975</v>
      </c>
      <c r="AT462" s="33">
        <f t="shared" si="1023"/>
        <v>1.3681340602078429</v>
      </c>
      <c r="AU462" s="33">
        <f t="shared" si="1023"/>
        <v>0.55503747883104371</v>
      </c>
      <c r="AV462" s="33">
        <f t="shared" si="1023"/>
        <v>0.76660064003850548</v>
      </c>
      <c r="AW462" s="33">
        <f t="shared" si="1023"/>
        <v>1.1478305041970034</v>
      </c>
      <c r="AX462" s="33">
        <f t="shared" si="1023"/>
        <v>0.32777032475991269</v>
      </c>
      <c r="AY462" s="33">
        <f t="shared" si="1023"/>
        <v>0.45270625918050028</v>
      </c>
      <c r="AZ462" s="33">
        <f t="shared" si="1023"/>
        <v>0.67783670739199031</v>
      </c>
      <c r="BA462" s="33">
        <f t="shared" si="1023"/>
        <v>1.13352643869317</v>
      </c>
      <c r="BB462" s="33">
        <f t="shared" si="1023"/>
        <v>1.5655917420799408</v>
      </c>
      <c r="BC462" s="33">
        <f t="shared" si="1023"/>
        <v>2.3441592203575783</v>
      </c>
      <c r="BD462" s="33">
        <f t="shared" si="1023"/>
        <v>0.95100053531899953</v>
      </c>
      <c r="BE462" s="33">
        <f t="shared" si="1023"/>
        <v>1.31349259618994</v>
      </c>
      <c r="BF462" s="33">
        <f t="shared" si="1023"/>
        <v>1.966691377753091</v>
      </c>
      <c r="BG462" s="33">
        <f t="shared" si="1023"/>
        <v>0.5616012723408278</v>
      </c>
      <c r="BH462" s="33">
        <f t="shared" si="1023"/>
        <v>0.77566634910787946</v>
      </c>
      <c r="BI462" s="33">
        <f t="shared" si="1023"/>
        <v>1.1614045828874153</v>
      </c>
      <c r="BJ462" s="33">
        <f t="shared" si="1023"/>
        <v>2.3240363846859649</v>
      </c>
      <c r="BK462" s="33">
        <f t="shared" si="1023"/>
        <v>3.2098873462117425</v>
      </c>
      <c r="BL462" s="33">
        <f t="shared" si="1023"/>
        <v>4.8061616682615114</v>
      </c>
      <c r="BM462" s="33">
        <f t="shared" si="1023"/>
        <v>1.9498088182973952</v>
      </c>
      <c r="BN462" s="33">
        <f t="shared" si="1023"/>
        <v>2.6930157783354067</v>
      </c>
      <c r="BO462" s="33">
        <f t="shared" si="1023"/>
        <v>4.0322502972368408</v>
      </c>
      <c r="BP462" s="33">
        <f t="shared" si="1023"/>
        <v>1.151434802094907</v>
      </c>
      <c r="BQ462" s="33">
        <f t="shared" si="1023"/>
        <v>1.5903262210465272</v>
      </c>
      <c r="BR462" s="33">
        <f t="shared" si="1023"/>
        <v>2.3811941352538675</v>
      </c>
      <c r="BS462" s="33">
        <f t="shared" si="1023"/>
        <v>0.26658590831140733</v>
      </c>
      <c r="BT462" s="33">
        <f t="shared" si="1023"/>
        <v>0.36820023103157135</v>
      </c>
      <c r="BU462" s="33">
        <f t="shared" si="1023"/>
        <v>0.5513059013480518</v>
      </c>
      <c r="BV462" s="33">
        <f t="shared" si="1023"/>
        <v>0.22365895744340494</v>
      </c>
      <c r="BW462" s="33">
        <f t="shared" si="1023"/>
        <v>0.30891085100696691</v>
      </c>
      <c r="BX462" s="33">
        <f t="shared" si="1023"/>
        <v>0.46253196168143318</v>
      </c>
      <c r="BY462" s="33">
        <f t="shared" si="1023"/>
        <v>0.13207895306652603</v>
      </c>
      <c r="BZ462" s="33">
        <f t="shared" si="1023"/>
        <v>0.18242337466950795</v>
      </c>
      <c r="CA462" s="33">
        <f t="shared" si="1023"/>
        <v>0.27314236799189556</v>
      </c>
      <c r="CB462" s="33">
        <f t="shared" si="1023"/>
        <v>0.45676796825791277</v>
      </c>
      <c r="CC462" s="33">
        <f t="shared" si="1023"/>
        <v>0.63087382414799731</v>
      </c>
      <c r="CD462" s="33">
        <f t="shared" si="1023"/>
        <v>0.94460685503747421</v>
      </c>
      <c r="CE462" s="33">
        <f t="shared" ref="CE462:CS462" si="1024">EXP(CE461)</f>
        <v>0.3832169833026976</v>
      </c>
      <c r="CF462" s="33">
        <f t="shared" si="1024"/>
        <v>0.52928747314899738</v>
      </c>
      <c r="CG462" s="33">
        <f t="shared" si="1024"/>
        <v>0.79250169571898077</v>
      </c>
      <c r="CH462" s="33">
        <f t="shared" si="1024"/>
        <v>0.22630391615207437</v>
      </c>
      <c r="CI462" s="33">
        <f t="shared" si="1024"/>
        <v>0.31256398636498228</v>
      </c>
      <c r="CJ462" s="33">
        <f t="shared" si="1024"/>
        <v>0.46800179823111321</v>
      </c>
      <c r="CK462" s="33">
        <f t="shared" si="1024"/>
        <v>0.93649811892726276</v>
      </c>
      <c r="CL462" s="33">
        <f t="shared" si="1024"/>
        <v>1.2934623061428157</v>
      </c>
      <c r="CM462" s="33">
        <f t="shared" si="1024"/>
        <v>1.9367000410346036</v>
      </c>
      <c r="CN462" s="33">
        <f t="shared" si="1024"/>
        <v>0.78569866747160966</v>
      </c>
      <c r="CO462" s="33">
        <f t="shared" si="1024"/>
        <v>1.0851827567206238</v>
      </c>
      <c r="CP462" s="33">
        <f t="shared" si="1024"/>
        <v>1.6248432439737623</v>
      </c>
      <c r="CQ462" s="33">
        <f t="shared" si="1024"/>
        <v>0.46398435641315189</v>
      </c>
      <c r="CR462" s="33">
        <f t="shared" si="1024"/>
        <v>0.64084087680581725</v>
      </c>
      <c r="CS462" s="33">
        <f t="shared" si="1024"/>
        <v>0.95953051473727413</v>
      </c>
    </row>
    <row r="463" spans="2:97" ht="14.25" thickTop="1" thickBot="1" x14ac:dyDescent="0.25">
      <c r="H463" s="32">
        <f t="shared" ref="H463:H464" si="1025">H462</f>
        <v>2.3384436933712727E-6</v>
      </c>
      <c r="I463" s="32">
        <f t="shared" ref="I463:J463" si="1026">I458</f>
        <v>-0.35114855791978972</v>
      </c>
      <c r="J463" s="32">
        <f t="shared" si="1026"/>
        <v>9.3995986690990005E-2</v>
      </c>
      <c r="K463" s="32">
        <f t="shared" si="1021"/>
        <v>-0.35114833811546742</v>
      </c>
      <c r="L463" s="32">
        <f>$CE$5-$CE$7*SUMPRODUCT($B$5:$CD$5,Q463:CS463)</f>
        <v>-1.4972950133085305E-5</v>
      </c>
      <c r="M463" s="32">
        <f>SUMPRODUCT($B$7:$CD$7, LN(Q463:CS463))</f>
        <v>-487.23803414496604</v>
      </c>
      <c r="O463" s="48">
        <f t="shared" si="1022"/>
        <v>1</v>
      </c>
      <c r="P463" s="39" t="s">
        <v>405</v>
      </c>
      <c r="Q463" s="32">
        <f t="shared" ref="Q463:AV463" si="1027">Q462/$O462</f>
        <v>8.1791844846821407E-3</v>
      </c>
      <c r="R463" s="32">
        <f t="shared" si="1027"/>
        <v>1.1296837240893807E-2</v>
      </c>
      <c r="S463" s="32">
        <f t="shared" si="1027"/>
        <v>1.6914745056037669E-2</v>
      </c>
      <c r="T463" s="32">
        <f t="shared" si="1027"/>
        <v>6.8621326842391184E-3</v>
      </c>
      <c r="U463" s="32">
        <f t="shared" si="1027"/>
        <v>9.4777659318537356E-3</v>
      </c>
      <c r="V463" s="32">
        <f t="shared" si="1027"/>
        <v>1.4191051089749185E-2</v>
      </c>
      <c r="W463" s="32">
        <f t="shared" si="1027"/>
        <v>4.0523451915277543E-3</v>
      </c>
      <c r="X463" s="32">
        <f t="shared" si="1027"/>
        <v>5.5969741431240909E-3</v>
      </c>
      <c r="Y463" s="32">
        <f t="shared" si="1027"/>
        <v>8.3803447546782987E-3</v>
      </c>
      <c r="Z463" s="32">
        <f t="shared" si="1027"/>
        <v>1.4014204661976276E-2</v>
      </c>
      <c r="AA463" s="32">
        <f t="shared" si="1027"/>
        <v>1.9355987069788375E-2</v>
      </c>
      <c r="AB463" s="32">
        <f t="shared" si="1027"/>
        <v>2.8981703428306443E-2</v>
      </c>
      <c r="AC463" s="32">
        <f t="shared" si="1027"/>
        <v>1.1757569722832935E-2</v>
      </c>
      <c r="AD463" s="32">
        <f t="shared" si="1027"/>
        <v>1.6239192520483458E-2</v>
      </c>
      <c r="AE463" s="32">
        <f t="shared" si="1027"/>
        <v>2.4314929527847088E-2</v>
      </c>
      <c r="AF463" s="32">
        <f t="shared" si="1027"/>
        <v>6.9432832798186229E-3</v>
      </c>
      <c r="AG463" s="32">
        <f t="shared" si="1027"/>
        <v>9.5898486305604509E-3</v>
      </c>
      <c r="AH463" s="32">
        <f t="shared" si="1027"/>
        <v>1.4358872421807852E-2</v>
      </c>
      <c r="AI463" s="32">
        <f t="shared" si="1027"/>
        <v>2.8732917402806746E-2</v>
      </c>
      <c r="AJ463" s="32">
        <f t="shared" si="1027"/>
        <v>3.9685018960440688E-2</v>
      </c>
      <c r="AK463" s="32">
        <f t="shared" si="1027"/>
        <v>5.942034606198901E-2</v>
      </c>
      <c r="AL463" s="32">
        <f t="shared" si="1027"/>
        <v>2.4106204230091469E-2</v>
      </c>
      <c r="AM463" s="32">
        <f t="shared" si="1027"/>
        <v>3.3294745483867419E-2</v>
      </c>
      <c r="AN463" s="32">
        <f t="shared" si="1027"/>
        <v>4.9852194871555087E-2</v>
      </c>
      <c r="AO463" s="32">
        <f t="shared" si="1027"/>
        <v>1.4235612351559884E-2</v>
      </c>
      <c r="AP463" s="32">
        <f t="shared" si="1027"/>
        <v>1.9661788539090428E-2</v>
      </c>
      <c r="AQ463" s="32">
        <f t="shared" si="1027"/>
        <v>2.9439579715333189E-2</v>
      </c>
      <c r="AR463" s="32">
        <f t="shared" si="1027"/>
        <v>5.1920874323006091E-3</v>
      </c>
      <c r="AS463" s="32">
        <f t="shared" si="1027"/>
        <v>7.1711509592474543E-3</v>
      </c>
      <c r="AT463" s="32">
        <f t="shared" si="1027"/>
        <v>1.0737358399299513E-2</v>
      </c>
      <c r="AU463" s="32">
        <f t="shared" si="1027"/>
        <v>4.3560324302920747E-3</v>
      </c>
      <c r="AV463" s="32">
        <f t="shared" si="1027"/>
        <v>6.016417587012898E-3</v>
      </c>
      <c r="AW463" s="32">
        <f t="shared" ref="AW463:CB463" si="1028">AW462/$O462</f>
        <v>9.0083770762490641E-3</v>
      </c>
      <c r="AX463" s="32">
        <f t="shared" si="1028"/>
        <v>2.5723995564201673E-3</v>
      </c>
      <c r="AY463" s="32">
        <f t="shared" si="1028"/>
        <v>3.5529188957467797E-3</v>
      </c>
      <c r="AZ463" s="32">
        <f t="shared" si="1028"/>
        <v>5.3197825236243551E-3</v>
      </c>
      <c r="BA463" s="32">
        <f t="shared" si="1028"/>
        <v>8.8961162369433147E-3</v>
      </c>
      <c r="BB463" s="32">
        <f t="shared" si="1028"/>
        <v>1.2287041256134092E-2</v>
      </c>
      <c r="BC463" s="32">
        <f t="shared" si="1028"/>
        <v>1.8397376708959412E-2</v>
      </c>
      <c r="BD463" s="32">
        <f t="shared" si="1028"/>
        <v>7.4636206221593022E-3</v>
      </c>
      <c r="BE463" s="32">
        <f t="shared" si="1028"/>
        <v>1.0308522512753774E-2</v>
      </c>
      <c r="BF463" s="32">
        <f t="shared" si="1028"/>
        <v>1.5434942231128315E-2</v>
      </c>
      <c r="BG463" s="32">
        <f t="shared" si="1028"/>
        <v>4.4075462441962769E-3</v>
      </c>
      <c r="BH463" s="32">
        <f t="shared" si="1028"/>
        <v>6.0875668773148007E-3</v>
      </c>
      <c r="BI463" s="32">
        <f t="shared" si="1028"/>
        <v>9.1149088497633549E-3</v>
      </c>
      <c r="BJ463" s="32">
        <f t="shared" si="1028"/>
        <v>1.8239449130880186E-2</v>
      </c>
      <c r="BK463" s="32">
        <f t="shared" si="1028"/>
        <v>2.5191764360004275E-2</v>
      </c>
      <c r="BL463" s="32">
        <f t="shared" si="1028"/>
        <v>3.7719607937587163E-2</v>
      </c>
      <c r="BM463" s="32">
        <f t="shared" si="1028"/>
        <v>1.5302444914640376E-2</v>
      </c>
      <c r="BN463" s="32">
        <f t="shared" si="1028"/>
        <v>2.1135264758018656E-2</v>
      </c>
      <c r="BO463" s="32">
        <f t="shared" si="1028"/>
        <v>3.1645814439073751E-2</v>
      </c>
      <c r="BP463" s="32">
        <f t="shared" si="1028"/>
        <v>9.0366642444683499E-3</v>
      </c>
      <c r="BQ463" s="32">
        <f t="shared" si="1028"/>
        <v>1.2481161827508382E-2</v>
      </c>
      <c r="BR463" s="32">
        <f t="shared" si="1028"/>
        <v>1.8688033279901445E-2</v>
      </c>
      <c r="BS463" s="32">
        <f t="shared" si="1028"/>
        <v>2.0922134204505718E-3</v>
      </c>
      <c r="BT463" s="32">
        <f t="shared" si="1028"/>
        <v>2.8897006209247216E-3</v>
      </c>
      <c r="BU463" s="32">
        <f t="shared" si="1028"/>
        <v>4.3267463493479649E-3</v>
      </c>
      <c r="BV463" s="32">
        <f t="shared" si="1028"/>
        <v>1.755315107730515E-3</v>
      </c>
      <c r="BW463" s="32">
        <f t="shared" si="1028"/>
        <v>2.4243870664184216E-3</v>
      </c>
      <c r="BX463" s="32">
        <f t="shared" si="1028"/>
        <v>3.6300327490934189E-3</v>
      </c>
      <c r="BY463" s="32">
        <f t="shared" si="1028"/>
        <v>1.0365790146793831E-3</v>
      </c>
      <c r="BZ463" s="32">
        <f t="shared" si="1028"/>
        <v>1.4316909513521186E-3</v>
      </c>
      <c r="CA463" s="32">
        <f t="shared" si="1028"/>
        <v>2.1436696771636485E-3</v>
      </c>
      <c r="CB463" s="32">
        <f t="shared" si="1028"/>
        <v>3.5847959079097838E-3</v>
      </c>
      <c r="CC463" s="32">
        <f t="shared" ref="CC463:CS463" si="1029">CC462/$O462</f>
        <v>4.9512094988590737E-3</v>
      </c>
      <c r="CD463" s="32">
        <f t="shared" si="1029"/>
        <v>7.4134418869973096E-3</v>
      </c>
      <c r="CE463" s="32">
        <f t="shared" si="1029"/>
        <v>3.0075547521960988E-3</v>
      </c>
      <c r="CF463" s="32">
        <f t="shared" si="1029"/>
        <v>4.1539418254063756E-3</v>
      </c>
      <c r="CG463" s="32">
        <f t="shared" si="1029"/>
        <v>6.219693659037029E-3</v>
      </c>
      <c r="CH463" s="32">
        <f t="shared" si="1029"/>
        <v>1.7760732120949494E-3</v>
      </c>
      <c r="CI463" s="32">
        <f t="shared" si="1029"/>
        <v>2.4530575196737158E-3</v>
      </c>
      <c r="CJ463" s="32">
        <f t="shared" si="1029"/>
        <v>3.6729609950363496E-3</v>
      </c>
      <c r="CK463" s="32">
        <f t="shared" si="1029"/>
        <v>7.3498030899575989E-3</v>
      </c>
      <c r="CL463" s="32">
        <f t="shared" si="1029"/>
        <v>1.015132124912525E-2</v>
      </c>
      <c r="CM463" s="32">
        <f t="shared" si="1029"/>
        <v>1.5199564909134336E-2</v>
      </c>
      <c r="CN463" s="32">
        <f t="shared" si="1029"/>
        <v>6.1663022885440778E-3</v>
      </c>
      <c r="CO463" s="32">
        <f t="shared" si="1029"/>
        <v>8.516706459218662E-3</v>
      </c>
      <c r="CP463" s="32">
        <f t="shared" si="1029"/>
        <v>1.2752057536361839E-2</v>
      </c>
      <c r="CQ463" s="32">
        <f t="shared" si="1029"/>
        <v>3.6414314001651927E-3</v>
      </c>
      <c r="CR463" s="32">
        <f t="shared" si="1029"/>
        <v>5.0294326932698941E-3</v>
      </c>
      <c r="CS463" s="32">
        <f t="shared" si="1029"/>
        <v>7.5305654112823427E-3</v>
      </c>
    </row>
    <row r="464" spans="2:97" ht="13.5" thickTop="1" x14ac:dyDescent="0.2">
      <c r="H464" s="34">
        <f t="shared" si="1025"/>
        <v>2.3384436933712727E-6</v>
      </c>
      <c r="I464" s="34">
        <f t="shared" ref="I464:J464" si="1030">I459</f>
        <v>0.36329526894516173</v>
      </c>
      <c r="J464" s="34">
        <f t="shared" si="1030"/>
        <v>0.58645184781728887</v>
      </c>
      <c r="K464" s="34">
        <f t="shared" si="1021"/>
        <v>0.3632966403297867</v>
      </c>
      <c r="L464" s="34">
        <f>$CE$6-$CE$7*SUMPRODUCT($B$6:$CD$6,Q463:CS463)</f>
        <v>-1.0601785244901407E-4</v>
      </c>
    </row>
    <row r="465" spans="2:97" ht="13.5" thickBot="1" x14ac:dyDescent="0.25">
      <c r="B465" s="39" t="s">
        <v>406</v>
      </c>
      <c r="D465" s="39" t="s">
        <v>407</v>
      </c>
      <c r="E465" s="39" t="s">
        <v>408</v>
      </c>
      <c r="F465" s="39" t="s">
        <v>409</v>
      </c>
      <c r="H465" s="39" t="s">
        <v>386</v>
      </c>
      <c r="I465" s="39" t="s">
        <v>410</v>
      </c>
      <c r="J465" s="39" t="s">
        <v>411</v>
      </c>
      <c r="K465" s="39" t="s">
        <v>388</v>
      </c>
      <c r="L465" s="39" t="s">
        <v>412</v>
      </c>
      <c r="M465" s="39" t="s">
        <v>413</v>
      </c>
      <c r="O465" s="45" t="s">
        <v>375</v>
      </c>
    </row>
    <row r="466" spans="2:97" ht="14.25" thickTop="1" thickBot="1" x14ac:dyDescent="0.25">
      <c r="B466" s="32">
        <f>1+B461</f>
        <v>5</v>
      </c>
      <c r="D466" s="32">
        <f>IF(F461,IF(M466&lt;0,D461,H466),E461)</f>
        <v>0</v>
      </c>
      <c r="E466" s="32">
        <f>IF(F461,IF(M466&lt;0,H466,E461),H466)</f>
        <v>1.1692218466856363E-6</v>
      </c>
      <c r="F466" s="32" t="b">
        <f>OR(F461,M466*M461&lt;=0)</f>
        <v>1</v>
      </c>
      <c r="H466" s="32">
        <f>IF(F461,(D461+E461)/2,2*H461)</f>
        <v>1.1692218466856363E-6</v>
      </c>
      <c r="I466" s="32">
        <f>I461</f>
        <v>-0.68168260704254813</v>
      </c>
      <c r="J466" s="32">
        <f>J461</f>
        <v>-1</v>
      </c>
      <c r="K466" s="32">
        <f>I466+J466*H466</f>
        <v>-0.6816837762643948</v>
      </c>
      <c r="L466" s="32">
        <f>$CE$3-$CE$7*SUMPRODUCT($B$3:$CD$3,Q468:CS468)</f>
        <v>6.1239142802094193E-5</v>
      </c>
      <c r="M466" s="32">
        <f>SUMPRODUCT(L466:L469,J466:J469)</f>
        <v>-1.0090115126296906E-4</v>
      </c>
      <c r="O466" s="46">
        <f>SUM(Q466:CS466)</f>
        <v>7.362613313657941</v>
      </c>
      <c r="P466" s="39" t="s">
        <v>402</v>
      </c>
      <c r="Q466" s="32">
        <f t="shared" ref="Q466:AV466" si="1031">SUMPRODUCT(B$3:B$6,$K466:$K469)</f>
        <v>4.1310417817505218E-2</v>
      </c>
      <c r="R466" s="32">
        <f t="shared" si="1031"/>
        <v>0.36424015527303788</v>
      </c>
      <c r="S466" s="32">
        <f t="shared" si="1031"/>
        <v>0.76790232709245365</v>
      </c>
      <c r="T466" s="32">
        <f t="shared" si="1031"/>
        <v>-0.13426380619130907</v>
      </c>
      <c r="U466" s="32">
        <f t="shared" si="1031"/>
        <v>0.18866593126422357</v>
      </c>
      <c r="V466" s="32">
        <f t="shared" si="1031"/>
        <v>0.59232810308363937</v>
      </c>
      <c r="W466" s="32">
        <f t="shared" si="1031"/>
        <v>-0.66098647821775192</v>
      </c>
      <c r="X466" s="32">
        <f t="shared" si="1031"/>
        <v>-0.33805674076221925</v>
      </c>
      <c r="Y466" s="32">
        <f t="shared" si="1031"/>
        <v>6.5605431057196517E-2</v>
      </c>
      <c r="Z466" s="32">
        <f t="shared" si="1031"/>
        <v>0.57978971938354285</v>
      </c>
      <c r="AA466" s="32">
        <f t="shared" si="1031"/>
        <v>0.90271945683907551</v>
      </c>
      <c r="AB466" s="32">
        <f t="shared" si="1031"/>
        <v>1.3063816286584913</v>
      </c>
      <c r="AC466" s="32">
        <f t="shared" si="1031"/>
        <v>0.40421549537472856</v>
      </c>
      <c r="AD466" s="32">
        <f t="shared" si="1031"/>
        <v>0.72714523283026122</v>
      </c>
      <c r="AE466" s="32">
        <f t="shared" si="1031"/>
        <v>1.130807404649677</v>
      </c>
      <c r="AF466" s="32">
        <f t="shared" si="1031"/>
        <v>-0.12250717665171429</v>
      </c>
      <c r="AG466" s="32">
        <f t="shared" si="1031"/>
        <v>0.20042256080381834</v>
      </c>
      <c r="AH466" s="32">
        <f t="shared" si="1031"/>
        <v>0.60408473262323414</v>
      </c>
      <c r="AI466" s="32">
        <f t="shared" si="1031"/>
        <v>1.2977621214715929</v>
      </c>
      <c r="AJ466" s="32">
        <f t="shared" si="1031"/>
        <v>1.6206918589271255</v>
      </c>
      <c r="AK466" s="32">
        <f t="shared" si="1031"/>
        <v>2.0243540307465415</v>
      </c>
      <c r="AL466" s="32">
        <f t="shared" si="1031"/>
        <v>1.1221878974627786</v>
      </c>
      <c r="AM466" s="32">
        <f t="shared" si="1031"/>
        <v>1.4451176349183112</v>
      </c>
      <c r="AN466" s="32">
        <f t="shared" si="1031"/>
        <v>1.8487798067377272</v>
      </c>
      <c r="AO466" s="32">
        <f t="shared" si="1031"/>
        <v>0.59546522543633584</v>
      </c>
      <c r="AP466" s="32">
        <f t="shared" si="1031"/>
        <v>0.9183949628918685</v>
      </c>
      <c r="AQ466" s="32">
        <f t="shared" si="1031"/>
        <v>1.3220571347112844</v>
      </c>
      <c r="AR466" s="32">
        <f t="shared" si="1031"/>
        <v>-0.41314543302542467</v>
      </c>
      <c r="AS466" s="32">
        <f t="shared" si="1031"/>
        <v>-9.0215695569892035E-2</v>
      </c>
      <c r="AT466" s="32">
        <f t="shared" si="1031"/>
        <v>0.31344647624952376</v>
      </c>
      <c r="AU466" s="32">
        <f t="shared" si="1031"/>
        <v>-0.58871965703423901</v>
      </c>
      <c r="AV466" s="32">
        <f t="shared" si="1031"/>
        <v>-0.26578991957870629</v>
      </c>
      <c r="AW466" s="32">
        <f t="shared" ref="AW466:CB466" si="1032">SUMPRODUCT(AH$3:AH$6,$K466:$K469)</f>
        <v>0.13787225224070948</v>
      </c>
      <c r="AX466" s="32">
        <f t="shared" si="1032"/>
        <v>-1.1154423290606816</v>
      </c>
      <c r="AY466" s="32">
        <f t="shared" si="1032"/>
        <v>-0.79251259160514909</v>
      </c>
      <c r="AZ466" s="32">
        <f t="shared" si="1032"/>
        <v>-0.38885041978573331</v>
      </c>
      <c r="BA466" s="32">
        <f t="shared" si="1032"/>
        <v>0.12533386854061301</v>
      </c>
      <c r="BB466" s="32">
        <f t="shared" si="1032"/>
        <v>0.44826360599614568</v>
      </c>
      <c r="BC466" s="32">
        <f t="shared" si="1032"/>
        <v>0.85192577781556145</v>
      </c>
      <c r="BD466" s="32">
        <f t="shared" si="1032"/>
        <v>-5.024035546820127E-2</v>
      </c>
      <c r="BE466" s="32">
        <f t="shared" si="1032"/>
        <v>0.27268938198733139</v>
      </c>
      <c r="BF466" s="32">
        <f t="shared" si="1032"/>
        <v>0.67635155380674716</v>
      </c>
      <c r="BG466" s="32">
        <f t="shared" si="1032"/>
        <v>-0.57696302749464412</v>
      </c>
      <c r="BH466" s="32">
        <f t="shared" si="1032"/>
        <v>-0.25403329003911146</v>
      </c>
      <c r="BI466" s="32">
        <f t="shared" si="1032"/>
        <v>0.14962888178030431</v>
      </c>
      <c r="BJ466" s="32">
        <f t="shared" si="1032"/>
        <v>0.84330627062866326</v>
      </c>
      <c r="BK466" s="32">
        <f t="shared" si="1032"/>
        <v>1.1662360080841958</v>
      </c>
      <c r="BL466" s="32">
        <f t="shared" si="1032"/>
        <v>1.5698981799036118</v>
      </c>
      <c r="BM466" s="32">
        <f t="shared" si="1032"/>
        <v>0.66773204661984897</v>
      </c>
      <c r="BN466" s="32">
        <f t="shared" si="1032"/>
        <v>0.99066178407538164</v>
      </c>
      <c r="BO466" s="32">
        <f t="shared" si="1032"/>
        <v>1.3943239558947975</v>
      </c>
      <c r="BP466" s="32">
        <f t="shared" si="1032"/>
        <v>0.14100937459340612</v>
      </c>
      <c r="BQ466" s="32">
        <f t="shared" si="1032"/>
        <v>0.46393911204893878</v>
      </c>
      <c r="BR466" s="32">
        <f t="shared" si="1032"/>
        <v>0.86760128386835456</v>
      </c>
      <c r="BS466" s="32">
        <f t="shared" si="1032"/>
        <v>-1.3220571347112844</v>
      </c>
      <c r="BT466" s="32">
        <f t="shared" si="1032"/>
        <v>-0.99912739725575161</v>
      </c>
      <c r="BU466" s="32">
        <f t="shared" si="1032"/>
        <v>-0.59546522543633584</v>
      </c>
      <c r="BV466" s="32">
        <f t="shared" si="1032"/>
        <v>-1.4976313587200987</v>
      </c>
      <c r="BW466" s="32">
        <f t="shared" si="1032"/>
        <v>-1.174701621264566</v>
      </c>
      <c r="BX466" s="32">
        <f t="shared" si="1032"/>
        <v>-0.77103944944515013</v>
      </c>
      <c r="BY466" s="32">
        <f t="shared" si="1032"/>
        <v>-2.0243540307465415</v>
      </c>
      <c r="BZ466" s="32">
        <f t="shared" si="1032"/>
        <v>-1.7014242932910089</v>
      </c>
      <c r="CA466" s="32">
        <f t="shared" si="1032"/>
        <v>-1.2977621214715929</v>
      </c>
      <c r="CB466" s="32">
        <f t="shared" si="1032"/>
        <v>-0.78357783314524676</v>
      </c>
      <c r="CC466" s="32">
        <f t="shared" ref="CC466:CS466" si="1033">SUMPRODUCT(BN$3:BN$6,$K466:$K469)</f>
        <v>-0.4606480956897141</v>
      </c>
      <c r="CD466" s="32">
        <f t="shared" si="1033"/>
        <v>-5.6985923870298327E-2</v>
      </c>
      <c r="CE466" s="32">
        <f t="shared" si="1033"/>
        <v>-0.95915205715406104</v>
      </c>
      <c r="CF466" s="32">
        <f t="shared" si="1033"/>
        <v>-0.63622231969852838</v>
      </c>
      <c r="CG466" s="32">
        <f t="shared" si="1033"/>
        <v>-0.23256014787911261</v>
      </c>
      <c r="CH466" s="32">
        <f t="shared" si="1033"/>
        <v>-1.4858747291805039</v>
      </c>
      <c r="CI466" s="32">
        <f t="shared" si="1033"/>
        <v>-1.1629449917249712</v>
      </c>
      <c r="CJ466" s="32">
        <f t="shared" si="1033"/>
        <v>-0.75928281990555535</v>
      </c>
      <c r="CK466" s="32">
        <f t="shared" si="1033"/>
        <v>-6.5605431057196517E-2</v>
      </c>
      <c r="CL466" s="32">
        <f t="shared" si="1033"/>
        <v>0.25732430639833614</v>
      </c>
      <c r="CM466" s="32">
        <f t="shared" si="1033"/>
        <v>0.66098647821775192</v>
      </c>
      <c r="CN466" s="32">
        <f t="shared" si="1033"/>
        <v>-0.2411796550660108</v>
      </c>
      <c r="CO466" s="32">
        <f t="shared" si="1033"/>
        <v>8.1750082389521833E-2</v>
      </c>
      <c r="CP466" s="32">
        <f t="shared" si="1033"/>
        <v>0.48541225420893763</v>
      </c>
      <c r="CQ466" s="32">
        <f t="shared" si="1033"/>
        <v>-0.76790232709245365</v>
      </c>
      <c r="CR466" s="32">
        <f t="shared" si="1033"/>
        <v>-0.44497258963692099</v>
      </c>
      <c r="CS466" s="32">
        <f t="shared" si="1033"/>
        <v>-4.1310417817505218E-2</v>
      </c>
    </row>
    <row r="467" spans="2:97" ht="14.25" thickTop="1" thickBot="1" x14ac:dyDescent="0.25">
      <c r="H467" s="33">
        <f>H466</f>
        <v>1.1692218466856363E-6</v>
      </c>
      <c r="I467" s="33">
        <f t="shared" ref="I467:J467" si="1034">I462</f>
        <v>0.62822622167365261</v>
      </c>
      <c r="J467" s="33">
        <f t="shared" si="1034"/>
        <v>-0.31631859236165683</v>
      </c>
      <c r="K467" s="33">
        <f t="shared" ref="K467:K469" si="1035">I467+J467*H467</f>
        <v>0.62822585182704394</v>
      </c>
      <c r="L467" s="33">
        <f>$CE$4-$CE$7*SUMPRODUCT($B$4:$CD$4,Q468:CS468)</f>
        <v>2.5963347766833067E-5</v>
      </c>
      <c r="M467" s="39" t="s">
        <v>414</v>
      </c>
      <c r="O467" s="47">
        <f t="shared" ref="O467:O468" si="1036">SUM(Q467:CS467)</f>
        <v>127.41805308398374</v>
      </c>
      <c r="P467" s="39" t="s">
        <v>404</v>
      </c>
      <c r="Q467" s="33">
        <f>EXP(Q466)</f>
        <v>1.0421755652034694</v>
      </c>
      <c r="R467" s="33">
        <f>EXP(R466)</f>
        <v>1.439419856921174</v>
      </c>
      <c r="S467" s="33">
        <f t="shared" ref="S467:CD467" si="1037">EXP(S466)</f>
        <v>2.1552405190428185</v>
      </c>
      <c r="T467" s="33">
        <f t="shared" si="1037"/>
        <v>0.87435937275974052</v>
      </c>
      <c r="U467" s="33">
        <f t="shared" si="1037"/>
        <v>1.2076374511714789</v>
      </c>
      <c r="V467" s="33">
        <f t="shared" si="1037"/>
        <v>1.8081931790530363</v>
      </c>
      <c r="W467" s="33">
        <f t="shared" si="1037"/>
        <v>0.51634172330989925</v>
      </c>
      <c r="X467" s="33">
        <f t="shared" si="1037"/>
        <v>0.71315482180208511</v>
      </c>
      <c r="Y467" s="33">
        <f t="shared" si="1037"/>
        <v>1.0678053112218429</v>
      </c>
      <c r="Z467" s="33">
        <f t="shared" si="1037"/>
        <v>1.7856629009725393</v>
      </c>
      <c r="AA467" s="33">
        <f t="shared" si="1037"/>
        <v>2.466300998839408</v>
      </c>
      <c r="AB467" s="33">
        <f t="shared" si="1037"/>
        <v>3.6927876319727297</v>
      </c>
      <c r="AC467" s="33">
        <f t="shared" si="1037"/>
        <v>1.4981267515611587</v>
      </c>
      <c r="AD467" s="33">
        <f t="shared" si="1037"/>
        <v>2.0691651832778621</v>
      </c>
      <c r="AE467" s="33">
        <f t="shared" si="1037"/>
        <v>3.0981569568810827</v>
      </c>
      <c r="AF467" s="33">
        <f t="shared" si="1037"/>
        <v>0.88469955574011727</v>
      </c>
      <c r="AG467" s="33">
        <f t="shared" si="1037"/>
        <v>1.2219189841521976</v>
      </c>
      <c r="AH467" s="33">
        <f t="shared" si="1037"/>
        <v>1.829576890279536</v>
      </c>
      <c r="AI467" s="33">
        <f t="shared" si="1037"/>
        <v>3.6610944086451886</v>
      </c>
      <c r="AJ467" s="33">
        <f t="shared" si="1037"/>
        <v>5.0565875518661842</v>
      </c>
      <c r="AK467" s="33">
        <f t="shared" si="1037"/>
        <v>7.5712185902312035</v>
      </c>
      <c r="AL467" s="33">
        <f t="shared" si="1037"/>
        <v>3.0715671309490262</v>
      </c>
      <c r="AM467" s="33">
        <f t="shared" si="1037"/>
        <v>4.2423511621012144</v>
      </c>
      <c r="AN467" s="33">
        <f t="shared" si="1037"/>
        <v>6.3520640462233358</v>
      </c>
      <c r="AO467" s="33">
        <f t="shared" si="1037"/>
        <v>1.8138746093044558</v>
      </c>
      <c r="AP467" s="33">
        <f t="shared" si="1037"/>
        <v>2.5052661161636669</v>
      </c>
      <c r="AQ467" s="33">
        <f t="shared" si="1037"/>
        <v>3.7511300254604274</v>
      </c>
      <c r="AR467" s="33">
        <f t="shared" si="1037"/>
        <v>0.6615660622772398</v>
      </c>
      <c r="AS467" s="33">
        <f t="shared" si="1037"/>
        <v>0.91373407562198228</v>
      </c>
      <c r="AT467" s="33">
        <f t="shared" si="1037"/>
        <v>1.368132233233792</v>
      </c>
      <c r="AU467" s="33">
        <f t="shared" si="1037"/>
        <v>0.55503746831650735</v>
      </c>
      <c r="AV467" s="33">
        <f t="shared" si="1037"/>
        <v>0.76660015826993422</v>
      </c>
      <c r="AW467" s="33">
        <f t="shared" si="1037"/>
        <v>1.1478289083366997</v>
      </c>
      <c r="AX467" s="33">
        <f t="shared" si="1037"/>
        <v>0.32777026451669206</v>
      </c>
      <c r="AY467" s="33">
        <f t="shared" si="1037"/>
        <v>0.45270590004815586</v>
      </c>
      <c r="AZ467" s="33">
        <f t="shared" si="1037"/>
        <v>0.67783565323356854</v>
      </c>
      <c r="BA467" s="33">
        <f t="shared" si="1037"/>
        <v>1.1335268388491893</v>
      </c>
      <c r="BB467" s="33">
        <f t="shared" si="1037"/>
        <v>1.5655913405281776</v>
      </c>
      <c r="BC467" s="33">
        <f t="shared" si="1037"/>
        <v>2.3441568331467528</v>
      </c>
      <c r="BD467" s="33">
        <f t="shared" si="1037"/>
        <v>0.95100081878143927</v>
      </c>
      <c r="BE467" s="33">
        <f t="shared" si="1037"/>
        <v>1.3134921871201646</v>
      </c>
      <c r="BF467" s="33">
        <f t="shared" si="1037"/>
        <v>1.9666892668707823</v>
      </c>
      <c r="BG467" s="33">
        <f t="shared" si="1037"/>
        <v>0.56160134715415644</v>
      </c>
      <c r="BH467" s="33">
        <f t="shared" si="1037"/>
        <v>0.77566597966586392</v>
      </c>
      <c r="BI467" s="33">
        <f t="shared" si="1037"/>
        <v>1.1614031448716227</v>
      </c>
      <c r="BJ467" s="33">
        <f t="shared" si="1037"/>
        <v>2.3240381874427727</v>
      </c>
      <c r="BK467" s="33">
        <f t="shared" si="1037"/>
        <v>3.2098878796828307</v>
      </c>
      <c r="BL467" s="33">
        <f t="shared" si="1037"/>
        <v>4.8061588053079971</v>
      </c>
      <c r="BM467" s="33">
        <f t="shared" si="1037"/>
        <v>1.949810223621411</v>
      </c>
      <c r="BN467" s="33">
        <f t="shared" si="1037"/>
        <v>2.6930160779202565</v>
      </c>
      <c r="BO467" s="33">
        <f t="shared" si="1037"/>
        <v>4.0322476737135604</v>
      </c>
      <c r="BP467" s="33">
        <f t="shared" si="1037"/>
        <v>1.1514354421732522</v>
      </c>
      <c r="BQ467" s="33">
        <f t="shared" si="1037"/>
        <v>1.5903261357921099</v>
      </c>
      <c r="BR467" s="33">
        <f t="shared" si="1037"/>
        <v>2.3811921934182729</v>
      </c>
      <c r="BS467" s="33">
        <f t="shared" si="1037"/>
        <v>0.26658633350819566</v>
      </c>
      <c r="BT467" s="33">
        <f t="shared" si="1037"/>
        <v>0.36820059388035054</v>
      </c>
      <c r="BU467" s="33">
        <f t="shared" si="1037"/>
        <v>0.5513060246118433</v>
      </c>
      <c r="BV467" s="33">
        <f t="shared" si="1037"/>
        <v>0.22365930188263158</v>
      </c>
      <c r="BW467" s="33">
        <f t="shared" si="1037"/>
        <v>0.30891113845308132</v>
      </c>
      <c r="BX467" s="33">
        <f t="shared" si="1037"/>
        <v>0.46253203968005741</v>
      </c>
      <c r="BY467" s="33">
        <f t="shared" si="1037"/>
        <v>0.13207913469705579</v>
      </c>
      <c r="BZ467" s="33">
        <f t="shared" si="1037"/>
        <v>0.18242351434404522</v>
      </c>
      <c r="CA467" s="33">
        <f t="shared" si="1037"/>
        <v>0.27314236902458255</v>
      </c>
      <c r="CB467" s="33">
        <f t="shared" si="1037"/>
        <v>0.45676884159046571</v>
      </c>
      <c r="CC467" s="33">
        <f t="shared" si="1037"/>
        <v>0.63087464584706021</v>
      </c>
      <c r="CD467" s="33">
        <f t="shared" si="1037"/>
        <v>0.94460736568873938</v>
      </c>
      <c r="CE467" s="33">
        <f t="shared" ref="CE467:CS467" si="1038">EXP(CE466)</f>
        <v>0.38321769494879665</v>
      </c>
      <c r="CF467" s="33">
        <f t="shared" si="1038"/>
        <v>0.52928813344915171</v>
      </c>
      <c r="CG467" s="33">
        <f t="shared" si="1038"/>
        <v>0.79250208059386529</v>
      </c>
      <c r="CH467" s="33">
        <f t="shared" si="1038"/>
        <v>0.22630429909862781</v>
      </c>
      <c r="CI467" s="33">
        <f t="shared" si="1038"/>
        <v>0.312564324769595</v>
      </c>
      <c r="CJ467" s="33">
        <f t="shared" si="1038"/>
        <v>0.46800194836243725</v>
      </c>
      <c r="CK467" s="33">
        <f t="shared" si="1038"/>
        <v>0.93650030533725648</v>
      </c>
      <c r="CL467" s="33">
        <f t="shared" si="1038"/>
        <v>1.2934645375724283</v>
      </c>
      <c r="CM467" s="33">
        <f t="shared" si="1038"/>
        <v>1.9367019066166333</v>
      </c>
      <c r="CN467" s="33">
        <f t="shared" si="1038"/>
        <v>0.78570045864021298</v>
      </c>
      <c r="CO467" s="33">
        <f t="shared" si="1038"/>
        <v>1.0851845692025932</v>
      </c>
      <c r="CP467" s="33">
        <f t="shared" si="1038"/>
        <v>1.624844719863785</v>
      </c>
      <c r="CQ467" s="33">
        <f t="shared" si="1038"/>
        <v>0.46398533767549904</v>
      </c>
      <c r="CR467" s="33">
        <f t="shared" si="1038"/>
        <v>0.64084184149913148</v>
      </c>
      <c r="CS467" s="33">
        <f t="shared" si="1038"/>
        <v>0.95953122812351177</v>
      </c>
    </row>
    <row r="468" spans="2:97" ht="14.25" thickTop="1" thickBot="1" x14ac:dyDescent="0.25">
      <c r="H468" s="32">
        <f t="shared" ref="H468:H469" si="1039">H467</f>
        <v>1.1692218466856363E-6</v>
      </c>
      <c r="I468" s="32">
        <f t="shared" ref="I468:J468" si="1040">I463</f>
        <v>-0.35114855791978972</v>
      </c>
      <c r="J468" s="32">
        <f t="shared" si="1040"/>
        <v>9.3995986690990005E-2</v>
      </c>
      <c r="K468" s="32">
        <f t="shared" si="1035"/>
        <v>-0.35114844801762857</v>
      </c>
      <c r="L468" s="32">
        <f>$CE$5-$CE$7*SUMPRODUCT($B$5:$CD$5,Q468:CS468)</f>
        <v>-7.4059076382582134E-6</v>
      </c>
      <c r="M468" s="32">
        <f>SUMPRODUCT($B$7:$CD$7, LN(Q468:CS468))</f>
        <v>-487.23803414478783</v>
      </c>
      <c r="O468" s="48">
        <f t="shared" si="1036"/>
        <v>0.99999999999999956</v>
      </c>
      <c r="P468" s="39" t="s">
        <v>405</v>
      </c>
      <c r="Q468" s="32">
        <f t="shared" ref="Q468:AV468" si="1041">Q467/$O467</f>
        <v>8.1791829334933504E-3</v>
      </c>
      <c r="R468" s="32">
        <f t="shared" si="1041"/>
        <v>1.1296828212972492E-2</v>
      </c>
      <c r="S468" s="32">
        <f t="shared" si="1041"/>
        <v>1.6914718651541923E-2</v>
      </c>
      <c r="T468" s="32">
        <f t="shared" si="1041"/>
        <v>6.8621310057487154E-3</v>
      </c>
      <c r="U468" s="32">
        <f t="shared" si="1041"/>
        <v>9.4777578368388776E-3</v>
      </c>
      <c r="V468" s="32">
        <f t="shared" si="1041"/>
        <v>1.4191028157220554E-2</v>
      </c>
      <c r="W468" s="32">
        <f t="shared" si="1041"/>
        <v>4.0523435322745698E-3</v>
      </c>
      <c r="X468" s="32">
        <f t="shared" si="1041"/>
        <v>5.5969684400375419E-3</v>
      </c>
      <c r="Y468" s="32">
        <f t="shared" si="1041"/>
        <v>8.3803298306404945E-3</v>
      </c>
      <c r="Z468" s="32">
        <f t="shared" si="1041"/>
        <v>1.4014206446833511E-2</v>
      </c>
      <c r="AA468" s="32">
        <f t="shared" si="1041"/>
        <v>1.9355977737423289E-2</v>
      </c>
      <c r="AB468" s="32">
        <f t="shared" si="1041"/>
        <v>2.898166737439271E-2</v>
      </c>
      <c r="AC468" s="32">
        <f t="shared" si="1041"/>
        <v>1.1757570574192607E-2</v>
      </c>
      <c r="AD468" s="32">
        <f t="shared" si="1041"/>
        <v>1.6239183798500159E-2</v>
      </c>
      <c r="AE468" s="32">
        <f t="shared" si="1041"/>
        <v>2.4314897943378766E-2</v>
      </c>
      <c r="AF468" s="32">
        <f t="shared" si="1041"/>
        <v>6.9432826379555055E-3</v>
      </c>
      <c r="AG468" s="32">
        <f t="shared" si="1041"/>
        <v>9.5898418989874765E-3</v>
      </c>
      <c r="AH468" s="32">
        <f t="shared" si="1041"/>
        <v>1.4358851402898347E-2</v>
      </c>
      <c r="AI468" s="32">
        <f t="shared" si="1041"/>
        <v>2.8732933207134232E-2</v>
      </c>
      <c r="AJ468" s="32">
        <f t="shared" si="1041"/>
        <v>3.9685016600695414E-2</v>
      </c>
      <c r="AK468" s="32">
        <f t="shared" si="1041"/>
        <v>5.9420297257570441E-2</v>
      </c>
      <c r="AL468" s="32">
        <f t="shared" si="1041"/>
        <v>2.4106216164867127E-2</v>
      </c>
      <c r="AM468" s="32">
        <f t="shared" si="1041"/>
        <v>3.3294741674517639E-2</v>
      </c>
      <c r="AN468" s="32">
        <f t="shared" si="1041"/>
        <v>4.9852151186430119E-2</v>
      </c>
      <c r="AO468" s="32">
        <f t="shared" si="1041"/>
        <v>1.4235617052702064E-2</v>
      </c>
      <c r="AP468" s="32">
        <f t="shared" si="1041"/>
        <v>1.9661783048218424E-2</v>
      </c>
      <c r="AQ468" s="32">
        <f t="shared" si="1041"/>
        <v>2.9439549064432684E-2</v>
      </c>
      <c r="AR468" s="32">
        <f t="shared" si="1041"/>
        <v>5.1920904947526441E-3</v>
      </c>
      <c r="AS468" s="32">
        <f t="shared" si="1041"/>
        <v>7.1711508181632804E-3</v>
      </c>
      <c r="AT468" s="32">
        <f t="shared" si="1041"/>
        <v>1.073735000747523E-2</v>
      </c>
      <c r="AU468" s="32">
        <f t="shared" si="1041"/>
        <v>4.3560347602444628E-3</v>
      </c>
      <c r="AV468" s="32">
        <f t="shared" si="1041"/>
        <v>6.0164171380381474E-3</v>
      </c>
      <c r="AW468" s="32">
        <f t="shared" ref="AW468:CB468" si="1042">AW467/$O467</f>
        <v>9.0083695406972131E-3</v>
      </c>
      <c r="AX468" s="32">
        <f t="shared" si="1042"/>
        <v>2.5724005082753245E-3</v>
      </c>
      <c r="AY468" s="32">
        <f t="shared" si="1042"/>
        <v>3.5529180449003451E-3</v>
      </c>
      <c r="AZ468" s="32">
        <f t="shared" si="1042"/>
        <v>5.319777196617451E-3</v>
      </c>
      <c r="BA468" s="32">
        <f t="shared" si="1042"/>
        <v>8.8961243043170612E-3</v>
      </c>
      <c r="BB468" s="32">
        <f t="shared" si="1042"/>
        <v>1.2287044909533076E-2</v>
      </c>
      <c r="BC468" s="32">
        <f t="shared" si="1042"/>
        <v>1.8397368162592104E-2</v>
      </c>
      <c r="BD468" s="32">
        <f t="shared" si="1042"/>
        <v>7.4636269803511754E-3</v>
      </c>
      <c r="BE468" s="32">
        <f t="shared" si="1042"/>
        <v>1.0308525011400199E-2</v>
      </c>
      <c r="BF468" s="32">
        <f t="shared" si="1042"/>
        <v>1.5434934212772023E-2</v>
      </c>
      <c r="BG468" s="32">
        <f t="shared" si="1042"/>
        <v>4.4075492723467842E-3</v>
      </c>
      <c r="BH468" s="32">
        <f t="shared" si="1042"/>
        <v>6.0875673493033773E-3</v>
      </c>
      <c r="BI468" s="32">
        <f t="shared" si="1042"/>
        <v>9.1149026120036468E-3</v>
      </c>
      <c r="BJ468" s="32">
        <f t="shared" si="1042"/>
        <v>1.8239473380675136E-2</v>
      </c>
      <c r="BK468" s="32">
        <f t="shared" si="1042"/>
        <v>2.5191782498568949E-2</v>
      </c>
      <c r="BL468" s="32">
        <f t="shared" si="1042"/>
        <v>3.7719606358607313E-2</v>
      </c>
      <c r="BM468" s="32">
        <f t="shared" si="1042"/>
        <v>1.5302464418729211E-2</v>
      </c>
      <c r="BN468" s="32">
        <f t="shared" si="1042"/>
        <v>2.1135278814417582E-2</v>
      </c>
      <c r="BO468" s="32">
        <f t="shared" si="1042"/>
        <v>3.1645811375377295E-2</v>
      </c>
      <c r="BP468" s="32">
        <f t="shared" si="1042"/>
        <v>9.0366742726348086E-3</v>
      </c>
      <c r="BQ468" s="32">
        <f t="shared" si="1042"/>
        <v>1.2481168070774828E-2</v>
      </c>
      <c r="BR468" s="32">
        <f t="shared" si="1042"/>
        <v>1.8688028389892149E-2</v>
      </c>
      <c r="BS468" s="32">
        <f t="shared" si="1042"/>
        <v>2.092217916188716E-3</v>
      </c>
      <c r="BT468" s="32">
        <f t="shared" si="1042"/>
        <v>2.8897050690113927E-3</v>
      </c>
      <c r="BU468" s="32">
        <f t="shared" si="1042"/>
        <v>4.3267497129976292E-3</v>
      </c>
      <c r="BV468" s="32">
        <f t="shared" si="1042"/>
        <v>1.7553187830865171E-3</v>
      </c>
      <c r="BW468" s="32">
        <f t="shared" si="1042"/>
        <v>2.4243906650297971E-3</v>
      </c>
      <c r="BX468" s="32">
        <f t="shared" si="1042"/>
        <v>3.6300353716375924E-3</v>
      </c>
      <c r="BY468" s="32">
        <f t="shared" si="1042"/>
        <v>1.0365810142303764E-3</v>
      </c>
      <c r="BZ468" s="32">
        <f t="shared" si="1042"/>
        <v>1.4316928404470779E-3</v>
      </c>
      <c r="CA468" s="32">
        <f t="shared" si="1042"/>
        <v>2.1436708724826385E-3</v>
      </c>
      <c r="CB468" s="32">
        <f t="shared" si="1042"/>
        <v>3.5848047473257217E-3</v>
      </c>
      <c r="CC468" s="32">
        <f t="shared" ref="CC468:CS468" si="1043">CC467/$O467</f>
        <v>4.9512186897977348E-3</v>
      </c>
      <c r="CD468" s="32">
        <f t="shared" si="1043"/>
        <v>7.4134500004181519E-3</v>
      </c>
      <c r="CE468" s="32">
        <f t="shared" si="1043"/>
        <v>3.0075620029777913E-3</v>
      </c>
      <c r="CF468" s="32">
        <f t="shared" si="1043"/>
        <v>4.1539493081116808E-3</v>
      </c>
      <c r="CG468" s="32">
        <f t="shared" si="1043"/>
        <v>6.2197001242163983E-3</v>
      </c>
      <c r="CH468" s="32">
        <f t="shared" si="1043"/>
        <v>1.7760772011597621E-3</v>
      </c>
      <c r="CI468" s="32">
        <f t="shared" si="1043"/>
        <v>2.4530615340949977E-3</v>
      </c>
      <c r="CJ468" s="32">
        <f t="shared" si="1043"/>
        <v>3.6729642074657034E-3</v>
      </c>
      <c r="CK468" s="32">
        <f t="shared" si="1043"/>
        <v>7.349824319792351E-3</v>
      </c>
      <c r="CL468" s="32">
        <f t="shared" si="1043"/>
        <v>1.0151344383828252E-2</v>
      </c>
      <c r="CM468" s="32">
        <f t="shared" si="1043"/>
        <v>1.5199587968434231E-2</v>
      </c>
      <c r="CN468" s="32">
        <f t="shared" si="1043"/>
        <v>6.1663197610023314E-3</v>
      </c>
      <c r="CO468" s="32">
        <f t="shared" si="1043"/>
        <v>8.5167254006567397E-3</v>
      </c>
      <c r="CP468" s="32">
        <f t="shared" si="1043"/>
        <v>1.2752076181801474E-2</v>
      </c>
      <c r="CQ468" s="32">
        <f t="shared" si="1043"/>
        <v>3.6414411179997957E-3</v>
      </c>
      <c r="CR468" s="32">
        <f t="shared" si="1043"/>
        <v>5.0294430497752158E-3</v>
      </c>
      <c r="CS468" s="32">
        <f t="shared" si="1043"/>
        <v>7.5305751806697746E-3</v>
      </c>
    </row>
    <row r="469" spans="2:97" ht="13.5" thickTop="1" x14ac:dyDescent="0.2">
      <c r="H469" s="34">
        <f t="shared" si="1039"/>
        <v>1.1692218466856363E-6</v>
      </c>
      <c r="I469" s="34">
        <f t="shared" ref="I469:J469" si="1044">I464</f>
        <v>0.36329526894516173</v>
      </c>
      <c r="J469" s="34">
        <f t="shared" si="1044"/>
        <v>0.58645184781728887</v>
      </c>
      <c r="K469" s="34">
        <f t="shared" si="1035"/>
        <v>0.36329595463747422</v>
      </c>
      <c r="L469" s="34">
        <f>$CE$6-$CE$7*SUMPRODUCT($B$6:$CD$6,Q468:CS468)</f>
        <v>-5.243941742349989E-5</v>
      </c>
    </row>
    <row r="470" spans="2:97" ht="13.5" thickBot="1" x14ac:dyDescent="0.25">
      <c r="B470" s="39" t="s">
        <v>406</v>
      </c>
      <c r="D470" s="39" t="s">
        <v>407</v>
      </c>
      <c r="E470" s="39" t="s">
        <v>408</v>
      </c>
      <c r="F470" s="39" t="s">
        <v>409</v>
      </c>
      <c r="H470" s="39" t="s">
        <v>386</v>
      </c>
      <c r="I470" s="39" t="s">
        <v>410</v>
      </c>
      <c r="J470" s="39" t="s">
        <v>411</v>
      </c>
      <c r="K470" s="39" t="s">
        <v>388</v>
      </c>
      <c r="L470" s="39" t="s">
        <v>412</v>
      </c>
      <c r="M470" s="39" t="s">
        <v>413</v>
      </c>
      <c r="O470" s="45" t="s">
        <v>375</v>
      </c>
    </row>
    <row r="471" spans="2:97" ht="14.25" thickTop="1" thickBot="1" x14ac:dyDescent="0.25">
      <c r="B471" s="32">
        <f>1+B466</f>
        <v>6</v>
      </c>
      <c r="D471" s="32">
        <f>IF(F466,IF(M471&lt;0,D466,H471),E466)</f>
        <v>0</v>
      </c>
      <c r="E471" s="32">
        <f>IF(F466,IF(M471&lt;0,H471,E466),H471)</f>
        <v>5.8461092334281817E-7</v>
      </c>
      <c r="F471" s="32" t="b">
        <f>OR(F466,M471*M466&lt;=0)</f>
        <v>1</v>
      </c>
      <c r="H471" s="32">
        <f>IF(F466,(D466+E466)/2,2*H466)</f>
        <v>5.8461092334281817E-7</v>
      </c>
      <c r="I471" s="32">
        <f>I466</f>
        <v>-0.68168260704254813</v>
      </c>
      <c r="J471" s="32">
        <f>J466</f>
        <v>-1</v>
      </c>
      <c r="K471" s="32">
        <f>I471+J471*H471</f>
        <v>-0.68168319165347147</v>
      </c>
      <c r="L471" s="32">
        <f>$CE$3-$CE$7*SUMPRODUCT($B$3:$CD$3,Q473:CS473)</f>
        <v>2.9953859879583433E-5</v>
      </c>
      <c r="M471" s="32">
        <f>SUMPRODUCT(L471:L474,J471:J474)</f>
        <v>-4.9353988211398779E-5</v>
      </c>
      <c r="O471" s="46">
        <f>SUM(Q471:CS471)</f>
        <v>7.3626091092620927</v>
      </c>
      <c r="P471" s="39" t="s">
        <v>402</v>
      </c>
      <c r="Q471" s="32">
        <f t="shared" ref="Q471:AV471" si="1045">SUMPRODUCT(B$3:B$6,$K471:$K474)</f>
        <v>4.1310046080514362E-2</v>
      </c>
      <c r="R471" s="32">
        <f t="shared" si="1045"/>
        <v>0.36423947878390811</v>
      </c>
      <c r="S471" s="32">
        <f t="shared" si="1045"/>
        <v>0.76790126966315031</v>
      </c>
      <c r="T471" s="32">
        <f t="shared" si="1045"/>
        <v>-0.13426420540384021</v>
      </c>
      <c r="U471" s="32">
        <f t="shared" si="1045"/>
        <v>0.18866522729955354</v>
      </c>
      <c r="V471" s="32">
        <f t="shared" si="1045"/>
        <v>0.59232701817879574</v>
      </c>
      <c r="W471" s="32">
        <f t="shared" si="1045"/>
        <v>-0.66098695985690392</v>
      </c>
      <c r="X471" s="32">
        <f t="shared" si="1045"/>
        <v>-0.33805752715351017</v>
      </c>
      <c r="Y471" s="32">
        <f t="shared" si="1045"/>
        <v>6.5604263725732026E-2</v>
      </c>
      <c r="Z471" s="32">
        <f t="shared" si="1045"/>
        <v>0.57978950615224145</v>
      </c>
      <c r="AA471" s="32">
        <f t="shared" si="1045"/>
        <v>0.90271893885563526</v>
      </c>
      <c r="AB471" s="32">
        <f t="shared" si="1045"/>
        <v>1.3063807297348773</v>
      </c>
      <c r="AC471" s="32">
        <f t="shared" si="1045"/>
        <v>0.40421525466788688</v>
      </c>
      <c r="AD471" s="32">
        <f t="shared" si="1045"/>
        <v>0.72714468737128068</v>
      </c>
      <c r="AE471" s="32">
        <f t="shared" si="1045"/>
        <v>1.1308064782505229</v>
      </c>
      <c r="AF471" s="32">
        <f t="shared" si="1045"/>
        <v>-0.12250749978517683</v>
      </c>
      <c r="AG471" s="32">
        <f t="shared" si="1045"/>
        <v>0.20042193291821692</v>
      </c>
      <c r="AH471" s="32">
        <f t="shared" si="1045"/>
        <v>0.60408372379745912</v>
      </c>
      <c r="AI471" s="32">
        <f t="shared" si="1045"/>
        <v>1.2977621195812108</v>
      </c>
      <c r="AJ471" s="32">
        <f t="shared" si="1045"/>
        <v>1.6206915522846046</v>
      </c>
      <c r="AK471" s="32">
        <f t="shared" si="1045"/>
        <v>2.0243533431638467</v>
      </c>
      <c r="AL471" s="32">
        <f t="shared" si="1045"/>
        <v>1.1221878680968562</v>
      </c>
      <c r="AM471" s="32">
        <f t="shared" si="1045"/>
        <v>1.44511730080025</v>
      </c>
      <c r="AN471" s="32">
        <f t="shared" si="1045"/>
        <v>1.8487790916794922</v>
      </c>
      <c r="AO471" s="32">
        <f t="shared" si="1045"/>
        <v>0.59546511364379251</v>
      </c>
      <c r="AP471" s="32">
        <f t="shared" si="1045"/>
        <v>0.91839454634718631</v>
      </c>
      <c r="AQ471" s="32">
        <f t="shared" si="1045"/>
        <v>1.3220563372264285</v>
      </c>
      <c r="AR471" s="32">
        <f t="shared" si="1045"/>
        <v>-0.41314541502179997</v>
      </c>
      <c r="AS471" s="32">
        <f t="shared" si="1045"/>
        <v>-9.0215982318406218E-2</v>
      </c>
      <c r="AT471" s="32">
        <f t="shared" si="1045"/>
        <v>0.31344580856083598</v>
      </c>
      <c r="AU471" s="32">
        <f t="shared" si="1045"/>
        <v>-0.58871966650615448</v>
      </c>
      <c r="AV471" s="32">
        <f t="shared" si="1045"/>
        <v>-0.26579023380276079</v>
      </c>
      <c r="AW471" s="32">
        <f t="shared" ref="AW471:CB471" si="1046">SUMPRODUCT(AH$3:AH$6,$K471:$K474)</f>
        <v>0.13787155707648141</v>
      </c>
      <c r="AX471" s="32">
        <f t="shared" si="1046"/>
        <v>-1.1154424209592182</v>
      </c>
      <c r="AY471" s="32">
        <f t="shared" si="1046"/>
        <v>-0.79251298825582439</v>
      </c>
      <c r="AZ471" s="32">
        <f t="shared" si="1046"/>
        <v>-0.38885119737658225</v>
      </c>
      <c r="BA471" s="32">
        <f t="shared" si="1046"/>
        <v>0.12533404504992712</v>
      </c>
      <c r="BB471" s="32">
        <f t="shared" si="1046"/>
        <v>0.44826347775332087</v>
      </c>
      <c r="BC471" s="32">
        <f t="shared" si="1046"/>
        <v>0.85192526863256313</v>
      </c>
      <c r="BD471" s="32">
        <f t="shared" si="1046"/>
        <v>-5.0240206434427448E-2</v>
      </c>
      <c r="BE471" s="32">
        <f t="shared" si="1046"/>
        <v>0.2726892262689663</v>
      </c>
      <c r="BF471" s="32">
        <f t="shared" si="1046"/>
        <v>0.67635101714820856</v>
      </c>
      <c r="BG471" s="32">
        <f t="shared" si="1046"/>
        <v>-0.57696296088749111</v>
      </c>
      <c r="BH471" s="32">
        <f t="shared" si="1046"/>
        <v>-0.25403352818409741</v>
      </c>
      <c r="BI471" s="32">
        <f t="shared" si="1046"/>
        <v>0.14962826269514479</v>
      </c>
      <c r="BJ471" s="32">
        <f t="shared" si="1046"/>
        <v>0.84330665847889663</v>
      </c>
      <c r="BK471" s="32">
        <f t="shared" si="1046"/>
        <v>1.1662360911822904</v>
      </c>
      <c r="BL471" s="32">
        <f t="shared" si="1046"/>
        <v>1.5698978820615326</v>
      </c>
      <c r="BM471" s="32">
        <f t="shared" si="1046"/>
        <v>0.66773240699454206</v>
      </c>
      <c r="BN471" s="32">
        <f t="shared" si="1046"/>
        <v>0.99066183969793586</v>
      </c>
      <c r="BO471" s="32">
        <f t="shared" si="1046"/>
        <v>1.394323630577178</v>
      </c>
      <c r="BP471" s="32">
        <f t="shared" si="1046"/>
        <v>0.14100965254147835</v>
      </c>
      <c r="BQ471" s="32">
        <f t="shared" si="1046"/>
        <v>0.4639390852448721</v>
      </c>
      <c r="BR471" s="32">
        <f t="shared" si="1046"/>
        <v>0.8676008761241143</v>
      </c>
      <c r="BS471" s="32">
        <f t="shared" si="1046"/>
        <v>-1.3220563372264285</v>
      </c>
      <c r="BT471" s="32">
        <f t="shared" si="1046"/>
        <v>-0.99912690452303465</v>
      </c>
      <c r="BU471" s="32">
        <f t="shared" si="1046"/>
        <v>-0.59546511364379251</v>
      </c>
      <c r="BV471" s="32">
        <f t="shared" si="1046"/>
        <v>-1.497630588710783</v>
      </c>
      <c r="BW471" s="32">
        <f t="shared" si="1046"/>
        <v>-1.1747011560073892</v>
      </c>
      <c r="BX471" s="32">
        <f t="shared" si="1046"/>
        <v>-0.77103936512814708</v>
      </c>
      <c r="BY471" s="32">
        <f t="shared" si="1046"/>
        <v>-2.0243533431638467</v>
      </c>
      <c r="BZ471" s="32">
        <f t="shared" si="1046"/>
        <v>-1.7014239104604529</v>
      </c>
      <c r="CA471" s="32">
        <f t="shared" si="1046"/>
        <v>-1.2977621195812108</v>
      </c>
      <c r="CB471" s="32">
        <f t="shared" si="1046"/>
        <v>-0.78357687715470148</v>
      </c>
      <c r="CC471" s="32">
        <f t="shared" ref="CC471:CS471" si="1047">SUMPRODUCT(BN$3:BN$6,$K471:$K474)</f>
        <v>-0.46064744445130773</v>
      </c>
      <c r="CD471" s="32">
        <f t="shared" si="1047"/>
        <v>-5.6985653572065531E-2</v>
      </c>
      <c r="CE471" s="32">
        <f t="shared" si="1047"/>
        <v>-0.95915112863905605</v>
      </c>
      <c r="CF471" s="32">
        <f t="shared" si="1047"/>
        <v>-0.63622169593566225</v>
      </c>
      <c r="CG471" s="32">
        <f t="shared" si="1047"/>
        <v>-0.2325599050564201</v>
      </c>
      <c r="CH471" s="32">
        <f t="shared" si="1047"/>
        <v>-1.4858738830921197</v>
      </c>
      <c r="CI471" s="32">
        <f t="shared" si="1047"/>
        <v>-1.1629444503887258</v>
      </c>
      <c r="CJ471" s="32">
        <f t="shared" si="1047"/>
        <v>-0.7592826595094837</v>
      </c>
      <c r="CK471" s="32">
        <f t="shared" si="1047"/>
        <v>-6.5604263725732026E-2</v>
      </c>
      <c r="CL471" s="32">
        <f t="shared" si="1047"/>
        <v>0.25732516897766172</v>
      </c>
      <c r="CM471" s="32">
        <f t="shared" si="1047"/>
        <v>0.66098695985690392</v>
      </c>
      <c r="CN471" s="32">
        <f t="shared" si="1047"/>
        <v>-0.2411785152100866</v>
      </c>
      <c r="CO471" s="32">
        <f t="shared" si="1047"/>
        <v>8.1750917493307151E-2</v>
      </c>
      <c r="CP471" s="32">
        <f t="shared" si="1047"/>
        <v>0.48541270837254935</v>
      </c>
      <c r="CQ471" s="32">
        <f t="shared" si="1047"/>
        <v>-0.76790126966315031</v>
      </c>
      <c r="CR471" s="32">
        <f t="shared" si="1047"/>
        <v>-0.44497183695975656</v>
      </c>
      <c r="CS471" s="32">
        <f t="shared" si="1047"/>
        <v>-4.1310046080514362E-2</v>
      </c>
    </row>
    <row r="472" spans="2:97" ht="14.25" thickTop="1" thickBot="1" x14ac:dyDescent="0.25">
      <c r="H472" s="33">
        <f>H471</f>
        <v>5.8461092334281817E-7</v>
      </c>
      <c r="I472" s="33">
        <f t="shared" ref="I472:J472" si="1048">I467</f>
        <v>0.62822622167365261</v>
      </c>
      <c r="J472" s="33">
        <f t="shared" si="1048"/>
        <v>-0.31631859236165683</v>
      </c>
      <c r="K472" s="33">
        <f t="shared" ref="K472:K474" si="1049">I472+J472*H472</f>
        <v>0.62822603675034827</v>
      </c>
      <c r="L472" s="33">
        <f>$CE$4-$CE$7*SUMPRODUCT($B$4:$CD$4,Q473:CS473)</f>
        <v>1.2699327811560579E-5</v>
      </c>
      <c r="M472" s="39" t="s">
        <v>414</v>
      </c>
      <c r="O472" s="47">
        <f t="shared" ref="O472:O473" si="1050">SUM(Q472:CS472)</f>
        <v>127.41801780050123</v>
      </c>
      <c r="P472" s="39" t="s">
        <v>404</v>
      </c>
      <c r="Q472" s="33">
        <f>EXP(Q471)</f>
        <v>1.0421751777883328</v>
      </c>
      <c r="R472" s="33">
        <f>EXP(R471)</f>
        <v>1.4394188831696171</v>
      </c>
      <c r="S472" s="33">
        <f t="shared" ref="S472:CD472" si="1051">EXP(S471)</f>
        <v>2.1552382400295427</v>
      </c>
      <c r="T472" s="33">
        <f t="shared" si="1051"/>
        <v>0.87435902370459184</v>
      </c>
      <c r="U472" s="33">
        <f t="shared" si="1051"/>
        <v>1.2076366010376782</v>
      </c>
      <c r="V472" s="33">
        <f t="shared" si="1051"/>
        <v>1.8081912173365624</v>
      </c>
      <c r="W472" s="33">
        <f t="shared" si="1051"/>
        <v>0.51634147461956936</v>
      </c>
      <c r="X472" s="33">
        <f t="shared" si="1051"/>
        <v>0.71315426098356471</v>
      </c>
      <c r="Y472" s="33">
        <f t="shared" si="1051"/>
        <v>1.0678040647398326</v>
      </c>
      <c r="Z472" s="33">
        <f t="shared" si="1051"/>
        <v>1.7856625202133558</v>
      </c>
      <c r="AA472" s="33">
        <f t="shared" si="1051"/>
        <v>2.4662997213366631</v>
      </c>
      <c r="AB472" s="33">
        <f t="shared" si="1051"/>
        <v>3.6927843124402178</v>
      </c>
      <c r="AC472" s="33">
        <f t="shared" si="1051"/>
        <v>1.4981263909518434</v>
      </c>
      <c r="AD472" s="33">
        <f t="shared" si="1051"/>
        <v>2.0691640546334384</v>
      </c>
      <c r="AE472" s="33">
        <f t="shared" si="1051"/>
        <v>3.0981540867524284</v>
      </c>
      <c r="AF472" s="33">
        <f t="shared" si="1051"/>
        <v>0.88469926986413272</v>
      </c>
      <c r="AG472" s="33">
        <f t="shared" si="1051"/>
        <v>1.2219182169271023</v>
      </c>
      <c r="AH472" s="33">
        <f t="shared" si="1051"/>
        <v>1.8295750445561425</v>
      </c>
      <c r="AI472" s="33">
        <f t="shared" si="1051"/>
        <v>3.6610944017243217</v>
      </c>
      <c r="AJ472" s="33">
        <f t="shared" si="1051"/>
        <v>5.0565860013016675</v>
      </c>
      <c r="AK472" s="33">
        <f t="shared" si="1051"/>
        <v>7.5712133843941123</v>
      </c>
      <c r="AL472" s="33">
        <f t="shared" si="1051"/>
        <v>3.0715670407496258</v>
      </c>
      <c r="AM472" s="33">
        <f t="shared" si="1051"/>
        <v>4.2423497446553062</v>
      </c>
      <c r="AN472" s="33">
        <f t="shared" si="1051"/>
        <v>6.3520595041292536</v>
      </c>
      <c r="AO472" s="33">
        <f t="shared" si="1051"/>
        <v>1.8138744065268113</v>
      </c>
      <c r="AP472" s="33">
        <f t="shared" si="1051"/>
        <v>2.5052650726086063</v>
      </c>
      <c r="AQ472" s="33">
        <f t="shared" si="1051"/>
        <v>3.7511270339922325</v>
      </c>
      <c r="AR472" s="33">
        <f t="shared" si="1051"/>
        <v>0.66156607418782698</v>
      </c>
      <c r="AS472" s="33">
        <f t="shared" si="1051"/>
        <v>0.91373381361013128</v>
      </c>
      <c r="AT472" s="33">
        <f t="shared" si="1051"/>
        <v>1.3681313197476814</v>
      </c>
      <c r="AU472" s="33">
        <f t="shared" si="1051"/>
        <v>0.5550374630592394</v>
      </c>
      <c r="AV472" s="33">
        <f t="shared" si="1051"/>
        <v>0.76659991738576216</v>
      </c>
      <c r="AW472" s="33">
        <f t="shared" si="1051"/>
        <v>1.14782811040738</v>
      </c>
      <c r="AX472" s="33">
        <f t="shared" si="1051"/>
        <v>0.32777023439508579</v>
      </c>
      <c r="AY472" s="33">
        <f t="shared" si="1051"/>
        <v>0.45270572048209051</v>
      </c>
      <c r="AZ472" s="33">
        <f t="shared" si="1051"/>
        <v>0.67783512615497243</v>
      </c>
      <c r="BA472" s="33">
        <f t="shared" si="1051"/>
        <v>1.1335270389272518</v>
      </c>
      <c r="BB472" s="33">
        <f t="shared" si="1051"/>
        <v>1.5655911397523343</v>
      </c>
      <c r="BC472" s="33">
        <f t="shared" si="1051"/>
        <v>2.3441556395422518</v>
      </c>
      <c r="BD472" s="33">
        <f t="shared" si="1051"/>
        <v>0.95100096051269067</v>
      </c>
      <c r="BE472" s="33">
        <f t="shared" si="1051"/>
        <v>1.3134919825853244</v>
      </c>
      <c r="BF472" s="33">
        <f t="shared" si="1051"/>
        <v>1.9666882114304778</v>
      </c>
      <c r="BG472" s="33">
        <f t="shared" si="1051"/>
        <v>0.56160138456082453</v>
      </c>
      <c r="BH472" s="33">
        <f t="shared" si="1051"/>
        <v>0.77566579494492205</v>
      </c>
      <c r="BI472" s="33">
        <f t="shared" si="1051"/>
        <v>1.161402425864394</v>
      </c>
      <c r="BJ472" s="33">
        <f t="shared" si="1051"/>
        <v>2.3240390888217011</v>
      </c>
      <c r="BK472" s="33">
        <f t="shared" si="1051"/>
        <v>3.2098881464184088</v>
      </c>
      <c r="BL472" s="33">
        <f t="shared" si="1051"/>
        <v>4.806157373831879</v>
      </c>
      <c r="BM472" s="33">
        <f t="shared" si="1051"/>
        <v>1.9498109262837984</v>
      </c>
      <c r="BN472" s="33">
        <f t="shared" si="1051"/>
        <v>2.6930162277126937</v>
      </c>
      <c r="BO472" s="33">
        <f t="shared" si="1051"/>
        <v>4.0322463619525593</v>
      </c>
      <c r="BP472" s="33">
        <f t="shared" si="1051"/>
        <v>1.1514357622125582</v>
      </c>
      <c r="BQ472" s="33">
        <f t="shared" si="1051"/>
        <v>1.5903260931649028</v>
      </c>
      <c r="BR472" s="33">
        <f t="shared" si="1051"/>
        <v>2.381191222501069</v>
      </c>
      <c r="BS472" s="33">
        <f t="shared" si="1051"/>
        <v>0.26658654610684418</v>
      </c>
      <c r="BT472" s="33">
        <f t="shared" si="1051"/>
        <v>0.36820077530487427</v>
      </c>
      <c r="BU472" s="33">
        <f t="shared" si="1051"/>
        <v>0.55130608624374944</v>
      </c>
      <c r="BV472" s="33">
        <f t="shared" si="1051"/>
        <v>0.22365947410244386</v>
      </c>
      <c r="BW472" s="33">
        <f t="shared" si="1051"/>
        <v>0.30891128217623892</v>
      </c>
      <c r="BX472" s="33">
        <f t="shared" si="1051"/>
        <v>0.46253207867937446</v>
      </c>
      <c r="BY472" s="33">
        <f t="shared" si="1051"/>
        <v>0.13207922551241438</v>
      </c>
      <c r="BZ472" s="33">
        <f t="shared" si="1051"/>
        <v>0.18242358418135399</v>
      </c>
      <c r="CA472" s="33">
        <f t="shared" si="1051"/>
        <v>0.27314236954092597</v>
      </c>
      <c r="CB472" s="33">
        <f t="shared" si="1051"/>
        <v>0.45676927825736835</v>
      </c>
      <c r="CC472" s="33">
        <f t="shared" si="1051"/>
        <v>0.63087505669699295</v>
      </c>
      <c r="CD472" s="33">
        <f t="shared" si="1051"/>
        <v>0.94460762101447548</v>
      </c>
      <c r="CE472" s="33">
        <f t="shared" ref="CE472:CS472" si="1052">EXP(CE471)</f>
        <v>0.38321805077234178</v>
      </c>
      <c r="CF472" s="33">
        <f t="shared" si="1052"/>
        <v>0.52928846359953774</v>
      </c>
      <c r="CG472" s="33">
        <f t="shared" si="1052"/>
        <v>0.79250227303137766</v>
      </c>
      <c r="CH472" s="33">
        <f t="shared" si="1052"/>
        <v>0.2263044905721476</v>
      </c>
      <c r="CI472" s="33">
        <f t="shared" si="1052"/>
        <v>0.31256449397203878</v>
      </c>
      <c r="CJ472" s="33">
        <f t="shared" si="1052"/>
        <v>0.46800202342811731</v>
      </c>
      <c r="CK472" s="33">
        <f t="shared" si="1052"/>
        <v>0.93650139854416747</v>
      </c>
      <c r="CL472" s="33">
        <f t="shared" si="1052"/>
        <v>1.2934656532886779</v>
      </c>
      <c r="CM472" s="33">
        <f t="shared" si="1052"/>
        <v>1.9367028394083219</v>
      </c>
      <c r="CN472" s="33">
        <f t="shared" si="1052"/>
        <v>0.78570135422604581</v>
      </c>
      <c r="CO472" s="33">
        <f t="shared" si="1052"/>
        <v>1.0851854754447132</v>
      </c>
      <c r="CP472" s="33">
        <f t="shared" si="1052"/>
        <v>1.624845457809299</v>
      </c>
      <c r="CQ472" s="33">
        <f t="shared" si="1052"/>
        <v>0.46398582830745083</v>
      </c>
      <c r="CR472" s="33">
        <f t="shared" si="1052"/>
        <v>0.64084232384633311</v>
      </c>
      <c r="CS472" s="33">
        <f t="shared" si="1052"/>
        <v>0.95953158481682943</v>
      </c>
    </row>
    <row r="473" spans="2:97" ht="14.25" thickTop="1" thickBot="1" x14ac:dyDescent="0.25">
      <c r="H473" s="32">
        <f t="shared" ref="H473:H474" si="1053">H472</f>
        <v>5.8461092334281817E-7</v>
      </c>
      <c r="I473" s="32">
        <f t="shared" ref="I473:J473" si="1054">I468</f>
        <v>-0.35114855791978972</v>
      </c>
      <c r="J473" s="32">
        <f t="shared" si="1054"/>
        <v>9.3995986690990005E-2</v>
      </c>
      <c r="K473" s="32">
        <f t="shared" si="1049"/>
        <v>-0.35114850296870914</v>
      </c>
      <c r="L473" s="32">
        <f>$CE$5-$CE$7*SUMPRODUCT($B$5:$CD$5,Q473:CS473)</f>
        <v>-3.6223866288764839E-6</v>
      </c>
      <c r="M473" s="32">
        <f>SUMPRODUCT($B$7:$CD$7, LN(Q473:CS473))</f>
        <v>-487.23803414474378</v>
      </c>
      <c r="O473" s="48">
        <f t="shared" si="1050"/>
        <v>1.0000000000000002</v>
      </c>
      <c r="P473" s="39" t="s">
        <v>405</v>
      </c>
      <c r="Q473" s="32">
        <f t="shared" ref="Q473:AV473" si="1055">Q472/$O472</f>
        <v>8.1791821578959863E-3</v>
      </c>
      <c r="R473" s="32">
        <f t="shared" si="1055"/>
        <v>1.1296823699010288E-2</v>
      </c>
      <c r="S473" s="32">
        <f t="shared" si="1055"/>
        <v>1.6914705449303138E-2</v>
      </c>
      <c r="T473" s="32">
        <f t="shared" si="1055"/>
        <v>6.8621301665010856E-3</v>
      </c>
      <c r="U473" s="32">
        <f t="shared" si="1055"/>
        <v>9.4777537893304727E-3</v>
      </c>
      <c r="V473" s="32">
        <f t="shared" si="1055"/>
        <v>1.4191016690964795E-2</v>
      </c>
      <c r="W473" s="32">
        <f t="shared" si="1055"/>
        <v>4.0523427026467069E-3</v>
      </c>
      <c r="X473" s="32">
        <f t="shared" si="1055"/>
        <v>5.5969655884943407E-3</v>
      </c>
      <c r="Y473" s="32">
        <f t="shared" si="1055"/>
        <v>8.3803223686284029E-3</v>
      </c>
      <c r="Z473" s="32">
        <f t="shared" si="1055"/>
        <v>1.4014207339256939E-2</v>
      </c>
      <c r="AA473" s="32">
        <f t="shared" si="1055"/>
        <v>1.9355973071235152E-2</v>
      </c>
      <c r="AB473" s="32">
        <f t="shared" si="1055"/>
        <v>2.8981649347441751E-2</v>
      </c>
      <c r="AC473" s="32">
        <f t="shared" si="1055"/>
        <v>1.1757570999868043E-2</v>
      </c>
      <c r="AD473" s="32">
        <f t="shared" si="1055"/>
        <v>1.6239179437504157E-2</v>
      </c>
      <c r="AE473" s="32">
        <f t="shared" si="1055"/>
        <v>2.4314882151150848E-2</v>
      </c>
      <c r="AF473" s="32">
        <f t="shared" si="1055"/>
        <v>6.9432823170213574E-3</v>
      </c>
      <c r="AG473" s="32">
        <f t="shared" si="1055"/>
        <v>9.5898385331991531E-3</v>
      </c>
      <c r="AH473" s="32">
        <f t="shared" si="1055"/>
        <v>1.4358840893449729E-2</v>
      </c>
      <c r="AI473" s="32">
        <f t="shared" si="1055"/>
        <v>2.8732941109290429E-2</v>
      </c>
      <c r="AJ473" s="32">
        <f t="shared" si="1055"/>
        <v>3.9685015420807906E-2</v>
      </c>
      <c r="AK473" s="32">
        <f t="shared" si="1055"/>
        <v>5.9420272855353812E-2</v>
      </c>
      <c r="AL473" s="32">
        <f t="shared" si="1055"/>
        <v>2.4106222132248105E-2</v>
      </c>
      <c r="AM473" s="32">
        <f t="shared" si="1055"/>
        <v>3.3294739769830398E-2</v>
      </c>
      <c r="AN473" s="32">
        <f t="shared" si="1055"/>
        <v>4.9852129343863218E-2</v>
      </c>
      <c r="AO473" s="32">
        <f t="shared" si="1055"/>
        <v>1.4235619403268382E-2</v>
      </c>
      <c r="AP473" s="32">
        <f t="shared" si="1055"/>
        <v>1.9661780302775603E-2</v>
      </c>
      <c r="AQ473" s="32">
        <f t="shared" si="1055"/>
        <v>2.9439533738983312E-2</v>
      </c>
      <c r="AR473" s="32">
        <f t="shared" si="1055"/>
        <v>5.1920920259773849E-3</v>
      </c>
      <c r="AS473" s="32">
        <f t="shared" si="1055"/>
        <v>7.171150747618496E-3</v>
      </c>
      <c r="AT473" s="32">
        <f t="shared" si="1055"/>
        <v>1.0737345811561506E-2</v>
      </c>
      <c r="AU473" s="32">
        <f t="shared" si="1055"/>
        <v>4.3560359252194864E-3</v>
      </c>
      <c r="AV473" s="32">
        <f t="shared" si="1055"/>
        <v>6.0164169135485217E-3</v>
      </c>
      <c r="AW473" s="32">
        <f t="shared" ref="AW473:CB473" si="1056">AW472/$O472</f>
        <v>9.0083657729202616E-3</v>
      </c>
      <c r="AX473" s="32">
        <f t="shared" si="1056"/>
        <v>2.5724009842020665E-3</v>
      </c>
      <c r="AY473" s="32">
        <f t="shared" si="1056"/>
        <v>3.5529176194758674E-3</v>
      </c>
      <c r="AZ473" s="32">
        <f t="shared" si="1056"/>
        <v>5.3197745331139976E-3</v>
      </c>
      <c r="BA473" s="32">
        <f t="shared" si="1056"/>
        <v>8.8961283380033299E-3</v>
      </c>
      <c r="BB473" s="32">
        <f t="shared" si="1056"/>
        <v>1.2287046736228349E-2</v>
      </c>
      <c r="BC473" s="32">
        <f t="shared" si="1056"/>
        <v>1.8397363889403013E-2</v>
      </c>
      <c r="BD473" s="32">
        <f t="shared" si="1056"/>
        <v>7.4636301594463326E-3</v>
      </c>
      <c r="BE473" s="32">
        <f t="shared" si="1056"/>
        <v>1.0308526260719757E-2</v>
      </c>
      <c r="BF473" s="32">
        <f t="shared" si="1056"/>
        <v>1.5434930203589631E-2</v>
      </c>
      <c r="BG473" s="32">
        <f t="shared" si="1056"/>
        <v>4.4075507864211596E-3</v>
      </c>
      <c r="BH473" s="32">
        <f t="shared" si="1056"/>
        <v>6.087567585295388E-3</v>
      </c>
      <c r="BI473" s="32">
        <f t="shared" si="1056"/>
        <v>9.1148994931219644E-3</v>
      </c>
      <c r="BJ473" s="32">
        <f t="shared" si="1056"/>
        <v>1.8239485505577836E-2</v>
      </c>
      <c r="BK473" s="32">
        <f t="shared" si="1056"/>
        <v>2.5191791567846709E-2</v>
      </c>
      <c r="BL473" s="32">
        <f t="shared" si="1056"/>
        <v>3.7719605569103219E-2</v>
      </c>
      <c r="BM473" s="32">
        <f t="shared" si="1056"/>
        <v>1.5302474170777191E-2</v>
      </c>
      <c r="BN473" s="32">
        <f t="shared" si="1056"/>
        <v>2.1135285842612598E-2</v>
      </c>
      <c r="BO473" s="32">
        <f t="shared" si="1056"/>
        <v>3.164580984351726E-2</v>
      </c>
      <c r="BP473" s="32">
        <f t="shared" si="1056"/>
        <v>9.0366792867188107E-3</v>
      </c>
      <c r="BQ473" s="32">
        <f t="shared" si="1056"/>
        <v>1.2481171192404524E-2</v>
      </c>
      <c r="BR473" s="32">
        <f t="shared" si="1056"/>
        <v>1.8688025944880945E-2</v>
      </c>
      <c r="BS473" s="32">
        <f t="shared" si="1056"/>
        <v>2.0922201640606237E-3</v>
      </c>
      <c r="BT473" s="32">
        <f t="shared" si="1056"/>
        <v>2.8897072930562091E-3</v>
      </c>
      <c r="BU473" s="32">
        <f t="shared" si="1056"/>
        <v>4.3267513948218143E-3</v>
      </c>
      <c r="BV473" s="32">
        <f t="shared" si="1056"/>
        <v>1.7553206207667439E-3</v>
      </c>
      <c r="BW473" s="32">
        <f t="shared" si="1056"/>
        <v>2.4243924643365762E-3</v>
      </c>
      <c r="BX473" s="32">
        <f t="shared" si="1056"/>
        <v>3.6300366829090241E-3</v>
      </c>
      <c r="BY473" s="32">
        <f t="shared" si="1056"/>
        <v>1.0365820140069296E-3</v>
      </c>
      <c r="BZ473" s="32">
        <f t="shared" si="1056"/>
        <v>1.4316937849949537E-3</v>
      </c>
      <c r="CA473" s="32">
        <f t="shared" si="1056"/>
        <v>2.143671470141576E-3</v>
      </c>
      <c r="CB473" s="32">
        <f t="shared" si="1056"/>
        <v>3.5848091670405151E-3</v>
      </c>
      <c r="CC473" s="32">
        <f t="shared" ref="CC473:CS473" si="1057">CC472/$O472</f>
        <v>4.9512232852716E-3</v>
      </c>
      <c r="CD473" s="32">
        <f t="shared" si="1057"/>
        <v>7.4134540571291138E-3</v>
      </c>
      <c r="CE473" s="32">
        <f t="shared" si="1057"/>
        <v>3.0075656283740609E-3</v>
      </c>
      <c r="CF473" s="32">
        <f t="shared" si="1057"/>
        <v>4.153953049467825E-3</v>
      </c>
      <c r="CG473" s="32">
        <f t="shared" si="1057"/>
        <v>6.2197033568062625E-3</v>
      </c>
      <c r="CH473" s="32">
        <f t="shared" si="1057"/>
        <v>1.7760791956948601E-3</v>
      </c>
      <c r="CI473" s="32">
        <f t="shared" si="1057"/>
        <v>2.4530635413071793E-3</v>
      </c>
      <c r="CJ473" s="32">
        <f t="shared" si="1057"/>
        <v>3.6729658136800515E-3</v>
      </c>
      <c r="CK473" s="32">
        <f t="shared" si="1057"/>
        <v>7.349834934729957E-3</v>
      </c>
      <c r="CL473" s="32">
        <f t="shared" si="1057"/>
        <v>1.0151355951195701E-2</v>
      </c>
      <c r="CM473" s="32">
        <f t="shared" si="1057"/>
        <v>1.5199599498091574E-2</v>
      </c>
      <c r="CN473" s="32">
        <f t="shared" si="1057"/>
        <v>6.1663284972477026E-3</v>
      </c>
      <c r="CO473" s="32">
        <f t="shared" si="1057"/>
        <v>8.5167348713883727E-3</v>
      </c>
      <c r="CP473" s="32">
        <f t="shared" si="1057"/>
        <v>1.2752085504526717E-2</v>
      </c>
      <c r="CQ473" s="32">
        <f t="shared" si="1057"/>
        <v>3.6414459769254521E-3</v>
      </c>
      <c r="CR473" s="32">
        <f t="shared" si="1057"/>
        <v>5.0294482280339803E-3</v>
      </c>
      <c r="CS473" s="32">
        <f t="shared" si="1057"/>
        <v>7.5305800653654095E-3</v>
      </c>
    </row>
    <row r="474" spans="2:97" ht="13.5" thickTop="1" x14ac:dyDescent="0.2">
      <c r="H474" s="34">
        <f t="shared" si="1053"/>
        <v>5.8461092334281817E-7</v>
      </c>
      <c r="I474" s="34">
        <f t="shared" ref="I474:J474" si="1058">I469</f>
        <v>0.36329526894516173</v>
      </c>
      <c r="J474" s="34">
        <f t="shared" si="1058"/>
        <v>0.58645184781728887</v>
      </c>
      <c r="K474" s="34">
        <f t="shared" si="1049"/>
        <v>0.36329561179131797</v>
      </c>
      <c r="L474" s="34">
        <f>$CE$6-$CE$7*SUMPRODUCT($B$6:$CD$6,Q473:CS473)</f>
        <v>-2.5650196320725627E-5</v>
      </c>
    </row>
    <row r="475" spans="2:97" ht="13.5" thickBot="1" x14ac:dyDescent="0.25">
      <c r="B475" s="39" t="s">
        <v>406</v>
      </c>
      <c r="D475" s="39" t="s">
        <v>407</v>
      </c>
      <c r="E475" s="39" t="s">
        <v>408</v>
      </c>
      <c r="F475" s="39" t="s">
        <v>409</v>
      </c>
      <c r="H475" s="39" t="s">
        <v>386</v>
      </c>
      <c r="I475" s="39" t="s">
        <v>410</v>
      </c>
      <c r="J475" s="39" t="s">
        <v>411</v>
      </c>
      <c r="K475" s="39" t="s">
        <v>388</v>
      </c>
      <c r="L475" s="39" t="s">
        <v>412</v>
      </c>
      <c r="M475" s="39" t="s">
        <v>413</v>
      </c>
      <c r="O475" s="45" t="s">
        <v>375</v>
      </c>
    </row>
    <row r="476" spans="2:97" ht="14.25" thickTop="1" thickBot="1" x14ac:dyDescent="0.25">
      <c r="B476" s="32">
        <f>1+B471</f>
        <v>7</v>
      </c>
      <c r="D476" s="32">
        <f>IF(F471,IF(M476&lt;0,D471,H476),E471)</f>
        <v>0</v>
      </c>
      <c r="E476" s="32">
        <f>IF(F471,IF(M476&lt;0,H476,E471),H476)</f>
        <v>2.9230546167140908E-7</v>
      </c>
      <c r="F476" s="32" t="b">
        <f>OR(F471,M476*M471&lt;=0)</f>
        <v>1</v>
      </c>
      <c r="H476" s="32">
        <f>IF(F471,(D471+E471)/2,2*H471)</f>
        <v>2.9230546167140908E-7</v>
      </c>
      <c r="I476" s="32">
        <f>I471</f>
        <v>-0.68168260704254813</v>
      </c>
      <c r="J476" s="32">
        <f>J471</f>
        <v>-1</v>
      </c>
      <c r="K476" s="32">
        <f>I476+J476*H476</f>
        <v>-0.68168289934800985</v>
      </c>
      <c r="L476" s="32">
        <f>$CE$3-$CE$7*SUMPRODUCT($B$3:$CD$3,Q478:CS478)</f>
        <v>1.4311212247264393E-5</v>
      </c>
      <c r="M476" s="32">
        <f>SUMPRODUCT(L476:L479,J476:J479)</f>
        <v>-2.3580400128279727E-5</v>
      </c>
      <c r="O476" s="46">
        <f>SUM(Q476:CS476)</f>
        <v>7.3626070070641543</v>
      </c>
      <c r="P476" s="39" t="s">
        <v>402</v>
      </c>
      <c r="Q476" s="32">
        <f t="shared" ref="Q476:AV476" si="1059">SUMPRODUCT(B$3:B$6,$K476:$K479)</f>
        <v>4.1309860212019045E-2</v>
      </c>
      <c r="R476" s="32">
        <f t="shared" si="1059"/>
        <v>0.36423914053934336</v>
      </c>
      <c r="S476" s="32">
        <f t="shared" si="1059"/>
        <v>0.76790074094849881</v>
      </c>
      <c r="T476" s="32">
        <f t="shared" si="1059"/>
        <v>-0.13426440501010567</v>
      </c>
      <c r="U476" s="32">
        <f t="shared" si="1059"/>
        <v>0.18866487531721865</v>
      </c>
      <c r="V476" s="32">
        <f t="shared" si="1059"/>
        <v>0.59232647572637398</v>
      </c>
      <c r="W476" s="32">
        <f t="shared" si="1059"/>
        <v>-0.66098720067647987</v>
      </c>
      <c r="X476" s="32">
        <f t="shared" si="1059"/>
        <v>-0.33805792034915549</v>
      </c>
      <c r="Y476" s="32">
        <f t="shared" si="1059"/>
        <v>6.5603680059999891E-2</v>
      </c>
      <c r="Z476" s="32">
        <f t="shared" si="1059"/>
        <v>0.57978939953659081</v>
      </c>
      <c r="AA476" s="32">
        <f t="shared" si="1059"/>
        <v>0.90271867986391507</v>
      </c>
      <c r="AB476" s="32">
        <f t="shared" si="1059"/>
        <v>1.3063802802730704</v>
      </c>
      <c r="AC476" s="32">
        <f t="shared" si="1059"/>
        <v>0.40421513431446604</v>
      </c>
      <c r="AD476" s="32">
        <f t="shared" si="1059"/>
        <v>0.72714441464179036</v>
      </c>
      <c r="AE476" s="32">
        <f t="shared" si="1059"/>
        <v>1.1308060150509458</v>
      </c>
      <c r="AF476" s="32">
        <f t="shared" si="1059"/>
        <v>-0.1225076613519081</v>
      </c>
      <c r="AG476" s="32">
        <f t="shared" si="1059"/>
        <v>0.20042161897541622</v>
      </c>
      <c r="AH476" s="32">
        <f t="shared" si="1059"/>
        <v>0.60408321938457155</v>
      </c>
      <c r="AI476" s="32">
        <f t="shared" si="1059"/>
        <v>1.2977621186360198</v>
      </c>
      <c r="AJ476" s="32">
        <f t="shared" si="1059"/>
        <v>1.620691398963344</v>
      </c>
      <c r="AK476" s="32">
        <f t="shared" si="1059"/>
        <v>2.0243529993724994</v>
      </c>
      <c r="AL476" s="32">
        <f t="shared" si="1059"/>
        <v>1.1221878534138952</v>
      </c>
      <c r="AM476" s="32">
        <f t="shared" si="1059"/>
        <v>1.4451171337412194</v>
      </c>
      <c r="AN476" s="32">
        <f t="shared" si="1059"/>
        <v>1.8487787341503747</v>
      </c>
      <c r="AO476" s="32">
        <f t="shared" si="1059"/>
        <v>0.5954650577475209</v>
      </c>
      <c r="AP476" s="32">
        <f t="shared" si="1059"/>
        <v>0.91839433807484516</v>
      </c>
      <c r="AQ476" s="32">
        <f t="shared" si="1059"/>
        <v>1.3220559384840005</v>
      </c>
      <c r="AR476" s="32">
        <f t="shared" si="1059"/>
        <v>-0.41314540601998756</v>
      </c>
      <c r="AS476" s="32">
        <f t="shared" si="1059"/>
        <v>-9.021612569266324E-2</v>
      </c>
      <c r="AT476" s="32">
        <f t="shared" si="1059"/>
        <v>0.31344547471649215</v>
      </c>
      <c r="AU476" s="32">
        <f t="shared" si="1059"/>
        <v>-0.58871967124211233</v>
      </c>
      <c r="AV476" s="32">
        <f t="shared" si="1059"/>
        <v>-0.26579039091478796</v>
      </c>
      <c r="AW476" s="32">
        <f t="shared" ref="AW476:CB476" si="1060">SUMPRODUCT(AH$3:AH$6,$K476:$K479)</f>
        <v>0.13787120949436743</v>
      </c>
      <c r="AX476" s="32">
        <f t="shared" si="1060"/>
        <v>-1.1154424669084864</v>
      </c>
      <c r="AY476" s="32">
        <f t="shared" si="1060"/>
        <v>-0.7925131865811621</v>
      </c>
      <c r="AZ476" s="32">
        <f t="shared" si="1060"/>
        <v>-0.38885158617200671</v>
      </c>
      <c r="BA476" s="32">
        <f t="shared" si="1060"/>
        <v>0.12533413330458426</v>
      </c>
      <c r="BB476" s="32">
        <f t="shared" si="1060"/>
        <v>0.44826341363190858</v>
      </c>
      <c r="BC476" s="32">
        <f t="shared" si="1060"/>
        <v>0.85192501404106391</v>
      </c>
      <c r="BD476" s="32">
        <f t="shared" si="1060"/>
        <v>-5.0240131917540454E-2</v>
      </c>
      <c r="BE476" s="32">
        <f t="shared" si="1060"/>
        <v>0.27268914840978387</v>
      </c>
      <c r="BF476" s="32">
        <f t="shared" si="1060"/>
        <v>0.67635074881893931</v>
      </c>
      <c r="BG476" s="32">
        <f t="shared" si="1060"/>
        <v>-0.57696292758391465</v>
      </c>
      <c r="BH476" s="32">
        <f t="shared" si="1060"/>
        <v>-0.25403364725659033</v>
      </c>
      <c r="BI476" s="32">
        <f t="shared" si="1060"/>
        <v>0.14962795315256508</v>
      </c>
      <c r="BJ476" s="32">
        <f t="shared" si="1060"/>
        <v>0.84330685240401326</v>
      </c>
      <c r="BK476" s="32">
        <f t="shared" si="1060"/>
        <v>1.1662361327313375</v>
      </c>
      <c r="BL476" s="32">
        <f t="shared" si="1060"/>
        <v>1.5698977331404929</v>
      </c>
      <c r="BM476" s="32">
        <f t="shared" si="1060"/>
        <v>0.66773258718188866</v>
      </c>
      <c r="BN476" s="32">
        <f t="shared" si="1060"/>
        <v>0.99066186750921292</v>
      </c>
      <c r="BO476" s="32">
        <f t="shared" si="1060"/>
        <v>1.3943234679183683</v>
      </c>
      <c r="BP476" s="32">
        <f t="shared" si="1060"/>
        <v>0.14100979151551435</v>
      </c>
      <c r="BQ476" s="32">
        <f t="shared" si="1060"/>
        <v>0.46393907184283867</v>
      </c>
      <c r="BR476" s="32">
        <f t="shared" si="1060"/>
        <v>0.867600672251994</v>
      </c>
      <c r="BS476" s="32">
        <f t="shared" si="1060"/>
        <v>-1.3220559384840005</v>
      </c>
      <c r="BT476" s="32">
        <f t="shared" si="1060"/>
        <v>-0.99912665815667623</v>
      </c>
      <c r="BU476" s="32">
        <f t="shared" si="1060"/>
        <v>-0.5954650577475209</v>
      </c>
      <c r="BV476" s="32">
        <f t="shared" si="1060"/>
        <v>-1.4976302037061251</v>
      </c>
      <c r="BW476" s="32">
        <f t="shared" si="1060"/>
        <v>-1.1747009233788008</v>
      </c>
      <c r="BX476" s="32">
        <f t="shared" si="1060"/>
        <v>-0.7710393229696455</v>
      </c>
      <c r="BY476" s="32">
        <f t="shared" si="1060"/>
        <v>-2.0243529993724994</v>
      </c>
      <c r="BZ476" s="32">
        <f t="shared" si="1060"/>
        <v>-1.7014237190451751</v>
      </c>
      <c r="CA476" s="32">
        <f t="shared" si="1060"/>
        <v>-1.2977621186360198</v>
      </c>
      <c r="CB476" s="32">
        <f t="shared" si="1060"/>
        <v>-0.78357639915942889</v>
      </c>
      <c r="CC476" s="32">
        <f t="shared" ref="CC476:CS476" si="1061">SUMPRODUCT(BN$3:BN$6,$K476:$K479)</f>
        <v>-0.46064711883210463</v>
      </c>
      <c r="CD476" s="32">
        <f t="shared" si="1061"/>
        <v>-5.6985518422949244E-2</v>
      </c>
      <c r="CE476" s="32">
        <f t="shared" si="1061"/>
        <v>-0.95915066438155372</v>
      </c>
      <c r="CF476" s="32">
        <f t="shared" si="1061"/>
        <v>-0.63622138405422934</v>
      </c>
      <c r="CG476" s="32">
        <f t="shared" si="1061"/>
        <v>-0.23255978364507396</v>
      </c>
      <c r="CH476" s="32">
        <f t="shared" si="1061"/>
        <v>-1.4858734600479278</v>
      </c>
      <c r="CI476" s="32">
        <f t="shared" si="1061"/>
        <v>-1.1629441797206035</v>
      </c>
      <c r="CJ476" s="32">
        <f t="shared" si="1061"/>
        <v>-0.75928257931144816</v>
      </c>
      <c r="CK476" s="32">
        <f t="shared" si="1061"/>
        <v>-6.5603680059999891E-2</v>
      </c>
      <c r="CL476" s="32">
        <f t="shared" si="1061"/>
        <v>0.25732560026732443</v>
      </c>
      <c r="CM476" s="32">
        <f t="shared" si="1061"/>
        <v>0.66098720067647987</v>
      </c>
      <c r="CN476" s="32">
        <f t="shared" si="1061"/>
        <v>-0.24117794528212461</v>
      </c>
      <c r="CO476" s="32">
        <f t="shared" si="1061"/>
        <v>8.1751335045199713E-2</v>
      </c>
      <c r="CP476" s="32">
        <f t="shared" si="1061"/>
        <v>0.4854129354543551</v>
      </c>
      <c r="CQ476" s="32">
        <f t="shared" si="1061"/>
        <v>-0.76790074094849881</v>
      </c>
      <c r="CR476" s="32">
        <f t="shared" si="1061"/>
        <v>-0.44497146062117443</v>
      </c>
      <c r="CS476" s="32">
        <f t="shared" si="1061"/>
        <v>-4.1309860212019045E-2</v>
      </c>
    </row>
    <row r="477" spans="2:97" ht="14.25" thickTop="1" thickBot="1" x14ac:dyDescent="0.25">
      <c r="H477" s="33">
        <f>H476</f>
        <v>2.9230546167140908E-7</v>
      </c>
      <c r="I477" s="33">
        <f t="shared" ref="I477:J477" si="1062">I472</f>
        <v>0.62822622167365261</v>
      </c>
      <c r="J477" s="33">
        <f t="shared" si="1062"/>
        <v>-0.31631859236165683</v>
      </c>
      <c r="K477" s="33">
        <f t="shared" ref="K477:K479" si="1063">I477+J477*H477</f>
        <v>0.62822612921200038</v>
      </c>
      <c r="L477" s="33">
        <f>$CE$4-$CE$7*SUMPRODUCT($B$4:$CD$4,Q478:CS478)</f>
        <v>6.0673182886716859E-6</v>
      </c>
      <c r="M477" s="39" t="s">
        <v>414</v>
      </c>
      <c r="O477" s="47">
        <f t="shared" ref="O477:O478" si="1064">SUM(Q477:CS477)</f>
        <v>127.41800015877563</v>
      </c>
      <c r="P477" s="39" t="s">
        <v>404</v>
      </c>
      <c r="Q477" s="33">
        <f>EXP(Q476)</f>
        <v>1.0421749840808188</v>
      </c>
      <c r="R477" s="33">
        <f>EXP(R476)</f>
        <v>1.4394183962940856</v>
      </c>
      <c r="S477" s="33">
        <f t="shared" ref="S477:CD477" si="1065">EXP(S476)</f>
        <v>2.1552371005238089</v>
      </c>
      <c r="T477" s="33">
        <f t="shared" si="1065"/>
        <v>0.87435884917706985</v>
      </c>
      <c r="U477" s="33">
        <f t="shared" si="1065"/>
        <v>1.2076361759710026</v>
      </c>
      <c r="V477" s="33">
        <f t="shared" si="1065"/>
        <v>1.8081902364791236</v>
      </c>
      <c r="W477" s="33">
        <f t="shared" si="1065"/>
        <v>0.51634135027444938</v>
      </c>
      <c r="X477" s="33">
        <f t="shared" si="1065"/>
        <v>0.71315398057446999</v>
      </c>
      <c r="Y477" s="33">
        <f t="shared" si="1065"/>
        <v>1.0678034414993733</v>
      </c>
      <c r="Z477" s="33">
        <f t="shared" si="1065"/>
        <v>1.7856623298337946</v>
      </c>
      <c r="AA477" s="33">
        <f t="shared" si="1065"/>
        <v>2.4662990825855382</v>
      </c>
      <c r="AB477" s="33">
        <f t="shared" si="1065"/>
        <v>3.6927826526750813</v>
      </c>
      <c r="AC477" s="33">
        <f t="shared" si="1065"/>
        <v>1.4981262106472182</v>
      </c>
      <c r="AD477" s="33">
        <f t="shared" si="1065"/>
        <v>2.0691634903114573</v>
      </c>
      <c r="AE477" s="33">
        <f t="shared" si="1065"/>
        <v>3.098152651689098</v>
      </c>
      <c r="AF477" s="33">
        <f t="shared" si="1065"/>
        <v>0.88469912692617503</v>
      </c>
      <c r="AG477" s="33">
        <f t="shared" si="1065"/>
        <v>1.2219178333147351</v>
      </c>
      <c r="AH477" s="33">
        <f t="shared" si="1065"/>
        <v>1.829574121695144</v>
      </c>
      <c r="AI477" s="33">
        <f t="shared" si="1065"/>
        <v>3.6610943982638879</v>
      </c>
      <c r="AJ477" s="33">
        <f t="shared" si="1065"/>
        <v>5.0565852260195872</v>
      </c>
      <c r="AK477" s="33">
        <f t="shared" si="1065"/>
        <v>7.5712107814769087</v>
      </c>
      <c r="AL477" s="33">
        <f t="shared" si="1065"/>
        <v>3.0715669956499267</v>
      </c>
      <c r="AM477" s="33">
        <f t="shared" si="1065"/>
        <v>4.2423490359325298</v>
      </c>
      <c r="AN477" s="33">
        <f t="shared" si="1065"/>
        <v>6.352057233083432</v>
      </c>
      <c r="AO477" s="33">
        <f t="shared" si="1065"/>
        <v>1.8138743051379977</v>
      </c>
      <c r="AP477" s="33">
        <f t="shared" si="1065"/>
        <v>2.5052645508312388</v>
      </c>
      <c r="AQ477" s="33">
        <f t="shared" si="1065"/>
        <v>3.7511255382590294</v>
      </c>
      <c r="AR477" s="33">
        <f t="shared" si="1065"/>
        <v>0.66156608014312079</v>
      </c>
      <c r="AS477" s="33">
        <f t="shared" si="1065"/>
        <v>0.91373368260423404</v>
      </c>
      <c r="AT477" s="33">
        <f t="shared" si="1065"/>
        <v>1.368130863004855</v>
      </c>
      <c r="AU477" s="33">
        <f t="shared" si="1065"/>
        <v>0.55503746043060542</v>
      </c>
      <c r="AV477" s="33">
        <f t="shared" si="1065"/>
        <v>0.7665997969437045</v>
      </c>
      <c r="AW477" s="33">
        <f t="shared" si="1065"/>
        <v>1.1478277114429283</v>
      </c>
      <c r="AX477" s="33">
        <f t="shared" si="1065"/>
        <v>0.32777021933428374</v>
      </c>
      <c r="AY477" s="33">
        <f t="shared" si="1065"/>
        <v>0.45270563069908454</v>
      </c>
      <c r="AZ477" s="33">
        <f t="shared" si="1065"/>
        <v>0.67783486261582804</v>
      </c>
      <c r="BA477" s="33">
        <f t="shared" si="1065"/>
        <v>1.1335271389662964</v>
      </c>
      <c r="BB477" s="33">
        <f t="shared" si="1065"/>
        <v>1.5655910393644226</v>
      </c>
      <c r="BC477" s="33">
        <f t="shared" si="1065"/>
        <v>2.3441550427402289</v>
      </c>
      <c r="BD477" s="33">
        <f t="shared" si="1065"/>
        <v>0.95100103137832448</v>
      </c>
      <c r="BE477" s="33">
        <f t="shared" si="1065"/>
        <v>1.3134918803179165</v>
      </c>
      <c r="BF477" s="33">
        <f t="shared" si="1065"/>
        <v>1.9666876837105378</v>
      </c>
      <c r="BG477" s="33">
        <f t="shared" si="1065"/>
        <v>0.56160140326415953</v>
      </c>
      <c r="BH477" s="33">
        <f t="shared" si="1065"/>
        <v>0.77566570258446765</v>
      </c>
      <c r="BI477" s="33">
        <f t="shared" si="1065"/>
        <v>1.1614020663609468</v>
      </c>
      <c r="BJ477" s="33">
        <f t="shared" si="1065"/>
        <v>2.324039539511296</v>
      </c>
      <c r="BK477" s="33">
        <f t="shared" si="1065"/>
        <v>3.2098882797862052</v>
      </c>
      <c r="BL477" s="33">
        <f t="shared" si="1065"/>
        <v>4.806156658093979</v>
      </c>
      <c r="BM477" s="33">
        <f t="shared" si="1065"/>
        <v>1.9498112776150873</v>
      </c>
      <c r="BN477" s="33">
        <f t="shared" si="1065"/>
        <v>2.6930163026089149</v>
      </c>
      <c r="BO477" s="33">
        <f t="shared" si="1065"/>
        <v>4.0322457060722181</v>
      </c>
      <c r="BP477" s="33">
        <f t="shared" si="1065"/>
        <v>1.1514359222322443</v>
      </c>
      <c r="BQ477" s="33">
        <f t="shared" si="1065"/>
        <v>1.5903260718512995</v>
      </c>
      <c r="BR477" s="33">
        <f t="shared" si="1065"/>
        <v>2.3811907370426151</v>
      </c>
      <c r="BS477" s="33">
        <f t="shared" si="1065"/>
        <v>0.26658665240623208</v>
      </c>
      <c r="BT477" s="33">
        <f t="shared" si="1065"/>
        <v>0.36820086601716961</v>
      </c>
      <c r="BU477" s="33">
        <f t="shared" si="1065"/>
        <v>0.551306117059705</v>
      </c>
      <c r="BV477" s="33">
        <f t="shared" si="1065"/>
        <v>0.22365956021239977</v>
      </c>
      <c r="BW477" s="33">
        <f t="shared" si="1065"/>
        <v>0.30891135403784281</v>
      </c>
      <c r="BX477" s="33">
        <f t="shared" si="1065"/>
        <v>0.46253209817903423</v>
      </c>
      <c r="BY477" s="33">
        <f t="shared" si="1065"/>
        <v>0.13207927092011709</v>
      </c>
      <c r="BZ477" s="33">
        <f t="shared" si="1065"/>
        <v>0.18242361910001839</v>
      </c>
      <c r="CA477" s="33">
        <f t="shared" si="1065"/>
        <v>0.27314236979909773</v>
      </c>
      <c r="CB477" s="33">
        <f t="shared" si="1065"/>
        <v>0.45676949659097621</v>
      </c>
      <c r="CC477" s="33">
        <f t="shared" si="1065"/>
        <v>0.63087526212205958</v>
      </c>
      <c r="CD477" s="33">
        <f t="shared" si="1065"/>
        <v>0.9446077486773693</v>
      </c>
      <c r="CE477" s="33">
        <f t="shared" ref="CE477:CS477" si="1066">EXP(CE476)</f>
        <v>0.38321822868423816</v>
      </c>
      <c r="CF477" s="33">
        <f t="shared" si="1066"/>
        <v>0.52928862867480797</v>
      </c>
      <c r="CG477" s="33">
        <f t="shared" si="1066"/>
        <v>0.79250236925015127</v>
      </c>
      <c r="CH477" s="33">
        <f t="shared" si="1066"/>
        <v>0.22630458630896819</v>
      </c>
      <c r="CI477" s="33">
        <f t="shared" si="1066"/>
        <v>0.31256457857329495</v>
      </c>
      <c r="CJ477" s="33">
        <f t="shared" si="1066"/>
        <v>0.4680020609609617</v>
      </c>
      <c r="CK477" s="33">
        <f t="shared" si="1066"/>
        <v>0.93650194514810137</v>
      </c>
      <c r="CL477" s="33">
        <f t="shared" si="1066"/>
        <v>1.2934662111471635</v>
      </c>
      <c r="CM477" s="33">
        <f t="shared" si="1066"/>
        <v>1.9367033058043346</v>
      </c>
      <c r="CN477" s="33">
        <f t="shared" si="1066"/>
        <v>0.78570180201934492</v>
      </c>
      <c r="CO477" s="33">
        <f t="shared" si="1066"/>
        <v>1.0851859285660568</v>
      </c>
      <c r="CP477" s="33">
        <f t="shared" si="1066"/>
        <v>1.6248458267821815</v>
      </c>
      <c r="CQ477" s="33">
        <f t="shared" si="1066"/>
        <v>0.46398607362362121</v>
      </c>
      <c r="CR477" s="33">
        <f t="shared" si="1066"/>
        <v>0.64084256502006998</v>
      </c>
      <c r="CS477" s="33">
        <f t="shared" si="1066"/>
        <v>0.95953176316353794</v>
      </c>
    </row>
    <row r="478" spans="2:97" ht="14.25" thickTop="1" thickBot="1" x14ac:dyDescent="0.25">
      <c r="H478" s="32">
        <f t="shared" ref="H478:H479" si="1067">H477</f>
        <v>2.9230546167140908E-7</v>
      </c>
      <c r="I478" s="32">
        <f t="shared" ref="I478:J478" si="1068">I473</f>
        <v>-0.35114855791978972</v>
      </c>
      <c r="J478" s="32">
        <f t="shared" si="1068"/>
        <v>9.3995986690990005E-2</v>
      </c>
      <c r="K478" s="32">
        <f t="shared" si="1063"/>
        <v>-0.35114853044424943</v>
      </c>
      <c r="L478" s="32">
        <f>$CE$5-$CE$7*SUMPRODUCT($B$5:$CD$5,Q478:CS478)</f>
        <v>-1.730626181029038E-6</v>
      </c>
      <c r="M478" s="32">
        <f>SUMPRODUCT($B$7:$CD$7, LN(Q478:CS478))</f>
        <v>-487.23803414473315</v>
      </c>
      <c r="O478" s="48">
        <f t="shared" si="1064"/>
        <v>0.99999999999999989</v>
      </c>
      <c r="P478" s="39" t="s">
        <v>405</v>
      </c>
      <c r="Q478" s="32">
        <f t="shared" ref="Q478:AV478" si="1069">Q477/$O477</f>
        <v>8.1791817700965653E-3</v>
      </c>
      <c r="R478" s="32">
        <f t="shared" si="1069"/>
        <v>1.1296821442028801E-2</v>
      </c>
      <c r="S478" s="32">
        <f t="shared" si="1069"/>
        <v>1.6914698848186027E-2</v>
      </c>
      <c r="T478" s="32">
        <f t="shared" si="1069"/>
        <v>6.8621297468766653E-3</v>
      </c>
      <c r="U478" s="32">
        <f t="shared" si="1069"/>
        <v>9.4777517655760309E-3</v>
      </c>
      <c r="V478" s="32">
        <f t="shared" si="1069"/>
        <v>1.4191010957839057E-2</v>
      </c>
      <c r="W478" s="32">
        <f t="shared" si="1069"/>
        <v>4.0523422878324588E-3</v>
      </c>
      <c r="X478" s="32">
        <f t="shared" si="1069"/>
        <v>5.5969641627227592E-3</v>
      </c>
      <c r="Y478" s="32">
        <f t="shared" si="1069"/>
        <v>8.3803186376240641E-3</v>
      </c>
      <c r="Z478" s="32">
        <f t="shared" si="1069"/>
        <v>1.4014207785467359E-2</v>
      </c>
      <c r="AA478" s="32">
        <f t="shared" si="1069"/>
        <v>1.9355970738139681E-2</v>
      </c>
      <c r="AB478" s="32">
        <f t="shared" si="1069"/>
        <v>2.8981640333967752E-2</v>
      </c>
      <c r="AC478" s="32">
        <f t="shared" si="1069"/>
        <v>1.1757571212704661E-2</v>
      </c>
      <c r="AD478" s="32">
        <f t="shared" si="1069"/>
        <v>1.6239177257005067E-2</v>
      </c>
      <c r="AE478" s="32">
        <f t="shared" si="1069"/>
        <v>2.4314874255038445E-2</v>
      </c>
      <c r="AF478" s="32">
        <f t="shared" si="1069"/>
        <v>6.9432821565536349E-3</v>
      </c>
      <c r="AG478" s="32">
        <f t="shared" si="1069"/>
        <v>9.5898368503045308E-3</v>
      </c>
      <c r="AH478" s="32">
        <f t="shared" si="1069"/>
        <v>1.4358835638726954E-2</v>
      </c>
      <c r="AI478" s="32">
        <f t="shared" si="1069"/>
        <v>2.8732945060366642E-2</v>
      </c>
      <c r="AJ478" s="32">
        <f t="shared" si="1069"/>
        <v>3.9685014830860427E-2</v>
      </c>
      <c r="AK478" s="32">
        <f t="shared" si="1069"/>
        <v>5.9420260654243669E-2</v>
      </c>
      <c r="AL478" s="32">
        <f t="shared" si="1069"/>
        <v>2.4106225115936884E-2</v>
      </c>
      <c r="AM478" s="32">
        <f t="shared" si="1069"/>
        <v>3.3294738817483689E-2</v>
      </c>
      <c r="AN478" s="32">
        <f t="shared" si="1069"/>
        <v>4.9852118422578681E-2</v>
      </c>
      <c r="AO478" s="32">
        <f t="shared" si="1069"/>
        <v>1.4235620578550347E-2</v>
      </c>
      <c r="AP478" s="32">
        <f t="shared" si="1069"/>
        <v>1.9661778930052484E-2</v>
      </c>
      <c r="AQ478" s="32">
        <f t="shared" si="1069"/>
        <v>2.9439526076258851E-2</v>
      </c>
      <c r="AR478" s="32">
        <f t="shared" si="1069"/>
        <v>5.1920927915894378E-3</v>
      </c>
      <c r="AS478" s="32">
        <f t="shared" si="1069"/>
        <v>7.1711507123454312E-3</v>
      </c>
      <c r="AT478" s="32">
        <f t="shared" si="1069"/>
        <v>1.0737343713604252E-2</v>
      </c>
      <c r="AU478" s="32">
        <f t="shared" si="1069"/>
        <v>4.3560365077067054E-3</v>
      </c>
      <c r="AV478" s="32">
        <f t="shared" si="1069"/>
        <v>6.0164168013031455E-3</v>
      </c>
      <c r="AW478" s="32">
        <f t="shared" ref="AW478:CB478" si="1070">AW477/$O477</f>
        <v>9.0083638890315308E-3</v>
      </c>
      <c r="AX478" s="32">
        <f t="shared" si="1070"/>
        <v>2.5724012221652287E-3</v>
      </c>
      <c r="AY478" s="32">
        <f t="shared" si="1070"/>
        <v>3.5529174067633132E-3</v>
      </c>
      <c r="AZ478" s="32">
        <f t="shared" si="1070"/>
        <v>5.3197732013622696E-3</v>
      </c>
      <c r="BA478" s="32">
        <f t="shared" si="1070"/>
        <v>8.8961303548463141E-3</v>
      </c>
      <c r="BB478" s="32">
        <f t="shared" si="1070"/>
        <v>1.2287047649574933E-2</v>
      </c>
      <c r="BC478" s="32">
        <f t="shared" si="1070"/>
        <v>1.8397361752807109E-2</v>
      </c>
      <c r="BD478" s="32">
        <f t="shared" si="1070"/>
        <v>7.4636317489937187E-3</v>
      </c>
      <c r="BE478" s="32">
        <f t="shared" si="1070"/>
        <v>1.0308526885378625E-2</v>
      </c>
      <c r="BF478" s="32">
        <f t="shared" si="1070"/>
        <v>1.5434928198997375E-2</v>
      </c>
      <c r="BG478" s="32">
        <f t="shared" si="1070"/>
        <v>4.4075515434581283E-3</v>
      </c>
      <c r="BH478" s="32">
        <f t="shared" si="1070"/>
        <v>6.0875677032908243E-3</v>
      </c>
      <c r="BI478" s="32">
        <f t="shared" si="1070"/>
        <v>9.114897933680666E-3</v>
      </c>
      <c r="BJ478" s="32">
        <f t="shared" si="1070"/>
        <v>1.8239491568030494E-2</v>
      </c>
      <c r="BK478" s="32">
        <f t="shared" si="1070"/>
        <v>2.5191796102484437E-2</v>
      </c>
      <c r="BL478" s="32">
        <f t="shared" si="1070"/>
        <v>3.7719605174347623E-2</v>
      </c>
      <c r="BM478" s="32">
        <f t="shared" si="1070"/>
        <v>1.5302479046802073E-2</v>
      </c>
      <c r="BN478" s="32">
        <f t="shared" si="1070"/>
        <v>2.113528935670899E-2</v>
      </c>
      <c r="BO478" s="32">
        <f t="shared" si="1070"/>
        <v>3.164580907758429E-2</v>
      </c>
      <c r="BP478" s="32">
        <f t="shared" si="1070"/>
        <v>9.0366817937610026E-3</v>
      </c>
      <c r="BQ478" s="32">
        <f t="shared" si="1070"/>
        <v>1.248117275321849E-2</v>
      </c>
      <c r="BR478" s="32">
        <f t="shared" si="1070"/>
        <v>1.86880247223737E-2</v>
      </c>
      <c r="BS478" s="32">
        <f t="shared" si="1070"/>
        <v>2.0922212879972871E-3</v>
      </c>
      <c r="BT478" s="32">
        <f t="shared" si="1070"/>
        <v>2.8897084050789868E-3</v>
      </c>
      <c r="BU478" s="32">
        <f t="shared" si="1070"/>
        <v>4.3267522357337438E-3</v>
      </c>
      <c r="BV478" s="32">
        <f t="shared" si="1070"/>
        <v>1.7553215396074141E-3</v>
      </c>
      <c r="BW478" s="32">
        <f t="shared" si="1070"/>
        <v>2.4243933639902385E-3</v>
      </c>
      <c r="BX478" s="32">
        <f t="shared" si="1070"/>
        <v>3.6300373385445761E-3</v>
      </c>
      <c r="BY478" s="32">
        <f t="shared" si="1070"/>
        <v>1.0365825138954705E-3</v>
      </c>
      <c r="BZ478" s="32">
        <f t="shared" si="1070"/>
        <v>1.4316942572689905E-3</v>
      </c>
      <c r="CA478" s="32">
        <f t="shared" si="1070"/>
        <v>2.1436717689709058E-3</v>
      </c>
      <c r="CB478" s="32">
        <f t="shared" si="1070"/>
        <v>3.5848113768996181E-3</v>
      </c>
      <c r="CC478" s="32">
        <f t="shared" ref="CC478:CS478" si="1071">CC477/$O477</f>
        <v>4.9512255830096658E-3</v>
      </c>
      <c r="CD478" s="32">
        <f t="shared" si="1071"/>
        <v>7.4134560854847284E-3</v>
      </c>
      <c r="CE478" s="32">
        <f t="shared" si="1071"/>
        <v>3.0075674410735514E-3</v>
      </c>
      <c r="CF478" s="32">
        <f t="shared" si="1071"/>
        <v>4.15395492014677E-3</v>
      </c>
      <c r="CG478" s="32">
        <f t="shared" si="1071"/>
        <v>6.2197049731012397E-3</v>
      </c>
      <c r="CH478" s="32">
        <f t="shared" si="1071"/>
        <v>1.7760801929630817E-3</v>
      </c>
      <c r="CI478" s="32">
        <f t="shared" si="1071"/>
        <v>2.453064544913655E-3</v>
      </c>
      <c r="CJ478" s="32">
        <f t="shared" si="1071"/>
        <v>3.6729666167871424E-3</v>
      </c>
      <c r="CK478" s="32">
        <f t="shared" si="1071"/>
        <v>7.3498402422038167E-3</v>
      </c>
      <c r="CL478" s="32">
        <f t="shared" si="1071"/>
        <v>1.0151361734883412E-2</v>
      </c>
      <c r="CM478" s="32">
        <f t="shared" si="1071"/>
        <v>1.5199605262922097E-2</v>
      </c>
      <c r="CN478" s="32">
        <f t="shared" si="1071"/>
        <v>6.1663328653744492E-3</v>
      </c>
      <c r="CO478" s="32">
        <f t="shared" si="1071"/>
        <v>8.5167396067573342E-3</v>
      </c>
      <c r="CP478" s="32">
        <f t="shared" si="1071"/>
        <v>1.2752090165890694E-2</v>
      </c>
      <c r="CQ478" s="32">
        <f t="shared" si="1071"/>
        <v>3.6414484063903682E-3</v>
      </c>
      <c r="CR478" s="32">
        <f t="shared" si="1071"/>
        <v>5.0294508171648883E-3</v>
      </c>
      <c r="CS478" s="32">
        <f t="shared" si="1071"/>
        <v>7.5305825077137062E-3</v>
      </c>
    </row>
    <row r="479" spans="2:97" ht="13.5" thickTop="1" x14ac:dyDescent="0.2">
      <c r="H479" s="34">
        <f t="shared" si="1067"/>
        <v>2.9230546167140908E-7</v>
      </c>
      <c r="I479" s="34">
        <f t="shared" ref="I479:J479" si="1072">I474</f>
        <v>0.36329526894516173</v>
      </c>
      <c r="J479" s="34">
        <f t="shared" si="1072"/>
        <v>0.58645184781728887</v>
      </c>
      <c r="K479" s="34">
        <f t="shared" si="1063"/>
        <v>0.36329544036823985</v>
      </c>
      <c r="L479" s="34">
        <f>$CE$6-$CE$7*SUMPRODUCT($B$6:$CD$6,Q478:CS478)</f>
        <v>-1.225558485629108E-5</v>
      </c>
    </row>
    <row r="480" spans="2:97" ht="13.5" thickBot="1" x14ac:dyDescent="0.25">
      <c r="B480" s="39" t="s">
        <v>406</v>
      </c>
      <c r="D480" s="39" t="s">
        <v>407</v>
      </c>
      <c r="E480" s="39" t="s">
        <v>408</v>
      </c>
      <c r="F480" s="39" t="s">
        <v>409</v>
      </c>
      <c r="H480" s="39" t="s">
        <v>386</v>
      </c>
      <c r="I480" s="39" t="s">
        <v>410</v>
      </c>
      <c r="J480" s="39" t="s">
        <v>411</v>
      </c>
      <c r="K480" s="39" t="s">
        <v>388</v>
      </c>
      <c r="L480" s="39" t="s">
        <v>412</v>
      </c>
      <c r="M480" s="39" t="s">
        <v>413</v>
      </c>
      <c r="O480" s="45" t="s">
        <v>375</v>
      </c>
    </row>
    <row r="481" spans="1:97" ht="14.25" thickTop="1" thickBot="1" x14ac:dyDescent="0.25">
      <c r="B481" s="32">
        <f>1+B476</f>
        <v>8</v>
      </c>
      <c r="D481" s="32">
        <f>IF(F476,IF(M481&lt;0,D476,H481),E476)</f>
        <v>0</v>
      </c>
      <c r="E481" s="32">
        <f>IF(F476,IF(M481&lt;0,H481,E476),H481)</f>
        <v>1.4615273083570454E-7</v>
      </c>
      <c r="F481" s="32" t="b">
        <f>OR(F476,M481*M476&lt;=0)</f>
        <v>1</v>
      </c>
      <c r="H481" s="32">
        <f>IF(F476,(D476+E476)/2,2*H476)</f>
        <v>1.4615273083570454E-7</v>
      </c>
      <c r="I481" s="32">
        <f>I476</f>
        <v>-0.68168260704254813</v>
      </c>
      <c r="J481" s="32">
        <f>J476</f>
        <v>-1</v>
      </c>
      <c r="K481" s="32">
        <f>I481+J481*H481</f>
        <v>-0.68168275319527893</v>
      </c>
      <c r="L481" s="32">
        <f>$CE$3-$CE$7*SUMPRODUCT($B$3:$CD$3,Q483:CS483)</f>
        <v>6.489886885674423E-6</v>
      </c>
      <c r="M481" s="32">
        <f>SUMPRODUCT(L481:L484,J481:J484)</f>
        <v>-1.0693604446218701E-5</v>
      </c>
      <c r="O481" s="46">
        <f>SUM(Q481:CS481)</f>
        <v>7.3626059559652095</v>
      </c>
      <c r="P481" s="39" t="s">
        <v>402</v>
      </c>
      <c r="Q481" s="32">
        <f t="shared" ref="Q481:AV481" si="1073">SUMPRODUCT(B$3:B$6,$K481:$K484)</f>
        <v>4.1309767277771137E-2</v>
      </c>
      <c r="R481" s="32">
        <f t="shared" si="1073"/>
        <v>0.36423897141706074</v>
      </c>
      <c r="S481" s="32">
        <f t="shared" si="1073"/>
        <v>0.76790047659117278</v>
      </c>
      <c r="T481" s="32">
        <f t="shared" si="1073"/>
        <v>-0.13426450481323865</v>
      </c>
      <c r="U481" s="32">
        <f t="shared" si="1073"/>
        <v>0.18866469932605096</v>
      </c>
      <c r="V481" s="32">
        <f t="shared" si="1073"/>
        <v>0.59232620450016293</v>
      </c>
      <c r="W481" s="32">
        <f t="shared" si="1073"/>
        <v>-0.66098732108626801</v>
      </c>
      <c r="X481" s="32">
        <f t="shared" si="1073"/>
        <v>-0.3380581169469784</v>
      </c>
      <c r="Y481" s="32">
        <f t="shared" si="1073"/>
        <v>6.560338822713363E-2</v>
      </c>
      <c r="Z481" s="32">
        <f t="shared" si="1073"/>
        <v>0.57978934622876532</v>
      </c>
      <c r="AA481" s="32">
        <f t="shared" si="1073"/>
        <v>0.90271855036805493</v>
      </c>
      <c r="AB481" s="32">
        <f t="shared" si="1073"/>
        <v>1.306380055542167</v>
      </c>
      <c r="AC481" s="32">
        <f t="shared" si="1073"/>
        <v>0.40421507413775548</v>
      </c>
      <c r="AD481" s="32">
        <f t="shared" si="1073"/>
        <v>0.72714427827704509</v>
      </c>
      <c r="AE481" s="32">
        <f t="shared" si="1073"/>
        <v>1.1308057834511571</v>
      </c>
      <c r="AF481" s="32">
        <f t="shared" si="1073"/>
        <v>-0.12250774213527382</v>
      </c>
      <c r="AG481" s="32">
        <f t="shared" si="1073"/>
        <v>0.20042146200401578</v>
      </c>
      <c r="AH481" s="32">
        <f t="shared" si="1073"/>
        <v>0.60408296717812782</v>
      </c>
      <c r="AI481" s="32">
        <f t="shared" si="1073"/>
        <v>1.2977621181634245</v>
      </c>
      <c r="AJ481" s="32">
        <f t="shared" si="1073"/>
        <v>1.6206913223027142</v>
      </c>
      <c r="AK481" s="32">
        <f t="shared" si="1073"/>
        <v>2.0243528274768261</v>
      </c>
      <c r="AL481" s="32">
        <f t="shared" si="1073"/>
        <v>1.1221878460724146</v>
      </c>
      <c r="AM481" s="32">
        <f t="shared" si="1073"/>
        <v>1.4451170502117043</v>
      </c>
      <c r="AN481" s="32">
        <f t="shared" si="1073"/>
        <v>1.8487785553858163</v>
      </c>
      <c r="AO481" s="32">
        <f t="shared" si="1073"/>
        <v>0.5954650297993852</v>
      </c>
      <c r="AP481" s="32">
        <f t="shared" si="1073"/>
        <v>0.91839423393867481</v>
      </c>
      <c r="AQ481" s="32">
        <f t="shared" si="1073"/>
        <v>1.3220557391127867</v>
      </c>
      <c r="AR481" s="32">
        <f t="shared" si="1073"/>
        <v>-0.41314540151908152</v>
      </c>
      <c r="AS481" s="32">
        <f t="shared" si="1073"/>
        <v>-9.0216197379791904E-2</v>
      </c>
      <c r="AT481" s="32">
        <f t="shared" si="1073"/>
        <v>0.31344530779432012</v>
      </c>
      <c r="AU481" s="32">
        <f t="shared" si="1073"/>
        <v>-0.58871967361009125</v>
      </c>
      <c r="AV481" s="32">
        <f t="shared" si="1073"/>
        <v>-0.2657904694708017</v>
      </c>
      <c r="AW481" s="32">
        <f t="shared" ref="AW481:CB481" si="1074">SUMPRODUCT(AH$3:AH$6,$K481:$K484)</f>
        <v>0.13787103570331033</v>
      </c>
      <c r="AX481" s="32">
        <f t="shared" si="1074"/>
        <v>-1.1154424898831206</v>
      </c>
      <c r="AY481" s="32">
        <f t="shared" si="1074"/>
        <v>-0.79251328574383106</v>
      </c>
      <c r="AZ481" s="32">
        <f t="shared" si="1074"/>
        <v>-0.38885178056971903</v>
      </c>
      <c r="BA481" s="32">
        <f t="shared" si="1074"/>
        <v>0.12533417743191266</v>
      </c>
      <c r="BB481" s="32">
        <f t="shared" si="1074"/>
        <v>0.44826338157120227</v>
      </c>
      <c r="BC481" s="32">
        <f t="shared" si="1074"/>
        <v>0.8519248867453143</v>
      </c>
      <c r="BD481" s="32">
        <f t="shared" si="1074"/>
        <v>-5.0240094659097068E-2</v>
      </c>
      <c r="BE481" s="32">
        <f t="shared" si="1074"/>
        <v>0.27268910948019254</v>
      </c>
      <c r="BF481" s="32">
        <f t="shared" si="1074"/>
        <v>0.67635061465430457</v>
      </c>
      <c r="BG481" s="32">
        <f t="shared" si="1074"/>
        <v>-0.57696291093212648</v>
      </c>
      <c r="BH481" s="32">
        <f t="shared" si="1074"/>
        <v>-0.25403370679283682</v>
      </c>
      <c r="BI481" s="32">
        <f t="shared" si="1074"/>
        <v>0.14962779838127518</v>
      </c>
      <c r="BJ481" s="32">
        <f t="shared" si="1074"/>
        <v>0.84330694936657169</v>
      </c>
      <c r="BK481" s="32">
        <f t="shared" si="1074"/>
        <v>1.1662361535058614</v>
      </c>
      <c r="BL481" s="32">
        <f t="shared" si="1074"/>
        <v>1.5698976586799733</v>
      </c>
      <c r="BM481" s="32">
        <f t="shared" si="1074"/>
        <v>0.66773267727556185</v>
      </c>
      <c r="BN481" s="32">
        <f t="shared" si="1074"/>
        <v>0.99066188141485145</v>
      </c>
      <c r="BO481" s="32">
        <f t="shared" si="1074"/>
        <v>1.3943233865889635</v>
      </c>
      <c r="BP481" s="32">
        <f t="shared" si="1074"/>
        <v>0.14100986100253243</v>
      </c>
      <c r="BQ481" s="32">
        <f t="shared" si="1074"/>
        <v>0.46393906514182204</v>
      </c>
      <c r="BR481" s="32">
        <f t="shared" si="1074"/>
        <v>0.86760057031593407</v>
      </c>
      <c r="BS481" s="32">
        <f t="shared" si="1074"/>
        <v>-1.3220557391127867</v>
      </c>
      <c r="BT481" s="32">
        <f t="shared" si="1074"/>
        <v>-0.99912653497349724</v>
      </c>
      <c r="BU481" s="32">
        <f t="shared" si="1074"/>
        <v>-0.5954650297993852</v>
      </c>
      <c r="BV481" s="32">
        <f t="shared" si="1074"/>
        <v>-1.4976300112037966</v>
      </c>
      <c r="BW481" s="32">
        <f t="shared" si="1074"/>
        <v>-1.1747008070645069</v>
      </c>
      <c r="BX481" s="32">
        <f t="shared" si="1074"/>
        <v>-0.77103930189039493</v>
      </c>
      <c r="BY481" s="32">
        <f t="shared" si="1074"/>
        <v>-2.0243528274768261</v>
      </c>
      <c r="BZ481" s="32">
        <f t="shared" si="1074"/>
        <v>-1.7014236233375364</v>
      </c>
      <c r="CA481" s="32">
        <f t="shared" si="1074"/>
        <v>-1.2977621181634245</v>
      </c>
      <c r="CB481" s="32">
        <f t="shared" si="1074"/>
        <v>-0.78357616016179255</v>
      </c>
      <c r="CC481" s="32">
        <f t="shared" ref="CC481:CS481" si="1075">SUMPRODUCT(BN$3:BN$6,$K481:$K484)</f>
        <v>-0.46064695602250294</v>
      </c>
      <c r="CD481" s="32">
        <f t="shared" si="1075"/>
        <v>-5.6985450848390906E-2</v>
      </c>
      <c r="CE481" s="32">
        <f t="shared" si="1075"/>
        <v>-0.95915043225280239</v>
      </c>
      <c r="CF481" s="32">
        <f t="shared" si="1075"/>
        <v>-0.63622122811351278</v>
      </c>
      <c r="CG481" s="32">
        <f t="shared" si="1075"/>
        <v>-0.23255972293940075</v>
      </c>
      <c r="CH481" s="32">
        <f t="shared" si="1075"/>
        <v>-1.4858732485258317</v>
      </c>
      <c r="CI481" s="32">
        <f t="shared" si="1075"/>
        <v>-1.162944044386542</v>
      </c>
      <c r="CJ481" s="32">
        <f t="shared" si="1075"/>
        <v>-0.75928253921243005</v>
      </c>
      <c r="CK481" s="32">
        <f t="shared" si="1075"/>
        <v>-6.560338822713363E-2</v>
      </c>
      <c r="CL481" s="32">
        <f t="shared" si="1075"/>
        <v>0.25732581591215598</v>
      </c>
      <c r="CM481" s="32">
        <f t="shared" si="1075"/>
        <v>0.66098732108626801</v>
      </c>
      <c r="CN481" s="32">
        <f t="shared" si="1075"/>
        <v>-0.24117766031814342</v>
      </c>
      <c r="CO481" s="32">
        <f t="shared" si="1075"/>
        <v>8.1751543821146203E-2</v>
      </c>
      <c r="CP481" s="32">
        <f t="shared" si="1075"/>
        <v>0.48541304899525822</v>
      </c>
      <c r="CQ481" s="32">
        <f t="shared" si="1075"/>
        <v>-0.76790047659117278</v>
      </c>
      <c r="CR481" s="32">
        <f t="shared" si="1075"/>
        <v>-0.44497127245188317</v>
      </c>
      <c r="CS481" s="32">
        <f t="shared" si="1075"/>
        <v>-4.1309767277771137E-2</v>
      </c>
    </row>
    <row r="482" spans="1:97" ht="14.25" thickTop="1" thickBot="1" x14ac:dyDescent="0.25">
      <c r="H482" s="33">
        <f>H481</f>
        <v>1.4615273083570454E-7</v>
      </c>
      <c r="I482" s="33">
        <f t="shared" ref="I482:J482" si="1076">I477</f>
        <v>0.62822622167365261</v>
      </c>
      <c r="J482" s="33">
        <f t="shared" si="1076"/>
        <v>-0.31631859236165683</v>
      </c>
      <c r="K482" s="33">
        <f t="shared" ref="K482:K484" si="1077">I482+J482*H482</f>
        <v>0.62822617544282655</v>
      </c>
      <c r="L482" s="33">
        <f>$CE$4-$CE$7*SUMPRODUCT($B$4:$CD$4,Q483:CS483)</f>
        <v>2.7513136160450813E-6</v>
      </c>
      <c r="M482" s="39" t="s">
        <v>414</v>
      </c>
      <c r="O482" s="47">
        <f t="shared" ref="O482:O483" si="1078">SUM(Q482:CS482)</f>
        <v>127.41799133791679</v>
      </c>
      <c r="P482" s="39" t="s">
        <v>404</v>
      </c>
      <c r="Q482" s="33">
        <f>EXP(Q481)</f>
        <v>1.0421748872270749</v>
      </c>
      <c r="R482" s="33">
        <f>EXP(R481)</f>
        <v>1.4394181528563814</v>
      </c>
      <c r="S482" s="33">
        <f t="shared" ref="S482:CD482" si="1079">EXP(S481)</f>
        <v>2.1552365307711674</v>
      </c>
      <c r="T482" s="33">
        <f t="shared" si="1079"/>
        <v>0.87435876191332174</v>
      </c>
      <c r="U482" s="33">
        <f t="shared" si="1079"/>
        <v>1.2076359634377205</v>
      </c>
      <c r="V482" s="33">
        <f t="shared" si="1079"/>
        <v>1.8081897460506033</v>
      </c>
      <c r="W482" s="33">
        <f t="shared" si="1079"/>
        <v>0.5163412881019005</v>
      </c>
      <c r="X482" s="33">
        <f t="shared" si="1079"/>
        <v>0.71315384036996377</v>
      </c>
      <c r="Y482" s="33">
        <f t="shared" si="1079"/>
        <v>1.0678031298792798</v>
      </c>
      <c r="Z482" s="33">
        <f t="shared" si="1079"/>
        <v>1.7856622346440212</v>
      </c>
      <c r="AA482" s="33">
        <f t="shared" si="1079"/>
        <v>2.4662987632100379</v>
      </c>
      <c r="AB482" s="33">
        <f t="shared" si="1079"/>
        <v>3.6927818227927927</v>
      </c>
      <c r="AC482" s="33">
        <f t="shared" si="1079"/>
        <v>1.4981261204949134</v>
      </c>
      <c r="AD482" s="33">
        <f t="shared" si="1079"/>
        <v>2.0691632081505245</v>
      </c>
      <c r="AE482" s="33">
        <f t="shared" si="1079"/>
        <v>3.0981519341576815</v>
      </c>
      <c r="AF482" s="33">
        <f t="shared" si="1079"/>
        <v>0.88469905545720484</v>
      </c>
      <c r="AG482" s="33">
        <f t="shared" si="1079"/>
        <v>1.2219176415085968</v>
      </c>
      <c r="AH482" s="33">
        <f t="shared" si="1079"/>
        <v>1.8295736602648194</v>
      </c>
      <c r="AI482" s="33">
        <f t="shared" si="1079"/>
        <v>3.661094396533672</v>
      </c>
      <c r="AJ482" s="33">
        <f t="shared" si="1079"/>
        <v>5.0565848383785941</v>
      </c>
      <c r="AK482" s="33">
        <f t="shared" si="1079"/>
        <v>7.5712094800186458</v>
      </c>
      <c r="AL482" s="33">
        <f t="shared" si="1079"/>
        <v>3.0715669731000776</v>
      </c>
      <c r="AM482" s="33">
        <f t="shared" si="1079"/>
        <v>4.2423486815711868</v>
      </c>
      <c r="AN482" s="33">
        <f t="shared" si="1079"/>
        <v>6.3520560975608262</v>
      </c>
      <c r="AO482" s="33">
        <f t="shared" si="1079"/>
        <v>1.8138742544435931</v>
      </c>
      <c r="AP482" s="33">
        <f t="shared" si="1079"/>
        <v>2.5052642899425961</v>
      </c>
      <c r="AQ482" s="33">
        <f t="shared" si="1079"/>
        <v>3.7511247903926526</v>
      </c>
      <c r="AR482" s="33">
        <f t="shared" si="1079"/>
        <v>0.66156608312076748</v>
      </c>
      <c r="AS482" s="33">
        <f t="shared" si="1079"/>
        <v>0.91373361710129231</v>
      </c>
      <c r="AT482" s="33">
        <f t="shared" si="1079"/>
        <v>1.3681306346334987</v>
      </c>
      <c r="AU482" s="33">
        <f t="shared" si="1079"/>
        <v>0.55503745911628832</v>
      </c>
      <c r="AV482" s="33">
        <f t="shared" si="1079"/>
        <v>0.76659973672268267</v>
      </c>
      <c r="AW482" s="33">
        <f t="shared" si="1079"/>
        <v>1.1478275119607544</v>
      </c>
      <c r="AX482" s="33">
        <f t="shared" si="1079"/>
        <v>0.32777021180388294</v>
      </c>
      <c r="AY482" s="33">
        <f t="shared" si="1079"/>
        <v>0.45270558580758813</v>
      </c>
      <c r="AZ482" s="33">
        <f t="shared" si="1079"/>
        <v>0.6778347308462942</v>
      </c>
      <c r="BA482" s="33">
        <f t="shared" si="1079"/>
        <v>1.1335271889858218</v>
      </c>
      <c r="BB482" s="33">
        <f t="shared" si="1079"/>
        <v>1.5655909891704689</v>
      </c>
      <c r="BC482" s="33">
        <f t="shared" si="1079"/>
        <v>2.3441547443392747</v>
      </c>
      <c r="BD482" s="33">
        <f t="shared" si="1079"/>
        <v>0.95100106681114316</v>
      </c>
      <c r="BE482" s="33">
        <f t="shared" si="1079"/>
        <v>1.3134918291842155</v>
      </c>
      <c r="BF482" s="33">
        <f t="shared" si="1079"/>
        <v>1.9666874198506208</v>
      </c>
      <c r="BG482" s="33">
        <f t="shared" si="1079"/>
        <v>0.56160141261582719</v>
      </c>
      <c r="BH482" s="33">
        <f t="shared" si="1079"/>
        <v>0.77566565640424456</v>
      </c>
      <c r="BI482" s="33">
        <f t="shared" si="1079"/>
        <v>1.1614018866092648</v>
      </c>
      <c r="BJ482" s="33">
        <f t="shared" si="1079"/>
        <v>2.3240397648561264</v>
      </c>
      <c r="BK482" s="33">
        <f t="shared" si="1079"/>
        <v>3.2098883464701067</v>
      </c>
      <c r="BL482" s="33">
        <f t="shared" si="1079"/>
        <v>4.8061563002250702</v>
      </c>
      <c r="BM482" s="33">
        <f t="shared" si="1079"/>
        <v>1.9498114532807551</v>
      </c>
      <c r="BN482" s="33">
        <f t="shared" si="1079"/>
        <v>2.6930163400570266</v>
      </c>
      <c r="BO482" s="33">
        <f t="shared" si="1079"/>
        <v>4.0322453781320888</v>
      </c>
      <c r="BP482" s="33">
        <f t="shared" si="1079"/>
        <v>1.151436002242096</v>
      </c>
      <c r="BQ482" s="33">
        <f t="shared" si="1079"/>
        <v>1.590326061194498</v>
      </c>
      <c r="BR482" s="33">
        <f t="shared" si="1079"/>
        <v>2.3811904943134259</v>
      </c>
      <c r="BS482" s="33">
        <f t="shared" si="1079"/>
        <v>0.26658670555594183</v>
      </c>
      <c r="BT482" s="33">
        <f t="shared" si="1079"/>
        <v>0.36820091137332561</v>
      </c>
      <c r="BU482" s="33">
        <f t="shared" si="1079"/>
        <v>0.55130613246768334</v>
      </c>
      <c r="BV482" s="33">
        <f t="shared" si="1079"/>
        <v>0.22365960326739004</v>
      </c>
      <c r="BW482" s="33">
        <f t="shared" si="1079"/>
        <v>0.30891138996865092</v>
      </c>
      <c r="BX482" s="33">
        <f t="shared" si="1079"/>
        <v>0.46253210792886434</v>
      </c>
      <c r="BY482" s="33">
        <f t="shared" si="1079"/>
        <v>0.13207929362397422</v>
      </c>
      <c r="BZ482" s="33">
        <f t="shared" si="1079"/>
        <v>0.18242363655935304</v>
      </c>
      <c r="CA482" s="33">
        <f t="shared" si="1079"/>
        <v>0.27314236992818353</v>
      </c>
      <c r="CB482" s="33">
        <f t="shared" si="1079"/>
        <v>0.45676960575781927</v>
      </c>
      <c r="CC482" s="33">
        <f t="shared" si="1079"/>
        <v>0.63087536483461815</v>
      </c>
      <c r="CD482" s="33">
        <f t="shared" si="1079"/>
        <v>0.94460781250882286</v>
      </c>
      <c r="CE482" s="33">
        <f t="shared" ref="CE482:CS482" si="1080">EXP(CE481)</f>
        <v>0.38321831764021741</v>
      </c>
      <c r="CF482" s="33">
        <f t="shared" si="1080"/>
        <v>0.52928871121246246</v>
      </c>
      <c r="CG482" s="33">
        <f t="shared" si="1080"/>
        <v>0.79250241735954252</v>
      </c>
      <c r="CH482" s="33">
        <f t="shared" si="1080"/>
        <v>0.22630463417739369</v>
      </c>
      <c r="CI482" s="33">
        <f t="shared" si="1080"/>
        <v>0.31256462087393172</v>
      </c>
      <c r="CJ482" s="33">
        <f t="shared" si="1080"/>
        <v>0.46800207972738522</v>
      </c>
      <c r="CK482" s="33">
        <f t="shared" si="1080"/>
        <v>0.93650221845018822</v>
      </c>
      <c r="CL482" s="33">
        <f t="shared" si="1080"/>
        <v>1.2934664900764967</v>
      </c>
      <c r="CM482" s="33">
        <f t="shared" si="1080"/>
        <v>1.9367035390023835</v>
      </c>
      <c r="CN482" s="33">
        <f t="shared" si="1080"/>
        <v>0.7857020259160904</v>
      </c>
      <c r="CO482" s="33">
        <f t="shared" si="1080"/>
        <v>1.0851861551267998</v>
      </c>
      <c r="CP482" s="33">
        <f t="shared" si="1080"/>
        <v>1.6248460112686547</v>
      </c>
      <c r="CQ482" s="33">
        <f t="shared" si="1080"/>
        <v>0.46398619628175519</v>
      </c>
      <c r="CR482" s="33">
        <f t="shared" si="1080"/>
        <v>0.64084268560697266</v>
      </c>
      <c r="CS482" s="33">
        <f t="shared" si="1080"/>
        <v>0.95953185233690486</v>
      </c>
    </row>
    <row r="483" spans="1:97" ht="14.25" thickTop="1" thickBot="1" x14ac:dyDescent="0.25">
      <c r="H483" s="32">
        <f t="shared" ref="H483:H484" si="1081">H482</f>
        <v>1.4615273083570454E-7</v>
      </c>
      <c r="I483" s="32">
        <f t="shared" ref="I483:J483" si="1082">I478</f>
        <v>-0.35114855791978972</v>
      </c>
      <c r="J483" s="32">
        <f t="shared" si="1082"/>
        <v>9.3995986690990005E-2</v>
      </c>
      <c r="K483" s="32">
        <f t="shared" si="1077"/>
        <v>-0.35114854418201957</v>
      </c>
      <c r="L483" s="32">
        <f>$CE$5-$CE$7*SUMPRODUCT($B$5:$CD$5,Q483:CS483)</f>
        <v>-7.8474602105416125E-7</v>
      </c>
      <c r="M483" s="32">
        <f>SUMPRODUCT($B$7:$CD$7, LN(Q483:CS483))</f>
        <v>-487.23803414473065</v>
      </c>
      <c r="O483" s="48">
        <f t="shared" si="1078"/>
        <v>0.99999999999999956</v>
      </c>
      <c r="P483" s="39" t="s">
        <v>405</v>
      </c>
      <c r="Q483" s="32">
        <f t="shared" ref="Q483:AV483" si="1083">Q482/$O482</f>
        <v>8.1791815761966622E-3</v>
      </c>
      <c r="R483" s="32">
        <f t="shared" si="1083"/>
        <v>1.1296820313537953E-2</v>
      </c>
      <c r="S483" s="32">
        <f t="shared" si="1083"/>
        <v>1.6914695547628027E-2</v>
      </c>
      <c r="T483" s="32">
        <f t="shared" si="1083"/>
        <v>6.8621295370642982E-3</v>
      </c>
      <c r="U483" s="32">
        <f t="shared" si="1083"/>
        <v>9.4777507536987406E-3</v>
      </c>
      <c r="V483" s="32">
        <f t="shared" si="1083"/>
        <v>1.4191008091276713E-2</v>
      </c>
      <c r="W483" s="32">
        <f t="shared" si="1083"/>
        <v>4.052342080425252E-3</v>
      </c>
      <c r="X483" s="32">
        <f t="shared" si="1083"/>
        <v>5.5969634498369688E-3</v>
      </c>
      <c r="Y483" s="32">
        <f t="shared" si="1083"/>
        <v>8.3803167721223145E-3</v>
      </c>
      <c r="Z483" s="32">
        <f t="shared" si="1083"/>
        <v>1.4014208008572235E-2</v>
      </c>
      <c r="AA483" s="32">
        <f t="shared" si="1083"/>
        <v>1.9355969571591587E-2</v>
      </c>
      <c r="AB483" s="32">
        <f t="shared" si="1083"/>
        <v>2.8981635827231112E-2</v>
      </c>
      <c r="AC483" s="32">
        <f t="shared" si="1083"/>
        <v>1.1757571319122688E-2</v>
      </c>
      <c r="AD483" s="32">
        <f t="shared" si="1083"/>
        <v>1.6239176166755243E-2</v>
      </c>
      <c r="AE483" s="32">
        <f t="shared" si="1083"/>
        <v>2.4314870306982619E-2</v>
      </c>
      <c r="AF483" s="32">
        <f t="shared" si="1083"/>
        <v>6.9432820763196089E-3</v>
      </c>
      <c r="AG483" s="32">
        <f t="shared" si="1083"/>
        <v>9.5898360088571034E-3</v>
      </c>
      <c r="AH483" s="32">
        <f t="shared" si="1083"/>
        <v>1.4358833011365943E-2</v>
      </c>
      <c r="AI483" s="32">
        <f t="shared" si="1083"/>
        <v>2.8732947035904267E-2</v>
      </c>
      <c r="AJ483" s="32">
        <f t="shared" si="1083"/>
        <v>3.9685014535885764E-2</v>
      </c>
      <c r="AK483" s="32">
        <f t="shared" si="1083"/>
        <v>5.9420254553688136E-2</v>
      </c>
      <c r="AL483" s="32">
        <f t="shared" si="1083"/>
        <v>2.4106226607780834E-2</v>
      </c>
      <c r="AM483" s="32">
        <f t="shared" si="1083"/>
        <v>3.3294738341309554E-2</v>
      </c>
      <c r="AN483" s="32">
        <f t="shared" si="1083"/>
        <v>4.9852112961936125E-2</v>
      </c>
      <c r="AO483" s="32">
        <f t="shared" si="1083"/>
        <v>1.4235621166191027E-2</v>
      </c>
      <c r="AP483" s="32">
        <f t="shared" si="1083"/>
        <v>1.9661778243690493E-2</v>
      </c>
      <c r="AQ483" s="32">
        <f t="shared" si="1083"/>
        <v>2.9439522244896672E-2</v>
      </c>
      <c r="AR483" s="32">
        <f t="shared" si="1083"/>
        <v>5.1920931743953801E-3</v>
      </c>
      <c r="AS483" s="32">
        <f t="shared" si="1083"/>
        <v>7.1711506947087248E-3</v>
      </c>
      <c r="AT483" s="32">
        <f t="shared" si="1083"/>
        <v>1.0737342664625518E-2</v>
      </c>
      <c r="AU483" s="32">
        <f t="shared" si="1083"/>
        <v>4.3560367989502391E-3</v>
      </c>
      <c r="AV483" s="32">
        <f t="shared" si="1083"/>
        <v>6.0164167451803134E-3</v>
      </c>
      <c r="AW483" s="32">
        <f t="shared" ref="AW483:CB483" si="1084">AW482/$O482</f>
        <v>9.0083629470870986E-3</v>
      </c>
      <c r="AX483" s="32">
        <f t="shared" si="1084"/>
        <v>2.5724013411467564E-3</v>
      </c>
      <c r="AY483" s="32">
        <f t="shared" si="1084"/>
        <v>3.5529173004069554E-3</v>
      </c>
      <c r="AZ483" s="32">
        <f t="shared" si="1084"/>
        <v>5.3197725354864039E-3</v>
      </c>
      <c r="BA483" s="32">
        <f t="shared" si="1084"/>
        <v>8.8961313632677647E-3</v>
      </c>
      <c r="BB483" s="32">
        <f t="shared" si="1084"/>
        <v>1.2287048106247955E-2</v>
      </c>
      <c r="BC483" s="32">
        <f t="shared" si="1084"/>
        <v>1.8397360684508812E-2</v>
      </c>
      <c r="BD483" s="32">
        <f t="shared" si="1084"/>
        <v>7.4636325437673588E-3</v>
      </c>
      <c r="BE483" s="32">
        <f t="shared" si="1084"/>
        <v>1.0308527197707827E-2</v>
      </c>
      <c r="BF483" s="32">
        <f t="shared" si="1084"/>
        <v>1.5434927196700973E-2</v>
      </c>
      <c r="BG483" s="32">
        <f t="shared" si="1084"/>
        <v>4.407551921976555E-3</v>
      </c>
      <c r="BH483" s="32">
        <f t="shared" si="1084"/>
        <v>6.0875677622883977E-3</v>
      </c>
      <c r="BI483" s="32">
        <f t="shared" si="1084"/>
        <v>9.1148971539598989E-3</v>
      </c>
      <c r="BJ483" s="32">
        <f t="shared" si="1084"/>
        <v>1.8239494599257142E-2</v>
      </c>
      <c r="BK483" s="32">
        <f t="shared" si="1084"/>
        <v>2.5191798369803012E-2</v>
      </c>
      <c r="BL483" s="32">
        <f t="shared" si="1084"/>
        <v>3.7719604976968933E-2</v>
      </c>
      <c r="BM483" s="32">
        <f t="shared" si="1084"/>
        <v>1.5302481484814728E-2</v>
      </c>
      <c r="BN483" s="32">
        <f t="shared" si="1084"/>
        <v>2.1135291113756904E-2</v>
      </c>
      <c r="BO483" s="32">
        <f t="shared" si="1084"/>
        <v>3.1645808694617063E-2</v>
      </c>
      <c r="BP483" s="32">
        <f t="shared" si="1084"/>
        <v>9.0366830472821454E-3</v>
      </c>
      <c r="BQ483" s="32">
        <f t="shared" si="1084"/>
        <v>1.2481173533625248E-2</v>
      </c>
      <c r="BR483" s="32">
        <f t="shared" si="1084"/>
        <v>1.8688024111119667E-2</v>
      </c>
      <c r="BS483" s="32">
        <f t="shared" si="1084"/>
        <v>2.0922218499657944E-3</v>
      </c>
      <c r="BT483" s="32">
        <f t="shared" si="1084"/>
        <v>2.8897089610904667E-3</v>
      </c>
      <c r="BU483" s="32">
        <f t="shared" si="1084"/>
        <v>4.3267526561896665E-3</v>
      </c>
      <c r="BV483" s="32">
        <f t="shared" si="1084"/>
        <v>1.7553219990278867E-3</v>
      </c>
      <c r="BW483" s="32">
        <f t="shared" si="1084"/>
        <v>2.4243938138171365E-3</v>
      </c>
      <c r="BX483" s="32">
        <f t="shared" si="1084"/>
        <v>3.6300376663623087E-3</v>
      </c>
      <c r="BY483" s="32">
        <f t="shared" si="1084"/>
        <v>1.0365827638398057E-3</v>
      </c>
      <c r="BZ483" s="32">
        <f t="shared" si="1084"/>
        <v>1.4316944934060327E-3</v>
      </c>
      <c r="CA483" s="32">
        <f t="shared" si="1084"/>
        <v>2.1436719183855345E-3</v>
      </c>
      <c r="CB483" s="32">
        <f t="shared" si="1084"/>
        <v>3.5848124818295946E-3</v>
      </c>
      <c r="CC483" s="32">
        <f t="shared" ref="CC483:CS483" si="1085">CC482/$O482</f>
        <v>4.9512267318789814E-3</v>
      </c>
      <c r="CD483" s="32">
        <f t="shared" si="1085"/>
        <v>7.4134570996625682E-3</v>
      </c>
      <c r="CE483" s="32">
        <f t="shared" si="1085"/>
        <v>3.007568347423635E-3</v>
      </c>
      <c r="CF483" s="32">
        <f t="shared" si="1085"/>
        <v>4.1539558554864594E-3</v>
      </c>
      <c r="CG483" s="32">
        <f t="shared" si="1085"/>
        <v>6.2197057812487366E-3</v>
      </c>
      <c r="CH483" s="32">
        <f t="shared" si="1085"/>
        <v>1.7760806915973601E-3</v>
      </c>
      <c r="CI483" s="32">
        <f t="shared" si="1085"/>
        <v>2.4530650467169887E-3</v>
      </c>
      <c r="CJ483" s="32">
        <f t="shared" si="1085"/>
        <v>3.6729670183406676E-3</v>
      </c>
      <c r="CK483" s="32">
        <f t="shared" si="1085"/>
        <v>7.3498428959420095E-3</v>
      </c>
      <c r="CL483" s="32">
        <f t="shared" si="1085"/>
        <v>1.0151364626728263E-2</v>
      </c>
      <c r="CM483" s="32">
        <f t="shared" si="1085"/>
        <v>1.5199608145337818E-2</v>
      </c>
      <c r="CN483" s="32">
        <f t="shared" si="1085"/>
        <v>6.1663350494388369E-3</v>
      </c>
      <c r="CO483" s="32">
        <f t="shared" si="1085"/>
        <v>8.5167419744426025E-3</v>
      </c>
      <c r="CP483" s="32">
        <f t="shared" si="1085"/>
        <v>1.275209249657302E-2</v>
      </c>
      <c r="CQ483" s="32">
        <f t="shared" si="1085"/>
        <v>3.6414496211233487E-3</v>
      </c>
      <c r="CR483" s="32">
        <f t="shared" si="1085"/>
        <v>5.0294521117307239E-3</v>
      </c>
      <c r="CS483" s="32">
        <f t="shared" si="1085"/>
        <v>7.530583728887973E-3</v>
      </c>
    </row>
    <row r="484" spans="1:97" ht="13.5" thickTop="1" x14ac:dyDescent="0.2">
      <c r="H484" s="34">
        <f t="shared" si="1081"/>
        <v>1.4615273083570454E-7</v>
      </c>
      <c r="I484" s="34">
        <f t="shared" ref="I484:J484" si="1086">I479</f>
        <v>0.36329526894516173</v>
      </c>
      <c r="J484" s="34">
        <f t="shared" si="1086"/>
        <v>0.58645184781728887</v>
      </c>
      <c r="K484" s="34">
        <f t="shared" si="1077"/>
        <v>0.36329535465670082</v>
      </c>
      <c r="L484" s="34">
        <f>$CE$6-$CE$7*SUMPRODUCT($B$6:$CD$6,Q483:CS483)</f>
        <v>-5.558278903805558E-6</v>
      </c>
    </row>
    <row r="485" spans="1:97" ht="13.5" thickBot="1" x14ac:dyDescent="0.25">
      <c r="B485" s="39" t="s">
        <v>406</v>
      </c>
      <c r="D485" s="39" t="s">
        <v>407</v>
      </c>
      <c r="E485" s="39" t="s">
        <v>408</v>
      </c>
      <c r="F485" s="39" t="s">
        <v>409</v>
      </c>
      <c r="H485" s="39" t="s">
        <v>386</v>
      </c>
      <c r="I485" s="39" t="s">
        <v>410</v>
      </c>
      <c r="J485" s="39" t="s">
        <v>411</v>
      </c>
      <c r="K485" s="39" t="s">
        <v>388</v>
      </c>
      <c r="L485" s="39" t="s">
        <v>412</v>
      </c>
      <c r="M485" s="39" t="s">
        <v>413</v>
      </c>
      <c r="O485" s="45" t="s">
        <v>375</v>
      </c>
    </row>
    <row r="486" spans="1:97" ht="14.25" thickTop="1" thickBot="1" x14ac:dyDescent="0.25">
      <c r="B486" s="32">
        <f>1+B481</f>
        <v>9</v>
      </c>
      <c r="D486" s="32">
        <f>IF(F481,IF(M486&lt;0,D481,H486),E481)</f>
        <v>0</v>
      </c>
      <c r="E486" s="32">
        <f>IF(F481,IF(M486&lt;0,H486,E481),H486)</f>
        <v>7.3076365417852271E-8</v>
      </c>
      <c r="F486" s="32" t="b">
        <f>OR(F481,M486*M481&lt;=0)</f>
        <v>1</v>
      </c>
      <c r="H486" s="32">
        <f>IF(F481,(D481+E481)/2,2*H481)</f>
        <v>7.3076365417852271E-8</v>
      </c>
      <c r="I486" s="32">
        <f>I481</f>
        <v>-0.68168260704254813</v>
      </c>
      <c r="J486" s="32">
        <f>J481</f>
        <v>-1</v>
      </c>
      <c r="K486" s="32">
        <f>I486+J486*H486</f>
        <v>-0.68168268011891353</v>
      </c>
      <c r="L486" s="32">
        <f>$CE$3-$CE$7*SUMPRODUCT($B$3:$CD$3,Q488:CS488)</f>
        <v>2.5792237892119374E-6</v>
      </c>
      <c r="M486" s="32">
        <f>SUMPRODUCT(L486:L489,J486:J489)</f>
        <v>-4.2502061576593184E-6</v>
      </c>
      <c r="O486" s="46">
        <f>SUM(Q486:CS486)</f>
        <v>7.3626054304157238</v>
      </c>
      <c r="P486" s="39" t="s">
        <v>402</v>
      </c>
      <c r="Q486" s="32">
        <f t="shared" ref="Q486:AV486" si="1087">SUMPRODUCT(B$3:B$6,$K486:$K489)</f>
        <v>4.1309720810647321E-2</v>
      </c>
      <c r="R486" s="32">
        <f t="shared" si="1087"/>
        <v>0.36423888685591954</v>
      </c>
      <c r="S486" s="32">
        <f t="shared" si="1087"/>
        <v>0.76790034441250987</v>
      </c>
      <c r="T486" s="32">
        <f t="shared" si="1087"/>
        <v>-0.134264554714805</v>
      </c>
      <c r="U486" s="32">
        <f t="shared" si="1087"/>
        <v>0.18866461133046725</v>
      </c>
      <c r="V486" s="32">
        <f t="shared" si="1087"/>
        <v>0.59232606888705752</v>
      </c>
      <c r="W486" s="32">
        <f t="shared" si="1087"/>
        <v>-0.66098738129116197</v>
      </c>
      <c r="X486" s="32">
        <f t="shared" si="1087"/>
        <v>-0.33805821524588975</v>
      </c>
      <c r="Y486" s="32">
        <f t="shared" si="1087"/>
        <v>6.5603242310700582E-2</v>
      </c>
      <c r="Z486" s="32">
        <f t="shared" si="1087"/>
        <v>0.57978931957485269</v>
      </c>
      <c r="AA486" s="32">
        <f t="shared" si="1087"/>
        <v>0.90271848562012491</v>
      </c>
      <c r="AB486" s="32">
        <f t="shared" si="1087"/>
        <v>1.3063799431767151</v>
      </c>
      <c r="AC486" s="32">
        <f t="shared" si="1087"/>
        <v>0.4042150440494004</v>
      </c>
      <c r="AD486" s="32">
        <f t="shared" si="1087"/>
        <v>0.72714421009467267</v>
      </c>
      <c r="AE486" s="32">
        <f t="shared" si="1087"/>
        <v>1.130805667651263</v>
      </c>
      <c r="AF486" s="32">
        <f t="shared" si="1087"/>
        <v>-0.1225077825269566</v>
      </c>
      <c r="AG486" s="32">
        <f t="shared" si="1087"/>
        <v>0.20042138351831565</v>
      </c>
      <c r="AH486" s="32">
        <f t="shared" si="1087"/>
        <v>0.60408284107490595</v>
      </c>
      <c r="AI486" s="32">
        <f t="shared" si="1087"/>
        <v>1.2977621179271266</v>
      </c>
      <c r="AJ486" s="32">
        <f t="shared" si="1087"/>
        <v>1.6206912839723988</v>
      </c>
      <c r="AK486" s="32">
        <f t="shared" si="1087"/>
        <v>2.0243527415289893</v>
      </c>
      <c r="AL486" s="32">
        <f t="shared" si="1087"/>
        <v>1.1221878424016742</v>
      </c>
      <c r="AM486" s="32">
        <f t="shared" si="1087"/>
        <v>1.4451170084469465</v>
      </c>
      <c r="AN486" s="32">
        <f t="shared" si="1087"/>
        <v>1.8487784660035367</v>
      </c>
      <c r="AO486" s="32">
        <f t="shared" si="1087"/>
        <v>0.59546501582531719</v>
      </c>
      <c r="AP486" s="32">
        <f t="shared" si="1087"/>
        <v>0.91839418187058941</v>
      </c>
      <c r="AQ486" s="32">
        <f t="shared" si="1087"/>
        <v>1.3220556394271796</v>
      </c>
      <c r="AR486" s="32">
        <f t="shared" si="1087"/>
        <v>-0.41314539926862837</v>
      </c>
      <c r="AS486" s="32">
        <f t="shared" si="1087"/>
        <v>-9.0216233223356118E-2</v>
      </c>
      <c r="AT486" s="32">
        <f t="shared" si="1087"/>
        <v>0.31344522433323418</v>
      </c>
      <c r="AU486" s="32">
        <f t="shared" si="1087"/>
        <v>-0.58871967479408072</v>
      </c>
      <c r="AV486" s="32">
        <f t="shared" si="1087"/>
        <v>-0.26579050874880844</v>
      </c>
      <c r="AW486" s="32">
        <f t="shared" ref="AW486:CB486" si="1088">SUMPRODUCT(AH$3:AH$6,$K486:$K489)</f>
        <v>0.13787094880778186</v>
      </c>
      <c r="AX486" s="32">
        <f t="shared" si="1088"/>
        <v>-1.1154425013704377</v>
      </c>
      <c r="AY486" s="32">
        <f t="shared" si="1088"/>
        <v>-0.79251333532516544</v>
      </c>
      <c r="AZ486" s="32">
        <f t="shared" si="1088"/>
        <v>-0.38885187776857516</v>
      </c>
      <c r="BA486" s="32">
        <f t="shared" si="1088"/>
        <v>0.125334199495577</v>
      </c>
      <c r="BB486" s="32">
        <f t="shared" si="1088"/>
        <v>0.44826336554084922</v>
      </c>
      <c r="BC486" s="32">
        <f t="shared" si="1088"/>
        <v>0.85192482309743955</v>
      </c>
      <c r="BD486" s="32">
        <f t="shared" si="1088"/>
        <v>-5.0240076029875291E-2</v>
      </c>
      <c r="BE486" s="32">
        <f t="shared" si="1088"/>
        <v>0.27268909001539698</v>
      </c>
      <c r="BF486" s="32">
        <f t="shared" si="1088"/>
        <v>0.67635054757198732</v>
      </c>
      <c r="BG486" s="32">
        <f t="shared" si="1088"/>
        <v>-0.57696290260623229</v>
      </c>
      <c r="BH486" s="32">
        <f t="shared" si="1088"/>
        <v>-0.25403373656096007</v>
      </c>
      <c r="BI486" s="32">
        <f t="shared" si="1088"/>
        <v>0.14962772099563026</v>
      </c>
      <c r="BJ486" s="32">
        <f t="shared" si="1088"/>
        <v>0.8433069978478509</v>
      </c>
      <c r="BK486" s="32">
        <f t="shared" si="1088"/>
        <v>1.1662361638931231</v>
      </c>
      <c r="BL486" s="32">
        <f t="shared" si="1088"/>
        <v>1.5698976214497133</v>
      </c>
      <c r="BM486" s="32">
        <f t="shared" si="1088"/>
        <v>0.66773272232239855</v>
      </c>
      <c r="BN486" s="32">
        <f t="shared" si="1088"/>
        <v>0.99066188836767077</v>
      </c>
      <c r="BO486" s="32">
        <f t="shared" si="1088"/>
        <v>1.394323345924261</v>
      </c>
      <c r="BP486" s="32">
        <f t="shared" si="1088"/>
        <v>0.14100989574604145</v>
      </c>
      <c r="BQ486" s="32">
        <f t="shared" si="1088"/>
        <v>0.46393906179131372</v>
      </c>
      <c r="BR486" s="32">
        <f t="shared" si="1088"/>
        <v>0.86760051934790394</v>
      </c>
      <c r="BS486" s="32">
        <f t="shared" si="1088"/>
        <v>-1.3220556394271796</v>
      </c>
      <c r="BT486" s="32">
        <f t="shared" si="1088"/>
        <v>-0.99912647338190741</v>
      </c>
      <c r="BU486" s="32">
        <f t="shared" si="1088"/>
        <v>-0.59546501582531719</v>
      </c>
      <c r="BV486" s="32">
        <f t="shared" si="1088"/>
        <v>-1.497629914952632</v>
      </c>
      <c r="BW486" s="32">
        <f t="shared" si="1088"/>
        <v>-1.1747007489073598</v>
      </c>
      <c r="BX486" s="32">
        <f t="shared" si="1088"/>
        <v>-0.77103929135076954</v>
      </c>
      <c r="BY486" s="32">
        <f t="shared" si="1088"/>
        <v>-2.0243527415289893</v>
      </c>
      <c r="BZ486" s="32">
        <f t="shared" si="1088"/>
        <v>-1.7014235754837168</v>
      </c>
      <c r="CA486" s="32">
        <f t="shared" si="1088"/>
        <v>-1.2977621179271266</v>
      </c>
      <c r="CB486" s="32">
        <f t="shared" si="1088"/>
        <v>-0.78357604066297437</v>
      </c>
      <c r="CC486" s="32">
        <f t="shared" ref="CC486:CS486" si="1089">SUMPRODUCT(BN$3:BN$6,$K486:$K489)</f>
        <v>-0.46064687461770215</v>
      </c>
      <c r="CD486" s="32">
        <f t="shared" si="1089"/>
        <v>-5.698541706111182E-2</v>
      </c>
      <c r="CE486" s="32">
        <f t="shared" si="1089"/>
        <v>-0.95915031618842672</v>
      </c>
      <c r="CF486" s="32">
        <f t="shared" si="1089"/>
        <v>-0.63622115014315439</v>
      </c>
      <c r="CG486" s="32">
        <f t="shared" si="1089"/>
        <v>-0.23255969258656412</v>
      </c>
      <c r="CH486" s="32">
        <f t="shared" si="1089"/>
        <v>-1.4858731427647835</v>
      </c>
      <c r="CI486" s="32">
        <f t="shared" si="1089"/>
        <v>-1.1629439767195113</v>
      </c>
      <c r="CJ486" s="32">
        <f t="shared" si="1089"/>
        <v>-0.75928251916292111</v>
      </c>
      <c r="CK486" s="32">
        <f t="shared" si="1089"/>
        <v>-6.5603242310700582E-2</v>
      </c>
      <c r="CL486" s="32">
        <f t="shared" si="1089"/>
        <v>0.25732592373457164</v>
      </c>
      <c r="CM486" s="32">
        <f t="shared" si="1089"/>
        <v>0.66098738129116197</v>
      </c>
      <c r="CN486" s="32">
        <f t="shared" si="1089"/>
        <v>-0.2411775178361529</v>
      </c>
      <c r="CO486" s="32">
        <f t="shared" si="1089"/>
        <v>8.1751648209119343E-2</v>
      </c>
      <c r="CP486" s="32">
        <f t="shared" si="1089"/>
        <v>0.48541310576570962</v>
      </c>
      <c r="CQ486" s="32">
        <f t="shared" si="1089"/>
        <v>-0.76790034441250987</v>
      </c>
      <c r="CR486" s="32">
        <f t="shared" si="1089"/>
        <v>-0.44497117836723765</v>
      </c>
      <c r="CS486" s="32">
        <f t="shared" si="1089"/>
        <v>-4.1309720810647321E-2</v>
      </c>
    </row>
    <row r="487" spans="1:97" ht="14.25" thickTop="1" thickBot="1" x14ac:dyDescent="0.25">
      <c r="H487" s="33">
        <f>H486</f>
        <v>7.3076365417852271E-8</v>
      </c>
      <c r="I487" s="33">
        <f t="shared" ref="I487:J487" si="1090">I482</f>
        <v>0.62822622167365261</v>
      </c>
      <c r="J487" s="33">
        <f t="shared" si="1090"/>
        <v>-0.31631859236165683</v>
      </c>
      <c r="K487" s="33">
        <f t="shared" ref="K487:K489" si="1091">I487+J487*H487</f>
        <v>0.62822619855823958</v>
      </c>
      <c r="L487" s="33">
        <f>$CE$4-$CE$7*SUMPRODUCT($B$4:$CD$4,Q488:CS488)</f>
        <v>1.0933113401279115E-6</v>
      </c>
      <c r="M487" s="39" t="s">
        <v>414</v>
      </c>
      <c r="O487" s="47">
        <f t="shared" ref="O487:O488" si="1092">SUM(Q487:CS487)</f>
        <v>127.41798692748836</v>
      </c>
      <c r="P487" s="39" t="s">
        <v>404</v>
      </c>
      <c r="Q487" s="33">
        <f>EXP(Q486)</f>
        <v>1.0421748388002066</v>
      </c>
      <c r="R487" s="33">
        <f>EXP(R486)</f>
        <v>1.4394180311375449</v>
      </c>
      <c r="S487" s="33">
        <f t="shared" ref="S487:CD487" si="1093">EXP(S486)</f>
        <v>2.1552362458949035</v>
      </c>
      <c r="T487" s="33">
        <f t="shared" si="1093"/>
        <v>0.87435871828145106</v>
      </c>
      <c r="U487" s="33">
        <f t="shared" si="1093"/>
        <v>1.2076358571710937</v>
      </c>
      <c r="V487" s="33">
        <f t="shared" si="1093"/>
        <v>1.8081895008363933</v>
      </c>
      <c r="W487" s="33">
        <f t="shared" si="1093"/>
        <v>0.51634125701562894</v>
      </c>
      <c r="X487" s="33">
        <f t="shared" si="1093"/>
        <v>0.71315377026772109</v>
      </c>
      <c r="Y487" s="33">
        <f t="shared" si="1093"/>
        <v>1.0678029740692674</v>
      </c>
      <c r="Z487" s="33">
        <f t="shared" si="1093"/>
        <v>1.7856621870491367</v>
      </c>
      <c r="AA487" s="33">
        <f t="shared" si="1093"/>
        <v>2.4662986035223033</v>
      </c>
      <c r="AB487" s="33">
        <f t="shared" si="1093"/>
        <v>3.6927814078517183</v>
      </c>
      <c r="AC487" s="33">
        <f t="shared" si="1093"/>
        <v>1.4981260754187635</v>
      </c>
      <c r="AD487" s="33">
        <f t="shared" si="1093"/>
        <v>2.0691630670700727</v>
      </c>
      <c r="AE487" s="33">
        <f t="shared" si="1093"/>
        <v>3.0981515753920363</v>
      </c>
      <c r="AF487" s="33">
        <f t="shared" si="1093"/>
        <v>0.88469901972272191</v>
      </c>
      <c r="AG487" s="33">
        <f t="shared" si="1093"/>
        <v>1.2219175456055389</v>
      </c>
      <c r="AH487" s="33">
        <f t="shared" si="1093"/>
        <v>1.8295734295497008</v>
      </c>
      <c r="AI487" s="33">
        <f t="shared" si="1093"/>
        <v>3.6610943956685631</v>
      </c>
      <c r="AJ487" s="33">
        <f t="shared" si="1093"/>
        <v>5.0565846445581055</v>
      </c>
      <c r="AK487" s="33">
        <f t="shared" si="1093"/>
        <v>7.5712088292895965</v>
      </c>
      <c r="AL487" s="33">
        <f t="shared" si="1093"/>
        <v>3.0715669618251527</v>
      </c>
      <c r="AM487" s="33">
        <f t="shared" si="1093"/>
        <v>4.2423485043905247</v>
      </c>
      <c r="AN487" s="33">
        <f t="shared" si="1093"/>
        <v>6.352055529799598</v>
      </c>
      <c r="AO487" s="33">
        <f t="shared" si="1093"/>
        <v>1.8138742290963912</v>
      </c>
      <c r="AP487" s="33">
        <f t="shared" si="1093"/>
        <v>2.5052641594982847</v>
      </c>
      <c r="AQ487" s="33">
        <f t="shared" si="1093"/>
        <v>3.7511244164595192</v>
      </c>
      <c r="AR487" s="33">
        <f t="shared" si="1093"/>
        <v>0.66156608460959099</v>
      </c>
      <c r="AS487" s="33">
        <f t="shared" si="1093"/>
        <v>0.91373358434982332</v>
      </c>
      <c r="AT487" s="33">
        <f t="shared" si="1093"/>
        <v>1.3681305204478349</v>
      </c>
      <c r="AU487" s="33">
        <f t="shared" si="1093"/>
        <v>0.55503745845912988</v>
      </c>
      <c r="AV487" s="33">
        <f t="shared" si="1093"/>
        <v>0.76659970661217369</v>
      </c>
      <c r="AW487" s="33">
        <f t="shared" si="1093"/>
        <v>1.1478274122196803</v>
      </c>
      <c r="AX487" s="33">
        <f t="shared" si="1093"/>
        <v>0.32777020803868256</v>
      </c>
      <c r="AY487" s="33">
        <f t="shared" si="1093"/>
        <v>0.4527055633618417</v>
      </c>
      <c r="AZ487" s="33">
        <f t="shared" si="1093"/>
        <v>0.67783466496153699</v>
      </c>
      <c r="BA487" s="33">
        <f t="shared" si="1093"/>
        <v>1.1335272139955854</v>
      </c>
      <c r="BB487" s="33">
        <f t="shared" si="1093"/>
        <v>1.5655909640734929</v>
      </c>
      <c r="BC487" s="33">
        <f t="shared" si="1093"/>
        <v>2.3441545951388121</v>
      </c>
      <c r="BD487" s="33">
        <f t="shared" si="1093"/>
        <v>0.95100108452755316</v>
      </c>
      <c r="BE487" s="33">
        <f t="shared" si="1093"/>
        <v>1.3134918036173657</v>
      </c>
      <c r="BF487" s="33">
        <f t="shared" si="1093"/>
        <v>1.9666872879206758</v>
      </c>
      <c r="BG487" s="33">
        <f t="shared" si="1093"/>
        <v>0.56160141729166113</v>
      </c>
      <c r="BH487" s="33">
        <f t="shared" si="1093"/>
        <v>0.77566563331413407</v>
      </c>
      <c r="BI487" s="33">
        <f t="shared" si="1093"/>
        <v>1.1614017967334342</v>
      </c>
      <c r="BJ487" s="33">
        <f t="shared" si="1093"/>
        <v>2.3240398775285498</v>
      </c>
      <c r="BK487" s="33">
        <f t="shared" si="1093"/>
        <v>3.2098883798120572</v>
      </c>
      <c r="BL487" s="33">
        <f t="shared" si="1093"/>
        <v>4.8061561212906252</v>
      </c>
      <c r="BM487" s="33">
        <f t="shared" si="1093"/>
        <v>1.9498115411135952</v>
      </c>
      <c r="BN487" s="33">
        <f t="shared" si="1093"/>
        <v>2.6930163587810827</v>
      </c>
      <c r="BO487" s="33">
        <f t="shared" si="1093"/>
        <v>4.0322452141620335</v>
      </c>
      <c r="BP487" s="33">
        <f t="shared" si="1093"/>
        <v>1.1514360422470238</v>
      </c>
      <c r="BQ487" s="33">
        <f t="shared" si="1093"/>
        <v>1.5903260558660972</v>
      </c>
      <c r="BR487" s="33">
        <f t="shared" si="1093"/>
        <v>2.38119037294884</v>
      </c>
      <c r="BS487" s="33">
        <f t="shared" si="1093"/>
        <v>0.26658673213080075</v>
      </c>
      <c r="BT487" s="33">
        <f t="shared" si="1093"/>
        <v>0.3682009340514058</v>
      </c>
      <c r="BU487" s="33">
        <f t="shared" si="1093"/>
        <v>0.55130614017167279</v>
      </c>
      <c r="BV487" s="33">
        <f t="shared" si="1093"/>
        <v>0.22365962479488838</v>
      </c>
      <c r="BW487" s="33">
        <f t="shared" si="1093"/>
        <v>0.30891140793405658</v>
      </c>
      <c r="BX487" s="33">
        <f t="shared" si="1093"/>
        <v>0.46253211280377954</v>
      </c>
      <c r="BY487" s="33">
        <f t="shared" si="1093"/>
        <v>0.13207930497590431</v>
      </c>
      <c r="BZ487" s="33">
        <f t="shared" si="1093"/>
        <v>0.18242364528902105</v>
      </c>
      <c r="CA487" s="33">
        <f t="shared" si="1093"/>
        <v>0.27314236999272645</v>
      </c>
      <c r="CB487" s="33">
        <f t="shared" si="1093"/>
        <v>0.45676966034125061</v>
      </c>
      <c r="CC487" s="33">
        <f t="shared" si="1093"/>
        <v>0.63087541619090359</v>
      </c>
      <c r="CD487" s="33">
        <f t="shared" si="1093"/>
        <v>0.94460784442455126</v>
      </c>
      <c r="CE487" s="33">
        <f t="shared" ref="CE487:CS487" si="1094">EXP(CE486)</f>
        <v>0.38321836211821475</v>
      </c>
      <c r="CF487" s="33">
        <f t="shared" si="1094"/>
        <v>0.52928875248129459</v>
      </c>
      <c r="CG487" s="33">
        <f t="shared" si="1094"/>
        <v>0.79250244141423931</v>
      </c>
      <c r="CH487" s="33">
        <f t="shared" si="1094"/>
        <v>0.22630465811161027</v>
      </c>
      <c r="CI487" s="33">
        <f t="shared" si="1094"/>
        <v>0.31256464202425221</v>
      </c>
      <c r="CJ487" s="33">
        <f t="shared" si="1094"/>
        <v>0.46800208911059715</v>
      </c>
      <c r="CK487" s="33">
        <f t="shared" si="1094"/>
        <v>0.93650235510126145</v>
      </c>
      <c r="CL487" s="33">
        <f t="shared" si="1094"/>
        <v>1.2934666295411859</v>
      </c>
      <c r="CM487" s="33">
        <f t="shared" si="1094"/>
        <v>1.9367036556014181</v>
      </c>
      <c r="CN487" s="33">
        <f t="shared" si="1094"/>
        <v>0.78570213786448695</v>
      </c>
      <c r="CO487" s="33">
        <f t="shared" si="1094"/>
        <v>1.0851862684071889</v>
      </c>
      <c r="CP487" s="33">
        <f t="shared" si="1094"/>
        <v>1.6248461035118988</v>
      </c>
      <c r="CQ487" s="33">
        <f t="shared" si="1094"/>
        <v>0.46398625761083423</v>
      </c>
      <c r="CR487" s="33">
        <f t="shared" si="1094"/>
        <v>0.64084274590043233</v>
      </c>
      <c r="CS487" s="33">
        <f t="shared" si="1094"/>
        <v>0.9595318969235912</v>
      </c>
    </row>
    <row r="488" spans="1:97" ht="14.25" thickTop="1" thickBot="1" x14ac:dyDescent="0.25">
      <c r="H488" s="32">
        <f t="shared" ref="H488:H489" si="1095">H487</f>
        <v>7.3076365417852271E-8</v>
      </c>
      <c r="I488" s="32">
        <f t="shared" ref="I488:J488" si="1096">I483</f>
        <v>-0.35114855791978972</v>
      </c>
      <c r="J488" s="32">
        <f t="shared" si="1096"/>
        <v>9.3995986690990005E-2</v>
      </c>
      <c r="K488" s="32">
        <f t="shared" si="1091"/>
        <v>-0.35114855105090464</v>
      </c>
      <c r="L488" s="32">
        <f>$CE$5-$CE$7*SUMPRODUCT($B$5:$CD$5,Q488:CS488)</f>
        <v>-3.1180591975044081E-7</v>
      </c>
      <c r="M488" s="32">
        <f>SUMPRODUCT($B$7:$CD$7, LN(Q488:CS488))</f>
        <v>-487.23803414472991</v>
      </c>
      <c r="O488" s="48">
        <f t="shared" si="1092"/>
        <v>0.99999999999999933</v>
      </c>
      <c r="P488" s="39" t="s">
        <v>405</v>
      </c>
      <c r="Q488" s="32">
        <f t="shared" ref="Q488:AV488" si="1097">Q487/$O487</f>
        <v>8.1791814792466656E-3</v>
      </c>
      <c r="R488" s="32">
        <f t="shared" si="1097"/>
        <v>1.1296819749292506E-2</v>
      </c>
      <c r="S488" s="32">
        <f t="shared" si="1097"/>
        <v>1.6914693897349169E-2</v>
      </c>
      <c r="T488" s="32">
        <f t="shared" si="1097"/>
        <v>6.8621294321580782E-3</v>
      </c>
      <c r="U488" s="32">
        <f t="shared" si="1097"/>
        <v>9.4777502477600816E-3</v>
      </c>
      <c r="V488" s="32">
        <f t="shared" si="1097"/>
        <v>1.4191006657995676E-2</v>
      </c>
      <c r="W488" s="32">
        <f t="shared" si="1097"/>
        <v>4.0523419767216299E-3</v>
      </c>
      <c r="X488" s="32">
        <f t="shared" si="1097"/>
        <v>5.5969630933940754E-3</v>
      </c>
      <c r="Y488" s="32">
        <f t="shared" si="1097"/>
        <v>8.3803158393715473E-3</v>
      </c>
      <c r="Z488" s="32">
        <f t="shared" si="1097"/>
        <v>1.4014208120124595E-2</v>
      </c>
      <c r="AA488" s="32">
        <f t="shared" si="1097"/>
        <v>1.9355968988317453E-2</v>
      </c>
      <c r="AB488" s="32">
        <f t="shared" si="1097"/>
        <v>2.8981633573862881E-2</v>
      </c>
      <c r="AC488" s="32">
        <f t="shared" si="1097"/>
        <v>1.1757571372331634E-2</v>
      </c>
      <c r="AD488" s="32">
        <f t="shared" si="1097"/>
        <v>1.6239175621630266E-2</v>
      </c>
      <c r="AE488" s="32">
        <f t="shared" si="1097"/>
        <v>2.4314868332954809E-2</v>
      </c>
      <c r="AF488" s="32">
        <f t="shared" si="1097"/>
        <v>6.9432820362025551E-3</v>
      </c>
      <c r="AG488" s="32">
        <f t="shared" si="1097"/>
        <v>9.5898355881333577E-3</v>
      </c>
      <c r="AH488" s="32">
        <f t="shared" si="1097"/>
        <v>1.4358831697685533E-2</v>
      </c>
      <c r="AI488" s="32">
        <f t="shared" si="1097"/>
        <v>2.8732948023672957E-2</v>
      </c>
      <c r="AJ488" s="32">
        <f t="shared" si="1097"/>
        <v>3.9685014388398172E-2</v>
      </c>
      <c r="AK488" s="32">
        <f t="shared" si="1097"/>
        <v>5.9420251503410244E-2</v>
      </c>
      <c r="AL488" s="32">
        <f t="shared" si="1097"/>
        <v>2.4106227353702697E-2</v>
      </c>
      <c r="AM488" s="32">
        <f t="shared" si="1097"/>
        <v>3.3294738103222275E-2</v>
      </c>
      <c r="AN488" s="32">
        <f t="shared" si="1097"/>
        <v>4.985211023161476E-2</v>
      </c>
      <c r="AO488" s="32">
        <f t="shared" si="1097"/>
        <v>1.423562146001129E-2</v>
      </c>
      <c r="AP488" s="32">
        <f t="shared" si="1097"/>
        <v>1.9661777900509388E-2</v>
      </c>
      <c r="AQ488" s="32">
        <f t="shared" si="1097"/>
        <v>2.9439520329215586E-2</v>
      </c>
      <c r="AR488" s="32">
        <f t="shared" si="1097"/>
        <v>5.1920933657983327E-3</v>
      </c>
      <c r="AS488" s="32">
        <f t="shared" si="1097"/>
        <v>7.1711506858903309E-3</v>
      </c>
      <c r="AT488" s="32">
        <f t="shared" si="1097"/>
        <v>1.0737342140136127E-2</v>
      </c>
      <c r="AU488" s="32">
        <f t="shared" si="1097"/>
        <v>4.3560369445719881E-3</v>
      </c>
      <c r="AV488" s="32">
        <f t="shared" si="1097"/>
        <v>6.0164167171188627E-3</v>
      </c>
      <c r="AW488" s="32">
        <f t="shared" ref="AW488:CB488" si="1098">AW487/$O487</f>
        <v>9.0083624761148635E-3</v>
      </c>
      <c r="AX488" s="32">
        <f t="shared" si="1098"/>
        <v>2.5724014006375069E-3</v>
      </c>
      <c r="AY488" s="32">
        <f t="shared" si="1098"/>
        <v>3.5529172472287571E-3</v>
      </c>
      <c r="AZ488" s="32">
        <f t="shared" si="1098"/>
        <v>5.3197722025484706E-3</v>
      </c>
      <c r="BA488" s="32">
        <f t="shared" si="1098"/>
        <v>8.8961318674784795E-3</v>
      </c>
      <c r="BB488" s="32">
        <f t="shared" si="1098"/>
        <v>1.2287048334584402E-2</v>
      </c>
      <c r="BC488" s="32">
        <f t="shared" si="1098"/>
        <v>1.839736015035958E-2</v>
      </c>
      <c r="BD488" s="32">
        <f t="shared" si="1098"/>
        <v>7.4636329411541672E-3</v>
      </c>
      <c r="BE488" s="32">
        <f t="shared" si="1098"/>
        <v>1.030852735387237E-2</v>
      </c>
      <c r="BF488" s="32">
        <f t="shared" si="1098"/>
        <v>1.5434926695552707E-2</v>
      </c>
      <c r="BG488" s="32">
        <f t="shared" si="1098"/>
        <v>4.4075521112357553E-3</v>
      </c>
      <c r="BH488" s="32">
        <f t="shared" si="1098"/>
        <v>6.0875677917871483E-3</v>
      </c>
      <c r="BI488" s="32">
        <f t="shared" si="1098"/>
        <v>9.1148967640994859E-3</v>
      </c>
      <c r="BJ488" s="32">
        <f t="shared" si="1098"/>
        <v>1.8239496114870545E-2</v>
      </c>
      <c r="BK488" s="32">
        <f t="shared" si="1098"/>
        <v>2.5191799503462224E-2</v>
      </c>
      <c r="BL488" s="32">
        <f t="shared" si="1098"/>
        <v>3.7719604878279356E-2</v>
      </c>
      <c r="BM488" s="32">
        <f t="shared" si="1098"/>
        <v>1.5302482703821113E-2</v>
      </c>
      <c r="BN488" s="32">
        <f t="shared" si="1098"/>
        <v>2.1135291992280786E-2</v>
      </c>
      <c r="BO488" s="32">
        <f t="shared" si="1098"/>
        <v>3.1645808503133262E-2</v>
      </c>
      <c r="BP488" s="32">
        <f t="shared" si="1098"/>
        <v>9.0366836740427281E-3</v>
      </c>
      <c r="BQ488" s="32">
        <f t="shared" si="1098"/>
        <v>1.2481173923828569E-2</v>
      </c>
      <c r="BR488" s="32">
        <f t="shared" si="1098"/>
        <v>1.8688023805492542E-2</v>
      </c>
      <c r="BS488" s="32">
        <f t="shared" si="1098"/>
        <v>2.0922221309500927E-3</v>
      </c>
      <c r="BT488" s="32">
        <f t="shared" si="1098"/>
        <v>2.8897092390962305E-3</v>
      </c>
      <c r="BU488" s="32">
        <f t="shared" si="1098"/>
        <v>4.3267528664176179E-3</v>
      </c>
      <c r="BV488" s="32">
        <f t="shared" si="1098"/>
        <v>1.7553222287381583E-3</v>
      </c>
      <c r="BW488" s="32">
        <f t="shared" si="1098"/>
        <v>2.4243940387306023E-3</v>
      </c>
      <c r="BX488" s="32">
        <f t="shared" si="1098"/>
        <v>3.6300378302711652E-3</v>
      </c>
      <c r="BY488" s="32">
        <f t="shared" si="1098"/>
        <v>1.0365828888119905E-3</v>
      </c>
      <c r="BZ488" s="32">
        <f t="shared" si="1098"/>
        <v>1.4316946114745603E-3</v>
      </c>
      <c r="CA488" s="32">
        <f t="shared" si="1098"/>
        <v>2.1436719930928404E-3</v>
      </c>
      <c r="CB488" s="32">
        <f t="shared" si="1098"/>
        <v>3.5848130342946895E-3</v>
      </c>
      <c r="CC488" s="32">
        <f t="shared" ref="CC488:CS488" si="1099">CC487/$O487</f>
        <v>4.9512273063137095E-3</v>
      </c>
      <c r="CD488" s="32">
        <f t="shared" si="1099"/>
        <v>7.4134576067514963E-3</v>
      </c>
      <c r="CE488" s="32">
        <f t="shared" si="1099"/>
        <v>3.0075688005987609E-3</v>
      </c>
      <c r="CF488" s="32">
        <f t="shared" si="1099"/>
        <v>4.1539563231563596E-3</v>
      </c>
      <c r="CG488" s="32">
        <f t="shared" si="1099"/>
        <v>6.2197061853224885E-3</v>
      </c>
      <c r="CH488" s="32">
        <f t="shared" si="1099"/>
        <v>1.7760809409145416E-3</v>
      </c>
      <c r="CI488" s="32">
        <f t="shared" si="1099"/>
        <v>2.4530652976186792E-3</v>
      </c>
      <c r="CJ488" s="32">
        <f t="shared" si="1099"/>
        <v>3.6729672191174235E-3</v>
      </c>
      <c r="CK488" s="32">
        <f t="shared" si="1099"/>
        <v>7.3498442228114207E-3</v>
      </c>
      <c r="CL488" s="32">
        <f t="shared" si="1099"/>
        <v>1.0151366072650936E-2</v>
      </c>
      <c r="CM488" s="32">
        <f t="shared" si="1099"/>
        <v>1.5199609586545789E-2</v>
      </c>
      <c r="CN488" s="32">
        <f t="shared" si="1099"/>
        <v>6.1663361414712832E-3</v>
      </c>
      <c r="CO488" s="32">
        <f t="shared" si="1099"/>
        <v>8.5167431582854301E-3</v>
      </c>
      <c r="CP488" s="32">
        <f t="shared" si="1099"/>
        <v>1.2752093661914264E-2</v>
      </c>
      <c r="CQ488" s="32">
        <f t="shared" si="1099"/>
        <v>3.6414502284899679E-3</v>
      </c>
      <c r="CR488" s="32">
        <f t="shared" si="1099"/>
        <v>5.0294527590137349E-3</v>
      </c>
      <c r="CS488" s="32">
        <f t="shared" si="1099"/>
        <v>7.5305843394751345E-3</v>
      </c>
    </row>
    <row r="489" spans="1:97" ht="13.5" thickTop="1" x14ac:dyDescent="0.2">
      <c r="H489" s="34">
        <f t="shared" si="1095"/>
        <v>7.3076365417852271E-8</v>
      </c>
      <c r="I489" s="34">
        <f t="shared" ref="I489:J489" si="1100">I484</f>
        <v>0.36329526894516173</v>
      </c>
      <c r="J489" s="34">
        <f t="shared" si="1100"/>
        <v>0.58645184781728887</v>
      </c>
      <c r="K489" s="34">
        <f t="shared" si="1091"/>
        <v>0.36329531180093128</v>
      </c>
      <c r="L489" s="34">
        <f>$CE$6-$CE$7*SUMPRODUCT($B$6:$CD$6,Q488:CS488)</f>
        <v>-2.2096258440740257E-6</v>
      </c>
    </row>
    <row r="490" spans="1:97" ht="13.5" thickBot="1" x14ac:dyDescent="0.25">
      <c r="B490" s="39" t="s">
        <v>406</v>
      </c>
      <c r="D490" s="39" t="s">
        <v>407</v>
      </c>
      <c r="E490" s="39" t="s">
        <v>408</v>
      </c>
      <c r="F490" s="39" t="s">
        <v>409</v>
      </c>
      <c r="H490" s="39" t="s">
        <v>386</v>
      </c>
      <c r="I490" s="39" t="s">
        <v>410</v>
      </c>
      <c r="J490" s="39" t="s">
        <v>411</v>
      </c>
      <c r="K490" s="39" t="s">
        <v>388</v>
      </c>
      <c r="L490" s="39" t="s">
        <v>412</v>
      </c>
      <c r="M490" s="39" t="s">
        <v>413</v>
      </c>
      <c r="O490" s="45" t="s">
        <v>375</v>
      </c>
    </row>
    <row r="491" spans="1:97" ht="14.25" thickTop="1" thickBot="1" x14ac:dyDescent="0.25">
      <c r="B491" s="32">
        <f>1+B486</f>
        <v>10</v>
      </c>
      <c r="D491" s="32">
        <f>IF(F486,IF(M491&lt;0,D486,H491),E486)</f>
        <v>0</v>
      </c>
      <c r="E491" s="32">
        <f>IF(F486,IF(M491&lt;0,H491,E486),H491)</f>
        <v>3.6538182708926135E-8</v>
      </c>
      <c r="F491" s="32" t="b">
        <f>OR(F486,M491*M486&lt;=0)</f>
        <v>1</v>
      </c>
      <c r="H491" s="32">
        <f>IF(F486,(D486+E486)/2,2*H486)</f>
        <v>3.6538182708926135E-8</v>
      </c>
      <c r="I491" s="32">
        <f>I486</f>
        <v>-0.68168260704254813</v>
      </c>
      <c r="J491" s="32">
        <f>J486</f>
        <v>-1</v>
      </c>
      <c r="K491" s="32">
        <f>I491+J491*H491</f>
        <v>-0.68168264358073083</v>
      </c>
      <c r="L491" s="32">
        <f>$CE$3-$CE$7*SUMPRODUCT($B$3:$CD$3,Q493:CS493)</f>
        <v>6.2389213439928426E-7</v>
      </c>
      <c r="M491" s="32">
        <f>SUMPRODUCT(L491:L494,J491:J494)</f>
        <v>-1.0285069152962817E-6</v>
      </c>
      <c r="O491" s="46">
        <f>SUM(Q491:CS491)</f>
        <v>7.3626051676409743</v>
      </c>
      <c r="P491" s="39" t="s">
        <v>402</v>
      </c>
      <c r="Q491" s="32">
        <f t="shared" ref="Q491:AV491" si="1101">SUMPRODUCT(B$3:B$6,$K491:$K494)</f>
        <v>4.1309697577085525E-2</v>
      </c>
      <c r="R491" s="32">
        <f t="shared" si="1101"/>
        <v>0.36423884457534905</v>
      </c>
      <c r="S491" s="32">
        <f t="shared" si="1101"/>
        <v>0.76790027832317853</v>
      </c>
      <c r="T491" s="32">
        <f t="shared" si="1101"/>
        <v>-0.13426457966558808</v>
      </c>
      <c r="U491" s="32">
        <f t="shared" si="1101"/>
        <v>0.18866456733267545</v>
      </c>
      <c r="V491" s="32">
        <f t="shared" si="1101"/>
        <v>0.59232600108050493</v>
      </c>
      <c r="W491" s="32">
        <f t="shared" si="1101"/>
        <v>-0.66098741139360895</v>
      </c>
      <c r="X491" s="32">
        <f t="shared" si="1101"/>
        <v>-0.33805826439534536</v>
      </c>
      <c r="Y491" s="32">
        <f t="shared" si="1101"/>
        <v>6.5603169352484059E-2</v>
      </c>
      <c r="Z491" s="32">
        <f t="shared" si="1101"/>
        <v>0.57978930624789649</v>
      </c>
      <c r="AA491" s="32">
        <f t="shared" si="1101"/>
        <v>0.90271845324615996</v>
      </c>
      <c r="AB491" s="32">
        <f t="shared" si="1101"/>
        <v>1.3063798869939893</v>
      </c>
      <c r="AC491" s="32">
        <f t="shared" si="1101"/>
        <v>0.40421502900522283</v>
      </c>
      <c r="AD491" s="32">
        <f t="shared" si="1101"/>
        <v>0.72714417600348635</v>
      </c>
      <c r="AE491" s="32">
        <f t="shared" si="1101"/>
        <v>1.1308056097513157</v>
      </c>
      <c r="AF491" s="32">
        <f t="shared" si="1101"/>
        <v>-0.12250780272279799</v>
      </c>
      <c r="AG491" s="32">
        <f t="shared" si="1101"/>
        <v>0.20042134427546554</v>
      </c>
      <c r="AH491" s="32">
        <f t="shared" si="1101"/>
        <v>0.60408277802329491</v>
      </c>
      <c r="AI491" s="32">
        <f t="shared" si="1101"/>
        <v>1.2977621178089778</v>
      </c>
      <c r="AJ491" s="32">
        <f t="shared" si="1101"/>
        <v>1.6206912648072413</v>
      </c>
      <c r="AK491" s="32">
        <f t="shared" si="1101"/>
        <v>2.0243526985550706</v>
      </c>
      <c r="AL491" s="32">
        <f t="shared" si="1101"/>
        <v>1.1221878405663042</v>
      </c>
      <c r="AM491" s="32">
        <f t="shared" si="1101"/>
        <v>1.4451169875645677</v>
      </c>
      <c r="AN491" s="32">
        <f t="shared" si="1101"/>
        <v>1.848778421312397</v>
      </c>
      <c r="AO491" s="32">
        <f t="shared" si="1101"/>
        <v>0.59546500883828335</v>
      </c>
      <c r="AP491" s="32">
        <f t="shared" si="1101"/>
        <v>0.91839415583654682</v>
      </c>
      <c r="AQ491" s="32">
        <f t="shared" si="1101"/>
        <v>1.3220555895843762</v>
      </c>
      <c r="AR491" s="32">
        <f t="shared" si="1101"/>
        <v>-0.41314539814340173</v>
      </c>
      <c r="AS491" s="32">
        <f t="shared" si="1101"/>
        <v>-9.0216251145138204E-2</v>
      </c>
      <c r="AT491" s="32">
        <f t="shared" si="1101"/>
        <v>0.31344518260269122</v>
      </c>
      <c r="AU491" s="32">
        <f t="shared" si="1101"/>
        <v>-0.58871967538607528</v>
      </c>
      <c r="AV491" s="32">
        <f t="shared" si="1101"/>
        <v>-0.26579052838781181</v>
      </c>
      <c r="AW491" s="32">
        <f t="shared" ref="AW491:CB491" si="1102">SUMPRODUCT(AH$3:AH$6,$K491:$K494)</f>
        <v>0.13787090536001761</v>
      </c>
      <c r="AX491" s="32">
        <f t="shared" si="1102"/>
        <v>-1.1154425071140961</v>
      </c>
      <c r="AY491" s="32">
        <f t="shared" si="1102"/>
        <v>-0.79251336011583262</v>
      </c>
      <c r="AZ491" s="32">
        <f t="shared" si="1102"/>
        <v>-0.3888519263680032</v>
      </c>
      <c r="BA491" s="32">
        <f t="shared" si="1102"/>
        <v>0.12533421052740917</v>
      </c>
      <c r="BB491" s="32">
        <f t="shared" si="1102"/>
        <v>0.4482633575256727</v>
      </c>
      <c r="BC491" s="32">
        <f t="shared" si="1102"/>
        <v>0.85192479127350218</v>
      </c>
      <c r="BD491" s="32">
        <f t="shared" si="1102"/>
        <v>-5.0240066715264431E-2</v>
      </c>
      <c r="BE491" s="32">
        <f t="shared" si="1102"/>
        <v>0.2726890802829991</v>
      </c>
      <c r="BF491" s="32">
        <f t="shared" si="1102"/>
        <v>0.67635051403082858</v>
      </c>
      <c r="BG491" s="32">
        <f t="shared" si="1102"/>
        <v>-0.5769628984432853</v>
      </c>
      <c r="BH491" s="32">
        <f t="shared" si="1102"/>
        <v>-0.25403375144502172</v>
      </c>
      <c r="BI491" s="32">
        <f t="shared" si="1102"/>
        <v>0.14962768230280771</v>
      </c>
      <c r="BJ491" s="32">
        <f t="shared" si="1102"/>
        <v>0.8433070220884904</v>
      </c>
      <c r="BK491" s="32">
        <f t="shared" si="1102"/>
        <v>1.166236169086754</v>
      </c>
      <c r="BL491" s="32">
        <f t="shared" si="1102"/>
        <v>1.5698976028345832</v>
      </c>
      <c r="BM491" s="32">
        <f t="shared" si="1102"/>
        <v>0.66773274484581679</v>
      </c>
      <c r="BN491" s="32">
        <f t="shared" si="1102"/>
        <v>0.99066189184408027</v>
      </c>
      <c r="BO491" s="32">
        <f t="shared" si="1102"/>
        <v>1.3943233255919096</v>
      </c>
      <c r="BP491" s="32">
        <f t="shared" si="1102"/>
        <v>0.14100991311779593</v>
      </c>
      <c r="BQ491" s="32">
        <f t="shared" si="1102"/>
        <v>0.46393906011605945</v>
      </c>
      <c r="BR491" s="32">
        <f t="shared" si="1102"/>
        <v>0.86760049386388882</v>
      </c>
      <c r="BS491" s="32">
        <f t="shared" si="1102"/>
        <v>-1.3220555895843762</v>
      </c>
      <c r="BT491" s="32">
        <f t="shared" si="1102"/>
        <v>-0.99912644258611272</v>
      </c>
      <c r="BU491" s="32">
        <f t="shared" si="1102"/>
        <v>-0.59546500883828335</v>
      </c>
      <c r="BV491" s="32">
        <f t="shared" si="1102"/>
        <v>-1.4976298668270498</v>
      </c>
      <c r="BW491" s="32">
        <f t="shared" si="1102"/>
        <v>-1.1747007198287862</v>
      </c>
      <c r="BX491" s="32">
        <f t="shared" si="1102"/>
        <v>-0.77103928608095695</v>
      </c>
      <c r="BY491" s="32">
        <f t="shared" si="1102"/>
        <v>-2.0243526985550706</v>
      </c>
      <c r="BZ491" s="32">
        <f t="shared" si="1102"/>
        <v>-1.701423551556807</v>
      </c>
      <c r="CA491" s="32">
        <f t="shared" si="1102"/>
        <v>-1.2977621178089778</v>
      </c>
      <c r="CB491" s="32">
        <f t="shared" si="1102"/>
        <v>-0.78357598091356517</v>
      </c>
      <c r="CC491" s="32">
        <f t="shared" ref="CC491:CS491" si="1103">SUMPRODUCT(BN$3:BN$6,$K491:$K494)</f>
        <v>-0.4606468339153017</v>
      </c>
      <c r="CD491" s="32">
        <f t="shared" si="1103"/>
        <v>-5.6985400167472278E-2</v>
      </c>
      <c r="CE491" s="32">
        <f t="shared" si="1103"/>
        <v>-0.95915025815623878</v>
      </c>
      <c r="CF491" s="32">
        <f t="shared" si="1103"/>
        <v>-0.63622111115797531</v>
      </c>
      <c r="CG491" s="32">
        <f t="shared" si="1103"/>
        <v>-0.23255967741014588</v>
      </c>
      <c r="CH491" s="32">
        <f t="shared" si="1103"/>
        <v>-1.4858730898842596</v>
      </c>
      <c r="CI491" s="32">
        <f t="shared" si="1103"/>
        <v>-1.162943942885996</v>
      </c>
      <c r="CJ491" s="32">
        <f t="shared" si="1103"/>
        <v>-0.75928250913816675</v>
      </c>
      <c r="CK491" s="32">
        <f t="shared" si="1103"/>
        <v>-6.5603169352484059E-2</v>
      </c>
      <c r="CL491" s="32">
        <f t="shared" si="1103"/>
        <v>0.25732597764577947</v>
      </c>
      <c r="CM491" s="32">
        <f t="shared" si="1103"/>
        <v>0.66098741139360895</v>
      </c>
      <c r="CN491" s="32">
        <f t="shared" si="1103"/>
        <v>-0.24117744659515766</v>
      </c>
      <c r="CO491" s="32">
        <f t="shared" si="1103"/>
        <v>8.1751700403105865E-2</v>
      </c>
      <c r="CP491" s="32">
        <f t="shared" si="1103"/>
        <v>0.48541313415093529</v>
      </c>
      <c r="CQ491" s="32">
        <f t="shared" si="1103"/>
        <v>-0.76790027832317853</v>
      </c>
      <c r="CR491" s="32">
        <f t="shared" si="1103"/>
        <v>-0.44497113132491495</v>
      </c>
      <c r="CS491" s="32">
        <f t="shared" si="1103"/>
        <v>-4.1309697577085525E-2</v>
      </c>
    </row>
    <row r="492" spans="1:97" ht="14.25" thickTop="1" thickBot="1" x14ac:dyDescent="0.25">
      <c r="H492" s="33">
        <f>H491</f>
        <v>3.6538182708926135E-8</v>
      </c>
      <c r="I492" s="33">
        <f t="shared" ref="I492:J492" si="1104">I487</f>
        <v>0.62822622167365261</v>
      </c>
      <c r="J492" s="33">
        <f t="shared" si="1104"/>
        <v>-0.31631859236165683</v>
      </c>
      <c r="K492" s="33">
        <f t="shared" ref="K492:K494" si="1105">I492+J492*H492</f>
        <v>0.62822621011594604</v>
      </c>
      <c r="L492" s="33">
        <f>$CE$4-$CE$7*SUMPRODUCT($B$4:$CD$4,Q493:CS493)</f>
        <v>2.6431020927475402E-7</v>
      </c>
      <c r="M492" s="39" t="s">
        <v>414</v>
      </c>
      <c r="O492" s="47">
        <f t="shared" ref="O492:O493" si="1106">SUM(Q492:CS492)</f>
        <v>127.41798472227434</v>
      </c>
      <c r="P492" s="39" t="s">
        <v>404</v>
      </c>
      <c r="Q492" s="33">
        <f>EXP(Q491)</f>
        <v>1.0421748145867733</v>
      </c>
      <c r="R492" s="33">
        <f>EXP(R491)</f>
        <v>1.4394179702781307</v>
      </c>
      <c r="S492" s="33">
        <f t="shared" ref="S492:CD492" si="1107">EXP(S491)</f>
        <v>2.1552361034567857</v>
      </c>
      <c r="T492" s="33">
        <f t="shared" si="1107"/>
        <v>0.87435869646551656</v>
      </c>
      <c r="U492" s="33">
        <f t="shared" si="1107"/>
        <v>1.2076358040377837</v>
      </c>
      <c r="V492" s="33">
        <f t="shared" si="1107"/>
        <v>1.808189378229301</v>
      </c>
      <c r="W492" s="33">
        <f t="shared" si="1107"/>
        <v>0.51634124147249394</v>
      </c>
      <c r="X492" s="33">
        <f t="shared" si="1107"/>
        <v>0.71315373521660241</v>
      </c>
      <c r="Y492" s="33">
        <f t="shared" si="1107"/>
        <v>1.0678028961642696</v>
      </c>
      <c r="Z492" s="33">
        <f t="shared" si="1107"/>
        <v>1.7856621632516951</v>
      </c>
      <c r="AA492" s="33">
        <f t="shared" si="1107"/>
        <v>2.4662985236784403</v>
      </c>
      <c r="AB492" s="33">
        <f t="shared" si="1107"/>
        <v>3.6927812003811984</v>
      </c>
      <c r="AC492" s="33">
        <f t="shared" si="1107"/>
        <v>1.498126052880689</v>
      </c>
      <c r="AD492" s="33">
        <f t="shared" si="1107"/>
        <v>2.0691629965298506</v>
      </c>
      <c r="AE492" s="33">
        <f t="shared" si="1107"/>
        <v>3.0981513960092286</v>
      </c>
      <c r="AF492" s="33">
        <f t="shared" si="1107"/>
        <v>0.884699001855481</v>
      </c>
      <c r="AG492" s="33">
        <f t="shared" si="1107"/>
        <v>1.2219174976540128</v>
      </c>
      <c r="AH492" s="33">
        <f t="shared" si="1107"/>
        <v>1.8295733141921522</v>
      </c>
      <c r="AI492" s="33">
        <f t="shared" si="1107"/>
        <v>3.6610943952360091</v>
      </c>
      <c r="AJ492" s="33">
        <f t="shared" si="1107"/>
        <v>5.0565845476478657</v>
      </c>
      <c r="AK492" s="33">
        <f t="shared" si="1107"/>
        <v>7.5712085039250914</v>
      </c>
      <c r="AL492" s="33">
        <f t="shared" si="1107"/>
        <v>3.0715669561876906</v>
      </c>
      <c r="AM492" s="33">
        <f t="shared" si="1107"/>
        <v>4.2423484158001976</v>
      </c>
      <c r="AN492" s="33">
        <f t="shared" si="1107"/>
        <v>6.3520552459190034</v>
      </c>
      <c r="AO492" s="33">
        <f t="shared" si="1107"/>
        <v>1.8138742164227906</v>
      </c>
      <c r="AP492" s="33">
        <f t="shared" si="1107"/>
        <v>2.5052640942761317</v>
      </c>
      <c r="AQ492" s="33">
        <f t="shared" si="1107"/>
        <v>3.7511242294929668</v>
      </c>
      <c r="AR492" s="33">
        <f t="shared" si="1107"/>
        <v>0.66156608535400274</v>
      </c>
      <c r="AS492" s="33">
        <f t="shared" si="1107"/>
        <v>0.91373356797408933</v>
      </c>
      <c r="AT492" s="33">
        <f t="shared" si="1107"/>
        <v>1.3681304633550067</v>
      </c>
      <c r="AU492" s="33">
        <f t="shared" si="1107"/>
        <v>0.55503745813055072</v>
      </c>
      <c r="AV492" s="33">
        <f t="shared" si="1107"/>
        <v>0.76659969155691965</v>
      </c>
      <c r="AW492" s="33">
        <f t="shared" si="1107"/>
        <v>1.1478273623491466</v>
      </c>
      <c r="AX492" s="33">
        <f t="shared" si="1107"/>
        <v>0.32777020615608249</v>
      </c>
      <c r="AY492" s="33">
        <f t="shared" si="1107"/>
        <v>0.45270555213896885</v>
      </c>
      <c r="AZ492" s="33">
        <f t="shared" si="1107"/>
        <v>0.67783463201916072</v>
      </c>
      <c r="BA492" s="33">
        <f t="shared" si="1107"/>
        <v>1.1335272265004674</v>
      </c>
      <c r="BB492" s="33">
        <f t="shared" si="1107"/>
        <v>1.565590951525005</v>
      </c>
      <c r="BC492" s="33">
        <f t="shared" si="1107"/>
        <v>2.3441545205385839</v>
      </c>
      <c r="BD492" s="33">
        <f t="shared" si="1107"/>
        <v>0.95100109338575822</v>
      </c>
      <c r="BE492" s="33">
        <f t="shared" si="1107"/>
        <v>1.313491790833941</v>
      </c>
      <c r="BF492" s="33">
        <f t="shared" si="1107"/>
        <v>1.9666872219557063</v>
      </c>
      <c r="BG492" s="33">
        <f t="shared" si="1107"/>
        <v>0.5616014196295781</v>
      </c>
      <c r="BH492" s="33">
        <f t="shared" si="1107"/>
        <v>0.77566562176907905</v>
      </c>
      <c r="BI492" s="33">
        <f t="shared" si="1107"/>
        <v>1.1614017517955215</v>
      </c>
      <c r="BJ492" s="33">
        <f t="shared" si="1107"/>
        <v>2.3240399338647637</v>
      </c>
      <c r="BK492" s="33">
        <f t="shared" si="1107"/>
        <v>3.2098883964830325</v>
      </c>
      <c r="BL492" s="33">
        <f t="shared" si="1107"/>
        <v>4.806156031823404</v>
      </c>
      <c r="BM492" s="33">
        <f t="shared" si="1107"/>
        <v>1.9498115850300166</v>
      </c>
      <c r="BN492" s="33">
        <f t="shared" si="1107"/>
        <v>2.6930163681431103</v>
      </c>
      <c r="BO492" s="33">
        <f t="shared" si="1107"/>
        <v>4.0322451321770076</v>
      </c>
      <c r="BP492" s="33">
        <f t="shared" si="1107"/>
        <v>1.1514360622494881</v>
      </c>
      <c r="BQ492" s="33">
        <f t="shared" si="1107"/>
        <v>1.5903260532018968</v>
      </c>
      <c r="BR492" s="33">
        <f t="shared" si="1107"/>
        <v>2.3811903122665492</v>
      </c>
      <c r="BS492" s="33">
        <f t="shared" si="1107"/>
        <v>0.26658674541823113</v>
      </c>
      <c r="BT492" s="33">
        <f t="shared" si="1107"/>
        <v>0.36820094539044634</v>
      </c>
      <c r="BU492" s="33">
        <f t="shared" si="1107"/>
        <v>0.55130614402366751</v>
      </c>
      <c r="BV492" s="33">
        <f t="shared" si="1107"/>
        <v>0.22365963555863827</v>
      </c>
      <c r="BW492" s="33">
        <f t="shared" si="1107"/>
        <v>0.30891141691675983</v>
      </c>
      <c r="BX492" s="33">
        <f t="shared" si="1107"/>
        <v>0.46253211524123705</v>
      </c>
      <c r="BY492" s="33">
        <f t="shared" si="1107"/>
        <v>0.13207931065186973</v>
      </c>
      <c r="BZ492" s="33">
        <f t="shared" si="1107"/>
        <v>0.18242364965385521</v>
      </c>
      <c r="CA492" s="33">
        <f t="shared" si="1107"/>
        <v>0.27314237002499792</v>
      </c>
      <c r="CB492" s="33">
        <f t="shared" si="1107"/>
        <v>0.45676968763296877</v>
      </c>
      <c r="CC492" s="33">
        <f t="shared" si="1107"/>
        <v>0.63087544186904798</v>
      </c>
      <c r="CD492" s="33">
        <f t="shared" si="1107"/>
        <v>0.94460786038241584</v>
      </c>
      <c r="CE492" s="33">
        <f t="shared" ref="CE492:CS492" si="1108">EXP(CE491)</f>
        <v>0.38321838435721545</v>
      </c>
      <c r="CF492" s="33">
        <f t="shared" si="1108"/>
        <v>0.52928877311571176</v>
      </c>
      <c r="CG492" s="33">
        <f t="shared" si="1108"/>
        <v>0.79250245344158798</v>
      </c>
      <c r="CH492" s="33">
        <f t="shared" si="1108"/>
        <v>0.22630467007871949</v>
      </c>
      <c r="CI492" s="33">
        <f t="shared" si="1108"/>
        <v>0.31256465259941302</v>
      </c>
      <c r="CJ492" s="33">
        <f t="shared" si="1108"/>
        <v>0.4680020938022032</v>
      </c>
      <c r="CK492" s="33">
        <f t="shared" si="1108"/>
        <v>0.93650242342680556</v>
      </c>
      <c r="CL492" s="33">
        <f t="shared" si="1108"/>
        <v>1.293466699273536</v>
      </c>
      <c r="CM492" s="33">
        <f t="shared" si="1108"/>
        <v>1.9367037139009382</v>
      </c>
      <c r="CN492" s="33">
        <f t="shared" si="1108"/>
        <v>0.78570219383869122</v>
      </c>
      <c r="CO492" s="33">
        <f t="shared" si="1108"/>
        <v>1.0851863250473879</v>
      </c>
      <c r="CP492" s="33">
        <f t="shared" si="1108"/>
        <v>1.6248461496335227</v>
      </c>
      <c r="CQ492" s="33">
        <f t="shared" si="1108"/>
        <v>0.4639862882753768</v>
      </c>
      <c r="CR492" s="33">
        <f t="shared" si="1108"/>
        <v>0.64084277604716433</v>
      </c>
      <c r="CS492" s="33">
        <f t="shared" si="1108"/>
        <v>0.95953191921693515</v>
      </c>
    </row>
    <row r="493" spans="1:97" ht="14.25" thickTop="1" thickBot="1" x14ac:dyDescent="0.25">
      <c r="H493" s="32">
        <f t="shared" ref="H493:H494" si="1109">H492</f>
        <v>3.6538182708926135E-8</v>
      </c>
      <c r="I493" s="32">
        <f t="shared" ref="I493:J493" si="1110">I488</f>
        <v>-0.35114855791978972</v>
      </c>
      <c r="J493" s="32">
        <f t="shared" si="1110"/>
        <v>9.3995986690990005E-2</v>
      </c>
      <c r="K493" s="32">
        <f t="shared" si="1105"/>
        <v>-0.35114855448534721</v>
      </c>
      <c r="L493" s="32">
        <f>$CE$5-$CE$7*SUMPRODUCT($B$5:$CD$5,Q493:CS493)</f>
        <v>-7.5335869098580588E-8</v>
      </c>
      <c r="M493" s="32">
        <f>SUMPRODUCT($B$7:$CD$7, LN(Q493:CS493))</f>
        <v>-487.23803414472997</v>
      </c>
      <c r="O493" s="48">
        <f t="shared" si="1106"/>
        <v>1</v>
      </c>
      <c r="P493" s="39" t="s">
        <v>405</v>
      </c>
      <c r="Q493" s="32">
        <f t="shared" ref="Q493:AV493" si="1111">Q492/$O492</f>
        <v>8.1791814307716603E-3</v>
      </c>
      <c r="R493" s="32">
        <f t="shared" si="1111"/>
        <v>1.1296819467169782E-2</v>
      </c>
      <c r="S493" s="32">
        <f t="shared" si="1111"/>
        <v>1.6914693072209781E-2</v>
      </c>
      <c r="T493" s="32">
        <f t="shared" si="1111"/>
        <v>6.8621293797049608E-3</v>
      </c>
      <c r="U493" s="32">
        <f t="shared" si="1111"/>
        <v>9.4777499947907521E-3</v>
      </c>
      <c r="V493" s="32">
        <f t="shared" si="1111"/>
        <v>1.4191005941355198E-2</v>
      </c>
      <c r="W493" s="32">
        <f t="shared" si="1111"/>
        <v>4.0523419248698154E-3</v>
      </c>
      <c r="X493" s="32">
        <f t="shared" si="1111"/>
        <v>5.5969629151726317E-3</v>
      </c>
      <c r="Y493" s="32">
        <f t="shared" si="1111"/>
        <v>8.3803153729961923E-3</v>
      </c>
      <c r="Z493" s="32">
        <f t="shared" si="1111"/>
        <v>1.4014208175900759E-2</v>
      </c>
      <c r="AA493" s="32">
        <f t="shared" si="1111"/>
        <v>1.9355968696680374E-2</v>
      </c>
      <c r="AB493" s="32">
        <f t="shared" si="1111"/>
        <v>2.8981632447178798E-2</v>
      </c>
      <c r="AC493" s="32">
        <f t="shared" si="1111"/>
        <v>1.1757571398936094E-2</v>
      </c>
      <c r="AD493" s="32">
        <f t="shared" si="1111"/>
        <v>1.6239175349067766E-2</v>
      </c>
      <c r="AE493" s="32">
        <f t="shared" si="1111"/>
        <v>2.4314867345940929E-2</v>
      </c>
      <c r="AF493" s="32">
        <f t="shared" si="1111"/>
        <v>6.9432820161440204E-3</v>
      </c>
      <c r="AG493" s="32">
        <f t="shared" si="1111"/>
        <v>9.5898353777714839E-3</v>
      </c>
      <c r="AH493" s="32">
        <f t="shared" si="1111"/>
        <v>1.4358831040845356E-2</v>
      </c>
      <c r="AI493" s="32">
        <f t="shared" si="1111"/>
        <v>2.8732948517557283E-2</v>
      </c>
      <c r="AJ493" s="32">
        <f t="shared" si="1111"/>
        <v>3.9685014314654342E-2</v>
      </c>
      <c r="AK493" s="32">
        <f t="shared" si="1111"/>
        <v>5.9420249978271271E-2</v>
      </c>
      <c r="AL493" s="32">
        <f t="shared" si="1111"/>
        <v>2.4106227726663616E-2</v>
      </c>
      <c r="AM493" s="32">
        <f t="shared" si="1111"/>
        <v>3.3294737984178611E-2</v>
      </c>
      <c r="AN493" s="32">
        <f t="shared" si="1111"/>
        <v>4.9852108866454081E-2</v>
      </c>
      <c r="AO493" s="32">
        <f t="shared" si="1111"/>
        <v>1.4235621606921409E-2</v>
      </c>
      <c r="AP493" s="32">
        <f t="shared" si="1111"/>
        <v>1.9661777728918816E-2</v>
      </c>
      <c r="AQ493" s="32">
        <f t="shared" si="1111"/>
        <v>2.943951937137506E-2</v>
      </c>
      <c r="AR493" s="32">
        <f t="shared" si="1111"/>
        <v>5.1920934614998054E-3</v>
      </c>
      <c r="AS493" s="32">
        <f t="shared" si="1111"/>
        <v>7.1711506814811261E-3</v>
      </c>
      <c r="AT493" s="32">
        <f t="shared" si="1111"/>
        <v>1.0737341877891429E-2</v>
      </c>
      <c r="AU493" s="32">
        <f t="shared" si="1111"/>
        <v>4.35603701738286E-3</v>
      </c>
      <c r="AV493" s="32">
        <f t="shared" si="1111"/>
        <v>6.0164167030881312E-3</v>
      </c>
      <c r="AW493" s="32">
        <f t="shared" ref="AW493:CB493" si="1112">AW492/$O492</f>
        <v>9.0083622406287468E-3</v>
      </c>
      <c r="AX493" s="32">
        <f t="shared" si="1112"/>
        <v>2.5724014303828801E-3</v>
      </c>
      <c r="AY493" s="32">
        <f t="shared" si="1112"/>
        <v>3.5529172206396542E-3</v>
      </c>
      <c r="AZ493" s="32">
        <f t="shared" si="1112"/>
        <v>5.3197720360795061E-3</v>
      </c>
      <c r="BA493" s="32">
        <f t="shared" si="1112"/>
        <v>8.8961321195838369E-3</v>
      </c>
      <c r="BB493" s="32">
        <f t="shared" si="1112"/>
        <v>1.2287048448752613E-2</v>
      </c>
      <c r="BC493" s="32">
        <f t="shared" si="1112"/>
        <v>1.8397359883284944E-2</v>
      </c>
      <c r="BD493" s="32">
        <f t="shared" si="1112"/>
        <v>7.4636331398475709E-3</v>
      </c>
      <c r="BE493" s="32">
        <f t="shared" si="1112"/>
        <v>1.030852743195463E-2</v>
      </c>
      <c r="BF493" s="32">
        <f t="shared" si="1112"/>
        <v>1.5434926444978559E-2</v>
      </c>
      <c r="BG493" s="32">
        <f t="shared" si="1112"/>
        <v>4.4075522058653529E-3</v>
      </c>
      <c r="BH493" s="32">
        <f t="shared" si="1112"/>
        <v>6.0875678065365167E-3</v>
      </c>
      <c r="BI493" s="32">
        <f t="shared" si="1112"/>
        <v>9.114896569169275E-3</v>
      </c>
      <c r="BJ493" s="32">
        <f t="shared" si="1112"/>
        <v>1.8239496872677275E-2</v>
      </c>
      <c r="BK493" s="32">
        <f t="shared" si="1112"/>
        <v>2.5191800070291818E-2</v>
      </c>
      <c r="BL493" s="32">
        <f t="shared" si="1112"/>
        <v>3.7719604828934522E-2</v>
      </c>
      <c r="BM493" s="32">
        <f t="shared" si="1112"/>
        <v>1.5302483313324323E-2</v>
      </c>
      <c r="BN493" s="32">
        <f t="shared" si="1112"/>
        <v>2.1135292431542715E-2</v>
      </c>
      <c r="BO493" s="32">
        <f t="shared" si="1112"/>
        <v>3.164580840739132E-2</v>
      </c>
      <c r="BP493" s="32">
        <f t="shared" si="1112"/>
        <v>9.0366839874230255E-3</v>
      </c>
      <c r="BQ493" s="32">
        <f t="shared" si="1112"/>
        <v>1.2481174118930221E-2</v>
      </c>
      <c r="BR493" s="32">
        <f t="shared" si="1112"/>
        <v>1.8688023652678961E-2</v>
      </c>
      <c r="BS493" s="32">
        <f t="shared" si="1112"/>
        <v>2.0922222714422531E-3</v>
      </c>
      <c r="BT493" s="32">
        <f t="shared" si="1112"/>
        <v>2.8897093780991183E-3</v>
      </c>
      <c r="BU493" s="32">
        <f t="shared" si="1112"/>
        <v>4.3267529715315918E-3</v>
      </c>
      <c r="BV493" s="32">
        <f t="shared" si="1112"/>
        <v>1.755322343593303E-3</v>
      </c>
      <c r="BW493" s="32">
        <f t="shared" si="1112"/>
        <v>2.4243941511873407E-3</v>
      </c>
      <c r="BX493" s="32">
        <f t="shared" si="1112"/>
        <v>3.6300379122255915E-3</v>
      </c>
      <c r="BY493" s="32">
        <f t="shared" si="1112"/>
        <v>1.0365829512980873E-3</v>
      </c>
      <c r="BZ493" s="32">
        <f t="shared" si="1112"/>
        <v>1.4316946705088263E-3</v>
      </c>
      <c r="CA493" s="32">
        <f t="shared" si="1112"/>
        <v>2.1436720304464918E-3</v>
      </c>
      <c r="CB493" s="32">
        <f t="shared" si="1112"/>
        <v>3.584813310527265E-3</v>
      </c>
      <c r="CC493" s="32">
        <f t="shared" ref="CC493:CS493" si="1113">CC492/$O492</f>
        <v>4.9512275935310931E-3</v>
      </c>
      <c r="CD493" s="32">
        <f t="shared" si="1113"/>
        <v>7.4134578602959647E-3</v>
      </c>
      <c r="CE493" s="32">
        <f t="shared" si="1113"/>
        <v>3.0075690271863468E-3</v>
      </c>
      <c r="CF493" s="32">
        <f t="shared" si="1113"/>
        <v>4.1539565569913232E-3</v>
      </c>
      <c r="CG493" s="32">
        <f t="shared" si="1113"/>
        <v>6.219706387359367E-3</v>
      </c>
      <c r="CH493" s="32">
        <f t="shared" si="1113"/>
        <v>1.7760810655731432E-3</v>
      </c>
      <c r="CI493" s="32">
        <f t="shared" si="1113"/>
        <v>2.4530654230695316E-3</v>
      </c>
      <c r="CJ493" s="32">
        <f t="shared" si="1113"/>
        <v>3.6729673195058021E-3</v>
      </c>
      <c r="CK493" s="32">
        <f t="shared" si="1113"/>
        <v>7.3498448862462087E-3</v>
      </c>
      <c r="CL493" s="32">
        <f t="shared" si="1113"/>
        <v>1.0151366795612338E-2</v>
      </c>
      <c r="CM493" s="32">
        <f t="shared" si="1113"/>
        <v>1.5199610307149811E-2</v>
      </c>
      <c r="CN493" s="32">
        <f t="shared" si="1113"/>
        <v>6.1663366874875718E-3</v>
      </c>
      <c r="CO493" s="32">
        <f t="shared" si="1113"/>
        <v>8.5167437502068968E-3</v>
      </c>
      <c r="CP493" s="32">
        <f t="shared" si="1113"/>
        <v>1.275209424458491E-2</v>
      </c>
      <c r="CQ493" s="32">
        <f t="shared" si="1113"/>
        <v>3.6414505321733116E-3</v>
      </c>
      <c r="CR493" s="32">
        <f t="shared" si="1113"/>
        <v>5.0294530826552669E-3</v>
      </c>
      <c r="CS493" s="32">
        <f t="shared" si="1113"/>
        <v>7.5305846447687253E-3</v>
      </c>
    </row>
    <row r="494" spans="1:97" ht="13.5" thickTop="1" x14ac:dyDescent="0.2">
      <c r="H494" s="34">
        <f t="shared" si="1109"/>
        <v>3.6538182708926135E-8</v>
      </c>
      <c r="I494" s="34">
        <f t="shared" ref="I494:J494" si="1114">I489</f>
        <v>0.36329526894516173</v>
      </c>
      <c r="J494" s="34">
        <f t="shared" si="1114"/>
        <v>0.58645184781728887</v>
      </c>
      <c r="K494" s="34">
        <f t="shared" si="1105"/>
        <v>0.36329529037304648</v>
      </c>
      <c r="L494" s="34">
        <f>$CE$6-$CE$7*SUMPRODUCT($B$6:$CD$6,Q493:CS493)</f>
        <v>-5.3529932486640064E-7</v>
      </c>
    </row>
    <row r="496" spans="1:97" ht="27.75" customHeight="1" x14ac:dyDescent="0.2">
      <c r="A496" s="40" t="s">
        <v>393</v>
      </c>
      <c r="B496" s="40"/>
      <c r="C496" s="40">
        <f>1+C438</f>
        <v>9</v>
      </c>
      <c r="D496" s="40"/>
    </row>
    <row r="497" spans="2:111" x14ac:dyDescent="0.2">
      <c r="B497" s="37" t="s">
        <v>388</v>
      </c>
      <c r="D497" s="37" t="s">
        <v>389</v>
      </c>
      <c r="F497" s="37" t="s">
        <v>387</v>
      </c>
      <c r="H497" s="37" t="s">
        <v>394</v>
      </c>
      <c r="I497" s="37"/>
      <c r="J497" s="37"/>
      <c r="K497" s="37"/>
      <c r="M497" s="37" t="s">
        <v>395</v>
      </c>
      <c r="N497" s="37" t="s">
        <v>396</v>
      </c>
      <c r="P497" s="37" t="s">
        <v>397</v>
      </c>
      <c r="R497" s="37" t="s">
        <v>398</v>
      </c>
      <c r="T497" s="37" t="s">
        <v>399</v>
      </c>
      <c r="V497" s="37" t="s">
        <v>400</v>
      </c>
      <c r="X497" s="37" t="s">
        <v>401</v>
      </c>
      <c r="Y497" s="37"/>
      <c r="Z497" s="37"/>
      <c r="AA497" s="37"/>
      <c r="AC497" s="37" t="s">
        <v>375</v>
      </c>
    </row>
    <row r="498" spans="2:111" x14ac:dyDescent="0.2">
      <c r="B498" s="36">
        <f>K491</f>
        <v>-0.68168264358073083</v>
      </c>
      <c r="D498" s="36">
        <f>$CE$3-$CE$7*SUMPRODUCT($B$3:$CD$3,AE500:DG500)</f>
        <v>6.2389213439928426E-7</v>
      </c>
      <c r="F498" s="36">
        <f>SUMPRODUCT(D498:D501,D498:D501)</f>
        <v>7.5132214246742152E-13</v>
      </c>
      <c r="H498" s="36">
        <f t="shared" ref="H498:K501" si="1115">X440</f>
        <v>-1.8648688481566675E-2</v>
      </c>
      <c r="I498" s="36">
        <f t="shared" si="1115"/>
        <v>2.1536423042287783E-5</v>
      </c>
      <c r="J498" s="36">
        <f t="shared" si="1115"/>
        <v>-1.0814461466305755E-5</v>
      </c>
      <c r="K498" s="36">
        <f t="shared" si="1115"/>
        <v>5.6275290917617848E-5</v>
      </c>
      <c r="M498" s="36">
        <f t="array" ref="M498:M501">MMULT(H498:K501,D498:D501)</f>
        <v>-1.1658387172412106E-8</v>
      </c>
      <c r="N498" s="36">
        <f>IFERROR(M498/(MAX(ABS(M498),ABS(M499),ABS(M500),ABS(M501))),0)</f>
        <v>-1</v>
      </c>
      <c r="P498" s="36">
        <f>L549</f>
        <v>5.2130886274426302E-9</v>
      </c>
      <c r="R498" s="36">
        <f>H549*J549</f>
        <v>1.156090937274616E-8</v>
      </c>
      <c r="T498" s="36">
        <f>P498-D498</f>
        <v>-6.1867904577184163E-7</v>
      </c>
      <c r="V498" s="36">
        <f t="array" ref="V498:V501">MMULT(H498:K501,T498:T501)</f>
        <v>1.1560971883553075E-8</v>
      </c>
      <c r="X498" s="36">
        <f t="array" ref="X498:AA501">H498:K501+MMULT(R498:R501,TRANSPOSE(R498:R501))*((SUMPRODUCT(R498:R501,T498:T501)+SUMPRODUCT(V498:V501,T498:T501))/SUMPRODUCT(R498:R501,T498:T501)^2)-(MMULT(V498:V501,TRANSPOSE(R498:R501))+MMULT(R498:R501,TRANSPOSE(V498:V501)))/SUMPRODUCT(R498:R501,T498:T501)</f>
        <v>-1.8648564675194435E-2</v>
      </c>
      <c r="Y498" s="36">
        <v>2.1605364925290568E-5</v>
      </c>
      <c r="Z498" s="36">
        <v>-1.0843651187552629E-5</v>
      </c>
      <c r="AA498" s="36">
        <v>5.6339976741535611E-5</v>
      </c>
      <c r="AC498" s="43">
        <f>SUM(AE498:DG498)</f>
        <v>7.3626051676409743</v>
      </c>
      <c r="AD498" s="37" t="s">
        <v>402</v>
      </c>
      <c r="AE498" s="36">
        <f t="shared" ref="AE498:BJ498" si="1116">SUMPRODUCT(B$3:B$6,$B498:$B501)</f>
        <v>4.1309697577085525E-2</v>
      </c>
      <c r="AF498" s="36">
        <f t="shared" si="1116"/>
        <v>0.36423884457534905</v>
      </c>
      <c r="AG498" s="36">
        <f t="shared" si="1116"/>
        <v>0.76790027832317853</v>
      </c>
      <c r="AH498" s="36">
        <f t="shared" si="1116"/>
        <v>-0.13426457966558808</v>
      </c>
      <c r="AI498" s="36">
        <f t="shared" si="1116"/>
        <v>0.18866456733267545</v>
      </c>
      <c r="AJ498" s="36">
        <f t="shared" si="1116"/>
        <v>0.59232600108050493</v>
      </c>
      <c r="AK498" s="36">
        <f t="shared" si="1116"/>
        <v>-0.66098741139360895</v>
      </c>
      <c r="AL498" s="36">
        <f t="shared" si="1116"/>
        <v>-0.33805826439534536</v>
      </c>
      <c r="AM498" s="36">
        <f t="shared" si="1116"/>
        <v>6.5603169352484059E-2</v>
      </c>
      <c r="AN498" s="36">
        <f t="shared" si="1116"/>
        <v>0.57978930624789649</v>
      </c>
      <c r="AO498" s="36">
        <f t="shared" si="1116"/>
        <v>0.90271845324615996</v>
      </c>
      <c r="AP498" s="36">
        <f t="shared" si="1116"/>
        <v>1.3063798869939893</v>
      </c>
      <c r="AQ498" s="36">
        <f t="shared" si="1116"/>
        <v>0.40421502900522283</v>
      </c>
      <c r="AR498" s="36">
        <f t="shared" si="1116"/>
        <v>0.72714417600348635</v>
      </c>
      <c r="AS498" s="36">
        <f t="shared" si="1116"/>
        <v>1.1308056097513157</v>
      </c>
      <c r="AT498" s="36">
        <f t="shared" si="1116"/>
        <v>-0.12250780272279799</v>
      </c>
      <c r="AU498" s="36">
        <f t="shared" si="1116"/>
        <v>0.20042134427546554</v>
      </c>
      <c r="AV498" s="36">
        <f t="shared" si="1116"/>
        <v>0.60408277802329491</v>
      </c>
      <c r="AW498" s="36">
        <f t="shared" si="1116"/>
        <v>1.2977621178089778</v>
      </c>
      <c r="AX498" s="36">
        <f t="shared" si="1116"/>
        <v>1.6206912648072413</v>
      </c>
      <c r="AY498" s="36">
        <f t="shared" si="1116"/>
        <v>2.0243526985550706</v>
      </c>
      <c r="AZ498" s="36">
        <f t="shared" si="1116"/>
        <v>1.1221878405663042</v>
      </c>
      <c r="BA498" s="36">
        <f t="shared" si="1116"/>
        <v>1.4451169875645677</v>
      </c>
      <c r="BB498" s="36">
        <f t="shared" si="1116"/>
        <v>1.848778421312397</v>
      </c>
      <c r="BC498" s="36">
        <f t="shared" si="1116"/>
        <v>0.59546500883828335</v>
      </c>
      <c r="BD498" s="36">
        <f t="shared" si="1116"/>
        <v>0.91839415583654682</v>
      </c>
      <c r="BE498" s="36">
        <f t="shared" si="1116"/>
        <v>1.3220555895843762</v>
      </c>
      <c r="BF498" s="36">
        <f t="shared" si="1116"/>
        <v>-0.41314539814340173</v>
      </c>
      <c r="BG498" s="36">
        <f t="shared" si="1116"/>
        <v>-9.0216251145138204E-2</v>
      </c>
      <c r="BH498" s="36">
        <f t="shared" si="1116"/>
        <v>0.31344518260269122</v>
      </c>
      <c r="BI498" s="36">
        <f t="shared" si="1116"/>
        <v>-0.58871967538607528</v>
      </c>
      <c r="BJ498" s="36">
        <f t="shared" si="1116"/>
        <v>-0.26579052838781181</v>
      </c>
      <c r="BK498" s="36">
        <f t="shared" ref="BK498:CP498" si="1117">SUMPRODUCT(AH$3:AH$6,$B498:$B501)</f>
        <v>0.13787090536001761</v>
      </c>
      <c r="BL498" s="36">
        <f t="shared" si="1117"/>
        <v>-1.1154425071140961</v>
      </c>
      <c r="BM498" s="36">
        <f t="shared" si="1117"/>
        <v>-0.79251336011583262</v>
      </c>
      <c r="BN498" s="36">
        <f t="shared" si="1117"/>
        <v>-0.3888519263680032</v>
      </c>
      <c r="BO498" s="36">
        <f t="shared" si="1117"/>
        <v>0.12533421052740917</v>
      </c>
      <c r="BP498" s="36">
        <f t="shared" si="1117"/>
        <v>0.4482633575256727</v>
      </c>
      <c r="BQ498" s="36">
        <f t="shared" si="1117"/>
        <v>0.85192479127350218</v>
      </c>
      <c r="BR498" s="36">
        <f t="shared" si="1117"/>
        <v>-5.0240066715264431E-2</v>
      </c>
      <c r="BS498" s="36">
        <f t="shared" si="1117"/>
        <v>0.2726890802829991</v>
      </c>
      <c r="BT498" s="36">
        <f t="shared" si="1117"/>
        <v>0.67635051403082858</v>
      </c>
      <c r="BU498" s="36">
        <f t="shared" si="1117"/>
        <v>-0.5769628984432853</v>
      </c>
      <c r="BV498" s="36">
        <f t="shared" si="1117"/>
        <v>-0.25403375144502172</v>
      </c>
      <c r="BW498" s="36">
        <f t="shared" si="1117"/>
        <v>0.14962768230280771</v>
      </c>
      <c r="BX498" s="36">
        <f t="shared" si="1117"/>
        <v>0.8433070220884904</v>
      </c>
      <c r="BY498" s="36">
        <f t="shared" si="1117"/>
        <v>1.166236169086754</v>
      </c>
      <c r="BZ498" s="36">
        <f t="shared" si="1117"/>
        <v>1.5698976028345832</v>
      </c>
      <c r="CA498" s="36">
        <f t="shared" si="1117"/>
        <v>0.66773274484581679</v>
      </c>
      <c r="CB498" s="36">
        <f t="shared" si="1117"/>
        <v>0.99066189184408027</v>
      </c>
      <c r="CC498" s="36">
        <f t="shared" si="1117"/>
        <v>1.3943233255919096</v>
      </c>
      <c r="CD498" s="36">
        <f t="shared" si="1117"/>
        <v>0.14100991311779593</v>
      </c>
      <c r="CE498" s="36">
        <f t="shared" si="1117"/>
        <v>0.46393906011605945</v>
      </c>
      <c r="CF498" s="36">
        <f t="shared" si="1117"/>
        <v>0.86760049386388882</v>
      </c>
      <c r="CG498" s="36">
        <f t="shared" si="1117"/>
        <v>-1.3220555895843762</v>
      </c>
      <c r="CH498" s="36">
        <f t="shared" si="1117"/>
        <v>-0.99912644258611272</v>
      </c>
      <c r="CI498" s="36">
        <f t="shared" si="1117"/>
        <v>-0.59546500883828335</v>
      </c>
      <c r="CJ498" s="36">
        <f t="shared" si="1117"/>
        <v>-1.4976298668270498</v>
      </c>
      <c r="CK498" s="36">
        <f t="shared" si="1117"/>
        <v>-1.1747007198287862</v>
      </c>
      <c r="CL498" s="36">
        <f t="shared" si="1117"/>
        <v>-0.77103928608095695</v>
      </c>
      <c r="CM498" s="36">
        <f t="shared" si="1117"/>
        <v>-2.0243526985550706</v>
      </c>
      <c r="CN498" s="36">
        <f t="shared" si="1117"/>
        <v>-1.701423551556807</v>
      </c>
      <c r="CO498" s="36">
        <f t="shared" si="1117"/>
        <v>-1.2977621178089778</v>
      </c>
      <c r="CP498" s="36">
        <f t="shared" si="1117"/>
        <v>-0.78357598091356517</v>
      </c>
      <c r="CQ498" s="36">
        <f t="shared" ref="CQ498:DG498" si="1118">SUMPRODUCT(BN$3:BN$6,$B498:$B501)</f>
        <v>-0.4606468339153017</v>
      </c>
      <c r="CR498" s="36">
        <f t="shared" si="1118"/>
        <v>-5.6985400167472278E-2</v>
      </c>
      <c r="CS498" s="36">
        <f t="shared" si="1118"/>
        <v>-0.95915025815623878</v>
      </c>
      <c r="CT498" s="36">
        <f t="shared" si="1118"/>
        <v>-0.63622111115797531</v>
      </c>
      <c r="CU498" s="36">
        <f t="shared" si="1118"/>
        <v>-0.23255967741014588</v>
      </c>
      <c r="CV498" s="36">
        <f t="shared" si="1118"/>
        <v>-1.4858730898842596</v>
      </c>
      <c r="CW498" s="36">
        <f t="shared" si="1118"/>
        <v>-1.162943942885996</v>
      </c>
      <c r="CX498" s="36">
        <f t="shared" si="1118"/>
        <v>-0.75928250913816675</v>
      </c>
      <c r="CY498" s="36">
        <f t="shared" si="1118"/>
        <v>-6.5603169352484059E-2</v>
      </c>
      <c r="CZ498" s="36">
        <f t="shared" si="1118"/>
        <v>0.25732597764577947</v>
      </c>
      <c r="DA498" s="36">
        <f t="shared" si="1118"/>
        <v>0.66098741139360895</v>
      </c>
      <c r="DB498" s="36">
        <f t="shared" si="1118"/>
        <v>-0.24117744659515766</v>
      </c>
      <c r="DC498" s="36">
        <f t="shared" si="1118"/>
        <v>8.1751700403105865E-2</v>
      </c>
      <c r="DD498" s="36">
        <f t="shared" si="1118"/>
        <v>0.48541313415093529</v>
      </c>
      <c r="DE498" s="36">
        <f t="shared" si="1118"/>
        <v>-0.76790027832317853</v>
      </c>
      <c r="DF498" s="36">
        <f t="shared" si="1118"/>
        <v>-0.44497113132491495</v>
      </c>
      <c r="DG498" s="36">
        <f t="shared" si="1118"/>
        <v>-4.1309697577085525E-2</v>
      </c>
    </row>
    <row r="499" spans="2:111" x14ac:dyDescent="0.2">
      <c r="B499" s="35">
        <f t="shared" ref="B499:B501" si="1119">K492</f>
        <v>0.62822621011594604</v>
      </c>
      <c r="D499" s="35">
        <f>$CE$4-$CE$7*SUMPRODUCT($B$4:$CD$4,AE500:DG500)</f>
        <v>2.6431020927475402E-7</v>
      </c>
      <c r="F499" s="37" t="s">
        <v>403</v>
      </c>
      <c r="H499" s="35">
        <f t="shared" si="1115"/>
        <v>2.1536423042287783E-5</v>
      </c>
      <c r="I499" s="35">
        <f t="shared" si="1115"/>
        <v>-1.3912258186457443E-2</v>
      </c>
      <c r="J499" s="35">
        <f t="shared" si="1115"/>
        <v>-1.0093730330067662E-5</v>
      </c>
      <c r="K499" s="35">
        <f t="shared" si="1115"/>
        <v>4.1166562972535375E-5</v>
      </c>
      <c r="M499" s="35">
        <v>-3.6849914812272036E-9</v>
      </c>
      <c r="N499" s="35">
        <f>IFERROR(M499/(MAX(ABS(M498),ABS(M499),ABS(M500),ABS(M501))),0)</f>
        <v>-0.31608072598130943</v>
      </c>
      <c r="P499" s="35">
        <f>L550</f>
        <v>2.2063062488086871E-9</v>
      </c>
      <c r="R499" s="35">
        <f>H550*J550</f>
        <v>3.6541806275417309E-9</v>
      </c>
      <c r="T499" s="35">
        <f>P499-D499</f>
        <v>-2.6210390302594533E-7</v>
      </c>
      <c r="V499" s="35">
        <v>3.6542308046788871E-9</v>
      </c>
      <c r="X499" s="35">
        <v>2.1605364925290568E-5</v>
      </c>
      <c r="Y499" s="35">
        <v>-1.3912226973182951E-2</v>
      </c>
      <c r="Z499" s="35">
        <v>-1.0105754340703453E-5</v>
      </c>
      <c r="AA499" s="35">
        <v>4.1169492743535832E-5</v>
      </c>
      <c r="AC499" s="43">
        <f t="shared" ref="AC499:AC500" si="1120">SUM(AE499:DG499)</f>
        <v>127.41798472227434</v>
      </c>
      <c r="AD499" s="37" t="s">
        <v>404</v>
      </c>
      <c r="AE499" s="35">
        <f>EXP(AE498)</f>
        <v>1.0421748145867733</v>
      </c>
      <c r="AF499" s="35">
        <f t="shared" ref="AF499:CQ499" si="1121">EXP(AF498)</f>
        <v>1.4394179702781307</v>
      </c>
      <c r="AG499" s="35">
        <f t="shared" si="1121"/>
        <v>2.1552361034567857</v>
      </c>
      <c r="AH499" s="35">
        <f t="shared" si="1121"/>
        <v>0.87435869646551656</v>
      </c>
      <c r="AI499" s="35">
        <f t="shared" si="1121"/>
        <v>1.2076358040377837</v>
      </c>
      <c r="AJ499" s="35">
        <f t="shared" si="1121"/>
        <v>1.808189378229301</v>
      </c>
      <c r="AK499" s="35">
        <f t="shared" si="1121"/>
        <v>0.51634124147249394</v>
      </c>
      <c r="AL499" s="35">
        <f t="shared" si="1121"/>
        <v>0.71315373521660241</v>
      </c>
      <c r="AM499" s="35">
        <f t="shared" si="1121"/>
        <v>1.0678028961642696</v>
      </c>
      <c r="AN499" s="35">
        <f t="shared" si="1121"/>
        <v>1.7856621632516951</v>
      </c>
      <c r="AO499" s="35">
        <f t="shared" si="1121"/>
        <v>2.4662985236784403</v>
      </c>
      <c r="AP499" s="35">
        <f t="shared" si="1121"/>
        <v>3.6927812003811984</v>
      </c>
      <c r="AQ499" s="35">
        <f t="shared" si="1121"/>
        <v>1.498126052880689</v>
      </c>
      <c r="AR499" s="35">
        <f t="shared" si="1121"/>
        <v>2.0691629965298506</v>
      </c>
      <c r="AS499" s="35">
        <f t="shared" si="1121"/>
        <v>3.0981513960092286</v>
      </c>
      <c r="AT499" s="35">
        <f t="shared" si="1121"/>
        <v>0.884699001855481</v>
      </c>
      <c r="AU499" s="35">
        <f t="shared" si="1121"/>
        <v>1.2219174976540128</v>
      </c>
      <c r="AV499" s="35">
        <f t="shared" si="1121"/>
        <v>1.8295733141921522</v>
      </c>
      <c r="AW499" s="35">
        <f t="shared" si="1121"/>
        <v>3.6610943952360091</v>
      </c>
      <c r="AX499" s="35">
        <f t="shared" si="1121"/>
        <v>5.0565845476478657</v>
      </c>
      <c r="AY499" s="35">
        <f t="shared" si="1121"/>
        <v>7.5712085039250914</v>
      </c>
      <c r="AZ499" s="35">
        <f t="shared" si="1121"/>
        <v>3.0715669561876906</v>
      </c>
      <c r="BA499" s="35">
        <f t="shared" si="1121"/>
        <v>4.2423484158001976</v>
      </c>
      <c r="BB499" s="35">
        <f t="shared" si="1121"/>
        <v>6.3520552459190034</v>
      </c>
      <c r="BC499" s="35">
        <f t="shared" si="1121"/>
        <v>1.8138742164227906</v>
      </c>
      <c r="BD499" s="35">
        <f t="shared" si="1121"/>
        <v>2.5052640942761317</v>
      </c>
      <c r="BE499" s="35">
        <f t="shared" si="1121"/>
        <v>3.7511242294929668</v>
      </c>
      <c r="BF499" s="35">
        <f t="shared" si="1121"/>
        <v>0.66156608535400274</v>
      </c>
      <c r="BG499" s="35">
        <f t="shared" si="1121"/>
        <v>0.91373356797408933</v>
      </c>
      <c r="BH499" s="35">
        <f t="shared" si="1121"/>
        <v>1.3681304633550067</v>
      </c>
      <c r="BI499" s="35">
        <f t="shared" si="1121"/>
        <v>0.55503745813055072</v>
      </c>
      <c r="BJ499" s="35">
        <f t="shared" si="1121"/>
        <v>0.76659969155691965</v>
      </c>
      <c r="BK499" s="35">
        <f t="shared" si="1121"/>
        <v>1.1478273623491466</v>
      </c>
      <c r="BL499" s="35">
        <f t="shared" si="1121"/>
        <v>0.32777020615608249</v>
      </c>
      <c r="BM499" s="35">
        <f t="shared" si="1121"/>
        <v>0.45270555213896885</v>
      </c>
      <c r="BN499" s="35">
        <f t="shared" si="1121"/>
        <v>0.67783463201916072</v>
      </c>
      <c r="BO499" s="35">
        <f t="shared" si="1121"/>
        <v>1.1335272265004674</v>
      </c>
      <c r="BP499" s="35">
        <f t="shared" si="1121"/>
        <v>1.565590951525005</v>
      </c>
      <c r="BQ499" s="35">
        <f t="shared" si="1121"/>
        <v>2.3441545205385839</v>
      </c>
      <c r="BR499" s="35">
        <f t="shared" si="1121"/>
        <v>0.95100109338575822</v>
      </c>
      <c r="BS499" s="35">
        <f t="shared" si="1121"/>
        <v>1.313491790833941</v>
      </c>
      <c r="BT499" s="35">
        <f t="shared" si="1121"/>
        <v>1.9666872219557063</v>
      </c>
      <c r="BU499" s="35">
        <f t="shared" si="1121"/>
        <v>0.5616014196295781</v>
      </c>
      <c r="BV499" s="35">
        <f t="shared" si="1121"/>
        <v>0.77566562176907905</v>
      </c>
      <c r="BW499" s="35">
        <f t="shared" si="1121"/>
        <v>1.1614017517955215</v>
      </c>
      <c r="BX499" s="35">
        <f t="shared" si="1121"/>
        <v>2.3240399338647637</v>
      </c>
      <c r="BY499" s="35">
        <f t="shared" si="1121"/>
        <v>3.2098883964830325</v>
      </c>
      <c r="BZ499" s="35">
        <f t="shared" si="1121"/>
        <v>4.806156031823404</v>
      </c>
      <c r="CA499" s="35">
        <f t="shared" si="1121"/>
        <v>1.9498115850300166</v>
      </c>
      <c r="CB499" s="35">
        <f t="shared" si="1121"/>
        <v>2.6930163681431103</v>
      </c>
      <c r="CC499" s="35">
        <f t="shared" si="1121"/>
        <v>4.0322451321770076</v>
      </c>
      <c r="CD499" s="35">
        <f t="shared" si="1121"/>
        <v>1.1514360622494881</v>
      </c>
      <c r="CE499" s="35">
        <f t="shared" si="1121"/>
        <v>1.5903260532018968</v>
      </c>
      <c r="CF499" s="35">
        <f t="shared" si="1121"/>
        <v>2.3811903122665492</v>
      </c>
      <c r="CG499" s="35">
        <f t="shared" si="1121"/>
        <v>0.26658674541823113</v>
      </c>
      <c r="CH499" s="35">
        <f t="shared" si="1121"/>
        <v>0.36820094539044634</v>
      </c>
      <c r="CI499" s="35">
        <f t="shared" si="1121"/>
        <v>0.55130614402366751</v>
      </c>
      <c r="CJ499" s="35">
        <f t="shared" si="1121"/>
        <v>0.22365963555863827</v>
      </c>
      <c r="CK499" s="35">
        <f t="shared" si="1121"/>
        <v>0.30891141691675983</v>
      </c>
      <c r="CL499" s="35">
        <f t="shared" si="1121"/>
        <v>0.46253211524123705</v>
      </c>
      <c r="CM499" s="35">
        <f t="shared" si="1121"/>
        <v>0.13207931065186973</v>
      </c>
      <c r="CN499" s="35">
        <f t="shared" si="1121"/>
        <v>0.18242364965385521</v>
      </c>
      <c r="CO499" s="35">
        <f t="shared" si="1121"/>
        <v>0.27314237002499792</v>
      </c>
      <c r="CP499" s="35">
        <f t="shared" si="1121"/>
        <v>0.45676968763296877</v>
      </c>
      <c r="CQ499" s="35">
        <f t="shared" si="1121"/>
        <v>0.63087544186904798</v>
      </c>
      <c r="CR499" s="35">
        <f t="shared" ref="CR499:DG499" si="1122">EXP(CR498)</f>
        <v>0.94460786038241584</v>
      </c>
      <c r="CS499" s="35">
        <f t="shared" si="1122"/>
        <v>0.38321838435721545</v>
      </c>
      <c r="CT499" s="35">
        <f t="shared" si="1122"/>
        <v>0.52928877311571176</v>
      </c>
      <c r="CU499" s="35">
        <f t="shared" si="1122"/>
        <v>0.79250245344158798</v>
      </c>
      <c r="CV499" s="35">
        <f t="shared" si="1122"/>
        <v>0.22630467007871949</v>
      </c>
      <c r="CW499" s="35">
        <f t="shared" si="1122"/>
        <v>0.31256465259941302</v>
      </c>
      <c r="CX499" s="35">
        <f t="shared" si="1122"/>
        <v>0.4680020938022032</v>
      </c>
      <c r="CY499" s="35">
        <f t="shared" si="1122"/>
        <v>0.93650242342680556</v>
      </c>
      <c r="CZ499" s="35">
        <f t="shared" si="1122"/>
        <v>1.293466699273536</v>
      </c>
      <c r="DA499" s="35">
        <f t="shared" si="1122"/>
        <v>1.9367037139009382</v>
      </c>
      <c r="DB499" s="35">
        <f t="shared" si="1122"/>
        <v>0.78570219383869122</v>
      </c>
      <c r="DC499" s="35">
        <f t="shared" si="1122"/>
        <v>1.0851863250473879</v>
      </c>
      <c r="DD499" s="35">
        <f t="shared" si="1122"/>
        <v>1.6248461496335227</v>
      </c>
      <c r="DE499" s="35">
        <f t="shared" si="1122"/>
        <v>0.4639862882753768</v>
      </c>
      <c r="DF499" s="35">
        <f t="shared" si="1122"/>
        <v>0.64084277604716433</v>
      </c>
      <c r="DG499" s="35">
        <f t="shared" si="1122"/>
        <v>0.95953191921693515</v>
      </c>
    </row>
    <row r="500" spans="2:111" x14ac:dyDescent="0.2">
      <c r="B500" s="36">
        <f t="shared" si="1119"/>
        <v>-0.35114855448534721</v>
      </c>
      <c r="D500" s="36">
        <f>$CE$5-$CE$7*SUMPRODUCT($B$5:$CD$5,AE500:DG500)</f>
        <v>-7.5335869098580588E-8</v>
      </c>
      <c r="F500" s="36">
        <f>SUMPRODUCT($B$7:$CD$7, LN(AE500:DG500))</f>
        <v>-487.23803414472997</v>
      </c>
      <c r="H500" s="36">
        <f t="shared" si="1115"/>
        <v>-1.0814461466305755E-5</v>
      </c>
      <c r="I500" s="36">
        <f t="shared" si="1115"/>
        <v>-1.0093730330067662E-5</v>
      </c>
      <c r="J500" s="36">
        <f t="shared" si="1115"/>
        <v>-1.45118137154379E-2</v>
      </c>
      <c r="K500" s="36">
        <f t="shared" si="1115"/>
        <v>-1.9319403550913669E-5</v>
      </c>
      <c r="M500" s="36">
        <v>1.0941868287043463E-9</v>
      </c>
      <c r="N500" s="36">
        <f>IFERROR(M500/(MAX(ABS(M498),ABS(M499),ABS(M500),ABS(M501))),0)</f>
        <v>9.3854047950438793E-2</v>
      </c>
      <c r="P500" s="36">
        <f>L551</f>
        <v>-6.2824057067700778E-10</v>
      </c>
      <c r="R500" s="36">
        <f>H551*J551</f>
        <v>-1.0850381426203955E-9</v>
      </c>
      <c r="T500" s="36">
        <f>P500-D500</f>
        <v>7.470762852790358E-8</v>
      </c>
      <c r="V500" s="36">
        <v>-1.0850619388142109E-9</v>
      </c>
      <c r="X500" s="36">
        <v>-1.0843651187552629E-5</v>
      </c>
      <c r="Y500" s="36">
        <v>-1.0105754340703453E-5</v>
      </c>
      <c r="Z500" s="36">
        <v>-1.4511809326849525E-2</v>
      </c>
      <c r="AA500" s="36">
        <v>-1.9315150238566597E-5</v>
      </c>
      <c r="AC500" s="44">
        <f t="shared" si="1120"/>
        <v>1</v>
      </c>
      <c r="AD500" s="37" t="s">
        <v>405</v>
      </c>
      <c r="AE500" s="36">
        <f t="shared" ref="AE500:BJ500" si="1123">AE499/$AC499</f>
        <v>8.1791814307716603E-3</v>
      </c>
      <c r="AF500" s="36">
        <f t="shared" si="1123"/>
        <v>1.1296819467169782E-2</v>
      </c>
      <c r="AG500" s="36">
        <f t="shared" si="1123"/>
        <v>1.6914693072209781E-2</v>
      </c>
      <c r="AH500" s="36">
        <f t="shared" si="1123"/>
        <v>6.8621293797049608E-3</v>
      </c>
      <c r="AI500" s="36">
        <f t="shared" si="1123"/>
        <v>9.4777499947907521E-3</v>
      </c>
      <c r="AJ500" s="36">
        <f t="shared" si="1123"/>
        <v>1.4191005941355198E-2</v>
      </c>
      <c r="AK500" s="36">
        <f t="shared" si="1123"/>
        <v>4.0523419248698154E-3</v>
      </c>
      <c r="AL500" s="36">
        <f t="shared" si="1123"/>
        <v>5.5969629151726317E-3</v>
      </c>
      <c r="AM500" s="36">
        <f t="shared" si="1123"/>
        <v>8.3803153729961923E-3</v>
      </c>
      <c r="AN500" s="36">
        <f t="shared" si="1123"/>
        <v>1.4014208175900759E-2</v>
      </c>
      <c r="AO500" s="36">
        <f t="shared" si="1123"/>
        <v>1.9355968696680374E-2</v>
      </c>
      <c r="AP500" s="36">
        <f t="shared" si="1123"/>
        <v>2.8981632447178798E-2</v>
      </c>
      <c r="AQ500" s="36">
        <f t="shared" si="1123"/>
        <v>1.1757571398936094E-2</v>
      </c>
      <c r="AR500" s="36">
        <f t="shared" si="1123"/>
        <v>1.6239175349067766E-2</v>
      </c>
      <c r="AS500" s="36">
        <f t="shared" si="1123"/>
        <v>2.4314867345940929E-2</v>
      </c>
      <c r="AT500" s="36">
        <f t="shared" si="1123"/>
        <v>6.9432820161440204E-3</v>
      </c>
      <c r="AU500" s="36">
        <f t="shared" si="1123"/>
        <v>9.5898353777714839E-3</v>
      </c>
      <c r="AV500" s="36">
        <f t="shared" si="1123"/>
        <v>1.4358831040845356E-2</v>
      </c>
      <c r="AW500" s="36">
        <f t="shared" si="1123"/>
        <v>2.8732948517557283E-2</v>
      </c>
      <c r="AX500" s="36">
        <f t="shared" si="1123"/>
        <v>3.9685014314654342E-2</v>
      </c>
      <c r="AY500" s="36">
        <f t="shared" si="1123"/>
        <v>5.9420249978271271E-2</v>
      </c>
      <c r="AZ500" s="36">
        <f t="shared" si="1123"/>
        <v>2.4106227726663616E-2</v>
      </c>
      <c r="BA500" s="36">
        <f t="shared" si="1123"/>
        <v>3.3294737984178611E-2</v>
      </c>
      <c r="BB500" s="36">
        <f t="shared" si="1123"/>
        <v>4.9852108866454081E-2</v>
      </c>
      <c r="BC500" s="36">
        <f t="shared" si="1123"/>
        <v>1.4235621606921409E-2</v>
      </c>
      <c r="BD500" s="36">
        <f t="shared" si="1123"/>
        <v>1.9661777728918816E-2</v>
      </c>
      <c r="BE500" s="36">
        <f t="shared" si="1123"/>
        <v>2.943951937137506E-2</v>
      </c>
      <c r="BF500" s="36">
        <f t="shared" si="1123"/>
        <v>5.1920934614998054E-3</v>
      </c>
      <c r="BG500" s="36">
        <f t="shared" si="1123"/>
        <v>7.1711506814811261E-3</v>
      </c>
      <c r="BH500" s="36">
        <f t="shared" si="1123"/>
        <v>1.0737341877891429E-2</v>
      </c>
      <c r="BI500" s="36">
        <f t="shared" si="1123"/>
        <v>4.35603701738286E-3</v>
      </c>
      <c r="BJ500" s="36">
        <f t="shared" si="1123"/>
        <v>6.0164167030881312E-3</v>
      </c>
      <c r="BK500" s="36">
        <f t="shared" ref="BK500:CP500" si="1124">BK499/$AC499</f>
        <v>9.0083622406287468E-3</v>
      </c>
      <c r="BL500" s="36">
        <f t="shared" si="1124"/>
        <v>2.5724014303828801E-3</v>
      </c>
      <c r="BM500" s="36">
        <f t="shared" si="1124"/>
        <v>3.5529172206396542E-3</v>
      </c>
      <c r="BN500" s="36">
        <f t="shared" si="1124"/>
        <v>5.3197720360795061E-3</v>
      </c>
      <c r="BO500" s="36">
        <f t="shared" si="1124"/>
        <v>8.8961321195838369E-3</v>
      </c>
      <c r="BP500" s="36">
        <f t="shared" si="1124"/>
        <v>1.2287048448752613E-2</v>
      </c>
      <c r="BQ500" s="36">
        <f t="shared" si="1124"/>
        <v>1.8397359883284944E-2</v>
      </c>
      <c r="BR500" s="36">
        <f t="shared" si="1124"/>
        <v>7.4636331398475709E-3</v>
      </c>
      <c r="BS500" s="36">
        <f t="shared" si="1124"/>
        <v>1.030852743195463E-2</v>
      </c>
      <c r="BT500" s="36">
        <f t="shared" si="1124"/>
        <v>1.5434926444978559E-2</v>
      </c>
      <c r="BU500" s="36">
        <f t="shared" si="1124"/>
        <v>4.4075522058653529E-3</v>
      </c>
      <c r="BV500" s="36">
        <f t="shared" si="1124"/>
        <v>6.0875678065365167E-3</v>
      </c>
      <c r="BW500" s="36">
        <f t="shared" si="1124"/>
        <v>9.114896569169275E-3</v>
      </c>
      <c r="BX500" s="36">
        <f t="shared" si="1124"/>
        <v>1.8239496872677275E-2</v>
      </c>
      <c r="BY500" s="36">
        <f t="shared" si="1124"/>
        <v>2.5191800070291818E-2</v>
      </c>
      <c r="BZ500" s="36">
        <f t="shared" si="1124"/>
        <v>3.7719604828934522E-2</v>
      </c>
      <c r="CA500" s="36">
        <f t="shared" si="1124"/>
        <v>1.5302483313324323E-2</v>
      </c>
      <c r="CB500" s="36">
        <f t="shared" si="1124"/>
        <v>2.1135292431542715E-2</v>
      </c>
      <c r="CC500" s="36">
        <f t="shared" si="1124"/>
        <v>3.164580840739132E-2</v>
      </c>
      <c r="CD500" s="36">
        <f t="shared" si="1124"/>
        <v>9.0366839874230255E-3</v>
      </c>
      <c r="CE500" s="36">
        <f t="shared" si="1124"/>
        <v>1.2481174118930221E-2</v>
      </c>
      <c r="CF500" s="36">
        <f t="shared" si="1124"/>
        <v>1.8688023652678961E-2</v>
      </c>
      <c r="CG500" s="36">
        <f t="shared" si="1124"/>
        <v>2.0922222714422531E-3</v>
      </c>
      <c r="CH500" s="36">
        <f t="shared" si="1124"/>
        <v>2.8897093780991183E-3</v>
      </c>
      <c r="CI500" s="36">
        <f t="shared" si="1124"/>
        <v>4.3267529715315918E-3</v>
      </c>
      <c r="CJ500" s="36">
        <f t="shared" si="1124"/>
        <v>1.755322343593303E-3</v>
      </c>
      <c r="CK500" s="36">
        <f t="shared" si="1124"/>
        <v>2.4243941511873407E-3</v>
      </c>
      <c r="CL500" s="36">
        <f t="shared" si="1124"/>
        <v>3.6300379122255915E-3</v>
      </c>
      <c r="CM500" s="36">
        <f t="shared" si="1124"/>
        <v>1.0365829512980873E-3</v>
      </c>
      <c r="CN500" s="36">
        <f t="shared" si="1124"/>
        <v>1.4316946705088263E-3</v>
      </c>
      <c r="CO500" s="36">
        <f t="shared" si="1124"/>
        <v>2.1436720304464918E-3</v>
      </c>
      <c r="CP500" s="36">
        <f t="shared" si="1124"/>
        <v>3.584813310527265E-3</v>
      </c>
      <c r="CQ500" s="36">
        <f t="shared" ref="CQ500:DG500" si="1125">CQ499/$AC499</f>
        <v>4.9512275935310931E-3</v>
      </c>
      <c r="CR500" s="36">
        <f t="shared" si="1125"/>
        <v>7.4134578602959647E-3</v>
      </c>
      <c r="CS500" s="36">
        <f t="shared" si="1125"/>
        <v>3.0075690271863468E-3</v>
      </c>
      <c r="CT500" s="36">
        <f t="shared" si="1125"/>
        <v>4.1539565569913232E-3</v>
      </c>
      <c r="CU500" s="36">
        <f t="shared" si="1125"/>
        <v>6.219706387359367E-3</v>
      </c>
      <c r="CV500" s="36">
        <f t="shared" si="1125"/>
        <v>1.7760810655731432E-3</v>
      </c>
      <c r="CW500" s="36">
        <f t="shared" si="1125"/>
        <v>2.4530654230695316E-3</v>
      </c>
      <c r="CX500" s="36">
        <f t="shared" si="1125"/>
        <v>3.6729673195058021E-3</v>
      </c>
      <c r="CY500" s="36">
        <f t="shared" si="1125"/>
        <v>7.3498448862462087E-3</v>
      </c>
      <c r="CZ500" s="36">
        <f t="shared" si="1125"/>
        <v>1.0151366795612338E-2</v>
      </c>
      <c r="DA500" s="36">
        <f t="shared" si="1125"/>
        <v>1.5199610307149811E-2</v>
      </c>
      <c r="DB500" s="36">
        <f t="shared" si="1125"/>
        <v>6.1663366874875718E-3</v>
      </c>
      <c r="DC500" s="36">
        <f t="shared" si="1125"/>
        <v>8.5167437502068968E-3</v>
      </c>
      <c r="DD500" s="36">
        <f t="shared" si="1125"/>
        <v>1.275209424458491E-2</v>
      </c>
      <c r="DE500" s="36">
        <f t="shared" si="1125"/>
        <v>3.6414505321733116E-3</v>
      </c>
      <c r="DF500" s="36">
        <f t="shared" si="1125"/>
        <v>5.0294530826552669E-3</v>
      </c>
      <c r="DG500" s="36">
        <f t="shared" si="1125"/>
        <v>7.5305846447687253E-3</v>
      </c>
    </row>
    <row r="501" spans="2:111" x14ac:dyDescent="0.2">
      <c r="B501" s="35">
        <f t="shared" si="1119"/>
        <v>0.36329529037304648</v>
      </c>
      <c r="D501" s="35">
        <f>$CE$6-$CE$7*SUMPRODUCT($B$6:$CD$6,AE500:DG500)</f>
        <v>-5.3529932486640064E-7</v>
      </c>
      <c r="H501" s="35">
        <f t="shared" si="1115"/>
        <v>5.6275290917617848E-5</v>
      </c>
      <c r="I501" s="35">
        <f t="shared" si="1115"/>
        <v>4.1166562972535375E-5</v>
      </c>
      <c r="J501" s="35">
        <f t="shared" si="1115"/>
        <v>-1.9319403550913669E-5</v>
      </c>
      <c r="K501" s="35">
        <f t="shared" si="1115"/>
        <v>-1.2709081416374939E-2</v>
      </c>
      <c r="M501" s="35">
        <v>6.8506086001535236E-9</v>
      </c>
      <c r="N501" s="35">
        <f>IFERROR(M501/(MAX(ABS(M498),ABS(M499),ABS(M500),ABS(M501))),0)</f>
        <v>0.58761203405257478</v>
      </c>
      <c r="P501" s="35">
        <f>L552</f>
        <v>-4.4839048030098638E-9</v>
      </c>
      <c r="R501" s="35">
        <f>H552*J552</f>
        <v>-6.793329472016848E-9</v>
      </c>
      <c r="T501" s="35">
        <f>P501-D501</f>
        <v>5.3081542006339077E-7</v>
      </c>
      <c r="V501" s="35">
        <v>-6.7932259575914683E-9</v>
      </c>
      <c r="X501" s="35">
        <v>5.6339976741535611E-5</v>
      </c>
      <c r="Y501" s="35">
        <v>4.1169492743535832E-5</v>
      </c>
      <c r="Z501" s="35">
        <v>-1.9315150238566597E-5</v>
      </c>
      <c r="AA501" s="35">
        <v>-1.2709200185554667E-2</v>
      </c>
    </row>
    <row r="502" spans="2:111" x14ac:dyDescent="0.2">
      <c r="B502" s="3"/>
    </row>
    <row r="503" spans="2:111" ht="13.5" thickBot="1" x14ac:dyDescent="0.25">
      <c r="B503" s="39" t="s">
        <v>406</v>
      </c>
      <c r="D503" s="39" t="s">
        <v>407</v>
      </c>
      <c r="E503" s="39" t="s">
        <v>408</v>
      </c>
      <c r="F503" s="39" t="s">
        <v>409</v>
      </c>
      <c r="H503" s="39" t="s">
        <v>386</v>
      </c>
      <c r="I503" s="39" t="s">
        <v>410</v>
      </c>
      <c r="J503" s="39" t="s">
        <v>411</v>
      </c>
      <c r="K503" s="39" t="s">
        <v>388</v>
      </c>
      <c r="L503" s="39" t="s">
        <v>412</v>
      </c>
      <c r="M503" s="39" t="s">
        <v>413</v>
      </c>
    </row>
    <row r="504" spans="2:111" ht="13.5" thickTop="1" x14ac:dyDescent="0.2">
      <c r="B504" s="32">
        <v>1</v>
      </c>
      <c r="D504" s="32">
        <v>0</v>
      </c>
      <c r="E504" s="32"/>
      <c r="F504" s="32" t="b">
        <v>0</v>
      </c>
      <c r="H504" s="32">
        <v>0</v>
      </c>
      <c r="I504" s="32">
        <f>B498</f>
        <v>-0.68168264358073083</v>
      </c>
      <c r="J504" s="32">
        <f>IF(SUMPRODUCT(L504:L507,N498:N501)&gt;0,N498,-N498)</f>
        <v>1</v>
      </c>
      <c r="K504" s="32">
        <f>I504+J504*H504</f>
        <v>-0.68168264358073083</v>
      </c>
      <c r="L504" s="32">
        <f>D498</f>
        <v>6.2389213439928426E-7</v>
      </c>
      <c r="M504" s="32">
        <f>SUMPRODUCT(L504:L507,J504:J507)</f>
        <v>1.0290543986136021E-6</v>
      </c>
    </row>
    <row r="505" spans="2:111" ht="13.5" thickBot="1" x14ac:dyDescent="0.25">
      <c r="H505" s="33">
        <f>H504</f>
        <v>0</v>
      </c>
      <c r="I505" s="33">
        <f>B499</f>
        <v>0.62822621011594604</v>
      </c>
      <c r="J505" s="32">
        <f>IF(SUMPRODUCT(L504:L507,N498:N501)&gt;0,N499,-N499)</f>
        <v>0.31608072598130943</v>
      </c>
      <c r="K505" s="33">
        <f t="shared" ref="K505:K507" si="1126">I505+J505*H505</f>
        <v>0.62822621011594604</v>
      </c>
      <c r="L505" s="32">
        <f>D499</f>
        <v>2.6431020927475402E-7</v>
      </c>
      <c r="M505" s="39" t="s">
        <v>414</v>
      </c>
    </row>
    <row r="506" spans="2:111" ht="13.5" thickTop="1" x14ac:dyDescent="0.2">
      <c r="H506" s="33">
        <f t="shared" ref="H506:H507" si="1127">H505</f>
        <v>0</v>
      </c>
      <c r="I506" s="32">
        <f>B500</f>
        <v>-0.35114855448534721</v>
      </c>
      <c r="J506" s="32">
        <f>IF(SUMPRODUCT(L504:L507,N498:N501)&gt;0,N500,-N500)</f>
        <v>-9.3854047950438793E-2</v>
      </c>
      <c r="K506" s="32">
        <f t="shared" si="1126"/>
        <v>-0.35114855448534721</v>
      </c>
      <c r="L506" s="32">
        <f>D500</f>
        <v>-7.5335869098580588E-8</v>
      </c>
      <c r="M506" s="32">
        <f>F500</f>
        <v>-487.23803414472997</v>
      </c>
    </row>
    <row r="507" spans="2:111" x14ac:dyDescent="0.2">
      <c r="H507" s="33">
        <f t="shared" si="1127"/>
        <v>0</v>
      </c>
      <c r="I507" s="34">
        <f>B501</f>
        <v>0.36329529037304648</v>
      </c>
      <c r="J507" s="32">
        <f>IF(SUMPRODUCT(L504:L507,N498:N501)&gt;0,N501,-N501)</f>
        <v>-0.58761203405257478</v>
      </c>
      <c r="K507" s="34">
        <f t="shared" si="1126"/>
        <v>0.36329529037304648</v>
      </c>
      <c r="L507" s="32">
        <f>D501</f>
        <v>-5.3529932486640064E-7</v>
      </c>
    </row>
    <row r="508" spans="2:111" ht="13.5" thickBot="1" x14ac:dyDescent="0.25">
      <c r="B508" s="39" t="s">
        <v>406</v>
      </c>
      <c r="D508" s="39" t="s">
        <v>407</v>
      </c>
      <c r="E508" s="39" t="s">
        <v>408</v>
      </c>
      <c r="F508" s="39" t="s">
        <v>409</v>
      </c>
      <c r="H508" s="39" t="s">
        <v>386</v>
      </c>
      <c r="I508" s="39" t="s">
        <v>410</v>
      </c>
      <c r="J508" s="39" t="s">
        <v>411</v>
      </c>
      <c r="K508" s="39" t="s">
        <v>388</v>
      </c>
      <c r="L508" s="39" t="s">
        <v>412</v>
      </c>
      <c r="M508" s="39" t="s">
        <v>413</v>
      </c>
      <c r="O508" s="45" t="s">
        <v>375</v>
      </c>
    </row>
    <row r="509" spans="2:111" ht="14.25" thickTop="1" thickBot="1" x14ac:dyDescent="0.25">
      <c r="B509" s="32">
        <f>1+B504</f>
        <v>2</v>
      </c>
      <c r="D509" s="32">
        <v>0</v>
      </c>
      <c r="E509" s="32">
        <f>H509</f>
        <v>3.6538182708926135E-8</v>
      </c>
      <c r="F509" s="32" t="b">
        <f>OR(F504,M509*M504&lt;=0)</f>
        <v>1</v>
      </c>
      <c r="H509" s="32">
        <f>ABS(H491)</f>
        <v>3.6538182708926135E-8</v>
      </c>
      <c r="I509" s="32">
        <f>I504</f>
        <v>-0.68168264358073083</v>
      </c>
      <c r="J509" s="32">
        <f>J504</f>
        <v>1</v>
      </c>
      <c r="K509" s="32">
        <f>I509+J509*H509</f>
        <v>-0.68168260704254813</v>
      </c>
      <c r="L509" s="32">
        <f>$CE$3-$CE$7*SUMPRODUCT($B$3:$CD$3,Q511:CS511)</f>
        <v>-1.3314394990970868E-6</v>
      </c>
      <c r="M509" s="32">
        <f>SUMPRODUCT(L509:L512,J509:J512)</f>
        <v>-2.1960724158061666E-6</v>
      </c>
      <c r="O509" s="46">
        <f>SUM(Q509:CS509)</f>
        <v>7.3626049049569282</v>
      </c>
      <c r="P509" s="39" t="s">
        <v>402</v>
      </c>
      <c r="Q509" s="32">
        <f t="shared" ref="Q509:AV509" si="1128">SUMPRODUCT(B$3:B$6,$K509:$K512)</f>
        <v>4.1309674389419737E-2</v>
      </c>
      <c r="R509" s="32">
        <f t="shared" si="1128"/>
        <v>0.36423880230299366</v>
      </c>
      <c r="S509" s="32">
        <f t="shared" si="1128"/>
        <v>0.76790021219496096</v>
      </c>
      <c r="T509" s="32">
        <f t="shared" si="1128"/>
        <v>-0.13426460456788206</v>
      </c>
      <c r="U509" s="32">
        <f t="shared" si="1128"/>
        <v>0.18866452334569184</v>
      </c>
      <c r="V509" s="32">
        <f t="shared" si="1128"/>
        <v>0.59232593323765925</v>
      </c>
      <c r="W509" s="32">
        <f t="shared" si="1128"/>
        <v>-0.66098744143978738</v>
      </c>
      <c r="X509" s="32">
        <f t="shared" si="1128"/>
        <v>-0.33805831352621352</v>
      </c>
      <c r="Y509" s="32">
        <f t="shared" si="1128"/>
        <v>6.5603096365753844E-2</v>
      </c>
      <c r="Z509" s="32">
        <f t="shared" si="1128"/>
        <v>0.57978929295938664</v>
      </c>
      <c r="AA509" s="32">
        <f t="shared" si="1128"/>
        <v>0.9027184208729605</v>
      </c>
      <c r="AB509" s="32">
        <f t="shared" si="1128"/>
        <v>1.3063798307649279</v>
      </c>
      <c r="AC509" s="32">
        <f t="shared" si="1128"/>
        <v>0.40421501400208482</v>
      </c>
      <c r="AD509" s="32">
        <f t="shared" si="1128"/>
        <v>0.72714414191565868</v>
      </c>
      <c r="AE509" s="32">
        <f t="shared" si="1128"/>
        <v>1.1308055518076261</v>
      </c>
      <c r="AF509" s="32">
        <f t="shared" si="1128"/>
        <v>-0.12250782286982059</v>
      </c>
      <c r="AG509" s="32">
        <f t="shared" si="1128"/>
        <v>0.20042130504375333</v>
      </c>
      <c r="AH509" s="32">
        <f t="shared" si="1128"/>
        <v>0.60408271493572063</v>
      </c>
      <c r="AI509" s="32">
        <f t="shared" si="1128"/>
        <v>1.2977621177193424</v>
      </c>
      <c r="AJ509" s="32">
        <f t="shared" si="1128"/>
        <v>1.6206912456329163</v>
      </c>
      <c r="AK509" s="32">
        <f t="shared" si="1128"/>
        <v>2.0243526555248836</v>
      </c>
      <c r="AL509" s="32">
        <f t="shared" si="1128"/>
        <v>1.1221878387620405</v>
      </c>
      <c r="AM509" s="32">
        <f t="shared" si="1128"/>
        <v>1.4451169666756145</v>
      </c>
      <c r="AN509" s="32">
        <f t="shared" si="1128"/>
        <v>1.8487783765675818</v>
      </c>
      <c r="AO509" s="32">
        <f t="shared" si="1128"/>
        <v>0.59546500189013507</v>
      </c>
      <c r="AP509" s="32">
        <f t="shared" si="1128"/>
        <v>0.91839412980370894</v>
      </c>
      <c r="AQ509" s="32">
        <f t="shared" si="1128"/>
        <v>1.3220555396956764</v>
      </c>
      <c r="AR509" s="32">
        <f t="shared" si="1128"/>
        <v>-0.41314539697227903</v>
      </c>
      <c r="AS509" s="32">
        <f t="shared" si="1128"/>
        <v>-9.0216269058705126E-2</v>
      </c>
      <c r="AT509" s="32">
        <f t="shared" si="1128"/>
        <v>0.31344514083326225</v>
      </c>
      <c r="AU509" s="32">
        <f t="shared" si="1128"/>
        <v>-0.58871967592958085</v>
      </c>
      <c r="AV509" s="32">
        <f t="shared" si="1128"/>
        <v>-0.26579054801600693</v>
      </c>
      <c r="AW509" s="32">
        <f t="shared" ref="AW509:CB509" si="1129">SUMPRODUCT(AH$3:AH$6,$K509:$K512)</f>
        <v>0.13787086187596045</v>
      </c>
      <c r="AX509" s="32">
        <f t="shared" si="1129"/>
        <v>-1.1154425128014862</v>
      </c>
      <c r="AY509" s="32">
        <f t="shared" si="1129"/>
        <v>-0.79251338488791234</v>
      </c>
      <c r="AZ509" s="32">
        <f t="shared" si="1129"/>
        <v>-0.38885197499594493</v>
      </c>
      <c r="BA509" s="32">
        <f t="shared" si="1129"/>
        <v>0.12533422159768781</v>
      </c>
      <c r="BB509" s="32">
        <f t="shared" si="1129"/>
        <v>0.44826334951126173</v>
      </c>
      <c r="BC509" s="32">
        <f t="shared" si="1129"/>
        <v>0.85192475940322909</v>
      </c>
      <c r="BD509" s="32">
        <f t="shared" si="1129"/>
        <v>-5.0240057359613954E-2</v>
      </c>
      <c r="BE509" s="32">
        <f t="shared" si="1129"/>
        <v>0.27268907055395997</v>
      </c>
      <c r="BF509" s="32">
        <f t="shared" si="1129"/>
        <v>0.67635048044592727</v>
      </c>
      <c r="BG509" s="32">
        <f t="shared" si="1129"/>
        <v>-0.57696289423151936</v>
      </c>
      <c r="BH509" s="32">
        <f t="shared" si="1129"/>
        <v>-0.25403376631794544</v>
      </c>
      <c r="BI509" s="32">
        <f t="shared" si="1129"/>
        <v>0.14962764357402195</v>
      </c>
      <c r="BJ509" s="32">
        <f t="shared" si="1129"/>
        <v>0.84330704635764375</v>
      </c>
      <c r="BK509" s="32">
        <f t="shared" si="1129"/>
        <v>1.1662361742712177</v>
      </c>
      <c r="BL509" s="32">
        <f t="shared" si="1129"/>
        <v>1.569897584163185</v>
      </c>
      <c r="BM509" s="32">
        <f t="shared" si="1129"/>
        <v>0.66773276740034193</v>
      </c>
      <c r="BN509" s="32">
        <f t="shared" si="1129"/>
        <v>0.9906618953139158</v>
      </c>
      <c r="BO509" s="32">
        <f t="shared" si="1129"/>
        <v>1.3943233052058832</v>
      </c>
      <c r="BP509" s="32">
        <f t="shared" si="1129"/>
        <v>0.14100993052843647</v>
      </c>
      <c r="BQ509" s="32">
        <f t="shared" si="1129"/>
        <v>0.46393905844201039</v>
      </c>
      <c r="BR509" s="32">
        <f t="shared" si="1129"/>
        <v>0.86760046833397775</v>
      </c>
      <c r="BS509" s="32">
        <f t="shared" si="1129"/>
        <v>-1.3220555396956764</v>
      </c>
      <c r="BT509" s="32">
        <f t="shared" si="1129"/>
        <v>-0.99912641178210249</v>
      </c>
      <c r="BU509" s="32">
        <f t="shared" si="1129"/>
        <v>-0.59546500189013507</v>
      </c>
      <c r="BV509" s="32">
        <f t="shared" si="1129"/>
        <v>-1.4976298186529782</v>
      </c>
      <c r="BW509" s="32">
        <f t="shared" si="1129"/>
        <v>-1.1747006907394042</v>
      </c>
      <c r="BX509" s="32">
        <f t="shared" si="1129"/>
        <v>-0.77103928084743689</v>
      </c>
      <c r="BY509" s="32">
        <f t="shared" si="1129"/>
        <v>-2.0243526555248836</v>
      </c>
      <c r="BZ509" s="32">
        <f t="shared" si="1129"/>
        <v>-1.7014235276113097</v>
      </c>
      <c r="CA509" s="32">
        <f t="shared" si="1129"/>
        <v>-1.2977621177193424</v>
      </c>
      <c r="CB509" s="32">
        <f t="shared" si="1129"/>
        <v>-0.78357592112570962</v>
      </c>
      <c r="CC509" s="32">
        <f t="shared" ref="CC509:CS509" si="1130">SUMPRODUCT(BN$3:BN$6,$K509:$K512)</f>
        <v>-0.46064679321213575</v>
      </c>
      <c r="CD509" s="32">
        <f t="shared" si="1130"/>
        <v>-5.6985383320168392E-2</v>
      </c>
      <c r="CE509" s="32">
        <f t="shared" si="1130"/>
        <v>-0.95915020008301144</v>
      </c>
      <c r="CF509" s="32">
        <f t="shared" si="1130"/>
        <v>-0.63622107216943757</v>
      </c>
      <c r="CG509" s="32">
        <f t="shared" si="1130"/>
        <v>-0.23255966227747016</v>
      </c>
      <c r="CH509" s="32">
        <f t="shared" si="1130"/>
        <v>-1.4858730369549169</v>
      </c>
      <c r="CI509" s="32">
        <f t="shared" si="1130"/>
        <v>-1.1629439090413429</v>
      </c>
      <c r="CJ509" s="32">
        <f t="shared" si="1130"/>
        <v>-0.75928249914937562</v>
      </c>
      <c r="CK509" s="32">
        <f t="shared" si="1130"/>
        <v>-6.5603096365753844E-2</v>
      </c>
      <c r="CL509" s="32">
        <f t="shared" si="1130"/>
        <v>0.25732603154782008</v>
      </c>
      <c r="CM509" s="32">
        <f t="shared" si="1130"/>
        <v>0.66098744143978738</v>
      </c>
      <c r="CN509" s="32">
        <f t="shared" si="1130"/>
        <v>-0.24117737532305564</v>
      </c>
      <c r="CO509" s="32">
        <f t="shared" si="1130"/>
        <v>8.175175259051827E-2</v>
      </c>
      <c r="CP509" s="32">
        <f t="shared" si="1130"/>
        <v>0.48541316248248567</v>
      </c>
      <c r="CQ509" s="32">
        <f t="shared" si="1130"/>
        <v>-0.76790021219496096</v>
      </c>
      <c r="CR509" s="32">
        <f t="shared" si="1130"/>
        <v>-0.4449710842813871</v>
      </c>
      <c r="CS509" s="32">
        <f t="shared" si="1130"/>
        <v>-4.1309674389419737E-2</v>
      </c>
    </row>
    <row r="510" spans="2:111" ht="14.25" thickTop="1" thickBot="1" x14ac:dyDescent="0.25">
      <c r="H510" s="33">
        <f>H509</f>
        <v>3.6538182708926135E-8</v>
      </c>
      <c r="I510" s="33">
        <f t="shared" ref="I510:J510" si="1131">I505</f>
        <v>0.62822621011594604</v>
      </c>
      <c r="J510" s="33">
        <f t="shared" si="1131"/>
        <v>0.31608072598130943</v>
      </c>
      <c r="K510" s="33">
        <f t="shared" ref="K510:K512" si="1132">I510+J510*H510</f>
        <v>0.62822622166496134</v>
      </c>
      <c r="L510" s="33">
        <f>$CE$4-$CE$7*SUMPRODUCT($B$4:$CD$4,Q511:CS511)</f>
        <v>-5.6406752690918438E-7</v>
      </c>
      <c r="M510" s="39" t="s">
        <v>414</v>
      </c>
      <c r="O510" s="47">
        <f t="shared" ref="O510:O511" si="1133">SUM(Q510:CS510)</f>
        <v>127.41798251528522</v>
      </c>
      <c r="P510" s="39" t="s">
        <v>404</v>
      </c>
      <c r="Q510" s="33">
        <f>EXP(Q509)</f>
        <v>1.0421747904211722</v>
      </c>
      <c r="R510" s="33">
        <f>EXP(R509)</f>
        <v>1.4394179094305439</v>
      </c>
      <c r="S510" s="33">
        <f t="shared" ref="S510:CD510" si="1134">EXP(S509)</f>
        <v>2.1552359609348684</v>
      </c>
      <c r="T510" s="33">
        <f t="shared" si="1134"/>
        <v>0.87435867469197959</v>
      </c>
      <c r="U510" s="33">
        <f t="shared" si="1134"/>
        <v>1.2076357509175286</v>
      </c>
      <c r="V510" s="33">
        <f t="shared" si="1134"/>
        <v>1.8081892555565922</v>
      </c>
      <c r="W510" s="33">
        <f t="shared" si="1134"/>
        <v>0.51634122595841303</v>
      </c>
      <c r="X510" s="33">
        <f t="shared" si="1134"/>
        <v>0.71315370017874113</v>
      </c>
      <c r="Y510" s="33">
        <f t="shared" si="1134"/>
        <v>1.0678028182288304</v>
      </c>
      <c r="Z510" s="33">
        <f t="shared" si="1134"/>
        <v>1.785662139522906</v>
      </c>
      <c r="AA510" s="33">
        <f t="shared" si="1134"/>
        <v>2.4662984438364672</v>
      </c>
      <c r="AB510" s="33">
        <f t="shared" si="1134"/>
        <v>3.6927809927395834</v>
      </c>
      <c r="AC510" s="33">
        <f t="shared" si="1134"/>
        <v>1.4981260304040973</v>
      </c>
      <c r="AD510" s="33">
        <f t="shared" si="1134"/>
        <v>2.0691629259965798</v>
      </c>
      <c r="AE510" s="33">
        <f t="shared" si="1134"/>
        <v>3.0981512164909111</v>
      </c>
      <c r="AF510" s="33">
        <f t="shared" si="1134"/>
        <v>0.88469898403143044</v>
      </c>
      <c r="AG510" s="33">
        <f t="shared" si="1134"/>
        <v>1.2219174497160981</v>
      </c>
      <c r="AH510" s="33">
        <f t="shared" si="1134"/>
        <v>1.8295731987688135</v>
      </c>
      <c r="AI510" s="33">
        <f t="shared" si="1134"/>
        <v>3.6610943949078454</v>
      </c>
      <c r="AJ510" s="33">
        <f t="shared" si="1134"/>
        <v>5.0565844506912709</v>
      </c>
      <c r="AK510" s="33">
        <f t="shared" si="1134"/>
        <v>7.5712081781345812</v>
      </c>
      <c r="AL510" s="33">
        <f t="shared" si="1134"/>
        <v>3.0715669506457739</v>
      </c>
      <c r="AM510" s="33">
        <f t="shared" si="1134"/>
        <v>4.2423483271819808</v>
      </c>
      <c r="AN510" s="33">
        <f t="shared" si="1134"/>
        <v>6.3520549616974717</v>
      </c>
      <c r="AO510" s="33">
        <f t="shared" si="1134"/>
        <v>1.8138742038197235</v>
      </c>
      <c r="AP510" s="33">
        <f t="shared" si="1134"/>
        <v>2.5052640290569985</v>
      </c>
      <c r="AQ510" s="33">
        <f t="shared" si="1134"/>
        <v>3.7511240423542604</v>
      </c>
      <c r="AR510" s="33">
        <f t="shared" si="1134"/>
        <v>0.66156608612877787</v>
      </c>
      <c r="AS510" s="33">
        <f t="shared" si="1134"/>
        <v>0.913733551605862</v>
      </c>
      <c r="AT510" s="33">
        <f t="shared" si="1134"/>
        <v>1.3681304062089796</v>
      </c>
      <c r="AU510" s="33">
        <f t="shared" si="1134"/>
        <v>0.55503745782888481</v>
      </c>
      <c r="AV510" s="33">
        <f t="shared" si="1134"/>
        <v>0.76659967650995142</v>
      </c>
      <c r="AW510" s="33">
        <f t="shared" si="1134"/>
        <v>1.1478273124369571</v>
      </c>
      <c r="AX510" s="33">
        <f t="shared" si="1134"/>
        <v>0.32777020429192544</v>
      </c>
      <c r="AY510" s="33">
        <f t="shared" si="1134"/>
        <v>0.45270554092451099</v>
      </c>
      <c r="AZ510" s="33">
        <f t="shared" si="1134"/>
        <v>0.67783459905745858</v>
      </c>
      <c r="BA510" s="33">
        <f t="shared" si="1134"/>
        <v>1.1335272390489299</v>
      </c>
      <c r="BB510" s="33">
        <f t="shared" si="1134"/>
        <v>1.5655909389777158</v>
      </c>
      <c r="BC510" s="33">
        <f t="shared" si="1134"/>
        <v>2.3441544458297408</v>
      </c>
      <c r="BD510" s="33">
        <f t="shared" si="1134"/>
        <v>0.95100110228299206</v>
      </c>
      <c r="BE510" s="33">
        <f t="shared" si="1134"/>
        <v>1.313491778054928</v>
      </c>
      <c r="BF510" s="33">
        <f t="shared" si="1134"/>
        <v>1.9666871559047112</v>
      </c>
      <c r="BG510" s="33">
        <f t="shared" si="1134"/>
        <v>0.56160142199491181</v>
      </c>
      <c r="BH510" s="33">
        <f t="shared" si="1134"/>
        <v>0.77566561023266356</v>
      </c>
      <c r="BI510" s="33">
        <f t="shared" si="1134"/>
        <v>1.1614017068158426</v>
      </c>
      <c r="BJ510" s="33">
        <f t="shared" si="1134"/>
        <v>2.3240399902672459</v>
      </c>
      <c r="BK510" s="33">
        <f t="shared" si="1134"/>
        <v>3.2098884131245824</v>
      </c>
      <c r="BL510" s="33">
        <f t="shared" si="1134"/>
        <v>4.806155942085752</v>
      </c>
      <c r="BM510" s="33">
        <f t="shared" si="1134"/>
        <v>1.9498116290070915</v>
      </c>
      <c r="BN510" s="33">
        <f t="shared" si="1134"/>
        <v>2.6930163774874343</v>
      </c>
      <c r="BO510" s="33">
        <f t="shared" si="1134"/>
        <v>4.0322450499755531</v>
      </c>
      <c r="BP510" s="33">
        <f t="shared" si="1134"/>
        <v>1.1514360822967278</v>
      </c>
      <c r="BQ510" s="33">
        <f t="shared" si="1134"/>
        <v>1.5903260505396128</v>
      </c>
      <c r="BR510" s="33">
        <f t="shared" si="1134"/>
        <v>2.381190251474973</v>
      </c>
      <c r="BS510" s="33">
        <f t="shared" si="1134"/>
        <v>0.26658675871789761</v>
      </c>
      <c r="BT510" s="33">
        <f t="shared" si="1134"/>
        <v>0.36820095673251219</v>
      </c>
      <c r="BU510" s="33">
        <f t="shared" si="1134"/>
        <v>0.55130614785422438</v>
      </c>
      <c r="BV510" s="33">
        <f t="shared" si="1134"/>
        <v>0.22365964633323385</v>
      </c>
      <c r="BW510" s="33">
        <f t="shared" si="1134"/>
        <v>0.30891142590280218</v>
      </c>
      <c r="BX510" s="33">
        <f t="shared" si="1134"/>
        <v>0.46253211766190816</v>
      </c>
      <c r="BY510" s="33">
        <f t="shared" si="1134"/>
        <v>0.13207931633526729</v>
      </c>
      <c r="BZ510" s="33">
        <f t="shared" si="1134"/>
        <v>0.18242365402208027</v>
      </c>
      <c r="CA510" s="33">
        <f t="shared" si="1134"/>
        <v>0.27314237004948116</v>
      </c>
      <c r="CB510" s="33">
        <f t="shared" si="1134"/>
        <v>0.45676971494224972</v>
      </c>
      <c r="CC510" s="33">
        <f t="shared" si="1134"/>
        <v>0.63087546754767632</v>
      </c>
      <c r="CD510" s="33">
        <f t="shared" si="1134"/>
        <v>0.94460787629651166</v>
      </c>
      <c r="CE510" s="33">
        <f t="shared" ref="CE510:CS510" si="1135">EXP(CE509)</f>
        <v>0.38321840661194445</v>
      </c>
      <c r="CF510" s="33">
        <f t="shared" si="1135"/>
        <v>0.5292887937519074</v>
      </c>
      <c r="CG510" s="33">
        <f t="shared" si="1135"/>
        <v>0.79250246543427061</v>
      </c>
      <c r="CH510" s="33">
        <f t="shared" si="1135"/>
        <v>0.22630468205687723</v>
      </c>
      <c r="CI510" s="33">
        <f t="shared" si="1135"/>
        <v>0.31256466317805542</v>
      </c>
      <c r="CJ510" s="33">
        <f t="shared" si="1135"/>
        <v>0.46800209847697838</v>
      </c>
      <c r="CK510" s="33">
        <f t="shared" si="1135"/>
        <v>0.93650249177905776</v>
      </c>
      <c r="CL510" s="33">
        <f t="shared" si="1135"/>
        <v>1.2934667689940325</v>
      </c>
      <c r="CM510" s="33">
        <f t="shared" si="1135"/>
        <v>1.9367037720914844</v>
      </c>
      <c r="CN510" s="33">
        <f t="shared" si="1135"/>
        <v>0.78570224983734016</v>
      </c>
      <c r="CO510" s="33">
        <f t="shared" si="1135"/>
        <v>1.0851863816804557</v>
      </c>
      <c r="CP510" s="33">
        <f t="shared" si="1135"/>
        <v>1.6248461956679339</v>
      </c>
      <c r="CQ510" s="33">
        <f t="shared" si="1135"/>
        <v>0.46398631895796399</v>
      </c>
      <c r="CR510" s="33">
        <f t="shared" si="1135"/>
        <v>0.64084280619467004</v>
      </c>
      <c r="CS510" s="33">
        <f t="shared" si="1135"/>
        <v>0.95953194146624088</v>
      </c>
    </row>
    <row r="511" spans="2:111" ht="14.25" thickTop="1" thickBot="1" x14ac:dyDescent="0.25">
      <c r="H511" s="32">
        <f t="shared" ref="H511:H512" si="1136">H510</f>
        <v>3.6538182708926135E-8</v>
      </c>
      <c r="I511" s="32">
        <f t="shared" ref="I511:J511" si="1137">I506</f>
        <v>-0.35114855448534721</v>
      </c>
      <c r="J511" s="32">
        <f t="shared" si="1137"/>
        <v>-9.3854047950438793E-2</v>
      </c>
      <c r="K511" s="32">
        <f t="shared" si="1132"/>
        <v>-0.35114855791460359</v>
      </c>
      <c r="L511" s="32">
        <f>$CE$5-$CE$7*SUMPRODUCT($B$5:$CD$5,Q511:CS511)</f>
        <v>1.6077711961770547E-7</v>
      </c>
      <c r="M511" s="32">
        <f>SUMPRODUCT($B$7:$CD$7, LN(Q511:CS511))</f>
        <v>-487.23803414473019</v>
      </c>
      <c r="O511" s="48">
        <f t="shared" si="1133"/>
        <v>1.0000000000000004</v>
      </c>
      <c r="P511" s="39" t="s">
        <v>405</v>
      </c>
      <c r="Q511" s="32">
        <f t="shared" ref="Q511:AV511" si="1138">Q510/$O510</f>
        <v>8.1791813827859945E-3</v>
      </c>
      <c r="R511" s="32">
        <f t="shared" si="1138"/>
        <v>1.1296819185297253E-2</v>
      </c>
      <c r="S511" s="32">
        <f t="shared" si="1138"/>
        <v>1.6914692246648339E-2</v>
      </c>
      <c r="T511" s="32">
        <f t="shared" si="1138"/>
        <v>6.862129327680184E-3</v>
      </c>
      <c r="U511" s="32">
        <f t="shared" si="1138"/>
        <v>9.4777497420559069E-3</v>
      </c>
      <c r="V511" s="32">
        <f t="shared" si="1138"/>
        <v>1.4191005224397424E-2</v>
      </c>
      <c r="W511" s="32">
        <f t="shared" si="1138"/>
        <v>4.0523418733024756E-3</v>
      </c>
      <c r="X511" s="32">
        <f t="shared" si="1138"/>
        <v>5.5969627371332013E-3</v>
      </c>
      <c r="Y511" s="32">
        <f t="shared" si="1138"/>
        <v>8.3803149064986607E-3</v>
      </c>
      <c r="Z511" s="32">
        <f t="shared" si="1138"/>
        <v>1.401420823241096E-2</v>
      </c>
      <c r="AA511" s="32">
        <f t="shared" si="1138"/>
        <v>1.9355968405327773E-2</v>
      </c>
      <c r="AB511" s="32">
        <f t="shared" si="1138"/>
        <v>2.8981631319555643E-2</v>
      </c>
      <c r="AC511" s="32">
        <f t="shared" si="1138"/>
        <v>1.1757571426186882E-2</v>
      </c>
      <c r="AD511" s="32">
        <f t="shared" si="1138"/>
        <v>1.6239175076786044E-2</v>
      </c>
      <c r="AE511" s="32">
        <f t="shared" si="1138"/>
        <v>2.431486635820225E-2</v>
      </c>
      <c r="AF511" s="32">
        <f t="shared" si="1138"/>
        <v>6.9432819965211806E-3</v>
      </c>
      <c r="AG511" s="32">
        <f t="shared" si="1138"/>
        <v>9.5898351676500238E-3</v>
      </c>
      <c r="AH511" s="32">
        <f t="shared" si="1138"/>
        <v>1.4358830383688861E-2</v>
      </c>
      <c r="AI511" s="32">
        <f t="shared" si="1138"/>
        <v>2.8732949012661192E-2</v>
      </c>
      <c r="AJ511" s="32">
        <f t="shared" si="1138"/>
        <v>3.9685014241099575E-2</v>
      </c>
      <c r="AK511" s="32">
        <f t="shared" si="1138"/>
        <v>5.9420248450616692E-2</v>
      </c>
      <c r="AL511" s="32">
        <f t="shared" si="1138"/>
        <v>2.4106228100710236E-2</v>
      </c>
      <c r="AM511" s="32">
        <f t="shared" si="1138"/>
        <v>3.3294737865379898E-2</v>
      </c>
      <c r="AN511" s="32">
        <f t="shared" si="1138"/>
        <v>4.9852107499312126E-2</v>
      </c>
      <c r="AO511" s="32">
        <f t="shared" si="1138"/>
        <v>1.4235621754583415E-2</v>
      </c>
      <c r="AP511" s="32">
        <f t="shared" si="1138"/>
        <v>1.9661777557625857E-2</v>
      </c>
      <c r="AQ511" s="32">
        <f t="shared" si="1138"/>
        <v>2.9439518412593537E-2</v>
      </c>
      <c r="AR511" s="32">
        <f t="shared" si="1138"/>
        <v>5.1920935575119126E-3</v>
      </c>
      <c r="AS511" s="32">
        <f t="shared" si="1138"/>
        <v>7.1711506772307388E-3</v>
      </c>
      <c r="AT511" s="32">
        <f t="shared" si="1138"/>
        <v>1.0737341615378796E-2</v>
      </c>
      <c r="AU511" s="32">
        <f t="shared" si="1138"/>
        <v>4.3560370904656403E-3</v>
      </c>
      <c r="AV511" s="32">
        <f t="shared" si="1138"/>
        <v>6.0164166892062443E-3</v>
      </c>
      <c r="AW511" s="32">
        <f t="shared" ref="AW511:CB511" si="1139">AW510/$O510</f>
        <v>9.0083620049411974E-3</v>
      </c>
      <c r="AX511" s="32">
        <f t="shared" si="1139"/>
        <v>2.572401460308836E-3</v>
      </c>
      <c r="AY511" s="32">
        <f t="shared" si="1139"/>
        <v>3.5529171941660895E-3</v>
      </c>
      <c r="AZ511" s="32">
        <f t="shared" si="1139"/>
        <v>5.3197718695329735E-3</v>
      </c>
      <c r="BA511" s="32">
        <f t="shared" si="1139"/>
        <v>8.8961323721551671E-3</v>
      </c>
      <c r="BB511" s="32">
        <f t="shared" si="1139"/>
        <v>1.2287048563101411E-2</v>
      </c>
      <c r="BC511" s="32">
        <f t="shared" si="1139"/>
        <v>1.8397359615614169E-2</v>
      </c>
      <c r="BD511" s="32">
        <f t="shared" si="1139"/>
        <v>7.4636333389512645E-3</v>
      </c>
      <c r="BE511" s="32">
        <f t="shared" si="1139"/>
        <v>1.030852751021513E-2</v>
      </c>
      <c r="BF511" s="32">
        <f t="shared" si="1139"/>
        <v>1.5434926193944289E-2</v>
      </c>
      <c r="BG511" s="32">
        <f t="shared" si="1139"/>
        <v>4.4075523007715287E-3</v>
      </c>
      <c r="BH511" s="32">
        <f t="shared" si="1139"/>
        <v>6.0875678214384991E-3</v>
      </c>
      <c r="BI511" s="32">
        <f t="shared" si="1139"/>
        <v>9.1148963740382526E-3</v>
      </c>
      <c r="BJ511" s="32">
        <f t="shared" si="1139"/>
        <v>1.823949763125822E-2</v>
      </c>
      <c r="BK511" s="32">
        <f t="shared" si="1139"/>
        <v>2.5191800637241451E-2</v>
      </c>
      <c r="BL511" s="32">
        <f t="shared" si="1139"/>
        <v>3.7719604777992771E-2</v>
      </c>
      <c r="BM511" s="32">
        <f t="shared" si="1139"/>
        <v>1.5302483923516758E-2</v>
      </c>
      <c r="BN511" s="32">
        <f t="shared" si="1139"/>
        <v>2.1135292870960162E-2</v>
      </c>
      <c r="BO511" s="32">
        <f t="shared" si="1139"/>
        <v>3.1645808310391668E-2</v>
      </c>
      <c r="BP511" s="32">
        <f t="shared" si="1139"/>
        <v>9.0366843012806303E-3</v>
      </c>
      <c r="BQ511" s="32">
        <f t="shared" si="1139"/>
        <v>1.24811743142208E-2</v>
      </c>
      <c r="BR511" s="32">
        <f t="shared" si="1139"/>
        <v>1.8688023499268028E-2</v>
      </c>
      <c r="BS511" s="32">
        <f t="shared" si="1139"/>
        <v>2.0922224120595973E-3</v>
      </c>
      <c r="BT511" s="32">
        <f t="shared" si="1139"/>
        <v>2.8897095171660117E-3</v>
      </c>
      <c r="BU511" s="32">
        <f t="shared" si="1139"/>
        <v>4.3267530765375992E-3</v>
      </c>
      <c r="BV511" s="32">
        <f t="shared" si="1139"/>
        <v>1.7553224585580246E-3</v>
      </c>
      <c r="BW511" s="32">
        <f t="shared" si="1139"/>
        <v>2.4243942637040636E-3</v>
      </c>
      <c r="BX511" s="32">
        <f t="shared" si="1139"/>
        <v>3.6300379940988488E-3</v>
      </c>
      <c r="BY511" s="32">
        <f t="shared" si="1139"/>
        <v>1.0365830138569562E-3</v>
      </c>
      <c r="BZ511" s="32">
        <f t="shared" si="1139"/>
        <v>1.431694729589652E-3</v>
      </c>
      <c r="CA511" s="32">
        <f t="shared" si="1139"/>
        <v>2.1436720677688857E-3</v>
      </c>
      <c r="CB511" s="32">
        <f t="shared" si="1139"/>
        <v>3.5848135869476277E-3</v>
      </c>
      <c r="CC511" s="32">
        <f t="shared" ref="CC511:CS511" si="1140">CC510/$O510</f>
        <v>4.9512278808212622E-3</v>
      </c>
      <c r="CD511" s="32">
        <f t="shared" si="1140"/>
        <v>7.4134581136002164E-3</v>
      </c>
      <c r="CE511" s="32">
        <f t="shared" si="1140"/>
        <v>3.0075692539392788E-3</v>
      </c>
      <c r="CF511" s="32">
        <f t="shared" si="1140"/>
        <v>4.1539567908981233E-3</v>
      </c>
      <c r="CG511" s="32">
        <f t="shared" si="1140"/>
        <v>6.2197065892108366E-3</v>
      </c>
      <c r="CH511" s="32">
        <f t="shared" si="1140"/>
        <v>1.7760811903432033E-3</v>
      </c>
      <c r="CI511" s="32">
        <f t="shared" si="1140"/>
        <v>2.4530655485818869E-3</v>
      </c>
      <c r="CJ511" s="32">
        <f t="shared" si="1140"/>
        <v>3.672967419813261E-3</v>
      </c>
      <c r="CK511" s="32">
        <f t="shared" si="1140"/>
        <v>7.3498455499930223E-3</v>
      </c>
      <c r="CL511" s="32">
        <f t="shared" si="1140"/>
        <v>1.0151367518622159E-2</v>
      </c>
      <c r="CM511" s="32">
        <f t="shared" si="1140"/>
        <v>1.5199611027110361E-2</v>
      </c>
      <c r="CN511" s="32">
        <f t="shared" si="1140"/>
        <v>6.1663372337816321E-3</v>
      </c>
      <c r="CO511" s="32">
        <f t="shared" si="1140"/>
        <v>8.5167443421910669E-3</v>
      </c>
      <c r="CP511" s="32">
        <f t="shared" si="1140"/>
        <v>1.275209482674877E-2</v>
      </c>
      <c r="CQ511" s="32">
        <f t="shared" si="1140"/>
        <v>3.6414508360490139E-3</v>
      </c>
      <c r="CR511" s="32">
        <f t="shared" si="1140"/>
        <v>5.0294534063729489E-3</v>
      </c>
      <c r="CS511" s="32">
        <f t="shared" si="1140"/>
        <v>7.5305849498216179E-3</v>
      </c>
    </row>
    <row r="512" spans="2:111" ht="13.5" thickTop="1" x14ac:dyDescent="0.2">
      <c r="H512" s="34">
        <f t="shared" si="1136"/>
        <v>3.6538182708926135E-8</v>
      </c>
      <c r="I512" s="34">
        <f t="shared" ref="I512:J512" si="1141">I507</f>
        <v>0.36329529037304648</v>
      </c>
      <c r="J512" s="34">
        <f t="shared" si="1141"/>
        <v>-0.58761203405257478</v>
      </c>
      <c r="K512" s="34">
        <f t="shared" si="1132"/>
        <v>0.36329526890277064</v>
      </c>
      <c r="L512" s="34">
        <f>$CE$6-$CE$7*SUMPRODUCT($B$6:$CD$6,Q511:CS511)</f>
        <v>1.1423395385179447E-6</v>
      </c>
    </row>
    <row r="513" spans="2:97" ht="13.5" thickBot="1" x14ac:dyDescent="0.25">
      <c r="B513" s="39" t="s">
        <v>406</v>
      </c>
      <c r="D513" s="39" t="s">
        <v>407</v>
      </c>
      <c r="E513" s="39" t="s">
        <v>408</v>
      </c>
      <c r="F513" s="39" t="s">
        <v>409</v>
      </c>
      <c r="H513" s="39" t="s">
        <v>386</v>
      </c>
      <c r="I513" s="39" t="s">
        <v>410</v>
      </c>
      <c r="J513" s="39" t="s">
        <v>411</v>
      </c>
      <c r="K513" s="39" t="s">
        <v>388</v>
      </c>
      <c r="L513" s="39" t="s">
        <v>412</v>
      </c>
      <c r="M513" s="39" t="s">
        <v>413</v>
      </c>
      <c r="O513" s="45" t="s">
        <v>375</v>
      </c>
    </row>
    <row r="514" spans="2:97" ht="14.25" thickTop="1" thickBot="1" x14ac:dyDescent="0.25">
      <c r="B514" s="32">
        <f>1+B509</f>
        <v>3</v>
      </c>
      <c r="D514" s="32">
        <f>IF(F509,IF(M514&lt;0,D509,H514),E509)</f>
        <v>0</v>
      </c>
      <c r="E514" s="32">
        <f>IF(F509,IF(M514&lt;0,H514,E509),H514)</f>
        <v>1.8269091354463068E-8</v>
      </c>
      <c r="F514" s="32" t="b">
        <f>OR(F509,M514*M509&lt;=0)</f>
        <v>1</v>
      </c>
      <c r="H514" s="32">
        <f>IF(F509,(D509+E509)/2,2*H509)</f>
        <v>1.8269091354463068E-8</v>
      </c>
      <c r="I514" s="32">
        <f>I509</f>
        <v>-0.68168264358073083</v>
      </c>
      <c r="J514" s="32">
        <f>J509</f>
        <v>1</v>
      </c>
      <c r="K514" s="32">
        <f>I514+J514*H514</f>
        <v>-0.68168262531163948</v>
      </c>
      <c r="L514" s="32">
        <f>$CE$3-$CE$7*SUMPRODUCT($B$3:$CD$3,Q516:CS516)</f>
        <v>-3.5377357932020459E-7</v>
      </c>
      <c r="M514" s="32">
        <f>SUMPRODUCT(L514:L517,J514:J517)</f>
        <v>-5.8350891374288934E-7</v>
      </c>
      <c r="O514" s="46">
        <f>SUM(Q514:CS514)</f>
        <v>7.3626050362989357</v>
      </c>
      <c r="P514" s="39" t="s">
        <v>402</v>
      </c>
      <c r="Q514" s="32">
        <f t="shared" ref="Q514:AV514" si="1142">SUMPRODUCT(B$3:B$6,$K514:$K517)</f>
        <v>4.1309685983252631E-2</v>
      </c>
      <c r="R514" s="32">
        <f t="shared" si="1142"/>
        <v>0.36423882343917136</v>
      </c>
      <c r="S514" s="32">
        <f t="shared" si="1142"/>
        <v>0.76790024525906975</v>
      </c>
      <c r="T514" s="32">
        <f t="shared" si="1142"/>
        <v>-0.13426459211673505</v>
      </c>
      <c r="U514" s="32">
        <f t="shared" si="1142"/>
        <v>0.18866454533918364</v>
      </c>
      <c r="V514" s="32">
        <f t="shared" si="1142"/>
        <v>0.59232596715908203</v>
      </c>
      <c r="W514" s="32">
        <f t="shared" si="1142"/>
        <v>-0.66098742641669816</v>
      </c>
      <c r="X514" s="32">
        <f t="shared" si="1142"/>
        <v>-0.33805828896077939</v>
      </c>
      <c r="Y514" s="32">
        <f t="shared" si="1142"/>
        <v>6.5603132859118951E-2</v>
      </c>
      <c r="Z514" s="32">
        <f t="shared" si="1142"/>
        <v>0.57978929960364156</v>
      </c>
      <c r="AA514" s="32">
        <f t="shared" si="1142"/>
        <v>0.90271843705956023</v>
      </c>
      <c r="AB514" s="32">
        <f t="shared" si="1142"/>
        <v>1.3063798588794586</v>
      </c>
      <c r="AC514" s="32">
        <f t="shared" si="1142"/>
        <v>0.40421502150365385</v>
      </c>
      <c r="AD514" s="32">
        <f t="shared" si="1142"/>
        <v>0.72714415895957252</v>
      </c>
      <c r="AE514" s="32">
        <f t="shared" si="1142"/>
        <v>1.1308055807794708</v>
      </c>
      <c r="AF514" s="32">
        <f t="shared" si="1142"/>
        <v>-0.12250781279630923</v>
      </c>
      <c r="AG514" s="32">
        <f t="shared" si="1142"/>
        <v>0.20042132465960946</v>
      </c>
      <c r="AH514" s="32">
        <f t="shared" si="1142"/>
        <v>0.60408274647950777</v>
      </c>
      <c r="AI514" s="32">
        <f t="shared" si="1142"/>
        <v>1.2977621177641601</v>
      </c>
      <c r="AJ514" s="32">
        <f t="shared" si="1142"/>
        <v>1.6206912552200787</v>
      </c>
      <c r="AK514" s="32">
        <f t="shared" si="1142"/>
        <v>2.0243526770399773</v>
      </c>
      <c r="AL514" s="32">
        <f t="shared" si="1142"/>
        <v>1.1221878396641722</v>
      </c>
      <c r="AM514" s="32">
        <f t="shared" si="1142"/>
        <v>1.4451169771200909</v>
      </c>
      <c r="AN514" s="32">
        <f t="shared" si="1142"/>
        <v>1.8487783989399893</v>
      </c>
      <c r="AO514" s="32">
        <f t="shared" si="1142"/>
        <v>0.59546500536420921</v>
      </c>
      <c r="AP514" s="32">
        <f t="shared" si="1142"/>
        <v>0.91839414282012788</v>
      </c>
      <c r="AQ514" s="32">
        <f t="shared" si="1142"/>
        <v>1.3220555646400263</v>
      </c>
      <c r="AR514" s="32">
        <f t="shared" si="1142"/>
        <v>-0.41314539755784035</v>
      </c>
      <c r="AS514" s="32">
        <f t="shared" si="1142"/>
        <v>-9.0216260101921658E-2</v>
      </c>
      <c r="AT514" s="32">
        <f t="shared" si="1142"/>
        <v>0.31344516171797671</v>
      </c>
      <c r="AU514" s="32">
        <f t="shared" si="1142"/>
        <v>-0.58871967565782801</v>
      </c>
      <c r="AV514" s="32">
        <f t="shared" si="1142"/>
        <v>-0.26579053820190934</v>
      </c>
      <c r="AW514" s="32">
        <f t="shared" ref="AW514:CB514" si="1143">SUMPRODUCT(AH$3:AH$6,$K514:$K517)</f>
        <v>0.13787088361798902</v>
      </c>
      <c r="AX514" s="32">
        <f t="shared" si="1143"/>
        <v>-1.1154425099577912</v>
      </c>
      <c r="AY514" s="32">
        <f t="shared" si="1143"/>
        <v>-0.79251337250187248</v>
      </c>
      <c r="AZ514" s="32">
        <f t="shared" si="1143"/>
        <v>-0.38885195068197409</v>
      </c>
      <c r="BA514" s="32">
        <f t="shared" si="1143"/>
        <v>0.12533421606254852</v>
      </c>
      <c r="BB514" s="32">
        <f t="shared" si="1143"/>
        <v>0.44826335351846724</v>
      </c>
      <c r="BC514" s="32">
        <f t="shared" si="1143"/>
        <v>0.85192477533836564</v>
      </c>
      <c r="BD514" s="32">
        <f t="shared" si="1143"/>
        <v>-5.0240062037439137E-2</v>
      </c>
      <c r="BE514" s="32">
        <f t="shared" si="1143"/>
        <v>0.27268907541847953</v>
      </c>
      <c r="BF514" s="32">
        <f t="shared" si="1143"/>
        <v>0.67635049723837792</v>
      </c>
      <c r="BG514" s="32">
        <f t="shared" si="1143"/>
        <v>-0.57696289633740228</v>
      </c>
      <c r="BH514" s="32">
        <f t="shared" si="1143"/>
        <v>-0.2540337588814835</v>
      </c>
      <c r="BI514" s="32">
        <f t="shared" si="1143"/>
        <v>0.14962766293841484</v>
      </c>
      <c r="BJ514" s="32">
        <f t="shared" si="1143"/>
        <v>0.84330703422306708</v>
      </c>
      <c r="BK514" s="32">
        <f t="shared" si="1143"/>
        <v>1.1662361716789857</v>
      </c>
      <c r="BL514" s="32">
        <f t="shared" si="1143"/>
        <v>1.5698975934988841</v>
      </c>
      <c r="BM514" s="32">
        <f t="shared" si="1143"/>
        <v>0.66773275612307925</v>
      </c>
      <c r="BN514" s="32">
        <f t="shared" si="1143"/>
        <v>0.99066189357899792</v>
      </c>
      <c r="BO514" s="32">
        <f t="shared" si="1143"/>
        <v>1.3943233153988963</v>
      </c>
      <c r="BP514" s="32">
        <f t="shared" si="1143"/>
        <v>0.14100992182311622</v>
      </c>
      <c r="BQ514" s="32">
        <f t="shared" si="1143"/>
        <v>0.46393905927903489</v>
      </c>
      <c r="BR514" s="32">
        <f t="shared" si="1143"/>
        <v>0.86760048109893328</v>
      </c>
      <c r="BS514" s="32">
        <f t="shared" si="1143"/>
        <v>-1.3220555646400263</v>
      </c>
      <c r="BT514" s="32">
        <f t="shared" si="1143"/>
        <v>-0.9991264271841076</v>
      </c>
      <c r="BU514" s="32">
        <f t="shared" si="1143"/>
        <v>-0.59546500536420921</v>
      </c>
      <c r="BV514" s="32">
        <f t="shared" si="1143"/>
        <v>-1.4976298427400141</v>
      </c>
      <c r="BW514" s="32">
        <f t="shared" si="1143"/>
        <v>-1.1747007052840954</v>
      </c>
      <c r="BX514" s="32">
        <f t="shared" si="1143"/>
        <v>-0.77103928346419703</v>
      </c>
      <c r="BY514" s="32">
        <f t="shared" si="1143"/>
        <v>-2.0243526770399773</v>
      </c>
      <c r="BZ514" s="32">
        <f t="shared" si="1143"/>
        <v>-1.7014235395840585</v>
      </c>
      <c r="CA514" s="32">
        <f t="shared" si="1143"/>
        <v>-1.2977621177641601</v>
      </c>
      <c r="CB514" s="32">
        <f t="shared" si="1143"/>
        <v>-0.7835759510196374</v>
      </c>
      <c r="CC514" s="32">
        <f t="shared" ref="CC514:CS514" si="1144">SUMPRODUCT(BN$3:BN$6,$K514:$K517)</f>
        <v>-0.46064681356371873</v>
      </c>
      <c r="CD514" s="32">
        <f t="shared" si="1144"/>
        <v>-5.6985391743820391E-2</v>
      </c>
      <c r="CE514" s="32">
        <f t="shared" si="1144"/>
        <v>-0.95915022911962511</v>
      </c>
      <c r="CF514" s="32">
        <f t="shared" si="1144"/>
        <v>-0.63622109166370644</v>
      </c>
      <c r="CG514" s="32">
        <f t="shared" si="1144"/>
        <v>-0.23255966984380805</v>
      </c>
      <c r="CH514" s="32">
        <f t="shared" si="1144"/>
        <v>-1.4858730634195882</v>
      </c>
      <c r="CI514" s="32">
        <f t="shared" si="1144"/>
        <v>-1.1629439259636696</v>
      </c>
      <c r="CJ514" s="32">
        <f t="shared" si="1144"/>
        <v>-0.75928250414377119</v>
      </c>
      <c r="CK514" s="32">
        <f t="shared" si="1144"/>
        <v>-6.5603132859118951E-2</v>
      </c>
      <c r="CL514" s="32">
        <f t="shared" si="1144"/>
        <v>0.25732600459679977</v>
      </c>
      <c r="CM514" s="32">
        <f t="shared" si="1144"/>
        <v>0.66098742641669816</v>
      </c>
      <c r="CN514" s="32">
        <f t="shared" si="1144"/>
        <v>-0.24117741095910664</v>
      </c>
      <c r="CO514" s="32">
        <f t="shared" si="1144"/>
        <v>8.175172649681206E-2</v>
      </c>
      <c r="CP514" s="32">
        <f t="shared" si="1144"/>
        <v>0.48541314831671045</v>
      </c>
      <c r="CQ514" s="32">
        <f t="shared" si="1144"/>
        <v>-0.76790024525906975</v>
      </c>
      <c r="CR514" s="32">
        <f t="shared" si="1144"/>
        <v>-0.44497110780315097</v>
      </c>
      <c r="CS514" s="32">
        <f t="shared" si="1144"/>
        <v>-4.1309685983252631E-2</v>
      </c>
    </row>
    <row r="515" spans="2:97" ht="14.25" thickTop="1" thickBot="1" x14ac:dyDescent="0.25">
      <c r="H515" s="33">
        <f>H514</f>
        <v>1.8269091354463068E-8</v>
      </c>
      <c r="I515" s="33">
        <f t="shared" ref="I515:J515" si="1145">I510</f>
        <v>0.62822621011594604</v>
      </c>
      <c r="J515" s="33">
        <f t="shared" si="1145"/>
        <v>0.31608072598130943</v>
      </c>
      <c r="K515" s="33">
        <f t="shared" ref="K515:K517" si="1146">I515+J515*H515</f>
        <v>0.62822621589045369</v>
      </c>
      <c r="L515" s="33">
        <f>$CE$4-$CE$7*SUMPRODUCT($B$4:$CD$4,Q516:CS516)</f>
        <v>-1.4987866592264254E-7</v>
      </c>
      <c r="M515" s="39" t="s">
        <v>414</v>
      </c>
      <c r="O515" s="47">
        <f t="shared" ref="O515:O516" si="1147">SUM(Q515:CS515)</f>
        <v>127.41798361877974</v>
      </c>
      <c r="P515" s="39" t="s">
        <v>404</v>
      </c>
      <c r="Q515" s="33">
        <f>EXP(Q514)</f>
        <v>1.0421748025039725</v>
      </c>
      <c r="R515" s="33">
        <f>EXP(R514)</f>
        <v>1.439417939854337</v>
      </c>
      <c r="S515" s="33">
        <f t="shared" ref="S515:CD515" si="1148">EXP(S514)</f>
        <v>2.1552360321958259</v>
      </c>
      <c r="T515" s="33">
        <f t="shared" si="1148"/>
        <v>0.87435868557874807</v>
      </c>
      <c r="U515" s="33">
        <f t="shared" si="1148"/>
        <v>1.2076357774776558</v>
      </c>
      <c r="V515" s="33">
        <f t="shared" si="1148"/>
        <v>1.8081893168929455</v>
      </c>
      <c r="W515" s="33">
        <f t="shared" si="1148"/>
        <v>0.51634123371545337</v>
      </c>
      <c r="X515" s="33">
        <f t="shared" si="1148"/>
        <v>0.71315371769767155</v>
      </c>
      <c r="Y515" s="33">
        <f t="shared" si="1148"/>
        <v>1.0678028571965492</v>
      </c>
      <c r="Z515" s="33">
        <f t="shared" si="1148"/>
        <v>1.7856621513873003</v>
      </c>
      <c r="AA515" s="33">
        <f t="shared" si="1148"/>
        <v>2.4662984837574533</v>
      </c>
      <c r="AB515" s="33">
        <f t="shared" si="1148"/>
        <v>3.6927810965603896</v>
      </c>
      <c r="AC515" s="33">
        <f t="shared" si="1148"/>
        <v>1.4981260416423932</v>
      </c>
      <c r="AD515" s="33">
        <f t="shared" si="1148"/>
        <v>2.0691629612632148</v>
      </c>
      <c r="AE515" s="33">
        <f t="shared" si="1148"/>
        <v>3.0981513062500681</v>
      </c>
      <c r="AF515" s="33">
        <f t="shared" si="1148"/>
        <v>0.88469899294345566</v>
      </c>
      <c r="AG515" s="33">
        <f t="shared" si="1148"/>
        <v>1.2219174736850553</v>
      </c>
      <c r="AH515" s="33">
        <f t="shared" si="1148"/>
        <v>1.8295732564804819</v>
      </c>
      <c r="AI515" s="33">
        <f t="shared" si="1148"/>
        <v>3.6610943950719275</v>
      </c>
      <c r="AJ515" s="33">
        <f t="shared" si="1148"/>
        <v>5.0565844991695679</v>
      </c>
      <c r="AK515" s="33">
        <f t="shared" si="1148"/>
        <v>7.5712083410298359</v>
      </c>
      <c r="AL515" s="33">
        <f t="shared" si="1148"/>
        <v>3.071566953416732</v>
      </c>
      <c r="AM515" s="33">
        <f t="shared" si="1148"/>
        <v>4.2423483714910883</v>
      </c>
      <c r="AN515" s="33">
        <f t="shared" si="1148"/>
        <v>6.3520551038082349</v>
      </c>
      <c r="AO515" s="33">
        <f t="shared" si="1148"/>
        <v>1.813874210121257</v>
      </c>
      <c r="AP515" s="33">
        <f t="shared" si="1148"/>
        <v>2.5052640616665647</v>
      </c>
      <c r="AQ515" s="33">
        <f t="shared" si="1148"/>
        <v>3.7511241359236127</v>
      </c>
      <c r="AR515" s="33">
        <f t="shared" si="1148"/>
        <v>0.66156608574139031</v>
      </c>
      <c r="AS515" s="33">
        <f t="shared" si="1148"/>
        <v>0.91373355978997561</v>
      </c>
      <c r="AT515" s="33">
        <f t="shared" si="1148"/>
        <v>1.3681304347819929</v>
      </c>
      <c r="AU515" s="33">
        <f t="shared" si="1148"/>
        <v>0.55503745797971782</v>
      </c>
      <c r="AV515" s="33">
        <f t="shared" si="1148"/>
        <v>0.76659968403343548</v>
      </c>
      <c r="AW515" s="33">
        <f t="shared" si="1148"/>
        <v>1.1478273373930516</v>
      </c>
      <c r="AX515" s="33">
        <f t="shared" si="1148"/>
        <v>0.32777020522400396</v>
      </c>
      <c r="AY515" s="33">
        <f t="shared" si="1148"/>
        <v>0.45270554653173989</v>
      </c>
      <c r="AZ515" s="33">
        <f t="shared" si="1148"/>
        <v>0.67783461553830948</v>
      </c>
      <c r="BA515" s="33">
        <f t="shared" si="1148"/>
        <v>1.1335272327746988</v>
      </c>
      <c r="BB515" s="33">
        <f t="shared" si="1148"/>
        <v>1.5655909452513603</v>
      </c>
      <c r="BC515" s="33">
        <f t="shared" si="1148"/>
        <v>2.3441544831841621</v>
      </c>
      <c r="BD515" s="33">
        <f t="shared" si="1148"/>
        <v>0.95100109783437525</v>
      </c>
      <c r="BE515" s="33">
        <f t="shared" si="1148"/>
        <v>1.3134917844444345</v>
      </c>
      <c r="BF515" s="33">
        <f t="shared" si="1148"/>
        <v>1.9666871889302087</v>
      </c>
      <c r="BG515" s="33">
        <f t="shared" si="1148"/>
        <v>0.56160142081224496</v>
      </c>
      <c r="BH515" s="33">
        <f t="shared" si="1148"/>
        <v>0.77566561600087136</v>
      </c>
      <c r="BI515" s="33">
        <f t="shared" si="1148"/>
        <v>1.161401729305682</v>
      </c>
      <c r="BJ515" s="33">
        <f t="shared" si="1148"/>
        <v>2.3240399620660046</v>
      </c>
      <c r="BK515" s="33">
        <f t="shared" si="1148"/>
        <v>3.2098884048038072</v>
      </c>
      <c r="BL515" s="33">
        <f t="shared" si="1148"/>
        <v>4.806155986954578</v>
      </c>
      <c r="BM515" s="33">
        <f t="shared" si="1148"/>
        <v>1.9498116070185538</v>
      </c>
      <c r="BN515" s="33">
        <f t="shared" si="1148"/>
        <v>2.6930163728152721</v>
      </c>
      <c r="BO515" s="33">
        <f t="shared" si="1148"/>
        <v>4.0322450910762795</v>
      </c>
      <c r="BP515" s="33">
        <f t="shared" si="1148"/>
        <v>1.1514360722731078</v>
      </c>
      <c r="BQ515" s="33">
        <f t="shared" si="1148"/>
        <v>1.5903260518707547</v>
      </c>
      <c r="BR515" s="33">
        <f t="shared" si="1148"/>
        <v>2.3811902818707611</v>
      </c>
      <c r="BS515" s="33">
        <f t="shared" si="1148"/>
        <v>0.26658675206806431</v>
      </c>
      <c r="BT515" s="33">
        <f t="shared" si="1148"/>
        <v>0.36820095106147921</v>
      </c>
      <c r="BU515" s="33">
        <f t="shared" si="1148"/>
        <v>0.55130614593894589</v>
      </c>
      <c r="BV515" s="33">
        <f t="shared" si="1148"/>
        <v>0.22365964094593596</v>
      </c>
      <c r="BW515" s="33">
        <f t="shared" si="1148"/>
        <v>0.3089114214097809</v>
      </c>
      <c r="BX515" s="33">
        <f t="shared" si="1148"/>
        <v>0.46253211645157255</v>
      </c>
      <c r="BY515" s="33">
        <f t="shared" si="1148"/>
        <v>0.13207931349356844</v>
      </c>
      <c r="BZ515" s="33">
        <f t="shared" si="1148"/>
        <v>0.18242365183796772</v>
      </c>
      <c r="CA515" s="33">
        <f t="shared" si="1148"/>
        <v>0.27314237003723951</v>
      </c>
      <c r="CB515" s="33">
        <f t="shared" si="1148"/>
        <v>0.45676970128760902</v>
      </c>
      <c r="CC515" s="33">
        <f t="shared" si="1148"/>
        <v>0.63087545470836204</v>
      </c>
      <c r="CD515" s="33">
        <f t="shared" si="1148"/>
        <v>0.94460786833946364</v>
      </c>
      <c r="CE515" s="33">
        <f t="shared" ref="CE515:CS515" si="1149">EXP(CE514)</f>
        <v>0.38321839548457975</v>
      </c>
      <c r="CF515" s="33">
        <f t="shared" si="1149"/>
        <v>0.52928878343380947</v>
      </c>
      <c r="CG515" s="33">
        <f t="shared" si="1149"/>
        <v>0.7925024594379293</v>
      </c>
      <c r="CH515" s="33">
        <f t="shared" si="1149"/>
        <v>0.22630467606779828</v>
      </c>
      <c r="CI515" s="33">
        <f t="shared" si="1149"/>
        <v>0.31256465788873411</v>
      </c>
      <c r="CJ515" s="33">
        <f t="shared" si="1149"/>
        <v>0.46800209613959076</v>
      </c>
      <c r="CK515" s="33">
        <f t="shared" si="1149"/>
        <v>0.93650245760293105</v>
      </c>
      <c r="CL515" s="33">
        <f t="shared" si="1149"/>
        <v>1.2934667341337838</v>
      </c>
      <c r="CM515" s="33">
        <f t="shared" si="1149"/>
        <v>1.9367037429962111</v>
      </c>
      <c r="CN515" s="33">
        <f t="shared" si="1149"/>
        <v>0.78570222183801519</v>
      </c>
      <c r="CO515" s="33">
        <f t="shared" si="1149"/>
        <v>1.0851863533639214</v>
      </c>
      <c r="CP515" s="33">
        <f t="shared" si="1149"/>
        <v>1.6248461726507282</v>
      </c>
      <c r="CQ515" s="33">
        <f t="shared" si="1149"/>
        <v>0.46398630361667015</v>
      </c>
      <c r="CR515" s="33">
        <f t="shared" si="1149"/>
        <v>0.64084279112091702</v>
      </c>
      <c r="CS515" s="33">
        <f t="shared" si="1149"/>
        <v>0.9595319303415879</v>
      </c>
    </row>
    <row r="516" spans="2:97" ht="14.25" thickTop="1" thickBot="1" x14ac:dyDescent="0.25">
      <c r="H516" s="32">
        <f t="shared" ref="H516:H517" si="1150">H515</f>
        <v>1.8269091354463068E-8</v>
      </c>
      <c r="I516" s="32">
        <f t="shared" ref="I516:J516" si="1151">I511</f>
        <v>-0.35114855448534721</v>
      </c>
      <c r="J516" s="32">
        <f t="shared" si="1151"/>
        <v>-9.3854047950438793E-2</v>
      </c>
      <c r="K516" s="32">
        <f t="shared" si="1146"/>
        <v>-0.35114855619997537</v>
      </c>
      <c r="L516" s="32">
        <f>$CE$5-$CE$7*SUMPRODUCT($B$5:$CD$5,Q516:CS516)</f>
        <v>4.272062170684876E-8</v>
      </c>
      <c r="M516" s="32">
        <f>SUMPRODUCT($B$7:$CD$7, LN(Q516:CS516))</f>
        <v>-487.23803414472974</v>
      </c>
      <c r="O516" s="48">
        <f t="shared" si="1147"/>
        <v>1</v>
      </c>
      <c r="P516" s="39" t="s">
        <v>405</v>
      </c>
      <c r="Q516" s="32">
        <f t="shared" ref="Q516:AV516" si="1152">Q515/$O515</f>
        <v>8.1791814067788283E-3</v>
      </c>
      <c r="R516" s="32">
        <f t="shared" si="1152"/>
        <v>1.1296819326233519E-2</v>
      </c>
      <c r="S516" s="32">
        <f t="shared" si="1152"/>
        <v>1.6914692659429059E-2</v>
      </c>
      <c r="T516" s="32">
        <f t="shared" si="1152"/>
        <v>6.8621293536925742E-3</v>
      </c>
      <c r="U516" s="32">
        <f t="shared" si="1152"/>
        <v>9.4777498684233304E-3</v>
      </c>
      <c r="V516" s="32">
        <f t="shared" si="1152"/>
        <v>1.4191005582876309E-2</v>
      </c>
      <c r="W516" s="32">
        <f t="shared" si="1152"/>
        <v>4.0523418990861459E-3</v>
      </c>
      <c r="X516" s="32">
        <f t="shared" si="1152"/>
        <v>5.5969628261529174E-3</v>
      </c>
      <c r="Y516" s="32">
        <f t="shared" si="1152"/>
        <v>8.3803151397474247E-3</v>
      </c>
      <c r="Z516" s="32">
        <f t="shared" si="1152"/>
        <v>1.4014208204155863E-2</v>
      </c>
      <c r="AA516" s="32">
        <f t="shared" si="1152"/>
        <v>1.9355968551004077E-2</v>
      </c>
      <c r="AB516" s="32">
        <f t="shared" si="1152"/>
        <v>2.8981631883367224E-2</v>
      </c>
      <c r="AC516" s="32">
        <f t="shared" si="1152"/>
        <v>1.1757571412561492E-2</v>
      </c>
      <c r="AD516" s="32">
        <f t="shared" si="1152"/>
        <v>1.6239175212926907E-2</v>
      </c>
      <c r="AE516" s="32">
        <f t="shared" si="1152"/>
        <v>2.4314866852071588E-2</v>
      </c>
      <c r="AF516" s="32">
        <f t="shared" si="1152"/>
        <v>6.9432820063326023E-3</v>
      </c>
      <c r="AG516" s="32">
        <f t="shared" si="1152"/>
        <v>9.5898352727107564E-3</v>
      </c>
      <c r="AH516" s="32">
        <f t="shared" si="1152"/>
        <v>1.4358830712267108E-2</v>
      </c>
      <c r="AI516" s="32">
        <f t="shared" si="1152"/>
        <v>2.8732948765109245E-2</v>
      </c>
      <c r="AJ516" s="32">
        <f t="shared" si="1152"/>
        <v>3.9685014277876969E-2</v>
      </c>
      <c r="AK516" s="32">
        <f t="shared" si="1152"/>
        <v>5.9420249214444006E-2</v>
      </c>
      <c r="AL516" s="32">
        <f t="shared" si="1152"/>
        <v>2.4106227913686929E-2</v>
      </c>
      <c r="AM516" s="32">
        <f t="shared" si="1152"/>
        <v>3.3294737924779258E-2</v>
      </c>
      <c r="AN516" s="32">
        <f t="shared" si="1152"/>
        <v>4.9852108182883104E-2</v>
      </c>
      <c r="AO516" s="32">
        <f t="shared" si="1152"/>
        <v>1.4235621680752415E-2</v>
      </c>
      <c r="AP516" s="32">
        <f t="shared" si="1152"/>
        <v>1.966177764327234E-2</v>
      </c>
      <c r="AQ516" s="32">
        <f t="shared" si="1152"/>
        <v>2.9439518891984304E-2</v>
      </c>
      <c r="AR516" s="32">
        <f t="shared" si="1152"/>
        <v>5.1920935095058603E-3</v>
      </c>
      <c r="AS516" s="32">
        <f t="shared" si="1152"/>
        <v>7.1711506793559338E-3</v>
      </c>
      <c r="AT516" s="32">
        <f t="shared" si="1152"/>
        <v>1.0737341746635114E-2</v>
      </c>
      <c r="AU516" s="32">
        <f t="shared" si="1152"/>
        <v>4.3560370539242515E-3</v>
      </c>
      <c r="AV516" s="32">
        <f t="shared" si="1152"/>
        <v>6.0164166961471886E-3</v>
      </c>
      <c r="AW516" s="32">
        <f t="shared" ref="AW516:CB516" si="1153">AW515/$O515</f>
        <v>9.0083621227849738E-3</v>
      </c>
      <c r="AX516" s="32">
        <f t="shared" si="1153"/>
        <v>2.5724014453458589E-3</v>
      </c>
      <c r="AY516" s="32">
        <f t="shared" si="1153"/>
        <v>3.5529172074028727E-3</v>
      </c>
      <c r="AZ516" s="32">
        <f t="shared" si="1153"/>
        <v>5.3197719528062402E-3</v>
      </c>
      <c r="BA516" s="32">
        <f t="shared" si="1153"/>
        <v>8.8961322458695046E-3</v>
      </c>
      <c r="BB516" s="32">
        <f t="shared" si="1153"/>
        <v>1.2287048505927014E-2</v>
      </c>
      <c r="BC516" s="32">
        <f t="shared" si="1153"/>
        <v>1.8397359749449563E-2</v>
      </c>
      <c r="BD516" s="32">
        <f t="shared" si="1153"/>
        <v>7.4636332393994195E-3</v>
      </c>
      <c r="BE516" s="32">
        <f t="shared" si="1153"/>
        <v>1.0308527471084883E-2</v>
      </c>
      <c r="BF516" s="32">
        <f t="shared" si="1153"/>
        <v>1.5434926319461429E-2</v>
      </c>
      <c r="BG516" s="32">
        <f t="shared" si="1153"/>
        <v>4.4075522533184421E-3</v>
      </c>
      <c r="BH516" s="32">
        <f t="shared" si="1153"/>
        <v>6.0875678139875097E-3</v>
      </c>
      <c r="BI516" s="32">
        <f t="shared" si="1153"/>
        <v>9.1148964716037655E-3</v>
      </c>
      <c r="BJ516" s="32">
        <f t="shared" si="1153"/>
        <v>1.8239497251967749E-2</v>
      </c>
      <c r="BK516" s="32">
        <f t="shared" si="1153"/>
        <v>2.5191800353766638E-2</v>
      </c>
      <c r="BL516" s="32">
        <f t="shared" si="1153"/>
        <v>3.7719604803463661E-2</v>
      </c>
      <c r="BM516" s="32">
        <f t="shared" si="1153"/>
        <v>1.5302483618420541E-2</v>
      </c>
      <c r="BN516" s="32">
        <f t="shared" si="1153"/>
        <v>2.1135292651251442E-2</v>
      </c>
      <c r="BO516" s="32">
        <f t="shared" si="1153"/>
        <v>3.1645808358891497E-2</v>
      </c>
      <c r="BP516" s="32">
        <f t="shared" si="1153"/>
        <v>9.0366841443518271E-3</v>
      </c>
      <c r="BQ516" s="32">
        <f t="shared" si="1153"/>
        <v>1.2481174216575512E-2</v>
      </c>
      <c r="BR516" s="32">
        <f t="shared" si="1153"/>
        <v>1.86880235759735E-2</v>
      </c>
      <c r="BS516" s="32">
        <f t="shared" si="1153"/>
        <v>2.0922223417509248E-3</v>
      </c>
      <c r="BT516" s="32">
        <f t="shared" si="1153"/>
        <v>2.889709447632565E-3</v>
      </c>
      <c r="BU516" s="32">
        <f t="shared" si="1153"/>
        <v>4.3267530240345964E-3</v>
      </c>
      <c r="BV516" s="32">
        <f t="shared" si="1153"/>
        <v>1.755322401075663E-3</v>
      </c>
      <c r="BW516" s="32">
        <f t="shared" si="1153"/>
        <v>2.4243942074457015E-3</v>
      </c>
      <c r="BX516" s="32">
        <f t="shared" si="1153"/>
        <v>3.6300379531622206E-3</v>
      </c>
      <c r="BY516" s="32">
        <f t="shared" si="1153"/>
        <v>1.0365829825775212E-3</v>
      </c>
      <c r="BZ516" s="32">
        <f t="shared" si="1153"/>
        <v>1.4316947000492389E-3</v>
      </c>
      <c r="CA516" s="32">
        <f t="shared" si="1153"/>
        <v>2.1436720491076889E-3</v>
      </c>
      <c r="CB516" s="32">
        <f t="shared" si="1153"/>
        <v>3.5848134487374444E-3</v>
      </c>
      <c r="CC516" s="32">
        <f t="shared" ref="CC516:CS516" si="1154">CC515/$O515</f>
        <v>4.9512277371761768E-3</v>
      </c>
      <c r="CD516" s="32">
        <f t="shared" si="1154"/>
        <v>7.4134579869480901E-3</v>
      </c>
      <c r="CE516" s="32">
        <f t="shared" si="1154"/>
        <v>3.0075691405628113E-3</v>
      </c>
      <c r="CF516" s="32">
        <f t="shared" si="1154"/>
        <v>4.1539566739447224E-3</v>
      </c>
      <c r="CG516" s="32">
        <f t="shared" si="1154"/>
        <v>6.2197064882851026E-3</v>
      </c>
      <c r="CH516" s="32">
        <f t="shared" si="1154"/>
        <v>1.7760811279581726E-3</v>
      </c>
      <c r="CI516" s="32">
        <f t="shared" si="1154"/>
        <v>2.4530654858257086E-3</v>
      </c>
      <c r="CJ516" s="32">
        <f t="shared" si="1154"/>
        <v>3.6729673696595318E-3</v>
      </c>
      <c r="CK516" s="32">
        <f t="shared" si="1154"/>
        <v>7.3498452181196099E-3</v>
      </c>
      <c r="CL516" s="32">
        <f t="shared" si="1154"/>
        <v>1.0151367157117244E-2</v>
      </c>
      <c r="CM516" s="32">
        <f t="shared" si="1154"/>
        <v>1.5199610667130086E-2</v>
      </c>
      <c r="CN516" s="32">
        <f t="shared" si="1154"/>
        <v>6.1663369606345976E-3</v>
      </c>
      <c r="CO516" s="32">
        <f t="shared" si="1154"/>
        <v>8.5167440461989784E-3</v>
      </c>
      <c r="CP516" s="32">
        <f t="shared" si="1154"/>
        <v>1.2752094535666841E-2</v>
      </c>
      <c r="CQ516" s="32">
        <f t="shared" si="1154"/>
        <v>3.6414506841111606E-3</v>
      </c>
      <c r="CR516" s="32">
        <f t="shared" si="1154"/>
        <v>5.0294532445141066E-3</v>
      </c>
      <c r="CS516" s="32">
        <f t="shared" si="1154"/>
        <v>7.5305847972951716E-3</v>
      </c>
    </row>
    <row r="517" spans="2:97" ht="13.5" thickTop="1" x14ac:dyDescent="0.2">
      <c r="H517" s="34">
        <f t="shared" si="1150"/>
        <v>1.8269091354463068E-8</v>
      </c>
      <c r="I517" s="34">
        <f t="shared" ref="I517:J517" si="1155">I512</f>
        <v>0.36329529037304648</v>
      </c>
      <c r="J517" s="34">
        <f t="shared" si="1155"/>
        <v>-0.58761203405257478</v>
      </c>
      <c r="K517" s="34">
        <f t="shared" si="1146"/>
        <v>0.36329527963790853</v>
      </c>
      <c r="L517" s="34">
        <f>$CE$6-$CE$7*SUMPRODUCT($B$6:$CD$6,Q516:CS516)</f>
        <v>3.0352011748391305E-7</v>
      </c>
    </row>
    <row r="518" spans="2:97" ht="13.5" thickBot="1" x14ac:dyDescent="0.25">
      <c r="B518" s="39" t="s">
        <v>406</v>
      </c>
      <c r="D518" s="39" t="s">
        <v>407</v>
      </c>
      <c r="E518" s="39" t="s">
        <v>408</v>
      </c>
      <c r="F518" s="39" t="s">
        <v>409</v>
      </c>
      <c r="H518" s="39" t="s">
        <v>386</v>
      </c>
      <c r="I518" s="39" t="s">
        <v>410</v>
      </c>
      <c r="J518" s="39" t="s">
        <v>411</v>
      </c>
      <c r="K518" s="39" t="s">
        <v>388</v>
      </c>
      <c r="L518" s="39" t="s">
        <v>412</v>
      </c>
      <c r="M518" s="39" t="s">
        <v>413</v>
      </c>
      <c r="O518" s="45" t="s">
        <v>375</v>
      </c>
    </row>
    <row r="519" spans="2:97" ht="14.25" thickTop="1" thickBot="1" x14ac:dyDescent="0.25">
      <c r="B519" s="32">
        <f>1+B514</f>
        <v>4</v>
      </c>
      <c r="D519" s="32">
        <f>IF(F514,IF(M519&lt;0,D514,H519),E514)</f>
        <v>9.1345456772315339E-9</v>
      </c>
      <c r="E519" s="32">
        <f>IF(F514,IF(M519&lt;0,H519,E514),H519)</f>
        <v>1.8269091354463068E-8</v>
      </c>
      <c r="F519" s="32" t="b">
        <f>OR(F514,M519*M514&lt;=0)</f>
        <v>1</v>
      </c>
      <c r="H519" s="32">
        <f>IF(F514,(D514+E514)/2,2*H514)</f>
        <v>9.1345456772315339E-9</v>
      </c>
      <c r="I519" s="32">
        <f>I514</f>
        <v>-0.68168264358073083</v>
      </c>
      <c r="J519" s="32">
        <f>J514</f>
        <v>1</v>
      </c>
      <c r="K519" s="32">
        <f>I519+J519*H519</f>
        <v>-0.68168263444618515</v>
      </c>
      <c r="L519" s="32">
        <f>$CE$3-$CE$7*SUMPRODUCT($B$3:$CD$3,Q521:CS521)</f>
        <v>1.3505930240853559E-7</v>
      </c>
      <c r="M519" s="32">
        <f>SUMPRODUCT(L519:L522,J519:J522)</f>
        <v>2.2277275968114893E-7</v>
      </c>
      <c r="O519" s="46">
        <f>SUM(Q519:CS519)</f>
        <v>7.3626051019699563</v>
      </c>
      <c r="P519" s="39" t="s">
        <v>402</v>
      </c>
      <c r="Q519" s="32">
        <f t="shared" ref="Q519:AV519" si="1156">SUMPRODUCT(B$3:B$6,$K519:$K522)</f>
        <v>4.1309691780169022E-2</v>
      </c>
      <c r="R519" s="32">
        <f t="shared" si="1156"/>
        <v>0.36423883400726015</v>
      </c>
      <c r="S519" s="32">
        <f t="shared" si="1156"/>
        <v>0.76790026179112414</v>
      </c>
      <c r="T519" s="32">
        <f t="shared" si="1156"/>
        <v>-0.13426458589116164</v>
      </c>
      <c r="U519" s="32">
        <f t="shared" si="1156"/>
        <v>0.18866455633592949</v>
      </c>
      <c r="V519" s="32">
        <f t="shared" si="1156"/>
        <v>0.59232598411979343</v>
      </c>
      <c r="W519" s="32">
        <f t="shared" si="1156"/>
        <v>-0.66098741890515367</v>
      </c>
      <c r="X519" s="32">
        <f t="shared" si="1156"/>
        <v>-0.33805827667806249</v>
      </c>
      <c r="Y519" s="32">
        <f t="shared" si="1156"/>
        <v>6.5603151105801449E-2</v>
      </c>
      <c r="Z519" s="32">
        <f t="shared" si="1156"/>
        <v>0.57978930292576902</v>
      </c>
      <c r="AA519" s="32">
        <f t="shared" si="1156"/>
        <v>0.90271844515286015</v>
      </c>
      <c r="AB519" s="32">
        <f t="shared" si="1156"/>
        <v>1.306379872936724</v>
      </c>
      <c r="AC519" s="32">
        <f t="shared" si="1156"/>
        <v>0.40421502525443836</v>
      </c>
      <c r="AD519" s="32">
        <f t="shared" si="1156"/>
        <v>0.72714416748152955</v>
      </c>
      <c r="AE519" s="32">
        <f t="shared" si="1156"/>
        <v>1.1308055952653935</v>
      </c>
      <c r="AF519" s="32">
        <f t="shared" si="1156"/>
        <v>-0.12250780775955367</v>
      </c>
      <c r="AG519" s="32">
        <f t="shared" si="1156"/>
        <v>0.20042133446753746</v>
      </c>
      <c r="AH519" s="32">
        <f t="shared" si="1156"/>
        <v>0.60408276225140134</v>
      </c>
      <c r="AI519" s="32">
        <f t="shared" si="1156"/>
        <v>1.2977621177865688</v>
      </c>
      <c r="AJ519" s="32">
        <f t="shared" si="1156"/>
        <v>1.62069126001366</v>
      </c>
      <c r="AK519" s="32">
        <f t="shared" si="1156"/>
        <v>2.0243526877975238</v>
      </c>
      <c r="AL519" s="32">
        <f t="shared" si="1156"/>
        <v>1.1221878401152381</v>
      </c>
      <c r="AM519" s="32">
        <f t="shared" si="1156"/>
        <v>1.4451169823423293</v>
      </c>
      <c r="AN519" s="32">
        <f t="shared" si="1156"/>
        <v>1.8487784101261933</v>
      </c>
      <c r="AO519" s="32">
        <f t="shared" si="1156"/>
        <v>0.59546500710124617</v>
      </c>
      <c r="AP519" s="32">
        <f t="shared" si="1156"/>
        <v>0.91839414932833729</v>
      </c>
      <c r="AQ519" s="32">
        <f t="shared" si="1156"/>
        <v>1.3220555771122011</v>
      </c>
      <c r="AR519" s="32">
        <f t="shared" si="1156"/>
        <v>-0.4131453978506211</v>
      </c>
      <c r="AS519" s="32">
        <f t="shared" si="1156"/>
        <v>-9.0216255623529959E-2</v>
      </c>
      <c r="AT519" s="32">
        <f t="shared" si="1156"/>
        <v>0.31344517216033396</v>
      </c>
      <c r="AU519" s="32">
        <f t="shared" si="1156"/>
        <v>-0.5887196755219517</v>
      </c>
      <c r="AV519" s="32">
        <f t="shared" si="1156"/>
        <v>-0.26579053329486063</v>
      </c>
      <c r="AW519" s="32">
        <f t="shared" ref="AW519:CB519" si="1157">SUMPRODUCT(AH$3:AH$6,$K519:$K522)</f>
        <v>0.1378708944890033</v>
      </c>
      <c r="AX519" s="32">
        <f t="shared" si="1157"/>
        <v>-1.1154425085359438</v>
      </c>
      <c r="AY519" s="32">
        <f t="shared" si="1157"/>
        <v>-0.79251336630885261</v>
      </c>
      <c r="AZ519" s="32">
        <f t="shared" si="1157"/>
        <v>-0.38885193852498873</v>
      </c>
      <c r="BA519" s="32">
        <f t="shared" si="1157"/>
        <v>0.12533421329497885</v>
      </c>
      <c r="BB519" s="32">
        <f t="shared" si="1157"/>
        <v>0.44826335552206997</v>
      </c>
      <c r="BC519" s="32">
        <f t="shared" si="1157"/>
        <v>0.85192478330593391</v>
      </c>
      <c r="BD519" s="32">
        <f t="shared" si="1157"/>
        <v>-5.0240064376351812E-2</v>
      </c>
      <c r="BE519" s="32">
        <f t="shared" si="1157"/>
        <v>0.27268907785073931</v>
      </c>
      <c r="BF519" s="32">
        <f t="shared" si="1157"/>
        <v>0.67635050563460331</v>
      </c>
      <c r="BG519" s="32">
        <f t="shared" si="1157"/>
        <v>-0.57696289739034379</v>
      </c>
      <c r="BH519" s="32">
        <f t="shared" si="1157"/>
        <v>-0.25403375516325266</v>
      </c>
      <c r="BI519" s="32">
        <f t="shared" si="1157"/>
        <v>0.14962767262061127</v>
      </c>
      <c r="BJ519" s="32">
        <f t="shared" si="1157"/>
        <v>0.84330702815577863</v>
      </c>
      <c r="BK519" s="32">
        <f t="shared" si="1157"/>
        <v>1.1662361703828699</v>
      </c>
      <c r="BL519" s="32">
        <f t="shared" si="1157"/>
        <v>1.5698975981667338</v>
      </c>
      <c r="BM519" s="32">
        <f t="shared" si="1157"/>
        <v>0.66773275048444813</v>
      </c>
      <c r="BN519" s="32">
        <f t="shared" si="1157"/>
        <v>0.99066189271153937</v>
      </c>
      <c r="BO519" s="32">
        <f t="shared" si="1157"/>
        <v>1.3943233204954033</v>
      </c>
      <c r="BP519" s="32">
        <f t="shared" si="1157"/>
        <v>0.14100991747045616</v>
      </c>
      <c r="BQ519" s="32">
        <f t="shared" si="1157"/>
        <v>0.46393905969754728</v>
      </c>
      <c r="BR519" s="32">
        <f t="shared" si="1157"/>
        <v>0.86760048748141116</v>
      </c>
      <c r="BS519" s="32">
        <f t="shared" si="1157"/>
        <v>-1.3220555771122011</v>
      </c>
      <c r="BT519" s="32">
        <f t="shared" si="1157"/>
        <v>-0.99912643488510999</v>
      </c>
      <c r="BU519" s="32">
        <f t="shared" si="1157"/>
        <v>-0.59546500710124617</v>
      </c>
      <c r="BV519" s="32">
        <f t="shared" si="1157"/>
        <v>-1.4976298547835318</v>
      </c>
      <c r="BW519" s="32">
        <f t="shared" si="1157"/>
        <v>-1.1747007125564406</v>
      </c>
      <c r="BX519" s="32">
        <f t="shared" si="1157"/>
        <v>-0.77103928477257666</v>
      </c>
      <c r="BY519" s="32">
        <f t="shared" si="1157"/>
        <v>-2.0243526877975238</v>
      </c>
      <c r="BZ519" s="32">
        <f t="shared" si="1157"/>
        <v>-1.7014235455704327</v>
      </c>
      <c r="CA519" s="32">
        <f t="shared" si="1157"/>
        <v>-1.2977621177865688</v>
      </c>
      <c r="CB519" s="32">
        <f t="shared" si="1157"/>
        <v>-0.78357596596660128</v>
      </c>
      <c r="CC519" s="32">
        <f t="shared" ref="CC519:CS519" si="1158">SUMPRODUCT(BN$3:BN$6,$K519:$K522)</f>
        <v>-0.46064682373951021</v>
      </c>
      <c r="CD519" s="32">
        <f t="shared" si="1158"/>
        <v>-5.6985395955646279E-2</v>
      </c>
      <c r="CE519" s="32">
        <f t="shared" si="1158"/>
        <v>-0.959150243637932</v>
      </c>
      <c r="CF519" s="32">
        <f t="shared" si="1158"/>
        <v>-0.63622110141084076</v>
      </c>
      <c r="CG519" s="32">
        <f t="shared" si="1158"/>
        <v>-0.23255967362697688</v>
      </c>
      <c r="CH519" s="32">
        <f t="shared" si="1158"/>
        <v>-1.4858730766519239</v>
      </c>
      <c r="CI519" s="32">
        <f t="shared" si="1158"/>
        <v>-1.1629439344248327</v>
      </c>
      <c r="CJ519" s="32">
        <f t="shared" si="1158"/>
        <v>-0.75928250664096875</v>
      </c>
      <c r="CK519" s="32">
        <f t="shared" si="1158"/>
        <v>-6.5603151105801449E-2</v>
      </c>
      <c r="CL519" s="32">
        <f t="shared" si="1158"/>
        <v>0.25732599112128968</v>
      </c>
      <c r="CM519" s="32">
        <f t="shared" si="1158"/>
        <v>0.66098741890515367</v>
      </c>
      <c r="CN519" s="32">
        <f t="shared" si="1158"/>
        <v>-0.24117742877713211</v>
      </c>
      <c r="CO519" s="32">
        <f t="shared" si="1158"/>
        <v>8.1751713449959032E-2</v>
      </c>
      <c r="CP519" s="32">
        <f t="shared" si="1158"/>
        <v>0.48541314123382295</v>
      </c>
      <c r="CQ519" s="32">
        <f t="shared" si="1158"/>
        <v>-0.76790026179112414</v>
      </c>
      <c r="CR519" s="32">
        <f t="shared" si="1158"/>
        <v>-0.44497111956403296</v>
      </c>
      <c r="CS519" s="32">
        <f t="shared" si="1158"/>
        <v>-4.1309691780169022E-2</v>
      </c>
    </row>
    <row r="520" spans="2:97" ht="14.25" thickTop="1" thickBot="1" x14ac:dyDescent="0.25">
      <c r="H520" s="33">
        <f>H519</f>
        <v>9.1345456772315339E-9</v>
      </c>
      <c r="I520" s="33">
        <f t="shared" ref="I520:J520" si="1159">I515</f>
        <v>0.62822621011594604</v>
      </c>
      <c r="J520" s="33">
        <f t="shared" si="1159"/>
        <v>0.31608072598130943</v>
      </c>
      <c r="K520" s="33">
        <f t="shared" ref="K520:K522" si="1160">I520+J520*H520</f>
        <v>0.62822621300319992</v>
      </c>
      <c r="L520" s="33">
        <f>$CE$4-$CE$7*SUMPRODUCT($B$4:$CD$4,Q521:CS521)</f>
        <v>5.7215757465201023E-8</v>
      </c>
      <c r="M520" s="39" t="s">
        <v>414</v>
      </c>
      <c r="O520" s="47">
        <f t="shared" ref="O520:O521" si="1161">SUM(Q520:CS520)</f>
        <v>127.41798417052705</v>
      </c>
      <c r="P520" s="39" t="s">
        <v>404</v>
      </c>
      <c r="Q520" s="33">
        <f>EXP(Q519)</f>
        <v>1.0421748085453728</v>
      </c>
      <c r="R520" s="33">
        <f>EXP(R519)</f>
        <v>1.4394179550662336</v>
      </c>
      <c r="S520" s="33">
        <f t="shared" ref="S520:CD520" si="1162">EXP(S519)</f>
        <v>2.1552360678263054</v>
      </c>
      <c r="T520" s="33">
        <f t="shared" si="1162"/>
        <v>0.87435869102213226</v>
      </c>
      <c r="U520" s="33">
        <f t="shared" si="1162"/>
        <v>1.2076357907577198</v>
      </c>
      <c r="V520" s="33">
        <f t="shared" si="1162"/>
        <v>1.8081893475611228</v>
      </c>
      <c r="W520" s="33">
        <f t="shared" si="1162"/>
        <v>0.51634123759397355</v>
      </c>
      <c r="X520" s="33">
        <f t="shared" si="1162"/>
        <v>0.71315372645713682</v>
      </c>
      <c r="Y520" s="33">
        <f t="shared" si="1162"/>
        <v>1.0678028766804091</v>
      </c>
      <c r="Z520" s="33">
        <f t="shared" si="1162"/>
        <v>1.7856621573194977</v>
      </c>
      <c r="AA520" s="33">
        <f t="shared" si="1162"/>
        <v>2.466298503717947</v>
      </c>
      <c r="AB520" s="33">
        <f t="shared" si="1162"/>
        <v>3.6927811484707935</v>
      </c>
      <c r="AC520" s="33">
        <f t="shared" si="1162"/>
        <v>1.4981260472615412</v>
      </c>
      <c r="AD520" s="33">
        <f t="shared" si="1162"/>
        <v>2.0691629788965327</v>
      </c>
      <c r="AE520" s="33">
        <f t="shared" si="1162"/>
        <v>3.0981513511296486</v>
      </c>
      <c r="AF520" s="33">
        <f t="shared" si="1162"/>
        <v>0.88469899739946833</v>
      </c>
      <c r="AG520" s="33">
        <f t="shared" si="1162"/>
        <v>1.2219174856695338</v>
      </c>
      <c r="AH520" s="33">
        <f t="shared" si="1162"/>
        <v>1.8295732853363169</v>
      </c>
      <c r="AI520" s="33">
        <f t="shared" si="1162"/>
        <v>3.6610943951539681</v>
      </c>
      <c r="AJ520" s="33">
        <f t="shared" si="1162"/>
        <v>5.0565845234087163</v>
      </c>
      <c r="AK520" s="33">
        <f t="shared" si="1162"/>
        <v>7.5712084224774614</v>
      </c>
      <c r="AL520" s="33">
        <f t="shared" si="1162"/>
        <v>3.0715669548022109</v>
      </c>
      <c r="AM520" s="33">
        <f t="shared" si="1162"/>
        <v>4.242348393645643</v>
      </c>
      <c r="AN520" s="33">
        <f t="shared" si="1162"/>
        <v>6.3520551748636196</v>
      </c>
      <c r="AO520" s="33">
        <f t="shared" si="1162"/>
        <v>1.8138742132720236</v>
      </c>
      <c r="AP520" s="33">
        <f t="shared" si="1162"/>
        <v>2.505264077971348</v>
      </c>
      <c r="AQ520" s="33">
        <f t="shared" si="1162"/>
        <v>3.7511241827082888</v>
      </c>
      <c r="AR520" s="33">
        <f t="shared" si="1162"/>
        <v>0.66156608554769647</v>
      </c>
      <c r="AS520" s="33">
        <f t="shared" si="1162"/>
        <v>0.91373356388203242</v>
      </c>
      <c r="AT520" s="33">
        <f t="shared" si="1162"/>
        <v>1.3681304490684998</v>
      </c>
      <c r="AU520" s="33">
        <f t="shared" si="1162"/>
        <v>0.55503745805513416</v>
      </c>
      <c r="AV520" s="33">
        <f t="shared" si="1162"/>
        <v>0.76659968779517751</v>
      </c>
      <c r="AW520" s="33">
        <f t="shared" si="1162"/>
        <v>1.1478273498710991</v>
      </c>
      <c r="AX520" s="33">
        <f t="shared" si="1162"/>
        <v>0.32777020569004317</v>
      </c>
      <c r="AY520" s="33">
        <f t="shared" si="1162"/>
        <v>0.45270554933535434</v>
      </c>
      <c r="AZ520" s="33">
        <f t="shared" si="1162"/>
        <v>0.67783462377873493</v>
      </c>
      <c r="BA520" s="33">
        <f t="shared" si="1162"/>
        <v>1.1335272296375831</v>
      </c>
      <c r="BB520" s="33">
        <f t="shared" si="1162"/>
        <v>1.5655909483881827</v>
      </c>
      <c r="BC520" s="33">
        <f t="shared" si="1162"/>
        <v>2.344154501861373</v>
      </c>
      <c r="BD520" s="33">
        <f t="shared" si="1162"/>
        <v>0.95100109561006674</v>
      </c>
      <c r="BE520" s="33">
        <f t="shared" si="1162"/>
        <v>1.3134917876391878</v>
      </c>
      <c r="BF520" s="33">
        <f t="shared" si="1162"/>
        <v>1.9666872054429576</v>
      </c>
      <c r="BG520" s="33">
        <f t="shared" si="1162"/>
        <v>0.56160142022091153</v>
      </c>
      <c r="BH520" s="33">
        <f t="shared" si="1162"/>
        <v>0.77566561888497509</v>
      </c>
      <c r="BI520" s="33">
        <f t="shared" si="1162"/>
        <v>1.1614017405506016</v>
      </c>
      <c r="BJ520" s="33">
        <f t="shared" si="1162"/>
        <v>2.3240399479653835</v>
      </c>
      <c r="BK520" s="33">
        <f t="shared" si="1162"/>
        <v>3.2098884006434196</v>
      </c>
      <c r="BL520" s="33">
        <f t="shared" si="1162"/>
        <v>4.8061560093889915</v>
      </c>
      <c r="BM520" s="33">
        <f t="shared" si="1162"/>
        <v>1.9498115960242854</v>
      </c>
      <c r="BN520" s="33">
        <f t="shared" si="1162"/>
        <v>2.6930163704791918</v>
      </c>
      <c r="BO520" s="33">
        <f t="shared" si="1162"/>
        <v>4.0322451116266445</v>
      </c>
      <c r="BP520" s="33">
        <f t="shared" si="1162"/>
        <v>1.1514360672612982</v>
      </c>
      <c r="BQ520" s="33">
        <f t="shared" si="1162"/>
        <v>1.5903260525363259</v>
      </c>
      <c r="BR520" s="33">
        <f t="shared" si="1162"/>
        <v>2.3811902970686556</v>
      </c>
      <c r="BS520" s="33">
        <f t="shared" si="1162"/>
        <v>0.26658674874314775</v>
      </c>
      <c r="BT520" s="33">
        <f t="shared" si="1162"/>
        <v>0.36820094822596283</v>
      </c>
      <c r="BU520" s="33">
        <f t="shared" si="1162"/>
        <v>0.55130614498130681</v>
      </c>
      <c r="BV520" s="33">
        <f t="shared" si="1162"/>
        <v>0.22365963825228713</v>
      </c>
      <c r="BW520" s="33">
        <f t="shared" si="1162"/>
        <v>0.30891141916327042</v>
      </c>
      <c r="BX520" s="33">
        <f t="shared" si="1162"/>
        <v>0.46253211584640497</v>
      </c>
      <c r="BY520" s="33">
        <f t="shared" si="1162"/>
        <v>0.13207931207271911</v>
      </c>
      <c r="BZ520" s="33">
        <f t="shared" si="1162"/>
        <v>0.18242365074591146</v>
      </c>
      <c r="CA520" s="33">
        <f t="shared" si="1162"/>
        <v>0.27314237003111874</v>
      </c>
      <c r="CB520" s="33">
        <f t="shared" si="1162"/>
        <v>0.45676969446028887</v>
      </c>
      <c r="CC520" s="33">
        <f t="shared" si="1162"/>
        <v>0.6308754482887049</v>
      </c>
      <c r="CD520" s="33">
        <f t="shared" si="1162"/>
        <v>0.9446078643609398</v>
      </c>
      <c r="CE520" s="33">
        <f t="shared" ref="CE520:CS520" si="1163">EXP(CE519)</f>
        <v>0.38321838992089752</v>
      </c>
      <c r="CF520" s="33">
        <f t="shared" si="1163"/>
        <v>0.52928877827476062</v>
      </c>
      <c r="CG520" s="33">
        <f t="shared" si="1163"/>
        <v>0.7925024564397587</v>
      </c>
      <c r="CH520" s="33">
        <f t="shared" si="1163"/>
        <v>0.22630467307325886</v>
      </c>
      <c r="CI520" s="33">
        <f t="shared" si="1163"/>
        <v>0.31256465524407356</v>
      </c>
      <c r="CJ520" s="33">
        <f t="shared" si="1163"/>
        <v>0.46800209497089706</v>
      </c>
      <c r="CK520" s="33">
        <f t="shared" si="1163"/>
        <v>0.9365024405148682</v>
      </c>
      <c r="CL520" s="33">
        <f t="shared" si="1163"/>
        <v>1.2934667167036598</v>
      </c>
      <c r="CM520" s="33">
        <f t="shared" si="1163"/>
        <v>1.9367037284485746</v>
      </c>
      <c r="CN520" s="33">
        <f t="shared" si="1163"/>
        <v>0.78570220783835309</v>
      </c>
      <c r="CO520" s="33">
        <f t="shared" si="1163"/>
        <v>1.0851863392056547</v>
      </c>
      <c r="CP520" s="33">
        <f t="shared" si="1163"/>
        <v>1.6248461611421257</v>
      </c>
      <c r="CQ520" s="33">
        <f t="shared" si="1163"/>
        <v>0.46398629594602342</v>
      </c>
      <c r="CR520" s="33">
        <f t="shared" si="1163"/>
        <v>0.64084278358404068</v>
      </c>
      <c r="CS520" s="33">
        <f t="shared" si="1163"/>
        <v>0.95953192477926152</v>
      </c>
    </row>
    <row r="521" spans="2:97" ht="14.25" thickTop="1" thickBot="1" x14ac:dyDescent="0.25">
      <c r="H521" s="32">
        <f t="shared" ref="H521:H522" si="1164">H520</f>
        <v>9.1345456772315339E-9</v>
      </c>
      <c r="I521" s="32">
        <f t="shared" ref="I521:J521" si="1165">I516</f>
        <v>-0.35114855448534721</v>
      </c>
      <c r="J521" s="32">
        <f t="shared" si="1165"/>
        <v>-9.3854047950438793E-2</v>
      </c>
      <c r="K521" s="32">
        <f t="shared" si="1160"/>
        <v>-0.35114855534266132</v>
      </c>
      <c r="L521" s="32">
        <f>$CE$5-$CE$7*SUMPRODUCT($B$5:$CD$5,Q521:CS521)</f>
        <v>-1.6307623695865914E-8</v>
      </c>
      <c r="M521" s="32">
        <f>SUMPRODUCT($B$7:$CD$7, LN(Q521:CS521))</f>
        <v>-487.23803414472974</v>
      </c>
      <c r="O521" s="48">
        <f t="shared" si="1161"/>
        <v>0.99999999999999989</v>
      </c>
      <c r="P521" s="39" t="s">
        <v>405</v>
      </c>
      <c r="Q521" s="32">
        <f t="shared" ref="Q521:AV521" si="1166">Q520/$O520</f>
        <v>8.1791814187752426E-3</v>
      </c>
      <c r="R521" s="32">
        <f t="shared" si="1166"/>
        <v>1.1296819396701649E-2</v>
      </c>
      <c r="S521" s="32">
        <f t="shared" si="1166"/>
        <v>1.6914692865819418E-2</v>
      </c>
      <c r="T521" s="32">
        <f t="shared" si="1166"/>
        <v>6.8621293666987666E-3</v>
      </c>
      <c r="U521" s="32">
        <f t="shared" si="1166"/>
        <v>9.4777499316070404E-3</v>
      </c>
      <c r="V521" s="32">
        <f t="shared" si="1166"/>
        <v>1.419100576211575E-2</v>
      </c>
      <c r="W521" s="32">
        <f t="shared" si="1166"/>
        <v>4.0523419119779802E-3</v>
      </c>
      <c r="X521" s="32">
        <f t="shared" si="1166"/>
        <v>5.5969628706627724E-3</v>
      </c>
      <c r="Y521" s="32">
        <f t="shared" si="1166"/>
        <v>8.380315256371805E-3</v>
      </c>
      <c r="Z521" s="32">
        <f t="shared" si="1166"/>
        <v>1.4014208190028309E-2</v>
      </c>
      <c r="AA521" s="32">
        <f t="shared" si="1166"/>
        <v>1.9355968623842226E-2</v>
      </c>
      <c r="AB521" s="32">
        <f t="shared" si="1166"/>
        <v>2.8981632165273007E-2</v>
      </c>
      <c r="AC521" s="32">
        <f t="shared" si="1166"/>
        <v>1.1757571405748794E-2</v>
      </c>
      <c r="AD521" s="32">
        <f t="shared" si="1166"/>
        <v>1.6239175280997335E-2</v>
      </c>
      <c r="AE521" s="32">
        <f t="shared" si="1166"/>
        <v>2.4314867099006258E-2</v>
      </c>
      <c r="AF521" s="32">
        <f t="shared" si="1166"/>
        <v>6.9432820112383109E-3</v>
      </c>
      <c r="AG521" s="32">
        <f t="shared" si="1166"/>
        <v>9.5898353252411184E-3</v>
      </c>
      <c r="AH521" s="32">
        <f t="shared" si="1166"/>
        <v>1.4358830876556232E-2</v>
      </c>
      <c r="AI521" s="32">
        <f t="shared" si="1166"/>
        <v>2.8732948641333262E-2</v>
      </c>
      <c r="AJ521" s="32">
        <f t="shared" si="1166"/>
        <v>3.9685014296265649E-2</v>
      </c>
      <c r="AK521" s="32">
        <f t="shared" si="1166"/>
        <v>5.9420249596357617E-2</v>
      </c>
      <c r="AL521" s="32">
        <f t="shared" si="1166"/>
        <v>2.4106227820175265E-2</v>
      </c>
      <c r="AM521" s="32">
        <f t="shared" si="1166"/>
        <v>3.3294737954478931E-2</v>
      </c>
      <c r="AN521" s="32">
        <f t="shared" si="1166"/>
        <v>4.9852108524668592E-2</v>
      </c>
      <c r="AO521" s="32">
        <f t="shared" si="1166"/>
        <v>1.423562164383691E-2</v>
      </c>
      <c r="AP521" s="32">
        <f t="shared" si="1166"/>
        <v>1.9661777686095575E-2</v>
      </c>
      <c r="AQ521" s="32">
        <f t="shared" si="1166"/>
        <v>2.9439519131679675E-2</v>
      </c>
      <c r="AR521" s="32">
        <f t="shared" si="1166"/>
        <v>5.1920934855028324E-3</v>
      </c>
      <c r="AS521" s="32">
        <f t="shared" si="1166"/>
        <v>7.1711506804185291E-3</v>
      </c>
      <c r="AT521" s="32">
        <f t="shared" si="1166"/>
        <v>1.0737341812263271E-2</v>
      </c>
      <c r="AU521" s="32">
        <f t="shared" si="1166"/>
        <v>4.356037035653554E-3</v>
      </c>
      <c r="AV521" s="32">
        <f t="shared" si="1166"/>
        <v>6.0164166996176591E-3</v>
      </c>
      <c r="AW521" s="32">
        <f t="shared" ref="AW521:CB521" si="1167">AW520/$O520</f>
        <v>9.0083621817068603E-3</v>
      </c>
      <c r="AX521" s="32">
        <f t="shared" si="1167"/>
        <v>2.5724014378643687E-3</v>
      </c>
      <c r="AY521" s="32">
        <f t="shared" si="1167"/>
        <v>3.552917214021263E-3</v>
      </c>
      <c r="AZ521" s="32">
        <f t="shared" si="1167"/>
        <v>5.3197719944428718E-3</v>
      </c>
      <c r="BA521" s="32">
        <f t="shared" si="1167"/>
        <v>8.8961321827266699E-3</v>
      </c>
      <c r="BB521" s="32">
        <f t="shared" si="1167"/>
        <v>1.2287048477339812E-2</v>
      </c>
      <c r="BC521" s="32">
        <f t="shared" si="1167"/>
        <v>1.8397359816367254E-2</v>
      </c>
      <c r="BD521" s="32">
        <f t="shared" si="1167"/>
        <v>7.4636331896234948E-3</v>
      </c>
      <c r="BE521" s="32">
        <f t="shared" si="1167"/>
        <v>1.0308527451519757E-2</v>
      </c>
      <c r="BF521" s="32">
        <f t="shared" si="1167"/>
        <v>1.5434926382219995E-2</v>
      </c>
      <c r="BG521" s="32">
        <f t="shared" si="1167"/>
        <v>4.4075522295918971E-3</v>
      </c>
      <c r="BH521" s="32">
        <f t="shared" si="1167"/>
        <v>6.0875678102620123E-3</v>
      </c>
      <c r="BI521" s="32">
        <f t="shared" si="1167"/>
        <v>9.1148965203865194E-3</v>
      </c>
      <c r="BJ521" s="32">
        <f t="shared" si="1167"/>
        <v>1.8239497062322505E-2</v>
      </c>
      <c r="BK521" s="32">
        <f t="shared" si="1167"/>
        <v>2.5191800212029224E-2</v>
      </c>
      <c r="BL521" s="32">
        <f t="shared" si="1167"/>
        <v>3.7719604816199091E-2</v>
      </c>
      <c r="BM521" s="32">
        <f t="shared" si="1167"/>
        <v>1.5302483465872431E-2</v>
      </c>
      <c r="BN521" s="32">
        <f t="shared" si="1167"/>
        <v>2.1135292541397083E-2</v>
      </c>
      <c r="BO521" s="32">
        <f t="shared" si="1167"/>
        <v>3.1645808383141412E-2</v>
      </c>
      <c r="BP521" s="32">
        <f t="shared" si="1167"/>
        <v>9.0366840658874271E-3</v>
      </c>
      <c r="BQ521" s="32">
        <f t="shared" si="1167"/>
        <v>1.2481174167752867E-2</v>
      </c>
      <c r="BR521" s="32">
        <f t="shared" si="1167"/>
        <v>1.8688023614326234E-2</v>
      </c>
      <c r="BS521" s="32">
        <f t="shared" si="1167"/>
        <v>2.0922223065965887E-3</v>
      </c>
      <c r="BT521" s="32">
        <f t="shared" si="1167"/>
        <v>2.8897094128658416E-3</v>
      </c>
      <c r="BU521" s="32">
        <f t="shared" si="1167"/>
        <v>4.3267529977830945E-3</v>
      </c>
      <c r="BV521" s="32">
        <f t="shared" si="1167"/>
        <v>1.7553223723344828E-3</v>
      </c>
      <c r="BW521" s="32">
        <f t="shared" si="1167"/>
        <v>2.4243941793165211E-3</v>
      </c>
      <c r="BX521" s="32">
        <f t="shared" si="1167"/>
        <v>3.6300379326939069E-3</v>
      </c>
      <c r="BY521" s="32">
        <f t="shared" si="1167"/>
        <v>1.0365829669378042E-3</v>
      </c>
      <c r="BZ521" s="32">
        <f t="shared" si="1167"/>
        <v>1.4316946852790324E-3</v>
      </c>
      <c r="CA521" s="32">
        <f t="shared" si="1167"/>
        <v>2.1436720397770906E-3</v>
      </c>
      <c r="CB521" s="32">
        <f t="shared" si="1167"/>
        <v>3.5848133796323543E-3</v>
      </c>
      <c r="CC521" s="32">
        <f t="shared" ref="CC521:CS521" si="1168">CC520/$O520</f>
        <v>4.9512276653536341E-3</v>
      </c>
      <c r="CD521" s="32">
        <f t="shared" si="1168"/>
        <v>7.413457923622027E-3</v>
      </c>
      <c r="CE521" s="32">
        <f t="shared" si="1168"/>
        <v>3.0075690838745782E-3</v>
      </c>
      <c r="CF521" s="32">
        <f t="shared" si="1168"/>
        <v>4.1539566154680223E-3</v>
      </c>
      <c r="CG521" s="32">
        <f t="shared" si="1168"/>
        <v>6.2197064378222344E-3</v>
      </c>
      <c r="CH521" s="32">
        <f t="shared" si="1168"/>
        <v>1.7760810967656574E-3</v>
      </c>
      <c r="CI521" s="32">
        <f t="shared" si="1168"/>
        <v>2.4530654544476197E-3</v>
      </c>
      <c r="CJ521" s="32">
        <f t="shared" si="1168"/>
        <v>3.6729673445826672E-3</v>
      </c>
      <c r="CK521" s="32">
        <f t="shared" si="1168"/>
        <v>7.3498450521829071E-3</v>
      </c>
      <c r="CL521" s="32">
        <f t="shared" si="1168"/>
        <v>1.015136697636479E-2</v>
      </c>
      <c r="CM521" s="32">
        <f t="shared" si="1168"/>
        <v>1.5199610487139947E-2</v>
      </c>
      <c r="CN521" s="32">
        <f t="shared" si="1168"/>
        <v>6.166336824061083E-3</v>
      </c>
      <c r="CO521" s="32">
        <f t="shared" si="1168"/>
        <v>8.5167438982029376E-3</v>
      </c>
      <c r="CP521" s="32">
        <f t="shared" si="1168"/>
        <v>1.2752094390125876E-2</v>
      </c>
      <c r="CQ521" s="32">
        <f t="shared" si="1168"/>
        <v>3.641450608142235E-3</v>
      </c>
      <c r="CR521" s="32">
        <f t="shared" si="1168"/>
        <v>5.0294531635846854E-3</v>
      </c>
      <c r="CS521" s="32">
        <f t="shared" si="1168"/>
        <v>7.5305847210319476E-3</v>
      </c>
    </row>
    <row r="522" spans="2:97" ht="13.5" thickTop="1" x14ac:dyDescent="0.2">
      <c r="H522" s="34">
        <f t="shared" si="1164"/>
        <v>9.1345456772315339E-9</v>
      </c>
      <c r="I522" s="34">
        <f t="shared" ref="I522:J522" si="1169">I517</f>
        <v>0.36329529037304648</v>
      </c>
      <c r="J522" s="34">
        <f t="shared" si="1169"/>
        <v>-0.58761203405257478</v>
      </c>
      <c r="K522" s="34">
        <f t="shared" si="1160"/>
        <v>0.36329528500547753</v>
      </c>
      <c r="L522" s="34">
        <f>$CE$6-$CE$7*SUMPRODUCT($B$6:$CD$6,Q521:CS521)</f>
        <v>-1.1588959836217327E-7</v>
      </c>
    </row>
    <row r="523" spans="2:97" ht="13.5" thickBot="1" x14ac:dyDescent="0.25">
      <c r="B523" s="39" t="s">
        <v>406</v>
      </c>
      <c r="D523" s="39" t="s">
        <v>407</v>
      </c>
      <c r="E523" s="39" t="s">
        <v>408</v>
      </c>
      <c r="F523" s="39" t="s">
        <v>409</v>
      </c>
      <c r="H523" s="39" t="s">
        <v>386</v>
      </c>
      <c r="I523" s="39" t="s">
        <v>410</v>
      </c>
      <c r="J523" s="39" t="s">
        <v>411</v>
      </c>
      <c r="K523" s="39" t="s">
        <v>388</v>
      </c>
      <c r="L523" s="39" t="s">
        <v>412</v>
      </c>
      <c r="M523" s="39" t="s">
        <v>413</v>
      </c>
      <c r="O523" s="45" t="s">
        <v>375</v>
      </c>
    </row>
    <row r="524" spans="2:97" ht="14.25" thickTop="1" thickBot="1" x14ac:dyDescent="0.25">
      <c r="B524" s="32">
        <f>1+B519</f>
        <v>5</v>
      </c>
      <c r="D524" s="32">
        <f>IF(F519,IF(M524&lt;0,D519,H524),E519)</f>
        <v>9.1345456772315339E-9</v>
      </c>
      <c r="E524" s="32">
        <f>IF(F519,IF(M524&lt;0,H524,E519),H524)</f>
        <v>1.3701818515847301E-8</v>
      </c>
      <c r="F524" s="32" t="b">
        <f>OR(F519,M524*M519&lt;=0)</f>
        <v>1</v>
      </c>
      <c r="H524" s="32">
        <f>IF(F519,(D519+E519)/2,2*H519)</f>
        <v>1.3701818515847301E-8</v>
      </c>
      <c r="I524" s="32">
        <f>I519</f>
        <v>-0.68168264358073083</v>
      </c>
      <c r="J524" s="32">
        <f>J519</f>
        <v>1</v>
      </c>
      <c r="K524" s="32">
        <f>I524+J524*H524</f>
        <v>-0.68168262987891226</v>
      </c>
      <c r="L524" s="32">
        <f>$CE$3-$CE$7*SUMPRODUCT($B$3:$CD$3,Q526:CS526)</f>
        <v>-1.0935715977211657E-7</v>
      </c>
      <c r="M524" s="32">
        <f>SUMPRODUCT(L524:L527,J524:J527)</f>
        <v>-1.8036809685698359E-7</v>
      </c>
      <c r="O524" s="46">
        <f>SUM(Q524:CS524)</f>
        <v>7.362605069134454</v>
      </c>
      <c r="P524" s="39" t="s">
        <v>402</v>
      </c>
      <c r="Q524" s="32">
        <f t="shared" ref="Q524:AV524" si="1170">SUMPRODUCT(B$3:B$6,$K524:$K527)</f>
        <v>4.1309688881710771E-2</v>
      </c>
      <c r="R524" s="32">
        <f t="shared" si="1170"/>
        <v>0.36423882872321567</v>
      </c>
      <c r="S524" s="32">
        <f t="shared" si="1170"/>
        <v>0.76790025352509672</v>
      </c>
      <c r="T524" s="32">
        <f t="shared" si="1170"/>
        <v>-0.13426458900394839</v>
      </c>
      <c r="U524" s="32">
        <f t="shared" si="1170"/>
        <v>0.18866455083755651</v>
      </c>
      <c r="V524" s="32">
        <f t="shared" si="1170"/>
        <v>0.59232597563943767</v>
      </c>
      <c r="W524" s="32">
        <f t="shared" si="1170"/>
        <v>-0.66098742266092581</v>
      </c>
      <c r="X524" s="32">
        <f t="shared" si="1170"/>
        <v>-0.33805828281942096</v>
      </c>
      <c r="Y524" s="32">
        <f t="shared" si="1170"/>
        <v>6.5603141982460145E-2</v>
      </c>
      <c r="Z524" s="32">
        <f t="shared" si="1170"/>
        <v>0.57978930126470507</v>
      </c>
      <c r="AA524" s="32">
        <f t="shared" si="1170"/>
        <v>0.90271844110621002</v>
      </c>
      <c r="AB524" s="32">
        <f t="shared" si="1170"/>
        <v>1.3063798659080912</v>
      </c>
      <c r="AC524" s="32">
        <f t="shared" si="1170"/>
        <v>0.40421502337904597</v>
      </c>
      <c r="AD524" s="32">
        <f t="shared" si="1170"/>
        <v>0.72714416322055087</v>
      </c>
      <c r="AE524" s="32">
        <f t="shared" si="1170"/>
        <v>1.1308055880224319</v>
      </c>
      <c r="AF524" s="32">
        <f t="shared" si="1170"/>
        <v>-0.12250781027793151</v>
      </c>
      <c r="AG524" s="32">
        <f t="shared" si="1170"/>
        <v>0.20042132956357339</v>
      </c>
      <c r="AH524" s="32">
        <f t="shared" si="1170"/>
        <v>0.60408275436545456</v>
      </c>
      <c r="AI524" s="32">
        <f t="shared" si="1170"/>
        <v>1.2977621177753644</v>
      </c>
      <c r="AJ524" s="32">
        <f t="shared" si="1170"/>
        <v>1.6206912576168693</v>
      </c>
      <c r="AK524" s="32">
        <f t="shared" si="1170"/>
        <v>2.0243526824187503</v>
      </c>
      <c r="AL524" s="32">
        <f t="shared" si="1170"/>
        <v>1.1221878398897052</v>
      </c>
      <c r="AM524" s="32">
        <f t="shared" si="1170"/>
        <v>1.44511697973121</v>
      </c>
      <c r="AN524" s="32">
        <f t="shared" si="1170"/>
        <v>1.8487784045330913</v>
      </c>
      <c r="AO524" s="32">
        <f t="shared" si="1170"/>
        <v>0.5954650062327278</v>
      </c>
      <c r="AP524" s="32">
        <f t="shared" si="1170"/>
        <v>0.91839414607423275</v>
      </c>
      <c r="AQ524" s="32">
        <f t="shared" si="1170"/>
        <v>1.3220555708761139</v>
      </c>
      <c r="AR524" s="32">
        <f t="shared" si="1170"/>
        <v>-0.41314539770423075</v>
      </c>
      <c r="AS524" s="32">
        <f t="shared" si="1170"/>
        <v>-9.0216257862725857E-2</v>
      </c>
      <c r="AT524" s="32">
        <f t="shared" si="1170"/>
        <v>0.31344516693915525</v>
      </c>
      <c r="AU524" s="32">
        <f t="shared" si="1170"/>
        <v>-0.58871967558988991</v>
      </c>
      <c r="AV524" s="32">
        <f t="shared" si="1170"/>
        <v>-0.26579053574838502</v>
      </c>
      <c r="AW524" s="32">
        <f t="shared" ref="AW524:CB524" si="1171">SUMPRODUCT(AH$3:AH$6,$K524:$K527)</f>
        <v>0.13787088905349609</v>
      </c>
      <c r="AX524" s="32">
        <f t="shared" si="1171"/>
        <v>-1.1154425092468674</v>
      </c>
      <c r="AY524" s="32">
        <f t="shared" si="1171"/>
        <v>-0.79251336940536243</v>
      </c>
      <c r="AZ524" s="32">
        <f t="shared" si="1171"/>
        <v>-0.38885194460348133</v>
      </c>
      <c r="BA524" s="32">
        <f t="shared" si="1171"/>
        <v>0.12533421467876366</v>
      </c>
      <c r="BB524" s="32">
        <f t="shared" si="1171"/>
        <v>0.44826335452026855</v>
      </c>
      <c r="BC524" s="32">
        <f t="shared" si="1171"/>
        <v>0.85192477932214961</v>
      </c>
      <c r="BD524" s="32">
        <f t="shared" si="1171"/>
        <v>-5.0240063206895502E-2</v>
      </c>
      <c r="BE524" s="32">
        <f t="shared" si="1171"/>
        <v>0.2726890766346094</v>
      </c>
      <c r="BF524" s="32">
        <f t="shared" si="1171"/>
        <v>0.67635050143649056</v>
      </c>
      <c r="BG524" s="32">
        <f t="shared" si="1171"/>
        <v>-0.57696289686387292</v>
      </c>
      <c r="BH524" s="32">
        <f t="shared" si="1171"/>
        <v>-0.25403375702236808</v>
      </c>
      <c r="BI524" s="32">
        <f t="shared" si="1171"/>
        <v>0.14962766777951303</v>
      </c>
      <c r="BJ524" s="32">
        <f t="shared" si="1171"/>
        <v>0.84330703118942285</v>
      </c>
      <c r="BK524" s="32">
        <f t="shared" si="1171"/>
        <v>1.1662361710309277</v>
      </c>
      <c r="BL524" s="32">
        <f t="shared" si="1171"/>
        <v>1.569897595832809</v>
      </c>
      <c r="BM524" s="32">
        <f t="shared" si="1171"/>
        <v>0.6677327533037638</v>
      </c>
      <c r="BN524" s="32">
        <f t="shared" si="1171"/>
        <v>0.99066189314526876</v>
      </c>
      <c r="BO524" s="32">
        <f t="shared" si="1171"/>
        <v>1.3943233179471499</v>
      </c>
      <c r="BP524" s="32">
        <f t="shared" si="1171"/>
        <v>0.14100991964678627</v>
      </c>
      <c r="BQ524" s="32">
        <f t="shared" si="1171"/>
        <v>0.46393905948829117</v>
      </c>
      <c r="BR524" s="32">
        <f t="shared" si="1171"/>
        <v>0.86760048429017234</v>
      </c>
      <c r="BS524" s="32">
        <f t="shared" si="1171"/>
        <v>-1.3220555708761139</v>
      </c>
      <c r="BT524" s="32">
        <f t="shared" si="1171"/>
        <v>-0.99912643103460896</v>
      </c>
      <c r="BU524" s="32">
        <f t="shared" si="1171"/>
        <v>-0.5954650062327278</v>
      </c>
      <c r="BV524" s="32">
        <f t="shared" si="1171"/>
        <v>-1.4976298487617732</v>
      </c>
      <c r="BW524" s="32">
        <f t="shared" si="1171"/>
        <v>-1.1747007089202683</v>
      </c>
      <c r="BX524" s="32">
        <f t="shared" si="1171"/>
        <v>-0.77103928411838707</v>
      </c>
      <c r="BY524" s="32">
        <f t="shared" si="1171"/>
        <v>-2.0243526824187503</v>
      </c>
      <c r="BZ524" s="32">
        <f t="shared" si="1171"/>
        <v>-1.7014235425772457</v>
      </c>
      <c r="CA524" s="32">
        <f t="shared" si="1171"/>
        <v>-1.2977621177753644</v>
      </c>
      <c r="CB524" s="32">
        <f t="shared" si="1171"/>
        <v>-0.78357595849311945</v>
      </c>
      <c r="CC524" s="32">
        <f t="shared" ref="CC524:CS524" si="1172">SUMPRODUCT(BN$3:BN$6,$K524:$K527)</f>
        <v>-0.4606468186516145</v>
      </c>
      <c r="CD524" s="32">
        <f t="shared" si="1172"/>
        <v>-5.698539384973339E-2</v>
      </c>
      <c r="CE524" s="32">
        <f t="shared" si="1172"/>
        <v>-0.9591502363787785</v>
      </c>
      <c r="CF524" s="32">
        <f t="shared" si="1172"/>
        <v>-0.63622109653727366</v>
      </c>
      <c r="CG524" s="32">
        <f t="shared" si="1172"/>
        <v>-0.23255967173539255</v>
      </c>
      <c r="CH524" s="32">
        <f t="shared" si="1172"/>
        <v>-1.4858730700357561</v>
      </c>
      <c r="CI524" s="32">
        <f t="shared" si="1172"/>
        <v>-1.1629439301942512</v>
      </c>
      <c r="CJ524" s="32">
        <f t="shared" si="1172"/>
        <v>-0.75928250539236997</v>
      </c>
      <c r="CK524" s="32">
        <f t="shared" si="1172"/>
        <v>-6.5603141982460145E-2</v>
      </c>
      <c r="CL524" s="32">
        <f t="shared" si="1172"/>
        <v>0.25732599785904475</v>
      </c>
      <c r="CM524" s="32">
        <f t="shared" si="1172"/>
        <v>0.66098742266092581</v>
      </c>
      <c r="CN524" s="32">
        <f t="shared" si="1172"/>
        <v>-0.2411774198681193</v>
      </c>
      <c r="CO524" s="32">
        <f t="shared" si="1172"/>
        <v>8.1751719973385595E-2</v>
      </c>
      <c r="CP524" s="32">
        <f t="shared" si="1172"/>
        <v>0.4854131447752667</v>
      </c>
      <c r="CQ524" s="32">
        <f t="shared" si="1172"/>
        <v>-0.76790025352509672</v>
      </c>
      <c r="CR524" s="32">
        <f t="shared" si="1172"/>
        <v>-0.44497111368359188</v>
      </c>
      <c r="CS524" s="32">
        <f t="shared" si="1172"/>
        <v>-4.1309688881710771E-2</v>
      </c>
    </row>
    <row r="525" spans="2:97" ht="14.25" thickTop="1" thickBot="1" x14ac:dyDescent="0.25">
      <c r="H525" s="33">
        <f>H524</f>
        <v>1.3701818515847301E-8</v>
      </c>
      <c r="I525" s="33">
        <f t="shared" ref="I525:J525" si="1173">I520</f>
        <v>0.62822621011594604</v>
      </c>
      <c r="J525" s="33">
        <f t="shared" si="1173"/>
        <v>0.31608072598130943</v>
      </c>
      <c r="K525" s="33">
        <f t="shared" ref="K525:K527" si="1174">I525+J525*H525</f>
        <v>0.6282262144468268</v>
      </c>
      <c r="L525" s="33">
        <f>$CE$4-$CE$7*SUMPRODUCT($B$4:$CD$4,Q526:CS526)</f>
        <v>-4.633147909771651E-8</v>
      </c>
      <c r="M525" s="39" t="s">
        <v>414</v>
      </c>
      <c r="O525" s="47">
        <f t="shared" ref="O525:O526" si="1175">SUM(Q525:CS525)</f>
        <v>127.41798389465342</v>
      </c>
      <c r="P525" s="39" t="s">
        <v>404</v>
      </c>
      <c r="Q525" s="33">
        <f>EXP(Q524)</f>
        <v>1.0421748055246727</v>
      </c>
      <c r="R525" s="33">
        <f>EXP(R524)</f>
        <v>1.4394179474602853</v>
      </c>
      <c r="S525" s="33">
        <f t="shared" ref="S525:CD525" si="1176">EXP(S524)</f>
        <v>2.1552360500110654</v>
      </c>
      <c r="T525" s="33">
        <f t="shared" si="1176"/>
        <v>0.87435868830044006</v>
      </c>
      <c r="U525" s="33">
        <f t="shared" si="1176"/>
        <v>1.2076357841176877</v>
      </c>
      <c r="V525" s="33">
        <f t="shared" si="1176"/>
        <v>1.8081893322270339</v>
      </c>
      <c r="W525" s="33">
        <f t="shared" si="1176"/>
        <v>0.51634123565471357</v>
      </c>
      <c r="X525" s="33">
        <f t="shared" si="1176"/>
        <v>0.71315372207740424</v>
      </c>
      <c r="Y525" s="33">
        <f t="shared" si="1176"/>
        <v>1.0678028669384791</v>
      </c>
      <c r="Z525" s="33">
        <f t="shared" si="1176"/>
        <v>1.7856621543533986</v>
      </c>
      <c r="AA525" s="33">
        <f t="shared" si="1176"/>
        <v>2.4662984937376997</v>
      </c>
      <c r="AB525" s="33">
        <f t="shared" si="1176"/>
        <v>3.6927811225155911</v>
      </c>
      <c r="AC525" s="33">
        <f t="shared" si="1176"/>
        <v>1.4981260444519668</v>
      </c>
      <c r="AD525" s="33">
        <f t="shared" si="1176"/>
        <v>2.0691629700798733</v>
      </c>
      <c r="AE525" s="33">
        <f t="shared" si="1176"/>
        <v>3.0981513286898577</v>
      </c>
      <c r="AF525" s="33">
        <f t="shared" si="1176"/>
        <v>0.884698995171462</v>
      </c>
      <c r="AG525" s="33">
        <f t="shared" si="1176"/>
        <v>1.2219174796772945</v>
      </c>
      <c r="AH525" s="33">
        <f t="shared" si="1176"/>
        <v>1.8295732709083994</v>
      </c>
      <c r="AI525" s="33">
        <f t="shared" si="1176"/>
        <v>3.6610943951129475</v>
      </c>
      <c r="AJ525" s="33">
        <f t="shared" si="1176"/>
        <v>5.0565845112891417</v>
      </c>
      <c r="AK525" s="33">
        <f t="shared" si="1176"/>
        <v>7.5712083817536469</v>
      </c>
      <c r="AL525" s="33">
        <f t="shared" si="1176"/>
        <v>3.0715669541094717</v>
      </c>
      <c r="AM525" s="33">
        <f t="shared" si="1176"/>
        <v>4.2423483825683652</v>
      </c>
      <c r="AN525" s="33">
        <f t="shared" si="1176"/>
        <v>6.3520551393359268</v>
      </c>
      <c r="AO525" s="33">
        <f t="shared" si="1176"/>
        <v>1.8138742116966406</v>
      </c>
      <c r="AP525" s="33">
        <f t="shared" si="1176"/>
        <v>2.5052640698189568</v>
      </c>
      <c r="AQ525" s="33">
        <f t="shared" si="1176"/>
        <v>3.7511241593159514</v>
      </c>
      <c r="AR525" s="33">
        <f t="shared" si="1176"/>
        <v>0.66156608564454344</v>
      </c>
      <c r="AS525" s="33">
        <f t="shared" si="1176"/>
        <v>0.91373356183600396</v>
      </c>
      <c r="AT525" s="33">
        <f t="shared" si="1176"/>
        <v>1.3681304419252462</v>
      </c>
      <c r="AU525" s="33">
        <f t="shared" si="1176"/>
        <v>0.55503745801742599</v>
      </c>
      <c r="AV525" s="33">
        <f t="shared" si="1176"/>
        <v>0.76659968591430649</v>
      </c>
      <c r="AW525" s="33">
        <f t="shared" si="1176"/>
        <v>1.1478273436320752</v>
      </c>
      <c r="AX525" s="33">
        <f t="shared" si="1176"/>
        <v>0.32777020545702357</v>
      </c>
      <c r="AY525" s="33">
        <f t="shared" si="1176"/>
        <v>0.45270554793354717</v>
      </c>
      <c r="AZ525" s="33">
        <f t="shared" si="1176"/>
        <v>0.67783461965852221</v>
      </c>
      <c r="BA525" s="33">
        <f t="shared" si="1176"/>
        <v>1.1335272312061409</v>
      </c>
      <c r="BB525" s="33">
        <f t="shared" si="1176"/>
        <v>1.5655909468197715</v>
      </c>
      <c r="BC525" s="33">
        <f t="shared" si="1176"/>
        <v>2.3441544925227671</v>
      </c>
      <c r="BD525" s="33">
        <f t="shared" si="1176"/>
        <v>0.95100109672222088</v>
      </c>
      <c r="BE525" s="33">
        <f t="shared" si="1176"/>
        <v>1.3134917860418112</v>
      </c>
      <c r="BF525" s="33">
        <f t="shared" si="1176"/>
        <v>1.9666871971865829</v>
      </c>
      <c r="BG525" s="33">
        <f t="shared" si="1176"/>
        <v>0.56160142051657835</v>
      </c>
      <c r="BH525" s="33">
        <f t="shared" si="1176"/>
        <v>0.77566561744292317</v>
      </c>
      <c r="BI525" s="33">
        <f t="shared" si="1176"/>
        <v>1.1614017349281418</v>
      </c>
      <c r="BJ525" s="33">
        <f t="shared" si="1176"/>
        <v>2.324039955015694</v>
      </c>
      <c r="BK525" s="33">
        <f t="shared" si="1176"/>
        <v>3.209888402723613</v>
      </c>
      <c r="BL525" s="33">
        <f t="shared" si="1176"/>
        <v>4.8061559981717847</v>
      </c>
      <c r="BM525" s="33">
        <f t="shared" si="1176"/>
        <v>1.9498116015214197</v>
      </c>
      <c r="BN525" s="33">
        <f t="shared" si="1176"/>
        <v>2.6930163716472322</v>
      </c>
      <c r="BO525" s="33">
        <f t="shared" si="1176"/>
        <v>4.0322451013514629</v>
      </c>
      <c r="BP525" s="33">
        <f t="shared" si="1176"/>
        <v>1.151436069767203</v>
      </c>
      <c r="BQ525" s="33">
        <f t="shared" si="1176"/>
        <v>1.5903260522035405</v>
      </c>
      <c r="BR525" s="33">
        <f t="shared" si="1176"/>
        <v>2.3811902894697083</v>
      </c>
      <c r="BS525" s="33">
        <f t="shared" si="1176"/>
        <v>0.26658675040560598</v>
      </c>
      <c r="BT525" s="33">
        <f t="shared" si="1176"/>
        <v>0.36820094964372097</v>
      </c>
      <c r="BU525" s="33">
        <f t="shared" si="1176"/>
        <v>0.55130614546012624</v>
      </c>
      <c r="BV525" s="33">
        <f t="shared" si="1176"/>
        <v>0.2236596395991115</v>
      </c>
      <c r="BW525" s="33">
        <f t="shared" si="1176"/>
        <v>0.30891142028652557</v>
      </c>
      <c r="BX525" s="33">
        <f t="shared" si="1176"/>
        <v>0.46253211614898865</v>
      </c>
      <c r="BY525" s="33">
        <f t="shared" si="1176"/>
        <v>0.1320793127831438</v>
      </c>
      <c r="BZ525" s="33">
        <f t="shared" si="1176"/>
        <v>0.18242365129193955</v>
      </c>
      <c r="CA525" s="33">
        <f t="shared" si="1176"/>
        <v>0.27314237003417913</v>
      </c>
      <c r="CB525" s="33">
        <f t="shared" si="1176"/>
        <v>0.45676969787394889</v>
      </c>
      <c r="CC525" s="33">
        <f t="shared" si="1176"/>
        <v>0.63087545149853341</v>
      </c>
      <c r="CD525" s="33">
        <f t="shared" si="1176"/>
        <v>0.94460786635020166</v>
      </c>
      <c r="CE525" s="33">
        <f t="shared" ref="CE525:CS525" si="1177">EXP(CE524)</f>
        <v>0.38321839270273866</v>
      </c>
      <c r="CF525" s="33">
        <f t="shared" si="1177"/>
        <v>0.52928878085428499</v>
      </c>
      <c r="CG525" s="33">
        <f t="shared" si="1177"/>
        <v>0.79250245793884389</v>
      </c>
      <c r="CH525" s="33">
        <f t="shared" si="1177"/>
        <v>0.22630467457052855</v>
      </c>
      <c r="CI525" s="33">
        <f t="shared" si="1177"/>
        <v>0.31256465656640381</v>
      </c>
      <c r="CJ525" s="33">
        <f t="shared" si="1177"/>
        <v>0.46800209555524391</v>
      </c>
      <c r="CK525" s="33">
        <f t="shared" si="1177"/>
        <v>0.93650244905889957</v>
      </c>
      <c r="CL525" s="33">
        <f t="shared" si="1177"/>
        <v>1.2934667254187218</v>
      </c>
      <c r="CM525" s="33">
        <f t="shared" si="1177"/>
        <v>1.9367037357223926</v>
      </c>
      <c r="CN525" s="33">
        <f t="shared" si="1177"/>
        <v>0.78570221483818414</v>
      </c>
      <c r="CO525" s="33">
        <f t="shared" si="1177"/>
        <v>1.0851863462847882</v>
      </c>
      <c r="CP525" s="33">
        <f t="shared" si="1177"/>
        <v>1.6248461668964269</v>
      </c>
      <c r="CQ525" s="33">
        <f t="shared" si="1177"/>
        <v>0.46398629978134687</v>
      </c>
      <c r="CR525" s="33">
        <f t="shared" si="1177"/>
        <v>0.6408427873524789</v>
      </c>
      <c r="CS525" s="33">
        <f t="shared" si="1177"/>
        <v>0.95953192756042482</v>
      </c>
    </row>
    <row r="526" spans="2:97" ht="14.25" thickTop="1" thickBot="1" x14ac:dyDescent="0.25">
      <c r="H526" s="32">
        <f t="shared" ref="H526:H527" si="1178">H525</f>
        <v>1.3701818515847301E-8</v>
      </c>
      <c r="I526" s="32">
        <f t="shared" ref="I526:J526" si="1179">I521</f>
        <v>-0.35114855448534721</v>
      </c>
      <c r="J526" s="32">
        <f t="shared" si="1179"/>
        <v>-9.3854047950438793E-2</v>
      </c>
      <c r="K526" s="32">
        <f t="shared" si="1174"/>
        <v>-0.35114855577131832</v>
      </c>
      <c r="L526" s="32">
        <f>$CE$5-$CE$7*SUMPRODUCT($B$5:$CD$5,Q526:CS526)</f>
        <v>1.3206488347350387E-8</v>
      </c>
      <c r="M526" s="32">
        <f>SUMPRODUCT($B$7:$CD$7, LN(Q526:CS526))</f>
        <v>-487.23803414473014</v>
      </c>
      <c r="O526" s="48">
        <f t="shared" si="1175"/>
        <v>0.99999999999999989</v>
      </c>
      <c r="P526" s="39" t="s">
        <v>405</v>
      </c>
      <c r="Q526" s="32">
        <f t="shared" ref="Q526:AV526" si="1180">Q525/$O525</f>
        <v>8.1791814127770337E-3</v>
      </c>
      <c r="R526" s="32">
        <f t="shared" si="1180"/>
        <v>1.1296819361467583E-2</v>
      </c>
      <c r="S526" s="32">
        <f t="shared" si="1180"/>
        <v>1.6914692762624233E-2</v>
      </c>
      <c r="T526" s="32">
        <f t="shared" si="1180"/>
        <v>6.8621293601956682E-3</v>
      </c>
      <c r="U526" s="32">
        <f t="shared" si="1180"/>
        <v>9.4777499000151828E-3</v>
      </c>
      <c r="V526" s="32">
        <f t="shared" si="1180"/>
        <v>1.4191005672496025E-2</v>
      </c>
      <c r="W526" s="32">
        <f t="shared" si="1180"/>
        <v>4.0523419055320635E-3</v>
      </c>
      <c r="X526" s="32">
        <f t="shared" si="1180"/>
        <v>5.5969628484078444E-3</v>
      </c>
      <c r="Y526" s="32">
        <f t="shared" si="1180"/>
        <v>8.3803151980596131E-3</v>
      </c>
      <c r="Z526" s="32">
        <f t="shared" si="1180"/>
        <v>1.4014208197092081E-2</v>
      </c>
      <c r="AA526" s="32">
        <f t="shared" si="1180"/>
        <v>1.9355968587423146E-2</v>
      </c>
      <c r="AB526" s="32">
        <f t="shared" si="1180"/>
        <v>2.8981632024320105E-2</v>
      </c>
      <c r="AC526" s="32">
        <f t="shared" si="1180"/>
        <v>1.1757571409155138E-2</v>
      </c>
      <c r="AD526" s="32">
        <f t="shared" si="1180"/>
        <v>1.6239175246962115E-2</v>
      </c>
      <c r="AE526" s="32">
        <f t="shared" si="1180"/>
        <v>2.4314866975538914E-2</v>
      </c>
      <c r="AF526" s="32">
        <f t="shared" si="1180"/>
        <v>6.9432820087854553E-3</v>
      </c>
      <c r="AG526" s="32">
        <f t="shared" si="1180"/>
        <v>9.589835298975934E-3</v>
      </c>
      <c r="AH526" s="32">
        <f t="shared" si="1180"/>
        <v>1.4358830794411668E-2</v>
      </c>
      <c r="AI526" s="32">
        <f t="shared" si="1180"/>
        <v>2.8732948703221246E-2</v>
      </c>
      <c r="AJ526" s="32">
        <f t="shared" si="1180"/>
        <v>3.9685014287071302E-2</v>
      </c>
      <c r="AK526" s="32">
        <f t="shared" si="1180"/>
        <v>5.9420249405400791E-2</v>
      </c>
      <c r="AL526" s="32">
        <f t="shared" si="1180"/>
        <v>2.4106227866931094E-2</v>
      </c>
      <c r="AM526" s="32">
        <f t="shared" si="1180"/>
        <v>3.3294737939629088E-2</v>
      </c>
      <c r="AN526" s="32">
        <f t="shared" si="1180"/>
        <v>4.9852108353775841E-2</v>
      </c>
      <c r="AO526" s="32">
        <f t="shared" si="1180"/>
        <v>1.4235621662294662E-2</v>
      </c>
      <c r="AP526" s="32">
        <f t="shared" si="1180"/>
        <v>1.9661777664683959E-2</v>
      </c>
      <c r="AQ526" s="32">
        <f t="shared" si="1180"/>
        <v>2.9439519011831988E-2</v>
      </c>
      <c r="AR526" s="32">
        <f t="shared" si="1180"/>
        <v>5.1920934975043459E-3</v>
      </c>
      <c r="AS526" s="32">
        <f t="shared" si="1180"/>
        <v>7.1711506798872301E-3</v>
      </c>
      <c r="AT526" s="32">
        <f t="shared" si="1180"/>
        <v>1.073734177944919E-2</v>
      </c>
      <c r="AU526" s="32">
        <f t="shared" si="1180"/>
        <v>4.3560370447889019E-3</v>
      </c>
      <c r="AV526" s="32">
        <f t="shared" si="1180"/>
        <v>6.016416697882423E-3</v>
      </c>
      <c r="AW526" s="32">
        <f t="shared" ref="AW526:CB526" si="1181">AW525/$O525</f>
        <v>9.0083621522459127E-3</v>
      </c>
      <c r="AX526" s="32">
        <f t="shared" si="1181"/>
        <v>2.5724014416051134E-3</v>
      </c>
      <c r="AY526" s="32">
        <f t="shared" si="1181"/>
        <v>3.5529172107120676E-3</v>
      </c>
      <c r="AZ526" s="32">
        <f t="shared" si="1181"/>
        <v>5.3197719736245552E-3</v>
      </c>
      <c r="BA526" s="32">
        <f t="shared" si="1181"/>
        <v>8.8961322142980855E-3</v>
      </c>
      <c r="BB526" s="32">
        <f t="shared" si="1181"/>
        <v>1.2287048491633411E-2</v>
      </c>
      <c r="BC526" s="32">
        <f t="shared" si="1181"/>
        <v>1.83973597829084E-2</v>
      </c>
      <c r="BD526" s="32">
        <f t="shared" si="1181"/>
        <v>7.4636332145114554E-3</v>
      </c>
      <c r="BE526" s="32">
        <f t="shared" si="1181"/>
        <v>1.0308527461302317E-2</v>
      </c>
      <c r="BF526" s="32">
        <f t="shared" si="1181"/>
        <v>1.5434926350840707E-2</v>
      </c>
      <c r="BG526" s="32">
        <f t="shared" si="1181"/>
        <v>4.4075522414551696E-3</v>
      </c>
      <c r="BH526" s="32">
        <f t="shared" si="1181"/>
        <v>6.0875678121247593E-3</v>
      </c>
      <c r="BI526" s="32">
        <f t="shared" si="1181"/>
        <v>9.1148964959951416E-3</v>
      </c>
      <c r="BJ526" s="32">
        <f t="shared" si="1181"/>
        <v>1.8239497157145124E-2</v>
      </c>
      <c r="BK526" s="32">
        <f t="shared" si="1181"/>
        <v>2.5191800282897924E-2</v>
      </c>
      <c r="BL526" s="32">
        <f t="shared" si="1181"/>
        <v>3.7719604809831365E-2</v>
      </c>
      <c r="BM526" s="32">
        <f t="shared" si="1181"/>
        <v>1.5302483542146484E-2</v>
      </c>
      <c r="BN526" s="32">
        <f t="shared" si="1181"/>
        <v>2.1135292596324261E-2</v>
      </c>
      <c r="BO526" s="32">
        <f t="shared" si="1181"/>
        <v>3.1645808371016451E-2</v>
      </c>
      <c r="BP526" s="32">
        <f t="shared" si="1181"/>
        <v>9.0366841051196262E-3</v>
      </c>
      <c r="BQ526" s="32">
        <f t="shared" si="1181"/>
        <v>1.2481174192164188E-2</v>
      </c>
      <c r="BR526" s="32">
        <f t="shared" si="1181"/>
        <v>1.8688023595149865E-2</v>
      </c>
      <c r="BS526" s="32">
        <f t="shared" si="1181"/>
        <v>2.0922223241737559E-3</v>
      </c>
      <c r="BT526" s="32">
        <f t="shared" si="1181"/>
        <v>2.8897094302492024E-3</v>
      </c>
      <c r="BU526" s="32">
        <f t="shared" si="1181"/>
        <v>4.3267530109088442E-3</v>
      </c>
      <c r="BV526" s="32">
        <f t="shared" si="1181"/>
        <v>1.7553223867050724E-3</v>
      </c>
      <c r="BW526" s="32">
        <f t="shared" si="1181"/>
        <v>2.4243941933811105E-3</v>
      </c>
      <c r="BX526" s="32">
        <f t="shared" si="1181"/>
        <v>3.630037942928062E-3</v>
      </c>
      <c r="BY526" s="32">
        <f t="shared" si="1181"/>
        <v>1.0365829747576627E-3</v>
      </c>
      <c r="BZ526" s="32">
        <f t="shared" si="1181"/>
        <v>1.4316946926641351E-3</v>
      </c>
      <c r="CA526" s="32">
        <f t="shared" si="1181"/>
        <v>2.1436720444423891E-3</v>
      </c>
      <c r="CB526" s="32">
        <f t="shared" si="1181"/>
        <v>3.5848134141848982E-3</v>
      </c>
      <c r="CC526" s="32">
        <f t="shared" ref="CC526:CS526" si="1182">CC525/$O525</f>
        <v>4.9512277012649037E-3</v>
      </c>
      <c r="CD526" s="32">
        <f t="shared" si="1182"/>
        <v>7.4134579552850568E-3</v>
      </c>
      <c r="CE526" s="32">
        <f t="shared" si="1182"/>
        <v>3.0075691122186943E-3</v>
      </c>
      <c r="CF526" s="32">
        <f t="shared" si="1182"/>
        <v>4.1539566447063711E-3</v>
      </c>
      <c r="CG526" s="32">
        <f t="shared" si="1182"/>
        <v>6.2197064630536668E-3</v>
      </c>
      <c r="CH526" s="32">
        <f t="shared" si="1182"/>
        <v>1.7760811123619146E-3</v>
      </c>
      <c r="CI526" s="32">
        <f t="shared" si="1182"/>
        <v>2.4530654701366635E-3</v>
      </c>
      <c r="CJ526" s="32">
        <f t="shared" si="1182"/>
        <v>3.6729673571210988E-3</v>
      </c>
      <c r="CK526" s="32">
        <f t="shared" si="1182"/>
        <v>7.3498451351512563E-3</v>
      </c>
      <c r="CL526" s="32">
        <f t="shared" si="1182"/>
        <v>1.0151367066741015E-2</v>
      </c>
      <c r="CM526" s="32">
        <f t="shared" si="1182"/>
        <v>1.5199610577135012E-2</v>
      </c>
      <c r="CN526" s="32">
        <f t="shared" si="1182"/>
        <v>6.1663368923478385E-3</v>
      </c>
      <c r="CO526" s="32">
        <f t="shared" si="1182"/>
        <v>8.5167439722009571E-3</v>
      </c>
      <c r="CP526" s="32">
        <f t="shared" si="1182"/>
        <v>1.2752094462896355E-2</v>
      </c>
      <c r="CQ526" s="32">
        <f t="shared" si="1182"/>
        <v>3.6414506461266978E-3</v>
      </c>
      <c r="CR526" s="32">
        <f t="shared" si="1182"/>
        <v>5.0294532040493951E-3</v>
      </c>
      <c r="CS526" s="32">
        <f t="shared" si="1182"/>
        <v>7.5305847591635592E-3</v>
      </c>
    </row>
    <row r="527" spans="2:97" ht="13.5" thickTop="1" x14ac:dyDescent="0.2">
      <c r="H527" s="34">
        <f t="shared" si="1178"/>
        <v>1.3701818515847301E-8</v>
      </c>
      <c r="I527" s="34">
        <f t="shared" ref="I527:J527" si="1183">I522</f>
        <v>0.36329529037304648</v>
      </c>
      <c r="J527" s="34">
        <f t="shared" si="1183"/>
        <v>-0.58761203405257478</v>
      </c>
      <c r="K527" s="34">
        <f t="shared" si="1174"/>
        <v>0.363295282321693</v>
      </c>
      <c r="L527" s="34">
        <f>$CE$6-$CE$7*SUMPRODUCT($B$6:$CD$6,Q526:CS526)</f>
        <v>9.3815245350015175E-8</v>
      </c>
    </row>
    <row r="528" spans="2:97" ht="13.5" thickBot="1" x14ac:dyDescent="0.25">
      <c r="B528" s="39" t="s">
        <v>406</v>
      </c>
      <c r="D528" s="39" t="s">
        <v>407</v>
      </c>
      <c r="E528" s="39" t="s">
        <v>408</v>
      </c>
      <c r="F528" s="39" t="s">
        <v>409</v>
      </c>
      <c r="H528" s="39" t="s">
        <v>386</v>
      </c>
      <c r="I528" s="39" t="s">
        <v>410</v>
      </c>
      <c r="J528" s="39" t="s">
        <v>411</v>
      </c>
      <c r="K528" s="39" t="s">
        <v>388</v>
      </c>
      <c r="L528" s="39" t="s">
        <v>412</v>
      </c>
      <c r="M528" s="39" t="s">
        <v>413</v>
      </c>
      <c r="O528" s="45" t="s">
        <v>375</v>
      </c>
    </row>
    <row r="529" spans="2:97" ht="14.25" thickTop="1" thickBot="1" x14ac:dyDescent="0.25">
      <c r="B529" s="32">
        <f>1+B524</f>
        <v>6</v>
      </c>
      <c r="D529" s="32">
        <f>IF(F524,IF(M529&lt;0,D524,H529),E524)</f>
        <v>1.1418182096539417E-8</v>
      </c>
      <c r="E529" s="32">
        <f>IF(F524,IF(M529&lt;0,H529,E524),H529)</f>
        <v>1.3701818515847301E-8</v>
      </c>
      <c r="F529" s="32" t="b">
        <f>OR(F524,M529*M524&lt;=0)</f>
        <v>1</v>
      </c>
      <c r="H529" s="32">
        <f>IF(F524,(D524+E524)/2,2*H524)</f>
        <v>1.1418182096539417E-8</v>
      </c>
      <c r="I529" s="32">
        <f>I524</f>
        <v>-0.68168264358073083</v>
      </c>
      <c r="J529" s="32">
        <f>J524</f>
        <v>1</v>
      </c>
      <c r="K529" s="32">
        <f>I529+J529*H529</f>
        <v>-0.68168263216254876</v>
      </c>
      <c r="L529" s="32">
        <f>$CE$3-$CE$7*SUMPRODUCT($B$3:$CD$3,Q531:CS531)</f>
        <v>1.2851046449213754E-8</v>
      </c>
      <c r="M529" s="32">
        <f>SUMPRODUCT(L529:L532,J529:J532)</f>
        <v>2.1202311438404805E-8</v>
      </c>
      <c r="O529" s="46">
        <f>SUM(Q529:CS529)</f>
        <v>7.3626050855522145</v>
      </c>
      <c r="P529" s="39" t="s">
        <v>402</v>
      </c>
      <c r="Q529" s="32">
        <f t="shared" ref="Q529:AV529" si="1184">SUMPRODUCT(B$3:B$6,$K529:$K532)</f>
        <v>4.1309690330940008E-2</v>
      </c>
      <c r="R529" s="32">
        <f t="shared" si="1184"/>
        <v>0.36423883136523805</v>
      </c>
      <c r="S529" s="32">
        <f t="shared" si="1184"/>
        <v>0.76790025765811054</v>
      </c>
      <c r="T529" s="32">
        <f t="shared" si="1184"/>
        <v>-0.1342645874475549</v>
      </c>
      <c r="U529" s="32">
        <f t="shared" si="1184"/>
        <v>0.18866455358674311</v>
      </c>
      <c r="V529" s="32">
        <f t="shared" si="1184"/>
        <v>0.59232597987961566</v>
      </c>
      <c r="W529" s="32">
        <f t="shared" si="1184"/>
        <v>-0.66098742078303963</v>
      </c>
      <c r="X529" s="32">
        <f t="shared" si="1184"/>
        <v>-0.33805827974874159</v>
      </c>
      <c r="Y529" s="32">
        <f t="shared" si="1184"/>
        <v>6.5603146544130908E-2</v>
      </c>
      <c r="Z529" s="32">
        <f t="shared" si="1184"/>
        <v>0.57978930209523716</v>
      </c>
      <c r="AA529" s="32">
        <f t="shared" si="1184"/>
        <v>0.90271844312953509</v>
      </c>
      <c r="AB529" s="32">
        <f t="shared" si="1184"/>
        <v>1.3063798694224076</v>
      </c>
      <c r="AC529" s="32">
        <f t="shared" si="1184"/>
        <v>0.40421502431674222</v>
      </c>
      <c r="AD529" s="32">
        <f t="shared" si="1184"/>
        <v>0.72714416535104021</v>
      </c>
      <c r="AE529" s="32">
        <f t="shared" si="1184"/>
        <v>1.1308055916439128</v>
      </c>
      <c r="AF529" s="32">
        <f t="shared" si="1184"/>
        <v>-0.12250780901874248</v>
      </c>
      <c r="AG529" s="32">
        <f t="shared" si="1184"/>
        <v>0.20042133201555554</v>
      </c>
      <c r="AH529" s="32">
        <f t="shared" si="1184"/>
        <v>0.60408275830842806</v>
      </c>
      <c r="AI529" s="32">
        <f t="shared" si="1184"/>
        <v>1.2977621177809666</v>
      </c>
      <c r="AJ529" s="32">
        <f t="shared" si="1184"/>
        <v>1.6206912588152647</v>
      </c>
      <c r="AK529" s="32">
        <f t="shared" si="1184"/>
        <v>2.0243526851081373</v>
      </c>
      <c r="AL529" s="32">
        <f t="shared" si="1184"/>
        <v>1.1221878400024718</v>
      </c>
      <c r="AM529" s="32">
        <f t="shared" si="1184"/>
        <v>1.4451169810367699</v>
      </c>
      <c r="AN529" s="32">
        <f t="shared" si="1184"/>
        <v>1.8487784073296423</v>
      </c>
      <c r="AO529" s="32">
        <f t="shared" si="1184"/>
        <v>0.5954650066669871</v>
      </c>
      <c r="AP529" s="32">
        <f t="shared" si="1184"/>
        <v>0.91839414770128502</v>
      </c>
      <c r="AQ529" s="32">
        <f t="shared" si="1184"/>
        <v>1.3220555739941575</v>
      </c>
      <c r="AR529" s="32">
        <f t="shared" si="1184"/>
        <v>-0.41314539777742587</v>
      </c>
      <c r="AS529" s="32">
        <f t="shared" si="1184"/>
        <v>-9.0216256743127859E-2</v>
      </c>
      <c r="AT529" s="32">
        <f t="shared" si="1184"/>
        <v>0.31344516954974466</v>
      </c>
      <c r="AU529" s="32">
        <f t="shared" si="1184"/>
        <v>-0.58871967555592075</v>
      </c>
      <c r="AV529" s="32">
        <f t="shared" si="1184"/>
        <v>-0.26579053452162277</v>
      </c>
      <c r="AW529" s="32">
        <f t="shared" ref="AW529:CB529" si="1185">SUMPRODUCT(AH$3:AH$6,$K529:$K532)</f>
        <v>0.13787089177124975</v>
      </c>
      <c r="AX529" s="32">
        <f t="shared" si="1185"/>
        <v>-1.1154425088914055</v>
      </c>
      <c r="AY529" s="32">
        <f t="shared" si="1185"/>
        <v>-0.79251336785710758</v>
      </c>
      <c r="AZ529" s="32">
        <f t="shared" si="1185"/>
        <v>-0.38885194156423503</v>
      </c>
      <c r="BA529" s="32">
        <f t="shared" si="1185"/>
        <v>0.12533421398687128</v>
      </c>
      <c r="BB529" s="32">
        <f t="shared" si="1185"/>
        <v>0.44826335502116932</v>
      </c>
      <c r="BC529" s="32">
        <f t="shared" si="1185"/>
        <v>0.85192478131404181</v>
      </c>
      <c r="BD529" s="32">
        <f t="shared" si="1185"/>
        <v>-5.0240063791623657E-2</v>
      </c>
      <c r="BE529" s="32">
        <f t="shared" si="1185"/>
        <v>0.27268907724267438</v>
      </c>
      <c r="BF529" s="32">
        <f t="shared" si="1185"/>
        <v>0.67635050353554682</v>
      </c>
      <c r="BG529" s="32">
        <f t="shared" si="1185"/>
        <v>-0.57696289712710835</v>
      </c>
      <c r="BH529" s="32">
        <f t="shared" si="1185"/>
        <v>-0.25403375609281031</v>
      </c>
      <c r="BI529" s="32">
        <f t="shared" si="1185"/>
        <v>0.14962767020006218</v>
      </c>
      <c r="BJ529" s="32">
        <f t="shared" si="1185"/>
        <v>0.84330702967260085</v>
      </c>
      <c r="BK529" s="32">
        <f t="shared" si="1185"/>
        <v>1.1662361707068989</v>
      </c>
      <c r="BL529" s="32">
        <f t="shared" si="1185"/>
        <v>1.5698975969997713</v>
      </c>
      <c r="BM529" s="32">
        <f t="shared" si="1185"/>
        <v>0.66773275189410586</v>
      </c>
      <c r="BN529" s="32">
        <f t="shared" si="1185"/>
        <v>0.99066189292840379</v>
      </c>
      <c r="BO529" s="32">
        <f t="shared" si="1185"/>
        <v>1.3943233192212763</v>
      </c>
      <c r="BP529" s="32">
        <f t="shared" si="1185"/>
        <v>0.14100991855862105</v>
      </c>
      <c r="BQ529" s="32">
        <f t="shared" si="1185"/>
        <v>0.46393905959291909</v>
      </c>
      <c r="BR529" s="32">
        <f t="shared" si="1185"/>
        <v>0.86760048588579153</v>
      </c>
      <c r="BS529" s="32">
        <f t="shared" si="1185"/>
        <v>-1.3220555739941575</v>
      </c>
      <c r="BT529" s="32">
        <f t="shared" si="1185"/>
        <v>-0.99912643295985959</v>
      </c>
      <c r="BU529" s="32">
        <f t="shared" si="1185"/>
        <v>-0.5954650066669871</v>
      </c>
      <c r="BV529" s="32">
        <f t="shared" si="1185"/>
        <v>-1.4976298517726523</v>
      </c>
      <c r="BW529" s="32">
        <f t="shared" si="1185"/>
        <v>-1.1747007107383542</v>
      </c>
      <c r="BX529" s="32">
        <f t="shared" si="1185"/>
        <v>-0.77103928444548187</v>
      </c>
      <c r="BY529" s="32">
        <f t="shared" si="1185"/>
        <v>-2.0243526851081373</v>
      </c>
      <c r="BZ529" s="32">
        <f t="shared" si="1185"/>
        <v>-1.701423544073839</v>
      </c>
      <c r="CA529" s="32">
        <f t="shared" si="1185"/>
        <v>-1.2977621177809666</v>
      </c>
      <c r="CB529" s="32">
        <f t="shared" si="1185"/>
        <v>-0.78357596222986037</v>
      </c>
      <c r="CC529" s="32">
        <f t="shared" ref="CC529:CS529" si="1186">SUMPRODUCT(BN$3:BN$6,$K529:$K532)</f>
        <v>-0.46064682119556233</v>
      </c>
      <c r="CD529" s="32">
        <f t="shared" si="1186"/>
        <v>-5.6985394902689834E-2</v>
      </c>
      <c r="CE529" s="32">
        <f t="shared" si="1186"/>
        <v>-0.95915024000835536</v>
      </c>
      <c r="CF529" s="32">
        <f t="shared" si="1186"/>
        <v>-0.63622109897405732</v>
      </c>
      <c r="CG529" s="32">
        <f t="shared" si="1186"/>
        <v>-0.23255967268118477</v>
      </c>
      <c r="CH529" s="32">
        <f t="shared" si="1186"/>
        <v>-1.4858730733438399</v>
      </c>
      <c r="CI529" s="32">
        <f t="shared" si="1186"/>
        <v>-1.1629439323095419</v>
      </c>
      <c r="CJ529" s="32">
        <f t="shared" si="1186"/>
        <v>-0.75928250601666947</v>
      </c>
      <c r="CK529" s="32">
        <f t="shared" si="1186"/>
        <v>-6.5603146544130908E-2</v>
      </c>
      <c r="CL529" s="32">
        <f t="shared" si="1186"/>
        <v>0.25732599449016713</v>
      </c>
      <c r="CM529" s="32">
        <f t="shared" si="1186"/>
        <v>0.66098742078303963</v>
      </c>
      <c r="CN529" s="32">
        <f t="shared" si="1186"/>
        <v>-0.24117742432262582</v>
      </c>
      <c r="CO529" s="32">
        <f t="shared" si="1186"/>
        <v>8.1751716711672195E-2</v>
      </c>
      <c r="CP529" s="32">
        <f t="shared" si="1186"/>
        <v>0.48541314300454474</v>
      </c>
      <c r="CQ529" s="32">
        <f t="shared" si="1186"/>
        <v>-0.76790025765811054</v>
      </c>
      <c r="CR529" s="32">
        <f t="shared" si="1186"/>
        <v>-0.4449711166238125</v>
      </c>
      <c r="CS529" s="32">
        <f t="shared" si="1186"/>
        <v>-4.1309690330940008E-2</v>
      </c>
    </row>
    <row r="530" spans="2:97" ht="14.25" thickTop="1" thickBot="1" x14ac:dyDescent="0.25">
      <c r="H530" s="33">
        <f>H529</f>
        <v>1.1418182096539417E-8</v>
      </c>
      <c r="I530" s="33">
        <f t="shared" ref="I530:J530" si="1187">I525</f>
        <v>0.62822621011594604</v>
      </c>
      <c r="J530" s="33">
        <f t="shared" si="1187"/>
        <v>0.31608072598130943</v>
      </c>
      <c r="K530" s="33">
        <f t="shared" ref="K530:K532" si="1188">I530+J530*H530</f>
        <v>0.6282262137250133</v>
      </c>
      <c r="L530" s="33">
        <f>$CE$4-$CE$7*SUMPRODUCT($B$4:$CD$4,Q531:CS531)</f>
        <v>5.4421676054516865E-9</v>
      </c>
      <c r="M530" s="39" t="s">
        <v>414</v>
      </c>
      <c r="O530" s="47">
        <f t="shared" ref="O530:O531" si="1189">SUM(Q530:CS530)</f>
        <v>127.41798403259023</v>
      </c>
      <c r="P530" s="39" t="s">
        <v>404</v>
      </c>
      <c r="Q530" s="33">
        <f>EXP(Q529)</f>
        <v>1.042174807035023</v>
      </c>
      <c r="R530" s="33">
        <f>EXP(R529)</f>
        <v>1.4394179512632597</v>
      </c>
      <c r="S530" s="33">
        <f t="shared" ref="S530:CD530" si="1190">EXP(S529)</f>
        <v>2.1552360589186859</v>
      </c>
      <c r="T530" s="33">
        <f t="shared" si="1190"/>
        <v>0.87435868966128627</v>
      </c>
      <c r="U530" s="33">
        <f t="shared" si="1190"/>
        <v>1.2076357874377037</v>
      </c>
      <c r="V530" s="33">
        <f t="shared" si="1190"/>
        <v>1.8081893398940787</v>
      </c>
      <c r="W530" s="33">
        <f t="shared" si="1190"/>
        <v>0.51634123662434361</v>
      </c>
      <c r="X530" s="33">
        <f t="shared" si="1190"/>
        <v>0.71315372426727064</v>
      </c>
      <c r="Y530" s="33">
        <f t="shared" si="1190"/>
        <v>1.0678028718094443</v>
      </c>
      <c r="Z530" s="33">
        <f t="shared" si="1190"/>
        <v>1.7856621558364485</v>
      </c>
      <c r="AA530" s="33">
        <f t="shared" si="1190"/>
        <v>2.4662984987278231</v>
      </c>
      <c r="AB530" s="33">
        <f t="shared" si="1190"/>
        <v>3.6927811354931923</v>
      </c>
      <c r="AC530" s="33">
        <f t="shared" si="1190"/>
        <v>1.498126045856754</v>
      </c>
      <c r="AD530" s="33">
        <f t="shared" si="1190"/>
        <v>2.069162974488203</v>
      </c>
      <c r="AE530" s="33">
        <f t="shared" si="1190"/>
        <v>3.0981513399097533</v>
      </c>
      <c r="AF530" s="33">
        <f t="shared" si="1190"/>
        <v>0.88469899628546522</v>
      </c>
      <c r="AG530" s="33">
        <f t="shared" si="1190"/>
        <v>1.2219174826734143</v>
      </c>
      <c r="AH530" s="33">
        <f t="shared" si="1190"/>
        <v>1.8295732781223584</v>
      </c>
      <c r="AI530" s="33">
        <f t="shared" si="1190"/>
        <v>3.6610943951334578</v>
      </c>
      <c r="AJ530" s="33">
        <f t="shared" si="1190"/>
        <v>5.056584517348929</v>
      </c>
      <c r="AK530" s="33">
        <f t="shared" si="1190"/>
        <v>7.5712084021155563</v>
      </c>
      <c r="AL530" s="33">
        <f t="shared" si="1190"/>
        <v>3.0715669544558417</v>
      </c>
      <c r="AM530" s="33">
        <f t="shared" si="1190"/>
        <v>4.242348388107005</v>
      </c>
      <c r="AN530" s="33">
        <f t="shared" si="1190"/>
        <v>6.3520551570997732</v>
      </c>
      <c r="AO530" s="33">
        <f t="shared" si="1190"/>
        <v>1.8138742124843323</v>
      </c>
      <c r="AP530" s="33">
        <f t="shared" si="1190"/>
        <v>2.5052640738951526</v>
      </c>
      <c r="AQ530" s="33">
        <f t="shared" si="1190"/>
        <v>3.7511241710121204</v>
      </c>
      <c r="AR530" s="33">
        <f t="shared" si="1190"/>
        <v>0.66156608559611996</v>
      </c>
      <c r="AS530" s="33">
        <f t="shared" si="1190"/>
        <v>0.9137335628590183</v>
      </c>
      <c r="AT530" s="33">
        <f t="shared" si="1190"/>
        <v>1.368130445496873</v>
      </c>
      <c r="AU530" s="33">
        <f t="shared" si="1190"/>
        <v>0.55503745803628013</v>
      </c>
      <c r="AV530" s="33">
        <f t="shared" si="1190"/>
        <v>0.766599686854742</v>
      </c>
      <c r="AW530" s="33">
        <f t="shared" si="1190"/>
        <v>1.1478273467515872</v>
      </c>
      <c r="AX530" s="33">
        <f t="shared" si="1190"/>
        <v>0.32777020557353342</v>
      </c>
      <c r="AY530" s="33">
        <f t="shared" si="1190"/>
        <v>0.45270554863445073</v>
      </c>
      <c r="AZ530" s="33">
        <f t="shared" si="1190"/>
        <v>0.67783462171862863</v>
      </c>
      <c r="BA530" s="33">
        <f t="shared" si="1190"/>
        <v>1.133527230421862</v>
      </c>
      <c r="BB530" s="33">
        <f t="shared" si="1190"/>
        <v>1.5655909476039771</v>
      </c>
      <c r="BC530" s="33">
        <f t="shared" si="1190"/>
        <v>2.3441544971920703</v>
      </c>
      <c r="BD530" s="33">
        <f t="shared" si="1190"/>
        <v>0.95100109616614381</v>
      </c>
      <c r="BE530" s="33">
        <f t="shared" si="1190"/>
        <v>1.3134917868404994</v>
      </c>
      <c r="BF530" s="33">
        <f t="shared" si="1190"/>
        <v>1.96668720131477</v>
      </c>
      <c r="BG530" s="33">
        <f t="shared" si="1190"/>
        <v>0.56160142036874494</v>
      </c>
      <c r="BH530" s="33">
        <f t="shared" si="1190"/>
        <v>0.77566561816394919</v>
      </c>
      <c r="BI530" s="33">
        <f t="shared" si="1190"/>
        <v>1.1614017377393717</v>
      </c>
      <c r="BJ530" s="33">
        <f t="shared" si="1190"/>
        <v>2.3240399514905392</v>
      </c>
      <c r="BK530" s="33">
        <f t="shared" si="1190"/>
        <v>3.209888401683517</v>
      </c>
      <c r="BL530" s="33">
        <f t="shared" si="1190"/>
        <v>4.8061560037803881</v>
      </c>
      <c r="BM530" s="33">
        <f t="shared" si="1190"/>
        <v>1.9498115987728524</v>
      </c>
      <c r="BN530" s="33">
        <f t="shared" si="1190"/>
        <v>2.6930163710632113</v>
      </c>
      <c r="BO530" s="33">
        <f t="shared" si="1190"/>
        <v>4.0322451064890528</v>
      </c>
      <c r="BP530" s="33">
        <f t="shared" si="1190"/>
        <v>1.1514360685142504</v>
      </c>
      <c r="BQ530" s="33">
        <f t="shared" si="1190"/>
        <v>1.590326052369933</v>
      </c>
      <c r="BR530" s="33">
        <f t="shared" si="1190"/>
        <v>2.3811902932691815</v>
      </c>
      <c r="BS530" s="33">
        <f t="shared" si="1190"/>
        <v>0.26658674957437684</v>
      </c>
      <c r="BT530" s="33">
        <f t="shared" si="1190"/>
        <v>0.36820094893484184</v>
      </c>
      <c r="BU530" s="33">
        <f t="shared" si="1190"/>
        <v>0.55130614522071641</v>
      </c>
      <c r="BV530" s="33">
        <f t="shared" si="1190"/>
        <v>0.22365963892569937</v>
      </c>
      <c r="BW530" s="33">
        <f t="shared" si="1190"/>
        <v>0.30891141972489805</v>
      </c>
      <c r="BX530" s="33">
        <f t="shared" si="1190"/>
        <v>0.46253211599769684</v>
      </c>
      <c r="BY530" s="33">
        <f t="shared" si="1190"/>
        <v>0.13207931242793142</v>
      </c>
      <c r="BZ530" s="33">
        <f t="shared" si="1190"/>
        <v>0.18242365101892555</v>
      </c>
      <c r="CA530" s="33">
        <f t="shared" si="1190"/>
        <v>0.27314237003264896</v>
      </c>
      <c r="CB530" s="33">
        <f t="shared" si="1190"/>
        <v>0.45676969616711888</v>
      </c>
      <c r="CC530" s="33">
        <f t="shared" si="1190"/>
        <v>0.63087544989361921</v>
      </c>
      <c r="CD530" s="33">
        <f t="shared" si="1190"/>
        <v>0.94460786535557073</v>
      </c>
      <c r="CE530" s="33">
        <f t="shared" ref="CE530:CS530" si="1191">EXP(CE529)</f>
        <v>0.38321839131181806</v>
      </c>
      <c r="CF530" s="33">
        <f t="shared" si="1191"/>
        <v>0.5292887795645228</v>
      </c>
      <c r="CG530" s="33">
        <f t="shared" si="1191"/>
        <v>0.79250245718930123</v>
      </c>
      <c r="CH530" s="33">
        <f t="shared" si="1191"/>
        <v>0.22630467382189373</v>
      </c>
      <c r="CI530" s="33">
        <f t="shared" si="1191"/>
        <v>0.31256465590523874</v>
      </c>
      <c r="CJ530" s="33">
        <f t="shared" si="1191"/>
        <v>0.46800209526307046</v>
      </c>
      <c r="CK530" s="33">
        <f t="shared" si="1191"/>
        <v>0.93650244478688371</v>
      </c>
      <c r="CL530" s="33">
        <f t="shared" si="1191"/>
        <v>1.2934667210611908</v>
      </c>
      <c r="CM530" s="33">
        <f t="shared" si="1191"/>
        <v>1.9367037320854834</v>
      </c>
      <c r="CN530" s="33">
        <f t="shared" si="1191"/>
        <v>0.78570221133826856</v>
      </c>
      <c r="CO530" s="33">
        <f t="shared" si="1191"/>
        <v>1.0851863427452213</v>
      </c>
      <c r="CP530" s="33">
        <f t="shared" si="1191"/>
        <v>1.624846164019276</v>
      </c>
      <c r="CQ530" s="33">
        <f t="shared" si="1191"/>
        <v>0.46398629786368506</v>
      </c>
      <c r="CR530" s="33">
        <f t="shared" si="1191"/>
        <v>0.64084278546825968</v>
      </c>
      <c r="CS530" s="33">
        <f t="shared" si="1191"/>
        <v>0.95953192616984306</v>
      </c>
    </row>
    <row r="531" spans="2:97" ht="14.25" thickTop="1" thickBot="1" x14ac:dyDescent="0.25">
      <c r="H531" s="32">
        <f t="shared" ref="H531:H532" si="1192">H530</f>
        <v>1.1418182096539417E-8</v>
      </c>
      <c r="I531" s="32">
        <f t="shared" ref="I531:J531" si="1193">I526</f>
        <v>-0.35114855448534721</v>
      </c>
      <c r="J531" s="32">
        <f t="shared" si="1193"/>
        <v>-9.3854047950438793E-2</v>
      </c>
      <c r="K531" s="32">
        <f t="shared" si="1188"/>
        <v>-0.35114855555698982</v>
      </c>
      <c r="L531" s="32">
        <f>$CE$5-$CE$7*SUMPRODUCT($B$5:$CD$5,Q531:CS531)</f>
        <v>-1.5505463579756906E-9</v>
      </c>
      <c r="M531" s="32">
        <f>SUMPRODUCT($B$7:$CD$7, LN(Q531:CS531))</f>
        <v>-487.23803414473002</v>
      </c>
      <c r="O531" s="48">
        <f t="shared" si="1189"/>
        <v>1.0000000000000002</v>
      </c>
      <c r="P531" s="39" t="s">
        <v>405</v>
      </c>
      <c r="Q531" s="32">
        <f t="shared" ref="Q531:AV531" si="1194">Q530/$O530</f>
        <v>8.1791814157761399E-3</v>
      </c>
      <c r="R531" s="32">
        <f t="shared" si="1194"/>
        <v>1.1296819379084617E-2</v>
      </c>
      <c r="S531" s="32">
        <f t="shared" si="1194"/>
        <v>1.6914692814221831E-2</v>
      </c>
      <c r="T531" s="32">
        <f t="shared" si="1194"/>
        <v>6.8621293634472192E-3</v>
      </c>
      <c r="U531" s="32">
        <f t="shared" si="1194"/>
        <v>9.4777499158111133E-3</v>
      </c>
      <c r="V531" s="32">
        <f t="shared" si="1194"/>
        <v>1.4191005717305891E-2</v>
      </c>
      <c r="W531" s="32">
        <f t="shared" si="1194"/>
        <v>4.0523419087550219E-3</v>
      </c>
      <c r="X531" s="32">
        <f t="shared" si="1194"/>
        <v>5.5969628595353097E-3</v>
      </c>
      <c r="Y531" s="32">
        <f t="shared" si="1194"/>
        <v>8.3803152272157126E-3</v>
      </c>
      <c r="Z531" s="32">
        <f t="shared" si="1194"/>
        <v>1.4014208193560199E-2</v>
      </c>
      <c r="AA531" s="32">
        <f t="shared" si="1194"/>
        <v>1.9355968605632684E-2</v>
      </c>
      <c r="AB531" s="32">
        <f t="shared" si="1194"/>
        <v>2.898163209479656E-2</v>
      </c>
      <c r="AC531" s="32">
        <f t="shared" si="1194"/>
        <v>1.1757571407451966E-2</v>
      </c>
      <c r="AD531" s="32">
        <f t="shared" si="1194"/>
        <v>1.6239175263979725E-2</v>
      </c>
      <c r="AE531" s="32">
        <f t="shared" si="1194"/>
        <v>2.4314867037272592E-2</v>
      </c>
      <c r="AF531" s="32">
        <f t="shared" si="1194"/>
        <v>6.943282010011884E-3</v>
      </c>
      <c r="AG531" s="32">
        <f t="shared" si="1194"/>
        <v>9.5898353121085279E-3</v>
      </c>
      <c r="AH531" s="32">
        <f t="shared" si="1194"/>
        <v>1.4358830835483952E-2</v>
      </c>
      <c r="AI531" s="32">
        <f t="shared" si="1194"/>
        <v>2.8732948672277256E-2</v>
      </c>
      <c r="AJ531" s="32">
        <f t="shared" si="1194"/>
        <v>3.9685014291668479E-2</v>
      </c>
      <c r="AK531" s="32">
        <f t="shared" si="1194"/>
        <v>5.9420249500879221E-2</v>
      </c>
      <c r="AL531" s="32">
        <f t="shared" si="1194"/>
        <v>2.4106227843553187E-2</v>
      </c>
      <c r="AM531" s="32">
        <f t="shared" si="1194"/>
        <v>3.3294737947054016E-2</v>
      </c>
      <c r="AN531" s="32">
        <f t="shared" si="1194"/>
        <v>4.985210843922222E-2</v>
      </c>
      <c r="AO531" s="32">
        <f t="shared" si="1194"/>
        <v>1.4235621653065789E-2</v>
      </c>
      <c r="AP531" s="32">
        <f t="shared" si="1194"/>
        <v>1.966177767538977E-2</v>
      </c>
      <c r="AQ531" s="32">
        <f t="shared" si="1194"/>
        <v>2.9439519071755835E-2</v>
      </c>
      <c r="AR531" s="32">
        <f t="shared" si="1194"/>
        <v>5.1920934915035888E-3</v>
      </c>
      <c r="AS531" s="32">
        <f t="shared" si="1194"/>
        <v>7.1711506801528805E-3</v>
      </c>
      <c r="AT531" s="32">
        <f t="shared" si="1194"/>
        <v>1.0737341795856233E-2</v>
      </c>
      <c r="AU531" s="32">
        <f t="shared" si="1194"/>
        <v>4.3560370402212292E-3</v>
      </c>
      <c r="AV531" s="32">
        <f t="shared" si="1194"/>
        <v>6.0164166987500415E-3</v>
      </c>
      <c r="AW531" s="32">
        <f t="shared" ref="AW531:CB531" si="1195">AW530/$O530</f>
        <v>9.0083621669763865E-3</v>
      </c>
      <c r="AX531" s="32">
        <f t="shared" si="1195"/>
        <v>2.5724014397347419E-3</v>
      </c>
      <c r="AY531" s="32">
        <f t="shared" si="1195"/>
        <v>3.5529172123666651E-3</v>
      </c>
      <c r="AZ531" s="32">
        <f t="shared" si="1195"/>
        <v>5.3197719840337139E-3</v>
      </c>
      <c r="BA531" s="32">
        <f t="shared" si="1195"/>
        <v>8.8961321985123777E-3</v>
      </c>
      <c r="BB531" s="32">
        <f t="shared" si="1195"/>
        <v>1.2287048484486612E-2</v>
      </c>
      <c r="BC531" s="32">
        <f t="shared" si="1195"/>
        <v>1.839735979963783E-2</v>
      </c>
      <c r="BD531" s="32">
        <f t="shared" si="1195"/>
        <v>7.4636332020674755E-3</v>
      </c>
      <c r="BE531" s="32">
        <f t="shared" si="1195"/>
        <v>1.0308527456411037E-2</v>
      </c>
      <c r="BF531" s="32">
        <f t="shared" si="1195"/>
        <v>1.5434926366530351E-2</v>
      </c>
      <c r="BG531" s="32">
        <f t="shared" si="1195"/>
        <v>4.4075522355235333E-3</v>
      </c>
      <c r="BH531" s="32">
        <f t="shared" si="1195"/>
        <v>6.0875678111933871E-3</v>
      </c>
      <c r="BI531" s="32">
        <f t="shared" si="1195"/>
        <v>9.1148965081908305E-3</v>
      </c>
      <c r="BJ531" s="32">
        <f t="shared" si="1195"/>
        <v>1.823949710973382E-2</v>
      </c>
      <c r="BK531" s="32">
        <f t="shared" si="1195"/>
        <v>2.5191800247463581E-2</v>
      </c>
      <c r="BL531" s="32">
        <f t="shared" si="1195"/>
        <v>3.7719604813015228E-2</v>
      </c>
      <c r="BM531" s="32">
        <f t="shared" si="1195"/>
        <v>1.5302483504009458E-2</v>
      </c>
      <c r="BN531" s="32">
        <f t="shared" si="1195"/>
        <v>2.1135292568860667E-2</v>
      </c>
      <c r="BO531" s="32">
        <f t="shared" si="1195"/>
        <v>3.1645808377078928E-2</v>
      </c>
      <c r="BP531" s="32">
        <f t="shared" si="1195"/>
        <v>9.0366840855035258E-3</v>
      </c>
      <c r="BQ531" s="32">
        <f t="shared" si="1195"/>
        <v>1.2481174179958527E-2</v>
      </c>
      <c r="BR531" s="32">
        <f t="shared" si="1195"/>
        <v>1.8688023604738046E-2</v>
      </c>
      <c r="BS531" s="32">
        <f t="shared" si="1195"/>
        <v>2.0922223153851723E-3</v>
      </c>
      <c r="BT531" s="32">
        <f t="shared" si="1195"/>
        <v>2.8897094215575218E-3</v>
      </c>
      <c r="BU531" s="32">
        <f t="shared" si="1195"/>
        <v>4.3267530043459689E-3</v>
      </c>
      <c r="BV531" s="32">
        <f t="shared" si="1195"/>
        <v>1.7553223795197781E-3</v>
      </c>
      <c r="BW531" s="32">
        <f t="shared" si="1195"/>
        <v>2.4243941863488164E-3</v>
      </c>
      <c r="BX531" s="32">
        <f t="shared" si="1195"/>
        <v>3.6300379378109851E-3</v>
      </c>
      <c r="BY531" s="32">
        <f t="shared" si="1195"/>
        <v>1.0365829708477332E-3</v>
      </c>
      <c r="BZ531" s="32">
        <f t="shared" si="1195"/>
        <v>1.4316946889715843E-3</v>
      </c>
      <c r="CA531" s="32">
        <f t="shared" si="1195"/>
        <v>2.1436720421097403E-3</v>
      </c>
      <c r="CB531" s="32">
        <f t="shared" si="1195"/>
        <v>3.5848133969086263E-3</v>
      </c>
      <c r="CC531" s="32">
        <f t="shared" ref="CC531:CS531" si="1196">CC530/$O530</f>
        <v>4.9512276833092693E-3</v>
      </c>
      <c r="CD531" s="32">
        <f t="shared" si="1196"/>
        <v>7.4134579394535428E-3</v>
      </c>
      <c r="CE531" s="32">
        <f t="shared" si="1196"/>
        <v>3.0075690980466362E-3</v>
      </c>
      <c r="CF531" s="32">
        <f t="shared" si="1196"/>
        <v>4.1539566300871971E-3</v>
      </c>
      <c r="CG531" s="32">
        <f t="shared" si="1196"/>
        <v>6.219706450437951E-3</v>
      </c>
      <c r="CH531" s="32">
        <f t="shared" si="1196"/>
        <v>1.7760811045637863E-3</v>
      </c>
      <c r="CI531" s="32">
        <f t="shared" si="1196"/>
        <v>2.4530654622921424E-3</v>
      </c>
      <c r="CJ531" s="32">
        <f t="shared" si="1196"/>
        <v>3.6729673508518832E-3</v>
      </c>
      <c r="CK531" s="32">
        <f t="shared" si="1196"/>
        <v>7.3498450936670809E-3</v>
      </c>
      <c r="CL531" s="32">
        <f t="shared" si="1196"/>
        <v>1.0151367021552903E-2</v>
      </c>
      <c r="CM531" s="32">
        <f t="shared" si="1196"/>
        <v>1.5199610532137479E-2</v>
      </c>
      <c r="CN531" s="32">
        <f t="shared" si="1196"/>
        <v>6.1663368582044612E-3</v>
      </c>
      <c r="CO531" s="32">
        <f t="shared" si="1196"/>
        <v>8.5167439352019474E-3</v>
      </c>
      <c r="CP531" s="32">
        <f t="shared" si="1196"/>
        <v>1.2752094426511115E-2</v>
      </c>
      <c r="CQ531" s="32">
        <f t="shared" si="1196"/>
        <v>3.641450627134466E-3</v>
      </c>
      <c r="CR531" s="32">
        <f t="shared" si="1196"/>
        <v>5.0294531838170403E-3</v>
      </c>
      <c r="CS531" s="32">
        <f t="shared" si="1196"/>
        <v>7.5305847400977529E-3</v>
      </c>
    </row>
    <row r="532" spans="2:97" ht="13.5" thickTop="1" x14ac:dyDescent="0.2">
      <c r="H532" s="34">
        <f t="shared" si="1192"/>
        <v>1.1418182096539417E-8</v>
      </c>
      <c r="I532" s="34">
        <f t="shared" ref="I532:J532" si="1197">I527</f>
        <v>0.36329529037304648</v>
      </c>
      <c r="J532" s="34">
        <f t="shared" si="1197"/>
        <v>-0.58761203405257478</v>
      </c>
      <c r="K532" s="34">
        <f t="shared" si="1188"/>
        <v>0.36329528366358527</v>
      </c>
      <c r="L532" s="34">
        <f>$CE$6-$CE$7*SUMPRODUCT($B$6:$CD$6,Q531:CS531)</f>
        <v>-1.1037172953365371E-8</v>
      </c>
    </row>
    <row r="533" spans="2:97" ht="13.5" thickBot="1" x14ac:dyDescent="0.25">
      <c r="B533" s="39" t="s">
        <v>406</v>
      </c>
      <c r="D533" s="39" t="s">
        <v>407</v>
      </c>
      <c r="E533" s="39" t="s">
        <v>408</v>
      </c>
      <c r="F533" s="39" t="s">
        <v>409</v>
      </c>
      <c r="H533" s="39" t="s">
        <v>386</v>
      </c>
      <c r="I533" s="39" t="s">
        <v>410</v>
      </c>
      <c r="J533" s="39" t="s">
        <v>411</v>
      </c>
      <c r="K533" s="39" t="s">
        <v>388</v>
      </c>
      <c r="L533" s="39" t="s">
        <v>412</v>
      </c>
      <c r="M533" s="39" t="s">
        <v>413</v>
      </c>
      <c r="O533" s="45" t="s">
        <v>375</v>
      </c>
    </row>
    <row r="534" spans="2:97" ht="14.25" thickTop="1" thickBot="1" x14ac:dyDescent="0.25">
      <c r="B534" s="32">
        <f>1+B529</f>
        <v>7</v>
      </c>
      <c r="D534" s="32">
        <f>IF(F529,IF(M534&lt;0,D529,H534),E529)</f>
        <v>1.1418182096539417E-8</v>
      </c>
      <c r="E534" s="32">
        <f>IF(F529,IF(M534&lt;0,H534,E529),H534)</f>
        <v>1.2560000306193359E-8</v>
      </c>
      <c r="F534" s="32" t="b">
        <f>OR(F529,M534*M529&lt;=0)</f>
        <v>1</v>
      </c>
      <c r="H534" s="32">
        <f>IF(F529,(D529+E529)/2,2*H529)</f>
        <v>1.2560000306193359E-8</v>
      </c>
      <c r="I534" s="32">
        <f>I529</f>
        <v>-0.68168264358073083</v>
      </c>
      <c r="J534" s="32">
        <f>J529</f>
        <v>1</v>
      </c>
      <c r="K534" s="32">
        <f>I534+J534*H534</f>
        <v>-0.68168263102073057</v>
      </c>
      <c r="L534" s="32">
        <f>$CE$3-$CE$7*SUMPRODUCT($B$3:$CD$3,Q536:CS536)</f>
        <v>-4.8253099294015556E-8</v>
      </c>
      <c r="M534" s="32">
        <f>SUMPRODUCT(L534:L537,J534:J537)</f>
        <v>-7.9582930356519492E-8</v>
      </c>
      <c r="O534" s="46">
        <f>SUM(Q534:CS534)</f>
        <v>7.3626050773433391</v>
      </c>
      <c r="P534" s="39" t="s">
        <v>402</v>
      </c>
      <c r="Q534" s="32">
        <f t="shared" ref="Q534:AV534" si="1198">SUMPRODUCT(B$3:B$6,$K534:$K537)</f>
        <v>4.1309689606325473E-2</v>
      </c>
      <c r="R534" s="32">
        <f t="shared" si="1198"/>
        <v>0.36423883004422691</v>
      </c>
      <c r="S534" s="32">
        <f t="shared" si="1198"/>
        <v>0.76790025559160369</v>
      </c>
      <c r="T534" s="32">
        <f t="shared" si="1198"/>
        <v>-0.13426458822575157</v>
      </c>
      <c r="U534" s="32">
        <f t="shared" si="1198"/>
        <v>0.18866455221214989</v>
      </c>
      <c r="V534" s="32">
        <f t="shared" si="1198"/>
        <v>0.59232597775952667</v>
      </c>
      <c r="W534" s="32">
        <f t="shared" si="1198"/>
        <v>-0.66098742172198266</v>
      </c>
      <c r="X534" s="32">
        <f t="shared" si="1198"/>
        <v>-0.33805828128408127</v>
      </c>
      <c r="Y534" s="32">
        <f t="shared" si="1198"/>
        <v>6.5603144263295554E-2</v>
      </c>
      <c r="Z534" s="32">
        <f t="shared" si="1198"/>
        <v>0.57978930167997123</v>
      </c>
      <c r="AA534" s="32">
        <f t="shared" si="1198"/>
        <v>0.90271844211787267</v>
      </c>
      <c r="AB534" s="32">
        <f t="shared" si="1198"/>
        <v>1.3063798676652496</v>
      </c>
      <c r="AC534" s="32">
        <f t="shared" si="1198"/>
        <v>0.40421502384789421</v>
      </c>
      <c r="AD534" s="32">
        <f t="shared" si="1198"/>
        <v>0.72714416428579565</v>
      </c>
      <c r="AE534" s="32">
        <f t="shared" si="1198"/>
        <v>1.1308055898331726</v>
      </c>
      <c r="AF534" s="32">
        <f t="shared" si="1198"/>
        <v>-0.12250780964833691</v>
      </c>
      <c r="AG534" s="32">
        <f t="shared" si="1198"/>
        <v>0.20042133078956453</v>
      </c>
      <c r="AH534" s="32">
        <f t="shared" si="1198"/>
        <v>0.60408275633694131</v>
      </c>
      <c r="AI534" s="32">
        <f t="shared" si="1198"/>
        <v>1.2977621177781655</v>
      </c>
      <c r="AJ534" s="32">
        <f t="shared" si="1198"/>
        <v>1.6206912582160669</v>
      </c>
      <c r="AK534" s="32">
        <f t="shared" si="1198"/>
        <v>2.0243526837634436</v>
      </c>
      <c r="AL534" s="32">
        <f t="shared" si="1198"/>
        <v>1.1221878399460885</v>
      </c>
      <c r="AM534" s="32">
        <f t="shared" si="1198"/>
        <v>1.4451169803839898</v>
      </c>
      <c r="AN534" s="32">
        <f t="shared" si="1198"/>
        <v>1.8487784059313666</v>
      </c>
      <c r="AO534" s="32">
        <f t="shared" si="1198"/>
        <v>0.59546500644985734</v>
      </c>
      <c r="AP534" s="32">
        <f t="shared" si="1198"/>
        <v>0.91839414688775878</v>
      </c>
      <c r="AQ534" s="32">
        <f t="shared" si="1198"/>
        <v>1.3220555724351355</v>
      </c>
      <c r="AR534" s="32">
        <f t="shared" si="1198"/>
        <v>-0.41314539774082826</v>
      </c>
      <c r="AS534" s="32">
        <f t="shared" si="1198"/>
        <v>-9.0216257302926803E-2</v>
      </c>
      <c r="AT534" s="32">
        <f t="shared" si="1198"/>
        <v>0.31344516824445001</v>
      </c>
      <c r="AU534" s="32">
        <f t="shared" si="1198"/>
        <v>-0.58871967557290528</v>
      </c>
      <c r="AV534" s="32">
        <f t="shared" si="1198"/>
        <v>-0.26579053513500384</v>
      </c>
      <c r="AW534" s="32">
        <f t="shared" ref="AW534:CB534" si="1199">SUMPRODUCT(AH$3:AH$6,$K534:$K537)</f>
        <v>0.13787089041237297</v>
      </c>
      <c r="AX534" s="32">
        <f t="shared" si="1199"/>
        <v>-1.1154425090691364</v>
      </c>
      <c r="AY534" s="32">
        <f t="shared" si="1199"/>
        <v>-0.792513368631235</v>
      </c>
      <c r="AZ534" s="32">
        <f t="shared" si="1199"/>
        <v>-0.38885194308385818</v>
      </c>
      <c r="BA534" s="32">
        <f t="shared" si="1199"/>
        <v>0.1253342143328175</v>
      </c>
      <c r="BB534" s="32">
        <f t="shared" si="1199"/>
        <v>0.44826335477071894</v>
      </c>
      <c r="BC534" s="32">
        <f t="shared" si="1199"/>
        <v>0.85192478031809582</v>
      </c>
      <c r="BD534" s="32">
        <f t="shared" si="1199"/>
        <v>-5.024006349925958E-2</v>
      </c>
      <c r="BE534" s="32">
        <f t="shared" si="1199"/>
        <v>0.27268907693864186</v>
      </c>
      <c r="BF534" s="32">
        <f t="shared" si="1199"/>
        <v>0.67635050248601869</v>
      </c>
      <c r="BG534" s="32">
        <f t="shared" si="1199"/>
        <v>-0.57696289699549075</v>
      </c>
      <c r="BH534" s="32">
        <f t="shared" si="1199"/>
        <v>-0.25403375655758925</v>
      </c>
      <c r="BI534" s="32">
        <f t="shared" si="1199"/>
        <v>0.14962766898978758</v>
      </c>
      <c r="BJ534" s="32">
        <f t="shared" si="1199"/>
        <v>0.84330703043101185</v>
      </c>
      <c r="BK534" s="32">
        <f t="shared" si="1199"/>
        <v>1.1662361708689133</v>
      </c>
      <c r="BL534" s="32">
        <f t="shared" si="1199"/>
        <v>1.5698975964162902</v>
      </c>
      <c r="BM534" s="32">
        <f t="shared" si="1199"/>
        <v>0.66773275259893483</v>
      </c>
      <c r="BN534" s="32">
        <f t="shared" si="1199"/>
        <v>0.99066189303683627</v>
      </c>
      <c r="BO534" s="32">
        <f t="shared" si="1199"/>
        <v>1.3943233185842132</v>
      </c>
      <c r="BP534" s="32">
        <f t="shared" si="1199"/>
        <v>0.14100991910270377</v>
      </c>
      <c r="BQ534" s="32">
        <f t="shared" si="1199"/>
        <v>0.46393905954060521</v>
      </c>
      <c r="BR534" s="32">
        <f t="shared" si="1199"/>
        <v>0.86760048508798204</v>
      </c>
      <c r="BS534" s="32">
        <f t="shared" si="1199"/>
        <v>-1.3220555724351355</v>
      </c>
      <c r="BT534" s="32">
        <f t="shared" si="1199"/>
        <v>-0.99912643199723417</v>
      </c>
      <c r="BU534" s="32">
        <f t="shared" si="1199"/>
        <v>-0.59546500644985734</v>
      </c>
      <c r="BV534" s="32">
        <f t="shared" si="1199"/>
        <v>-1.4976298502672125</v>
      </c>
      <c r="BW534" s="32">
        <f t="shared" si="1199"/>
        <v>-1.1747007098293112</v>
      </c>
      <c r="BX534" s="32">
        <f t="shared" si="1199"/>
        <v>-0.77103928428193436</v>
      </c>
      <c r="BY534" s="32">
        <f t="shared" si="1199"/>
        <v>-2.0243526837634436</v>
      </c>
      <c r="BZ534" s="32">
        <f t="shared" si="1199"/>
        <v>-1.7014235433255422</v>
      </c>
      <c r="CA534" s="32">
        <f t="shared" si="1199"/>
        <v>-1.2977621177781655</v>
      </c>
      <c r="CB534" s="32">
        <f t="shared" si="1199"/>
        <v>-0.7835759603614898</v>
      </c>
      <c r="CC534" s="32">
        <f t="shared" ref="CC534:CS534" si="1200">SUMPRODUCT(BN$3:BN$6,$K534:$K537)</f>
        <v>-0.46064681992358841</v>
      </c>
      <c r="CD534" s="32">
        <f t="shared" si="1200"/>
        <v>-5.6985394376211584E-2</v>
      </c>
      <c r="CE534" s="32">
        <f t="shared" si="1200"/>
        <v>-0.95915023819356693</v>
      </c>
      <c r="CF534" s="32">
        <f t="shared" si="1200"/>
        <v>-0.63622109775566549</v>
      </c>
      <c r="CG534" s="32">
        <f t="shared" si="1200"/>
        <v>-0.23255967220828866</v>
      </c>
      <c r="CH534" s="32">
        <f t="shared" si="1200"/>
        <v>-1.4858730716897979</v>
      </c>
      <c r="CI534" s="32">
        <f t="shared" si="1200"/>
        <v>-1.1629439312518965</v>
      </c>
      <c r="CJ534" s="32">
        <f t="shared" si="1200"/>
        <v>-0.75928250570451972</v>
      </c>
      <c r="CK534" s="32">
        <f t="shared" si="1200"/>
        <v>-6.5603144263295554E-2</v>
      </c>
      <c r="CL534" s="32">
        <f t="shared" si="1200"/>
        <v>0.25732599617460589</v>
      </c>
      <c r="CM534" s="32">
        <f t="shared" si="1200"/>
        <v>0.66098742172198266</v>
      </c>
      <c r="CN534" s="32">
        <f t="shared" si="1200"/>
        <v>-0.2411774220953726</v>
      </c>
      <c r="CO534" s="32">
        <f t="shared" si="1200"/>
        <v>8.1751718342528854E-2</v>
      </c>
      <c r="CP534" s="32">
        <f t="shared" si="1200"/>
        <v>0.48541314388990564</v>
      </c>
      <c r="CQ534" s="32">
        <f t="shared" si="1200"/>
        <v>-0.76790025559160369</v>
      </c>
      <c r="CR534" s="32">
        <f t="shared" si="1200"/>
        <v>-0.4449711151537023</v>
      </c>
      <c r="CS534" s="32">
        <f t="shared" si="1200"/>
        <v>-4.1309689606325473E-2</v>
      </c>
    </row>
    <row r="535" spans="2:97" ht="14.25" thickTop="1" thickBot="1" x14ac:dyDescent="0.25">
      <c r="H535" s="33">
        <f>H534</f>
        <v>1.2560000306193359E-8</v>
      </c>
      <c r="I535" s="33">
        <f t="shared" ref="I535:J535" si="1201">I530</f>
        <v>0.62822621011594604</v>
      </c>
      <c r="J535" s="33">
        <f t="shared" si="1201"/>
        <v>0.31608072598130943</v>
      </c>
      <c r="K535" s="33">
        <f t="shared" ref="K535:K537" si="1202">I535+J535*H535</f>
        <v>0.62822621408592005</v>
      </c>
      <c r="L535" s="33">
        <f>$CE$4-$CE$7*SUMPRODUCT($B$4:$CD$4,Q536:CS536)</f>
        <v>-2.044460245542723E-8</v>
      </c>
      <c r="M535" s="39" t="s">
        <v>414</v>
      </c>
      <c r="O535" s="47">
        <f t="shared" ref="O535:O536" si="1203">SUM(Q535:CS535)</f>
        <v>127.41798396362188</v>
      </c>
      <c r="P535" s="39" t="s">
        <v>404</v>
      </c>
      <c r="Q535" s="33">
        <f>EXP(Q534)</f>
        <v>1.0421748062798479</v>
      </c>
      <c r="R535" s="33">
        <f>EXP(R534)</f>
        <v>1.4394179493617725</v>
      </c>
      <c r="S535" s="33">
        <f t="shared" ref="S535:CD535" si="1204">EXP(S534)</f>
        <v>2.1552360544648757</v>
      </c>
      <c r="T535" s="33">
        <f t="shared" si="1204"/>
        <v>0.87435868898086322</v>
      </c>
      <c r="U535" s="33">
        <f t="shared" si="1204"/>
        <v>1.2076357857776958</v>
      </c>
      <c r="V535" s="33">
        <f t="shared" si="1204"/>
        <v>1.8081893360605563</v>
      </c>
      <c r="W535" s="33">
        <f t="shared" si="1204"/>
        <v>0.51634123613952865</v>
      </c>
      <c r="X535" s="33">
        <f t="shared" si="1204"/>
        <v>0.71315372317233738</v>
      </c>
      <c r="Y535" s="33">
        <f t="shared" si="1204"/>
        <v>1.0678028693739616</v>
      </c>
      <c r="Z535" s="33">
        <f t="shared" si="1204"/>
        <v>1.7856621550949237</v>
      </c>
      <c r="AA535" s="33">
        <f t="shared" si="1204"/>
        <v>2.4662984962327617</v>
      </c>
      <c r="AB535" s="33">
        <f t="shared" si="1204"/>
        <v>3.6927811290043926</v>
      </c>
      <c r="AC535" s="33">
        <f t="shared" si="1204"/>
        <v>1.4981260451543608</v>
      </c>
      <c r="AD535" s="33">
        <f t="shared" si="1204"/>
        <v>2.0691629722840386</v>
      </c>
      <c r="AE535" s="33">
        <f t="shared" si="1204"/>
        <v>3.0981513342998062</v>
      </c>
      <c r="AF535" s="33">
        <f t="shared" si="1204"/>
        <v>0.88469899572846367</v>
      </c>
      <c r="AG535" s="33">
        <f t="shared" si="1204"/>
        <v>1.2219174811753546</v>
      </c>
      <c r="AH535" s="33">
        <f t="shared" si="1204"/>
        <v>1.8295732745153788</v>
      </c>
      <c r="AI535" s="33">
        <f t="shared" si="1204"/>
        <v>3.6610943951232029</v>
      </c>
      <c r="AJ535" s="33">
        <f t="shared" si="1204"/>
        <v>5.0565845143190353</v>
      </c>
      <c r="AK535" s="33">
        <f t="shared" si="1204"/>
        <v>7.5712083919345998</v>
      </c>
      <c r="AL535" s="33">
        <f t="shared" si="1204"/>
        <v>3.0715669542826567</v>
      </c>
      <c r="AM535" s="33">
        <f t="shared" si="1204"/>
        <v>4.2423483853376842</v>
      </c>
      <c r="AN535" s="33">
        <f t="shared" si="1204"/>
        <v>6.3520551482178487</v>
      </c>
      <c r="AO535" s="33">
        <f t="shared" si="1204"/>
        <v>1.8138742120904863</v>
      </c>
      <c r="AP535" s="33">
        <f t="shared" si="1204"/>
        <v>2.5052640718570545</v>
      </c>
      <c r="AQ535" s="33">
        <f t="shared" si="1204"/>
        <v>3.7511241651640348</v>
      </c>
      <c r="AR535" s="33">
        <f t="shared" si="1204"/>
        <v>0.6615660856203317</v>
      </c>
      <c r="AS535" s="33">
        <f t="shared" si="1204"/>
        <v>0.91373356234751113</v>
      </c>
      <c r="AT535" s="33">
        <f t="shared" si="1204"/>
        <v>1.3681304437110597</v>
      </c>
      <c r="AU535" s="33">
        <f t="shared" si="1204"/>
        <v>0.55503745802685311</v>
      </c>
      <c r="AV535" s="33">
        <f t="shared" si="1204"/>
        <v>0.76659968638452425</v>
      </c>
      <c r="AW535" s="33">
        <f t="shared" si="1204"/>
        <v>1.1478273451918313</v>
      </c>
      <c r="AX535" s="33">
        <f t="shared" si="1204"/>
        <v>0.32777020551527852</v>
      </c>
      <c r="AY535" s="33">
        <f t="shared" si="1204"/>
        <v>0.45270554828399895</v>
      </c>
      <c r="AZ535" s="33">
        <f t="shared" si="1204"/>
        <v>0.67783462068857547</v>
      </c>
      <c r="BA535" s="33">
        <f t="shared" si="1204"/>
        <v>1.1335272308140014</v>
      </c>
      <c r="BB535" s="33">
        <f t="shared" si="1204"/>
        <v>1.5655909472118743</v>
      </c>
      <c r="BC535" s="33">
        <f t="shared" si="1204"/>
        <v>2.3441544948574187</v>
      </c>
      <c r="BD535" s="33">
        <f t="shared" si="1204"/>
        <v>0.9510010964441824</v>
      </c>
      <c r="BE535" s="33">
        <f t="shared" si="1204"/>
        <v>1.3134917864411553</v>
      </c>
      <c r="BF535" s="33">
        <f t="shared" si="1204"/>
        <v>1.9666871992506765</v>
      </c>
      <c r="BG535" s="33">
        <f t="shared" si="1204"/>
        <v>0.56160142044266159</v>
      </c>
      <c r="BH535" s="33">
        <f t="shared" si="1204"/>
        <v>0.77566561780343624</v>
      </c>
      <c r="BI535" s="33">
        <f t="shared" si="1204"/>
        <v>1.1614017363337568</v>
      </c>
      <c r="BJ535" s="33">
        <f t="shared" si="1204"/>
        <v>2.3240399532531164</v>
      </c>
      <c r="BK535" s="33">
        <f t="shared" si="1204"/>
        <v>3.209888402203565</v>
      </c>
      <c r="BL535" s="33">
        <f t="shared" si="1204"/>
        <v>4.8061560009760873</v>
      </c>
      <c r="BM535" s="33">
        <f t="shared" si="1204"/>
        <v>1.9498116001471362</v>
      </c>
      <c r="BN535" s="33">
        <f t="shared" si="1204"/>
        <v>2.6930163713552218</v>
      </c>
      <c r="BO535" s="33">
        <f t="shared" si="1204"/>
        <v>4.0322451039202578</v>
      </c>
      <c r="BP535" s="33">
        <f t="shared" si="1204"/>
        <v>1.1514360691407268</v>
      </c>
      <c r="BQ535" s="33">
        <f t="shared" si="1204"/>
        <v>1.5903260522867368</v>
      </c>
      <c r="BR535" s="33">
        <f t="shared" si="1204"/>
        <v>2.3811902913694452</v>
      </c>
      <c r="BS535" s="33">
        <f t="shared" si="1204"/>
        <v>0.26658674998999143</v>
      </c>
      <c r="BT535" s="33">
        <f t="shared" si="1204"/>
        <v>0.36820094928928143</v>
      </c>
      <c r="BU535" s="33">
        <f t="shared" si="1204"/>
        <v>0.55130614534042144</v>
      </c>
      <c r="BV535" s="33">
        <f t="shared" si="1204"/>
        <v>0.22365963926240548</v>
      </c>
      <c r="BW535" s="33">
        <f t="shared" si="1204"/>
        <v>0.30891142000571181</v>
      </c>
      <c r="BX535" s="33">
        <f t="shared" si="1204"/>
        <v>0.46253211607334277</v>
      </c>
      <c r="BY535" s="33">
        <f t="shared" si="1204"/>
        <v>0.13207931260553765</v>
      </c>
      <c r="BZ535" s="33">
        <f t="shared" si="1204"/>
        <v>0.18242365115543258</v>
      </c>
      <c r="CA535" s="33">
        <f t="shared" si="1204"/>
        <v>0.27314237003341407</v>
      </c>
      <c r="CB535" s="33">
        <f t="shared" si="1204"/>
        <v>0.45676969702053394</v>
      </c>
      <c r="CC535" s="33">
        <f t="shared" si="1204"/>
        <v>0.63087545069607631</v>
      </c>
      <c r="CD535" s="33">
        <f t="shared" si="1204"/>
        <v>0.94460786585288614</v>
      </c>
      <c r="CE535" s="33">
        <f t="shared" ref="CE535:CS535" si="1205">EXP(CE534)</f>
        <v>0.38321839200727836</v>
      </c>
      <c r="CF535" s="33">
        <f t="shared" si="1205"/>
        <v>0.52928878020940395</v>
      </c>
      <c r="CG535" s="33">
        <f t="shared" si="1205"/>
        <v>0.79250245756407256</v>
      </c>
      <c r="CH535" s="33">
        <f t="shared" si="1205"/>
        <v>0.22630467419621117</v>
      </c>
      <c r="CI535" s="33">
        <f t="shared" si="1205"/>
        <v>0.3125646562358213</v>
      </c>
      <c r="CJ535" s="33">
        <f t="shared" si="1205"/>
        <v>0.46800209540915716</v>
      </c>
      <c r="CK535" s="33">
        <f t="shared" si="1205"/>
        <v>0.93650244692289164</v>
      </c>
      <c r="CL535" s="33">
        <f t="shared" si="1205"/>
        <v>1.2934667232399562</v>
      </c>
      <c r="CM535" s="33">
        <f t="shared" si="1205"/>
        <v>1.9367037339039379</v>
      </c>
      <c r="CN535" s="33">
        <f t="shared" si="1205"/>
        <v>0.7857022130882263</v>
      </c>
      <c r="CO535" s="33">
        <f t="shared" si="1205"/>
        <v>1.0851863445150045</v>
      </c>
      <c r="CP535" s="33">
        <f t="shared" si="1205"/>
        <v>1.6248461654578512</v>
      </c>
      <c r="CQ535" s="33">
        <f t="shared" si="1205"/>
        <v>0.46398629882251596</v>
      </c>
      <c r="CR535" s="33">
        <f t="shared" si="1205"/>
        <v>0.64084278641036918</v>
      </c>
      <c r="CS535" s="33">
        <f t="shared" si="1205"/>
        <v>0.95953192686513378</v>
      </c>
    </row>
    <row r="536" spans="2:97" ht="14.25" thickTop="1" thickBot="1" x14ac:dyDescent="0.25">
      <c r="H536" s="32">
        <f t="shared" ref="H536:H537" si="1206">H535</f>
        <v>1.2560000306193359E-8</v>
      </c>
      <c r="I536" s="32">
        <f t="shared" ref="I536:J536" si="1207">I531</f>
        <v>-0.35114855448534721</v>
      </c>
      <c r="J536" s="32">
        <f t="shared" si="1207"/>
        <v>-9.3854047950438793E-2</v>
      </c>
      <c r="K536" s="32">
        <f t="shared" si="1202"/>
        <v>-0.35114855566415409</v>
      </c>
      <c r="L536" s="32">
        <f>$CE$5-$CE$7*SUMPRODUCT($B$5:$CD$5,Q536:CS536)</f>
        <v>5.8279638892599905E-9</v>
      </c>
      <c r="M536" s="32">
        <f>SUMPRODUCT($B$7:$CD$7, LN(Q536:CS536))</f>
        <v>-487.23803414472997</v>
      </c>
      <c r="O536" s="48">
        <f t="shared" si="1203"/>
        <v>0.99999999999999944</v>
      </c>
      <c r="P536" s="39" t="s">
        <v>405</v>
      </c>
      <c r="Q536" s="32">
        <f t="shared" ref="Q536:AV536" si="1208">Q535/$O535</f>
        <v>8.1791814142765842E-3</v>
      </c>
      <c r="R536" s="32">
        <f t="shared" si="1208"/>
        <v>1.1296819370276094E-2</v>
      </c>
      <c r="S536" s="32">
        <f t="shared" si="1208"/>
        <v>1.6914692788423027E-2</v>
      </c>
      <c r="T536" s="32">
        <f t="shared" si="1208"/>
        <v>6.8621293618214415E-3</v>
      </c>
      <c r="U536" s="32">
        <f t="shared" si="1208"/>
        <v>9.4777499079131446E-3</v>
      </c>
      <c r="V536" s="32">
        <f t="shared" si="1208"/>
        <v>1.4191005694900952E-2</v>
      </c>
      <c r="W536" s="32">
        <f t="shared" si="1208"/>
        <v>4.0523419071435409E-3</v>
      </c>
      <c r="X536" s="32">
        <f t="shared" si="1208"/>
        <v>5.5969628539715745E-3</v>
      </c>
      <c r="Y536" s="32">
        <f t="shared" si="1208"/>
        <v>8.3803152126376585E-3</v>
      </c>
      <c r="Z536" s="32">
        <f t="shared" si="1208"/>
        <v>1.4014208195326134E-2</v>
      </c>
      <c r="AA536" s="32">
        <f t="shared" si="1208"/>
        <v>1.9355968596527908E-2</v>
      </c>
      <c r="AB536" s="32">
        <f t="shared" si="1208"/>
        <v>2.8981632059558327E-2</v>
      </c>
      <c r="AC536" s="32">
        <f t="shared" si="1208"/>
        <v>1.1757571408303549E-2</v>
      </c>
      <c r="AD536" s="32">
        <f t="shared" si="1208"/>
        <v>1.6239175255470917E-2</v>
      </c>
      <c r="AE536" s="32">
        <f t="shared" si="1208"/>
        <v>2.4314867006405748E-2</v>
      </c>
      <c r="AF536" s="32">
        <f t="shared" si="1208"/>
        <v>6.943282009398667E-3</v>
      </c>
      <c r="AG536" s="32">
        <f t="shared" si="1208"/>
        <v>9.5898353055422283E-3</v>
      </c>
      <c r="AH536" s="32">
        <f t="shared" si="1208"/>
        <v>1.4358830814947803E-2</v>
      </c>
      <c r="AI536" s="32">
        <f t="shared" si="1208"/>
        <v>2.8732948687749241E-2</v>
      </c>
      <c r="AJ536" s="32">
        <f t="shared" si="1208"/>
        <v>3.9685014289369873E-2</v>
      </c>
      <c r="AK536" s="32">
        <f t="shared" si="1208"/>
        <v>5.9420249453139964E-2</v>
      </c>
      <c r="AL536" s="32">
        <f t="shared" si="1208"/>
        <v>2.4106227855242128E-2</v>
      </c>
      <c r="AM536" s="32">
        <f t="shared" si="1208"/>
        <v>3.3294737943341535E-2</v>
      </c>
      <c r="AN536" s="32">
        <f t="shared" si="1208"/>
        <v>4.9852108396498993E-2</v>
      </c>
      <c r="AO536" s="32">
        <f t="shared" si="1208"/>
        <v>1.4235621657680218E-2</v>
      </c>
      <c r="AP536" s="32">
        <f t="shared" si="1208"/>
        <v>1.9661777670036854E-2</v>
      </c>
      <c r="AQ536" s="32">
        <f t="shared" si="1208"/>
        <v>2.9439519041793889E-2</v>
      </c>
      <c r="AR536" s="32">
        <f t="shared" si="1208"/>
        <v>5.1920934945039647E-3</v>
      </c>
      <c r="AS536" s="32">
        <f t="shared" si="1208"/>
        <v>7.1711506800200518E-3</v>
      </c>
      <c r="AT536" s="32">
        <f t="shared" si="1208"/>
        <v>1.0737341787652708E-2</v>
      </c>
      <c r="AU536" s="32">
        <f t="shared" si="1208"/>
        <v>4.3560370425050638E-3</v>
      </c>
      <c r="AV536" s="32">
        <f t="shared" si="1208"/>
        <v>6.0164166983162296E-3</v>
      </c>
      <c r="AW536" s="32">
        <f t="shared" ref="AW536:CB536" si="1209">AW535/$O535</f>
        <v>9.0083621596111461E-3</v>
      </c>
      <c r="AX536" s="32">
        <f t="shared" si="1209"/>
        <v>2.5724014406699265E-3</v>
      </c>
      <c r="AY536" s="32">
        <f t="shared" si="1209"/>
        <v>3.5529172115393646E-3</v>
      </c>
      <c r="AZ536" s="32">
        <f t="shared" si="1209"/>
        <v>5.3197719788291324E-3</v>
      </c>
      <c r="BA536" s="32">
        <f t="shared" si="1209"/>
        <v>8.8961322064052273E-3</v>
      </c>
      <c r="BB536" s="32">
        <f t="shared" si="1209"/>
        <v>1.2287048488060006E-2</v>
      </c>
      <c r="BC536" s="32">
        <f t="shared" si="1209"/>
        <v>1.8397359791273108E-2</v>
      </c>
      <c r="BD536" s="32">
        <f t="shared" si="1209"/>
        <v>7.463633208289462E-3</v>
      </c>
      <c r="BE536" s="32">
        <f t="shared" si="1209"/>
        <v>1.0308527458856673E-2</v>
      </c>
      <c r="BF536" s="32">
        <f t="shared" si="1209"/>
        <v>1.5434926358685522E-2</v>
      </c>
      <c r="BG536" s="32">
        <f t="shared" si="1209"/>
        <v>4.4075522384893493E-3</v>
      </c>
      <c r="BH536" s="32">
        <f t="shared" si="1209"/>
        <v>6.087567811659071E-3</v>
      </c>
      <c r="BI536" s="32">
        <f t="shared" si="1209"/>
        <v>9.1148965020929826E-3</v>
      </c>
      <c r="BJ536" s="32">
        <f t="shared" si="1209"/>
        <v>1.8239497133439461E-2</v>
      </c>
      <c r="BK536" s="32">
        <f t="shared" si="1209"/>
        <v>2.5191800265180739E-2</v>
      </c>
      <c r="BL536" s="32">
        <f t="shared" si="1209"/>
        <v>3.7719604811423287E-2</v>
      </c>
      <c r="BM536" s="32">
        <f t="shared" si="1209"/>
        <v>1.5302483523077965E-2</v>
      </c>
      <c r="BN536" s="32">
        <f t="shared" si="1209"/>
        <v>2.1135292582592453E-2</v>
      </c>
      <c r="BO536" s="32">
        <f t="shared" si="1209"/>
        <v>3.1645808374047679E-2</v>
      </c>
      <c r="BP536" s="32">
        <f t="shared" si="1209"/>
        <v>9.0366840953115726E-3</v>
      </c>
      <c r="BQ536" s="32">
        <f t="shared" si="1209"/>
        <v>1.2481174186061353E-2</v>
      </c>
      <c r="BR536" s="32">
        <f t="shared" si="1209"/>
        <v>1.8688023599943947E-2</v>
      </c>
      <c r="BS536" s="32">
        <f t="shared" si="1209"/>
        <v>2.0922223197794632E-3</v>
      </c>
      <c r="BT536" s="32">
        <f t="shared" si="1209"/>
        <v>2.889709425903361E-3</v>
      </c>
      <c r="BU536" s="32">
        <f t="shared" si="1209"/>
        <v>4.3267530076274048E-3</v>
      </c>
      <c r="BV536" s="32">
        <f t="shared" si="1209"/>
        <v>1.7553223831124247E-3</v>
      </c>
      <c r="BW536" s="32">
        <f t="shared" si="1209"/>
        <v>2.4243941898649621E-3</v>
      </c>
      <c r="BX536" s="32">
        <f t="shared" si="1209"/>
        <v>3.6300379403695223E-3</v>
      </c>
      <c r="BY536" s="32">
        <f t="shared" si="1209"/>
        <v>1.0365829728026979E-3</v>
      </c>
      <c r="BZ536" s="32">
        <f t="shared" si="1209"/>
        <v>1.4316946908178594E-3</v>
      </c>
      <c r="CA536" s="32">
        <f t="shared" si="1209"/>
        <v>2.1436720432760638E-3</v>
      </c>
      <c r="CB536" s="32">
        <f t="shared" si="1209"/>
        <v>3.5848134055467612E-3</v>
      </c>
      <c r="CC536" s="32">
        <f t="shared" ref="CC536:CS536" si="1210">CC535/$O535</f>
        <v>4.9512276922870843E-3</v>
      </c>
      <c r="CD536" s="32">
        <f t="shared" si="1210"/>
        <v>7.4134579473692959E-3</v>
      </c>
      <c r="CE536" s="32">
        <f t="shared" si="1210"/>
        <v>3.0075691051326637E-3</v>
      </c>
      <c r="CF536" s="32">
        <f t="shared" si="1210"/>
        <v>4.1539566373967832E-3</v>
      </c>
      <c r="CG536" s="32">
        <f t="shared" si="1210"/>
        <v>6.2197064567458063E-3</v>
      </c>
      <c r="CH536" s="32">
        <f t="shared" si="1210"/>
        <v>1.7760811084628499E-3</v>
      </c>
      <c r="CI536" s="32">
        <f t="shared" si="1210"/>
        <v>2.4530654662144021E-3</v>
      </c>
      <c r="CJ536" s="32">
        <f t="shared" si="1210"/>
        <v>3.6729673539864891E-3</v>
      </c>
      <c r="CK536" s="32">
        <f t="shared" si="1210"/>
        <v>7.3498451144091651E-3</v>
      </c>
      <c r="CL536" s="32">
        <f t="shared" si="1210"/>
        <v>1.0151367044146953E-2</v>
      </c>
      <c r="CM536" s="32">
        <f t="shared" si="1210"/>
        <v>1.5199610554636237E-2</v>
      </c>
      <c r="CN536" s="32">
        <f t="shared" si="1210"/>
        <v>6.1663368752761464E-3</v>
      </c>
      <c r="CO536" s="32">
        <f t="shared" si="1210"/>
        <v>8.5167439537014462E-3</v>
      </c>
      <c r="CP536" s="32">
        <f t="shared" si="1210"/>
        <v>1.2752094444703727E-2</v>
      </c>
      <c r="CQ536" s="32">
        <f t="shared" si="1210"/>
        <v>3.6414506366305804E-3</v>
      </c>
      <c r="CR536" s="32">
        <f t="shared" si="1210"/>
        <v>5.0294531939332147E-3</v>
      </c>
      <c r="CS536" s="32">
        <f t="shared" si="1210"/>
        <v>7.5305847496306508E-3</v>
      </c>
    </row>
    <row r="537" spans="2:97" ht="13.5" thickTop="1" x14ac:dyDescent="0.2">
      <c r="H537" s="34">
        <f t="shared" si="1206"/>
        <v>1.2560000306193359E-8</v>
      </c>
      <c r="I537" s="34">
        <f t="shared" ref="I537:J537" si="1211">I532</f>
        <v>0.36329529037304648</v>
      </c>
      <c r="J537" s="34">
        <f t="shared" si="1211"/>
        <v>-0.58761203405257478</v>
      </c>
      <c r="K537" s="34">
        <f t="shared" si="1202"/>
        <v>0.36329528299263913</v>
      </c>
      <c r="L537" s="34">
        <f>$CE$6-$CE$7*SUMPRODUCT($B$6:$CD$6,Q536:CS536)</f>
        <v>4.1389057514606975E-8</v>
      </c>
    </row>
    <row r="538" spans="2:97" ht="13.5" thickBot="1" x14ac:dyDescent="0.25">
      <c r="B538" s="39" t="s">
        <v>406</v>
      </c>
      <c r="D538" s="39" t="s">
        <v>407</v>
      </c>
      <c r="E538" s="39" t="s">
        <v>408</v>
      </c>
      <c r="F538" s="39" t="s">
        <v>409</v>
      </c>
      <c r="H538" s="39" t="s">
        <v>386</v>
      </c>
      <c r="I538" s="39" t="s">
        <v>410</v>
      </c>
      <c r="J538" s="39" t="s">
        <v>411</v>
      </c>
      <c r="K538" s="39" t="s">
        <v>388</v>
      </c>
      <c r="L538" s="39" t="s">
        <v>412</v>
      </c>
      <c r="M538" s="39" t="s">
        <v>413</v>
      </c>
      <c r="O538" s="45" t="s">
        <v>375</v>
      </c>
    </row>
    <row r="539" spans="2:97" ht="14.25" thickTop="1" thickBot="1" x14ac:dyDescent="0.25">
      <c r="B539" s="32">
        <f>1+B534</f>
        <v>8</v>
      </c>
      <c r="D539" s="32">
        <f>IF(F534,IF(M539&lt;0,D534,H539),E534)</f>
        <v>1.1418182096539417E-8</v>
      </c>
      <c r="E539" s="32">
        <f>IF(F534,IF(M539&lt;0,H539,E534),H539)</f>
        <v>1.1989091201366388E-8</v>
      </c>
      <c r="F539" s="32" t="b">
        <f>OR(F534,M539*M534&lt;=0)</f>
        <v>1</v>
      </c>
      <c r="H539" s="32">
        <f>IF(F534,(D534+E534)/2,2*H534)</f>
        <v>1.1989091201366388E-8</v>
      </c>
      <c r="I539" s="32">
        <f>I534</f>
        <v>-0.68168264358073083</v>
      </c>
      <c r="J539" s="32">
        <f>J534</f>
        <v>1</v>
      </c>
      <c r="K539" s="32">
        <f>I539+J539*H539</f>
        <v>-0.68168263159163967</v>
      </c>
      <c r="L539" s="32">
        <f>$CE$3-$CE$7*SUMPRODUCT($B$3:$CD$3,Q541:CS541)</f>
        <v>-1.7701005106118828E-8</v>
      </c>
      <c r="M539" s="32">
        <f>SUMPRODUCT(L539:L542,J539:J542)</f>
        <v>-2.9190283739844825E-8</v>
      </c>
      <c r="O539" s="46">
        <f>SUM(Q539:CS539)</f>
        <v>7.3626050814477653</v>
      </c>
      <c r="P539" s="39" t="s">
        <v>402</v>
      </c>
      <c r="Q539" s="32">
        <f t="shared" ref="Q539:AV539" si="1212">SUMPRODUCT(B$3:B$6,$K539:$K542)</f>
        <v>4.1309689968632657E-2</v>
      </c>
      <c r="R539" s="32">
        <f t="shared" si="1212"/>
        <v>0.3642388307047324</v>
      </c>
      <c r="S539" s="32">
        <f t="shared" si="1212"/>
        <v>0.76790025662485717</v>
      </c>
      <c r="T539" s="32">
        <f t="shared" si="1212"/>
        <v>-0.13426458783665332</v>
      </c>
      <c r="U539" s="32">
        <f t="shared" si="1212"/>
        <v>0.18866455289944645</v>
      </c>
      <c r="V539" s="32">
        <f t="shared" si="1212"/>
        <v>0.59232597881957116</v>
      </c>
      <c r="W539" s="32">
        <f t="shared" si="1212"/>
        <v>-0.66098742125251131</v>
      </c>
      <c r="X539" s="32">
        <f t="shared" si="1212"/>
        <v>-0.33805828051641151</v>
      </c>
      <c r="Y539" s="32">
        <f t="shared" si="1212"/>
        <v>6.5603145403713203E-2</v>
      </c>
      <c r="Z539" s="32">
        <f t="shared" si="1212"/>
        <v>0.57978930188760414</v>
      </c>
      <c r="AA539" s="32">
        <f t="shared" si="1212"/>
        <v>0.90271844262370393</v>
      </c>
      <c r="AB539" s="32">
        <f t="shared" si="1212"/>
        <v>1.3063798685438286</v>
      </c>
      <c r="AC539" s="32">
        <f t="shared" si="1212"/>
        <v>0.40421502408231824</v>
      </c>
      <c r="AD539" s="32">
        <f t="shared" si="1212"/>
        <v>0.72714416481841804</v>
      </c>
      <c r="AE539" s="32">
        <f t="shared" si="1212"/>
        <v>1.1308055907385426</v>
      </c>
      <c r="AF539" s="32">
        <f t="shared" si="1212"/>
        <v>-0.12250780933353972</v>
      </c>
      <c r="AG539" s="32">
        <f t="shared" si="1212"/>
        <v>0.20042133140256005</v>
      </c>
      <c r="AH539" s="32">
        <f t="shared" si="1212"/>
        <v>0.60408275732268479</v>
      </c>
      <c r="AI539" s="32">
        <f t="shared" si="1212"/>
        <v>1.2977621177795662</v>
      </c>
      <c r="AJ539" s="32">
        <f t="shared" si="1212"/>
        <v>1.6206912585156659</v>
      </c>
      <c r="AK539" s="32">
        <f t="shared" si="1212"/>
        <v>2.0243526844357906</v>
      </c>
      <c r="AL539" s="32">
        <f t="shared" si="1212"/>
        <v>1.1221878399742802</v>
      </c>
      <c r="AM539" s="32">
        <f t="shared" si="1212"/>
        <v>1.4451169807103799</v>
      </c>
      <c r="AN539" s="32">
        <f t="shared" si="1212"/>
        <v>1.8487784066305046</v>
      </c>
      <c r="AO539" s="32">
        <f t="shared" si="1212"/>
        <v>0.59546500655842216</v>
      </c>
      <c r="AP539" s="32">
        <f t="shared" si="1212"/>
        <v>0.91839414729452196</v>
      </c>
      <c r="AQ539" s="32">
        <f t="shared" si="1212"/>
        <v>1.3220555732146466</v>
      </c>
      <c r="AR539" s="32">
        <f t="shared" si="1212"/>
        <v>-0.41314539775912712</v>
      </c>
      <c r="AS539" s="32">
        <f t="shared" si="1212"/>
        <v>-9.0216257023027352E-2</v>
      </c>
      <c r="AT539" s="32">
        <f t="shared" si="1212"/>
        <v>0.31344516889709734</v>
      </c>
      <c r="AU539" s="32">
        <f t="shared" si="1212"/>
        <v>-0.58871967556441307</v>
      </c>
      <c r="AV539" s="32">
        <f t="shared" si="1212"/>
        <v>-0.26579053482831333</v>
      </c>
      <c r="AW539" s="32">
        <f t="shared" ref="AW539:CB539" si="1213">SUMPRODUCT(AH$3:AH$6,$K539:$K542)</f>
        <v>0.13787089109181136</v>
      </c>
      <c r="AX539" s="32">
        <f t="shared" si="1213"/>
        <v>-1.1154425089802711</v>
      </c>
      <c r="AY539" s="32">
        <f t="shared" si="1213"/>
        <v>-0.79251336824417129</v>
      </c>
      <c r="AZ539" s="32">
        <f t="shared" si="1213"/>
        <v>-0.38885194232404663</v>
      </c>
      <c r="BA539" s="32">
        <f t="shared" si="1213"/>
        <v>0.12533421415984436</v>
      </c>
      <c r="BB539" s="32">
        <f t="shared" si="1213"/>
        <v>0.4482633548959441</v>
      </c>
      <c r="BC539" s="32">
        <f t="shared" si="1213"/>
        <v>0.85192478081606882</v>
      </c>
      <c r="BD539" s="32">
        <f t="shared" si="1213"/>
        <v>-5.0240063645441646E-2</v>
      </c>
      <c r="BE539" s="32">
        <f t="shared" si="1213"/>
        <v>0.27268907709065809</v>
      </c>
      <c r="BF539" s="32">
        <f t="shared" si="1213"/>
        <v>0.67635050301078281</v>
      </c>
      <c r="BG539" s="32">
        <f t="shared" si="1213"/>
        <v>-0.57696289706129955</v>
      </c>
      <c r="BH539" s="32">
        <f t="shared" si="1213"/>
        <v>-0.25403375632519981</v>
      </c>
      <c r="BI539" s="32">
        <f t="shared" si="1213"/>
        <v>0.14962766959492491</v>
      </c>
      <c r="BJ539" s="32">
        <f t="shared" si="1213"/>
        <v>0.84330703005180641</v>
      </c>
      <c r="BK539" s="32">
        <f t="shared" si="1213"/>
        <v>1.1662361707879061</v>
      </c>
      <c r="BL539" s="32">
        <f t="shared" si="1213"/>
        <v>1.5698975967080309</v>
      </c>
      <c r="BM539" s="32">
        <f t="shared" si="1213"/>
        <v>0.6677327522465204</v>
      </c>
      <c r="BN539" s="32">
        <f t="shared" si="1213"/>
        <v>0.9906618929826202</v>
      </c>
      <c r="BO539" s="32">
        <f t="shared" si="1213"/>
        <v>1.3943233189027449</v>
      </c>
      <c r="BP539" s="32">
        <f t="shared" si="1213"/>
        <v>0.14100991883066238</v>
      </c>
      <c r="BQ539" s="32">
        <f t="shared" si="1213"/>
        <v>0.46393905956676212</v>
      </c>
      <c r="BR539" s="32">
        <f t="shared" si="1213"/>
        <v>0.86760048548688684</v>
      </c>
      <c r="BS539" s="32">
        <f t="shared" si="1213"/>
        <v>-1.3220555732146466</v>
      </c>
      <c r="BT539" s="32">
        <f t="shared" si="1213"/>
        <v>-0.99912643247854682</v>
      </c>
      <c r="BU539" s="32">
        <f t="shared" si="1213"/>
        <v>-0.59546500655842216</v>
      </c>
      <c r="BV539" s="32">
        <f t="shared" si="1213"/>
        <v>-1.4976298510199326</v>
      </c>
      <c r="BW539" s="32">
        <f t="shared" si="1213"/>
        <v>-1.1747007102838329</v>
      </c>
      <c r="BX539" s="32">
        <f t="shared" si="1213"/>
        <v>-0.77103928436370817</v>
      </c>
      <c r="BY539" s="32">
        <f t="shared" si="1213"/>
        <v>-2.0243526844357906</v>
      </c>
      <c r="BZ539" s="32">
        <f t="shared" si="1213"/>
        <v>-1.701423543699691</v>
      </c>
      <c r="CA539" s="32">
        <f t="shared" si="1213"/>
        <v>-1.2977621177795662</v>
      </c>
      <c r="CB539" s="32">
        <f t="shared" si="1213"/>
        <v>-0.78357596129567519</v>
      </c>
      <c r="CC539" s="32">
        <f t="shared" ref="CC539:CS539" si="1214">SUMPRODUCT(BN$3:BN$6,$K539:$K542)</f>
        <v>-0.4606468205595754</v>
      </c>
      <c r="CD539" s="32">
        <f t="shared" si="1214"/>
        <v>-5.6985394639450682E-2</v>
      </c>
      <c r="CE539" s="32">
        <f t="shared" si="1214"/>
        <v>-0.95915023910096109</v>
      </c>
      <c r="CF539" s="32">
        <f t="shared" si="1214"/>
        <v>-0.63622109836486129</v>
      </c>
      <c r="CG539" s="32">
        <f t="shared" si="1214"/>
        <v>-0.23255967244473663</v>
      </c>
      <c r="CH539" s="32">
        <f t="shared" si="1214"/>
        <v>-1.485873072516819</v>
      </c>
      <c r="CI539" s="32">
        <f t="shared" si="1214"/>
        <v>-1.1629439317807193</v>
      </c>
      <c r="CJ539" s="32">
        <f t="shared" si="1214"/>
        <v>-0.75928250586059454</v>
      </c>
      <c r="CK539" s="32">
        <f t="shared" si="1214"/>
        <v>-6.5603145403713203E-2</v>
      </c>
      <c r="CL539" s="32">
        <f t="shared" si="1214"/>
        <v>0.25732599533238654</v>
      </c>
      <c r="CM539" s="32">
        <f t="shared" si="1214"/>
        <v>0.66098742125251131</v>
      </c>
      <c r="CN539" s="32">
        <f t="shared" si="1214"/>
        <v>-0.24117742320899918</v>
      </c>
      <c r="CO539" s="32">
        <f t="shared" si="1214"/>
        <v>8.1751717527100587E-2</v>
      </c>
      <c r="CP539" s="32">
        <f t="shared" si="1214"/>
        <v>0.4854131434472253</v>
      </c>
      <c r="CQ539" s="32">
        <f t="shared" si="1214"/>
        <v>-0.76790025662485717</v>
      </c>
      <c r="CR539" s="32">
        <f t="shared" si="1214"/>
        <v>-0.44497111588875737</v>
      </c>
      <c r="CS539" s="32">
        <f t="shared" si="1214"/>
        <v>-4.1309689968632657E-2</v>
      </c>
    </row>
    <row r="540" spans="2:97" ht="14.25" thickTop="1" thickBot="1" x14ac:dyDescent="0.25">
      <c r="H540" s="33">
        <f>H539</f>
        <v>1.1989091201366388E-8</v>
      </c>
      <c r="I540" s="33">
        <f t="shared" ref="I540:J540" si="1215">I535</f>
        <v>0.62822621011594604</v>
      </c>
      <c r="J540" s="33">
        <f t="shared" si="1215"/>
        <v>0.31608072598130943</v>
      </c>
      <c r="K540" s="33">
        <f t="shared" ref="K540:K542" si="1216">I540+J540*H540</f>
        <v>0.62822621390546673</v>
      </c>
      <c r="L540" s="33">
        <f>$CE$4-$CE$7*SUMPRODUCT($B$4:$CD$4,Q541:CS541)</f>
        <v>-7.5012351885561657E-9</v>
      </c>
      <c r="M540" s="39" t="s">
        <v>414</v>
      </c>
      <c r="O540" s="47">
        <f t="shared" ref="O540:O541" si="1217">SUM(Q540:CS540)</f>
        <v>127.41798399810602</v>
      </c>
      <c r="P540" s="39" t="s">
        <v>404</v>
      </c>
      <c r="Q540" s="33">
        <f>EXP(Q539)</f>
        <v>1.0421748066574352</v>
      </c>
      <c r="R540" s="33">
        <f>EXP(R539)</f>
        <v>1.439417950312516</v>
      </c>
      <c r="S540" s="33">
        <f t="shared" ref="S540:CD540" si="1218">EXP(S539)</f>
        <v>2.1552360566917805</v>
      </c>
      <c r="T540" s="33">
        <f t="shared" si="1218"/>
        <v>0.87435868932107463</v>
      </c>
      <c r="U540" s="33">
        <f t="shared" si="1218"/>
        <v>1.2076357866076999</v>
      </c>
      <c r="V540" s="33">
        <f t="shared" si="1218"/>
        <v>1.8081893379773175</v>
      </c>
      <c r="W540" s="33">
        <f t="shared" si="1218"/>
        <v>0.51634123638193608</v>
      </c>
      <c r="X540" s="33">
        <f t="shared" si="1218"/>
        <v>0.7131537237198039</v>
      </c>
      <c r="Y540" s="33">
        <f t="shared" si="1218"/>
        <v>1.0678028705917029</v>
      </c>
      <c r="Z540" s="33">
        <f t="shared" si="1218"/>
        <v>1.785662155465686</v>
      </c>
      <c r="AA540" s="33">
        <f t="shared" si="1218"/>
        <v>2.4662984974802926</v>
      </c>
      <c r="AB540" s="33">
        <f t="shared" si="1218"/>
        <v>3.6927811322487925</v>
      </c>
      <c r="AC540" s="33">
        <f t="shared" si="1218"/>
        <v>1.4981260455055574</v>
      </c>
      <c r="AD540" s="33">
        <f t="shared" si="1218"/>
        <v>2.069162973386121</v>
      </c>
      <c r="AE540" s="33">
        <f t="shared" si="1218"/>
        <v>3.0981513371047797</v>
      </c>
      <c r="AF540" s="33">
        <f t="shared" si="1218"/>
        <v>0.88469899600696444</v>
      </c>
      <c r="AG540" s="33">
        <f t="shared" si="1218"/>
        <v>1.2219174819243845</v>
      </c>
      <c r="AH540" s="33">
        <f t="shared" si="1218"/>
        <v>1.8295732763188688</v>
      </c>
      <c r="AI540" s="33">
        <f t="shared" si="1218"/>
        <v>3.6610943951283308</v>
      </c>
      <c r="AJ540" s="33">
        <f t="shared" si="1218"/>
        <v>5.0565845158339826</v>
      </c>
      <c r="AK540" s="33">
        <f t="shared" si="1218"/>
        <v>7.5712083970250799</v>
      </c>
      <c r="AL540" s="33">
        <f t="shared" si="1218"/>
        <v>3.0715669543692492</v>
      </c>
      <c r="AM540" s="33">
        <f t="shared" si="1218"/>
        <v>4.2423483867223446</v>
      </c>
      <c r="AN540" s="33">
        <f t="shared" si="1218"/>
        <v>6.3520551526588127</v>
      </c>
      <c r="AO540" s="33">
        <f t="shared" si="1218"/>
        <v>1.8138742122874092</v>
      </c>
      <c r="AP540" s="33">
        <f t="shared" si="1218"/>
        <v>2.5052640728761038</v>
      </c>
      <c r="AQ540" s="33">
        <f t="shared" si="1218"/>
        <v>3.751124168088078</v>
      </c>
      <c r="AR540" s="33">
        <f t="shared" si="1218"/>
        <v>0.66156608560822583</v>
      </c>
      <c r="AS540" s="33">
        <f t="shared" si="1218"/>
        <v>0.91373356260326466</v>
      </c>
      <c r="AT540" s="33">
        <f t="shared" si="1218"/>
        <v>1.3681304446039664</v>
      </c>
      <c r="AU540" s="33">
        <f t="shared" si="1218"/>
        <v>0.55503745803156657</v>
      </c>
      <c r="AV540" s="33">
        <f t="shared" si="1218"/>
        <v>0.76659968661963318</v>
      </c>
      <c r="AW540" s="33">
        <f t="shared" si="1218"/>
        <v>1.1478273459717092</v>
      </c>
      <c r="AX540" s="33">
        <f t="shared" si="1218"/>
        <v>0.32777020554440589</v>
      </c>
      <c r="AY540" s="33">
        <f t="shared" si="1218"/>
        <v>0.45270554845922484</v>
      </c>
      <c r="AZ540" s="33">
        <f t="shared" si="1218"/>
        <v>0.67783462120360205</v>
      </c>
      <c r="BA540" s="33">
        <f t="shared" si="1218"/>
        <v>1.1335272306179318</v>
      </c>
      <c r="BB540" s="33">
        <f t="shared" si="1218"/>
        <v>1.5655909474079257</v>
      </c>
      <c r="BC540" s="33">
        <f t="shared" si="1218"/>
        <v>2.3441544960247445</v>
      </c>
      <c r="BD540" s="33">
        <f t="shared" si="1218"/>
        <v>0.95100109630516305</v>
      </c>
      <c r="BE540" s="33">
        <f t="shared" si="1218"/>
        <v>1.3134917866408273</v>
      </c>
      <c r="BF540" s="33">
        <f t="shared" si="1218"/>
        <v>1.9666872002827234</v>
      </c>
      <c r="BG540" s="33">
        <f t="shared" si="1218"/>
        <v>0.56160142040570327</v>
      </c>
      <c r="BH540" s="33">
        <f t="shared" si="1218"/>
        <v>0.77566561798369271</v>
      </c>
      <c r="BI540" s="33">
        <f t="shared" si="1218"/>
        <v>1.1614017370365641</v>
      </c>
      <c r="BJ540" s="33">
        <f t="shared" si="1218"/>
        <v>2.324039952371828</v>
      </c>
      <c r="BK540" s="33">
        <f t="shared" si="1218"/>
        <v>3.209888401943541</v>
      </c>
      <c r="BL540" s="33">
        <f t="shared" si="1218"/>
        <v>4.8061560023782377</v>
      </c>
      <c r="BM540" s="33">
        <f t="shared" si="1218"/>
        <v>1.9498115994599943</v>
      </c>
      <c r="BN540" s="33">
        <f t="shared" si="1218"/>
        <v>2.6930163712092168</v>
      </c>
      <c r="BO540" s="33">
        <f t="shared" si="1218"/>
        <v>4.0322451052046553</v>
      </c>
      <c r="BP540" s="33">
        <f t="shared" si="1218"/>
        <v>1.1514360688274887</v>
      </c>
      <c r="BQ540" s="33">
        <f t="shared" si="1218"/>
        <v>1.5903260523283349</v>
      </c>
      <c r="BR540" s="33">
        <f t="shared" si="1218"/>
        <v>2.3811902923193133</v>
      </c>
      <c r="BS540" s="33">
        <f t="shared" si="1218"/>
        <v>0.26658674978218411</v>
      </c>
      <c r="BT540" s="33">
        <f t="shared" si="1218"/>
        <v>0.36820094911206169</v>
      </c>
      <c r="BU540" s="33">
        <f t="shared" si="1218"/>
        <v>0.55130614528056898</v>
      </c>
      <c r="BV540" s="33">
        <f t="shared" si="1218"/>
        <v>0.22365963909405237</v>
      </c>
      <c r="BW540" s="33">
        <f t="shared" si="1218"/>
        <v>0.30891141986530485</v>
      </c>
      <c r="BX540" s="33">
        <f t="shared" si="1218"/>
        <v>0.4625321160355198</v>
      </c>
      <c r="BY540" s="33">
        <f t="shared" si="1218"/>
        <v>0.13207931251673449</v>
      </c>
      <c r="BZ540" s="33">
        <f t="shared" si="1218"/>
        <v>0.18242365108717901</v>
      </c>
      <c r="CA540" s="33">
        <f t="shared" si="1218"/>
        <v>0.27314237003303149</v>
      </c>
      <c r="CB540" s="33">
        <f t="shared" si="1218"/>
        <v>0.45676969659382638</v>
      </c>
      <c r="CC540" s="33">
        <f t="shared" si="1218"/>
        <v>0.63087545029484771</v>
      </c>
      <c r="CD540" s="33">
        <f t="shared" si="1218"/>
        <v>0.94460786560422849</v>
      </c>
      <c r="CE540" s="33">
        <f t="shared" ref="CE540:CS540" si="1219">EXP(CE539)</f>
        <v>0.38321839165954824</v>
      </c>
      <c r="CF540" s="33">
        <f t="shared" si="1219"/>
        <v>0.52928877988696343</v>
      </c>
      <c r="CG540" s="33">
        <f t="shared" si="1219"/>
        <v>0.79250245737668701</v>
      </c>
      <c r="CH540" s="33">
        <f t="shared" si="1219"/>
        <v>0.22630467400905244</v>
      </c>
      <c r="CI540" s="33">
        <f t="shared" si="1219"/>
        <v>0.31256465607052997</v>
      </c>
      <c r="CJ540" s="33">
        <f t="shared" si="1219"/>
        <v>0.46800209533611387</v>
      </c>
      <c r="CK540" s="33">
        <f t="shared" si="1219"/>
        <v>0.93650244585488773</v>
      </c>
      <c r="CL540" s="33">
        <f t="shared" si="1219"/>
        <v>1.2934667221505736</v>
      </c>
      <c r="CM540" s="33">
        <f t="shared" si="1219"/>
        <v>1.936703732994711</v>
      </c>
      <c r="CN540" s="33">
        <f t="shared" si="1219"/>
        <v>0.78570221221324743</v>
      </c>
      <c r="CO540" s="33">
        <f t="shared" si="1219"/>
        <v>1.085186343630113</v>
      </c>
      <c r="CP540" s="33">
        <f t="shared" si="1219"/>
        <v>1.6248461647385639</v>
      </c>
      <c r="CQ540" s="33">
        <f t="shared" si="1219"/>
        <v>0.46398629834310051</v>
      </c>
      <c r="CR540" s="33">
        <f t="shared" si="1219"/>
        <v>0.64084278593931454</v>
      </c>
      <c r="CS540" s="33">
        <f t="shared" si="1219"/>
        <v>0.95953192651748853</v>
      </c>
    </row>
    <row r="541" spans="2:97" ht="14.25" thickTop="1" thickBot="1" x14ac:dyDescent="0.25">
      <c r="H541" s="32">
        <f t="shared" ref="H541:H542" si="1220">H540</f>
        <v>1.1989091201366388E-8</v>
      </c>
      <c r="I541" s="32">
        <f t="shared" ref="I541:J541" si="1221">I536</f>
        <v>-0.35114855448534721</v>
      </c>
      <c r="J541" s="32">
        <f t="shared" si="1221"/>
        <v>-9.3854047950438793E-2</v>
      </c>
      <c r="K541" s="32">
        <f t="shared" si="1216"/>
        <v>-0.35114855561057196</v>
      </c>
      <c r="L541" s="32">
        <f>$CE$5-$CE$7*SUMPRODUCT($B$5:$CD$5,Q541:CS541)</f>
        <v>2.138691002073756E-9</v>
      </c>
      <c r="M541" s="32">
        <f>SUMPRODUCT($B$7:$CD$7, LN(Q541:CS541))</f>
        <v>-487.23803414472985</v>
      </c>
      <c r="O541" s="48">
        <f t="shared" si="1217"/>
        <v>0.99999999999999989</v>
      </c>
      <c r="P541" s="39" t="s">
        <v>405</v>
      </c>
      <c r="Q541" s="32">
        <f t="shared" ref="Q541:AV541" si="1222">Q540/$O540</f>
        <v>8.1791814150263629E-3</v>
      </c>
      <c r="R541" s="32">
        <f t="shared" si="1222"/>
        <v>1.1296819374680358E-2</v>
      </c>
      <c r="S541" s="32">
        <f t="shared" si="1222"/>
        <v>1.6914692801322431E-2</v>
      </c>
      <c r="T541" s="32">
        <f t="shared" si="1222"/>
        <v>6.8621293626343303E-3</v>
      </c>
      <c r="U541" s="32">
        <f t="shared" si="1222"/>
        <v>9.4777499118621315E-3</v>
      </c>
      <c r="V541" s="32">
        <f t="shared" si="1222"/>
        <v>1.4191005706103425E-2</v>
      </c>
      <c r="W541" s="32">
        <f t="shared" si="1222"/>
        <v>4.0523419079492818E-3</v>
      </c>
      <c r="X541" s="32">
        <f t="shared" si="1222"/>
        <v>5.5969628567534421E-3</v>
      </c>
      <c r="Y541" s="32">
        <f t="shared" si="1222"/>
        <v>8.3803152199266855E-3</v>
      </c>
      <c r="Z541" s="32">
        <f t="shared" si="1222"/>
        <v>1.4014208194443168E-2</v>
      </c>
      <c r="AA541" s="32">
        <f t="shared" si="1222"/>
        <v>1.9355968601080301E-2</v>
      </c>
      <c r="AB541" s="32">
        <f t="shared" si="1222"/>
        <v>2.8981632077177449E-2</v>
      </c>
      <c r="AC541" s="32">
        <f t="shared" si="1222"/>
        <v>1.1757571407877761E-2</v>
      </c>
      <c r="AD541" s="32">
        <f t="shared" si="1222"/>
        <v>1.6239175259725326E-2</v>
      </c>
      <c r="AE541" s="32">
        <f t="shared" si="1222"/>
        <v>2.4314867021839173E-2</v>
      </c>
      <c r="AF541" s="32">
        <f t="shared" si="1222"/>
        <v>6.9432820097052768E-3</v>
      </c>
      <c r="AG541" s="32">
        <f t="shared" si="1222"/>
        <v>9.5898353088253816E-3</v>
      </c>
      <c r="AH541" s="32">
        <f t="shared" si="1222"/>
        <v>1.4358830825215883E-2</v>
      </c>
      <c r="AI541" s="32">
        <f t="shared" si="1222"/>
        <v>2.8732948680013259E-2</v>
      </c>
      <c r="AJ541" s="32">
        <f t="shared" si="1222"/>
        <v>3.968501429051919E-2</v>
      </c>
      <c r="AK541" s="32">
        <f t="shared" si="1222"/>
        <v>5.9420249477009621E-2</v>
      </c>
      <c r="AL541" s="32">
        <f t="shared" si="1222"/>
        <v>2.4106227849397664E-2</v>
      </c>
      <c r="AM541" s="32">
        <f t="shared" si="1222"/>
        <v>3.3294737945197786E-2</v>
      </c>
      <c r="AN541" s="32">
        <f t="shared" si="1222"/>
        <v>4.9852108417860634E-2</v>
      </c>
      <c r="AO541" s="32">
        <f t="shared" si="1222"/>
        <v>1.4235621655373006E-2</v>
      </c>
      <c r="AP541" s="32">
        <f t="shared" si="1222"/>
        <v>1.9661777672713317E-2</v>
      </c>
      <c r="AQ541" s="32">
        <f t="shared" si="1222"/>
        <v>2.9439519056774874E-2</v>
      </c>
      <c r="AR541" s="32">
        <f t="shared" si="1222"/>
        <v>5.1920934930037785E-3</v>
      </c>
      <c r="AS541" s="32">
        <f t="shared" si="1222"/>
        <v>7.1711506800864674E-3</v>
      </c>
      <c r="AT541" s="32">
        <f t="shared" si="1222"/>
        <v>1.0737341791754472E-2</v>
      </c>
      <c r="AU541" s="32">
        <f t="shared" si="1222"/>
        <v>4.3560370413631465E-3</v>
      </c>
      <c r="AV541" s="32">
        <f t="shared" si="1222"/>
        <v>6.0164166985331377E-3</v>
      </c>
      <c r="AW541" s="32">
        <f t="shared" ref="AW541:CB541" si="1223">AW540/$O540</f>
        <v>9.0083621632937681E-3</v>
      </c>
      <c r="AX541" s="32">
        <f t="shared" si="1223"/>
        <v>2.572401440202334E-3</v>
      </c>
      <c r="AY541" s="32">
        <f t="shared" si="1223"/>
        <v>3.552917211953016E-3</v>
      </c>
      <c r="AZ541" s="32">
        <f t="shared" si="1223"/>
        <v>5.3197719814314249E-3</v>
      </c>
      <c r="BA541" s="32">
        <f t="shared" si="1223"/>
        <v>8.896132202458806E-3</v>
      </c>
      <c r="BB541" s="32">
        <f t="shared" si="1223"/>
        <v>1.2287048486273312E-2</v>
      </c>
      <c r="BC541" s="32">
        <f t="shared" si="1223"/>
        <v>1.8397359795455471E-2</v>
      </c>
      <c r="BD541" s="32">
        <f t="shared" si="1223"/>
        <v>7.4636332051784696E-3</v>
      </c>
      <c r="BE541" s="32">
        <f t="shared" si="1223"/>
        <v>1.0308527457633858E-2</v>
      </c>
      <c r="BF541" s="32">
        <f t="shared" si="1223"/>
        <v>1.543492636260794E-2</v>
      </c>
      <c r="BG541" s="32">
        <f t="shared" si="1223"/>
        <v>4.4075522370064426E-3</v>
      </c>
      <c r="BH541" s="32">
        <f t="shared" si="1223"/>
        <v>6.0875678114262304E-3</v>
      </c>
      <c r="BI541" s="32">
        <f t="shared" si="1223"/>
        <v>9.1148965051419083E-3</v>
      </c>
      <c r="BJ541" s="32">
        <f t="shared" si="1223"/>
        <v>1.8239497121586644E-2</v>
      </c>
      <c r="BK541" s="32">
        <f t="shared" si="1223"/>
        <v>2.5191800256322165E-2</v>
      </c>
      <c r="BL541" s="32">
        <f t="shared" si="1223"/>
        <v>3.7719604812219268E-2</v>
      </c>
      <c r="BM541" s="32">
        <f t="shared" si="1223"/>
        <v>1.5302483513543715E-2</v>
      </c>
      <c r="BN541" s="32">
        <f t="shared" si="1223"/>
        <v>2.1135292575726567E-2</v>
      </c>
      <c r="BO541" s="32">
        <f t="shared" si="1223"/>
        <v>3.1645808375563307E-2</v>
      </c>
      <c r="BP541" s="32">
        <f t="shared" si="1223"/>
        <v>9.0366840904075509E-3</v>
      </c>
      <c r="BQ541" s="32">
        <f t="shared" si="1223"/>
        <v>1.2481174183009943E-2</v>
      </c>
      <c r="BR541" s="32">
        <f t="shared" si="1223"/>
        <v>1.8688023602341002E-2</v>
      </c>
      <c r="BS541" s="32">
        <f t="shared" si="1223"/>
        <v>2.092222317582318E-3</v>
      </c>
      <c r="BT541" s="32">
        <f t="shared" si="1223"/>
        <v>2.8897094237304425E-3</v>
      </c>
      <c r="BU541" s="32">
        <f t="shared" si="1223"/>
        <v>4.3267530059866886E-3</v>
      </c>
      <c r="BV541" s="32">
        <f t="shared" si="1223"/>
        <v>1.7553223813161014E-3</v>
      </c>
      <c r="BW541" s="32">
        <f t="shared" si="1223"/>
        <v>2.4243941881068893E-3</v>
      </c>
      <c r="BX541" s="32">
        <f t="shared" si="1223"/>
        <v>3.6300379390902544E-3</v>
      </c>
      <c r="BY541" s="32">
        <f t="shared" si="1223"/>
        <v>1.0365829718252154E-3</v>
      </c>
      <c r="BZ541" s="32">
        <f t="shared" si="1223"/>
        <v>1.4316946898947217E-3</v>
      </c>
      <c r="CA541" s="32">
        <f t="shared" si="1223"/>
        <v>2.1436720426929023E-3</v>
      </c>
      <c r="CB541" s="32">
        <f t="shared" si="1223"/>
        <v>3.5848134012276944E-3</v>
      </c>
      <c r="CC541" s="32">
        <f t="shared" ref="CC541:CS541" si="1224">CC540/$O540</f>
        <v>4.9512276877981777E-3</v>
      </c>
      <c r="CD541" s="32">
        <f t="shared" si="1224"/>
        <v>7.4134579434114211E-3</v>
      </c>
      <c r="CE541" s="32">
        <f t="shared" si="1224"/>
        <v>3.0075691015896506E-3</v>
      </c>
      <c r="CF541" s="32">
        <f t="shared" si="1224"/>
        <v>4.1539566337419915E-3</v>
      </c>
      <c r="CG541" s="32">
        <f t="shared" si="1224"/>
        <v>6.2197064535918804E-3</v>
      </c>
      <c r="CH541" s="32">
        <f t="shared" si="1224"/>
        <v>1.7760811065133182E-3</v>
      </c>
      <c r="CI541" s="32">
        <f t="shared" si="1224"/>
        <v>2.453065464253272E-3</v>
      </c>
      <c r="CJ541" s="32">
        <f t="shared" si="1224"/>
        <v>3.6729673524191872E-3</v>
      </c>
      <c r="CK541" s="32">
        <f t="shared" si="1224"/>
        <v>7.3498451040381252E-3</v>
      </c>
      <c r="CL541" s="32">
        <f t="shared" si="1224"/>
        <v>1.0151367032849931E-2</v>
      </c>
      <c r="CM541" s="32">
        <f t="shared" si="1224"/>
        <v>1.5199610543386864E-2</v>
      </c>
      <c r="CN541" s="32">
        <f t="shared" si="1224"/>
        <v>6.1663368667403051E-3</v>
      </c>
      <c r="CO541" s="32">
        <f t="shared" si="1224"/>
        <v>8.5167439444516994E-3</v>
      </c>
      <c r="CP541" s="32">
        <f t="shared" si="1224"/>
        <v>1.2752094435607427E-2</v>
      </c>
      <c r="CQ541" s="32">
        <f t="shared" si="1224"/>
        <v>3.6414506318825238E-3</v>
      </c>
      <c r="CR541" s="32">
        <f t="shared" si="1224"/>
        <v>5.0294531888751296E-3</v>
      </c>
      <c r="CS541" s="32">
        <f t="shared" si="1224"/>
        <v>7.5305847448642041E-3</v>
      </c>
    </row>
    <row r="542" spans="2:97" ht="13.5" thickTop="1" x14ac:dyDescent="0.2">
      <c r="H542" s="34">
        <f t="shared" si="1220"/>
        <v>1.1989091201366388E-8</v>
      </c>
      <c r="I542" s="34">
        <f t="shared" ref="I542:J542" si="1225">I537</f>
        <v>0.36329529037304648</v>
      </c>
      <c r="J542" s="34">
        <f t="shared" si="1225"/>
        <v>-0.58761203405257478</v>
      </c>
      <c r="K542" s="34">
        <f t="shared" si="1216"/>
        <v>0.36329528332811223</v>
      </c>
      <c r="L542" s="34">
        <f>$CE$6-$CE$7*SUMPRODUCT($B$6:$CD$6,Q541:CS541)</f>
        <v>1.5175928069766087E-8</v>
      </c>
    </row>
    <row r="543" spans="2:97" ht="13.5" thickBot="1" x14ac:dyDescent="0.25">
      <c r="B543" s="39" t="s">
        <v>406</v>
      </c>
      <c r="D543" s="39" t="s">
        <v>407</v>
      </c>
      <c r="E543" s="39" t="s">
        <v>408</v>
      </c>
      <c r="F543" s="39" t="s">
        <v>409</v>
      </c>
      <c r="H543" s="39" t="s">
        <v>386</v>
      </c>
      <c r="I543" s="39" t="s">
        <v>410</v>
      </c>
      <c r="J543" s="39" t="s">
        <v>411</v>
      </c>
      <c r="K543" s="39" t="s">
        <v>388</v>
      </c>
      <c r="L543" s="39" t="s">
        <v>412</v>
      </c>
      <c r="M543" s="39" t="s">
        <v>413</v>
      </c>
      <c r="O543" s="45" t="s">
        <v>375</v>
      </c>
    </row>
    <row r="544" spans="2:97" ht="14.25" thickTop="1" thickBot="1" x14ac:dyDescent="0.25">
      <c r="B544" s="32">
        <f>1+B539</f>
        <v>9</v>
      </c>
      <c r="D544" s="32">
        <f>IF(F539,IF(M544&lt;0,D539,H544),E539)</f>
        <v>1.1418182096539417E-8</v>
      </c>
      <c r="E544" s="32">
        <f>IF(F539,IF(M544&lt;0,H544,E539),H544)</f>
        <v>1.1703636648952903E-8</v>
      </c>
      <c r="F544" s="32" t="b">
        <f>OR(F539,M544*M539&lt;=0)</f>
        <v>1</v>
      </c>
      <c r="H544" s="32">
        <f>IF(F539,(D539+E539)/2,2*H539)</f>
        <v>1.1703636648952903E-8</v>
      </c>
      <c r="I544" s="32">
        <f>I539</f>
        <v>-0.68168264358073083</v>
      </c>
      <c r="J544" s="32">
        <f>J539</f>
        <v>1</v>
      </c>
      <c r="K544" s="32">
        <f>I544+J544*H544</f>
        <v>-0.68168263187709421</v>
      </c>
      <c r="L544" s="32">
        <f>$CE$3-$CE$7*SUMPRODUCT($B$3:$CD$3,Q546:CS546)</f>
        <v>-2.4250255137303611E-9</v>
      </c>
      <c r="M544" s="32">
        <f>SUMPRODUCT(L544:L547,J544:J547)</f>
        <v>-3.9940392657228863E-9</v>
      </c>
      <c r="O544" s="46">
        <f>SUM(Q544:CS544)</f>
        <v>7.3626050834999948</v>
      </c>
      <c r="P544" s="39" t="s">
        <v>402</v>
      </c>
      <c r="Q544" s="32">
        <f t="shared" ref="Q544:AV544" si="1226">SUMPRODUCT(B$3:B$6,$K544:$K547)</f>
        <v>4.130969014978636E-2</v>
      </c>
      <c r="R544" s="32">
        <f t="shared" si="1226"/>
        <v>0.36423883103498522</v>
      </c>
      <c r="S544" s="32">
        <f t="shared" si="1226"/>
        <v>0.7679002571414838</v>
      </c>
      <c r="T544" s="32">
        <f t="shared" si="1226"/>
        <v>-0.13426458764210408</v>
      </c>
      <c r="U544" s="32">
        <f t="shared" si="1226"/>
        <v>0.18866455324309478</v>
      </c>
      <c r="V544" s="32">
        <f t="shared" si="1226"/>
        <v>0.59232597934959341</v>
      </c>
      <c r="W544" s="32">
        <f t="shared" si="1226"/>
        <v>-0.66098742101777541</v>
      </c>
      <c r="X544" s="32">
        <f t="shared" si="1226"/>
        <v>-0.33805828013257655</v>
      </c>
      <c r="Y544" s="32">
        <f t="shared" si="1226"/>
        <v>6.5603145973922028E-2</v>
      </c>
      <c r="Z544" s="32">
        <f t="shared" si="1226"/>
        <v>0.57978930199142065</v>
      </c>
      <c r="AA544" s="32">
        <f t="shared" si="1226"/>
        <v>0.90271844287661951</v>
      </c>
      <c r="AB544" s="32">
        <f t="shared" si="1226"/>
        <v>1.3063798689831181</v>
      </c>
      <c r="AC544" s="32">
        <f t="shared" si="1226"/>
        <v>0.40421502419953015</v>
      </c>
      <c r="AD544" s="32">
        <f t="shared" si="1226"/>
        <v>0.72714416508472901</v>
      </c>
      <c r="AE544" s="32">
        <f t="shared" si="1226"/>
        <v>1.1308055911912276</v>
      </c>
      <c r="AF544" s="32">
        <f t="shared" si="1226"/>
        <v>-0.12250780917614112</v>
      </c>
      <c r="AG544" s="32">
        <f t="shared" si="1226"/>
        <v>0.20042133170905774</v>
      </c>
      <c r="AH544" s="32">
        <f t="shared" si="1226"/>
        <v>0.60408275781555631</v>
      </c>
      <c r="AI544" s="32">
        <f t="shared" si="1226"/>
        <v>1.2977621177802663</v>
      </c>
      <c r="AJ544" s="32">
        <f t="shared" si="1226"/>
        <v>1.6206912586654652</v>
      </c>
      <c r="AK544" s="32">
        <f t="shared" si="1226"/>
        <v>2.024352684771964</v>
      </c>
      <c r="AL544" s="32">
        <f t="shared" si="1226"/>
        <v>1.122187839988376</v>
      </c>
      <c r="AM544" s="32">
        <f t="shared" si="1226"/>
        <v>1.4451169808735749</v>
      </c>
      <c r="AN544" s="32">
        <f t="shared" si="1226"/>
        <v>1.8487784069800735</v>
      </c>
      <c r="AO544" s="32">
        <f t="shared" si="1226"/>
        <v>0.59546500661270463</v>
      </c>
      <c r="AP544" s="32">
        <f t="shared" si="1226"/>
        <v>0.91839414749790349</v>
      </c>
      <c r="AQ544" s="32">
        <f t="shared" si="1226"/>
        <v>1.322055573604402</v>
      </c>
      <c r="AR544" s="32">
        <f t="shared" si="1226"/>
        <v>-0.41314539776827647</v>
      </c>
      <c r="AS544" s="32">
        <f t="shared" si="1226"/>
        <v>-9.0216256883077606E-2</v>
      </c>
      <c r="AT544" s="32">
        <f t="shared" si="1226"/>
        <v>0.31344516922342097</v>
      </c>
      <c r="AU544" s="32">
        <f t="shared" si="1226"/>
        <v>-0.58871967556016691</v>
      </c>
      <c r="AV544" s="32">
        <f t="shared" si="1226"/>
        <v>-0.26579053467496805</v>
      </c>
      <c r="AW544" s="32">
        <f t="shared" ref="AW544:CB544" si="1227">SUMPRODUCT(AH$3:AH$6,$K544:$K547)</f>
        <v>0.13787089143153053</v>
      </c>
      <c r="AX544" s="32">
        <f t="shared" si="1227"/>
        <v>-1.1154425089358382</v>
      </c>
      <c r="AY544" s="32">
        <f t="shared" si="1227"/>
        <v>-0.79251336805063932</v>
      </c>
      <c r="AZ544" s="32">
        <f t="shared" si="1227"/>
        <v>-0.38885194194414074</v>
      </c>
      <c r="BA544" s="32">
        <f t="shared" si="1227"/>
        <v>0.12533421407335787</v>
      </c>
      <c r="BB544" s="32">
        <f t="shared" si="1227"/>
        <v>0.44826335495855674</v>
      </c>
      <c r="BC544" s="32">
        <f t="shared" si="1227"/>
        <v>0.85192478106505531</v>
      </c>
      <c r="BD544" s="32">
        <f t="shared" si="1227"/>
        <v>-5.0240063718532624E-2</v>
      </c>
      <c r="BE544" s="32">
        <f t="shared" si="1227"/>
        <v>0.27268907716666624</v>
      </c>
      <c r="BF544" s="32">
        <f t="shared" si="1227"/>
        <v>0.67635050327316482</v>
      </c>
      <c r="BG544" s="32">
        <f t="shared" si="1227"/>
        <v>-0.5769628970942039</v>
      </c>
      <c r="BH544" s="32">
        <f t="shared" si="1227"/>
        <v>-0.25403375620900503</v>
      </c>
      <c r="BI544" s="32">
        <f t="shared" si="1227"/>
        <v>0.14962766989749351</v>
      </c>
      <c r="BJ544" s="32">
        <f t="shared" si="1227"/>
        <v>0.84330702986220341</v>
      </c>
      <c r="BK544" s="32">
        <f t="shared" si="1227"/>
        <v>1.1662361707474023</v>
      </c>
      <c r="BL544" s="32">
        <f t="shared" si="1227"/>
        <v>1.5698975968539008</v>
      </c>
      <c r="BM544" s="32">
        <f t="shared" si="1227"/>
        <v>0.66773275207031313</v>
      </c>
      <c r="BN544" s="32">
        <f t="shared" si="1227"/>
        <v>0.99066189295551199</v>
      </c>
      <c r="BO544" s="32">
        <f t="shared" si="1227"/>
        <v>1.3943233190620106</v>
      </c>
      <c r="BP544" s="32">
        <f t="shared" si="1227"/>
        <v>0.14100991869464174</v>
      </c>
      <c r="BQ544" s="32">
        <f t="shared" si="1227"/>
        <v>0.46393905957984061</v>
      </c>
      <c r="BR544" s="32">
        <f t="shared" si="1227"/>
        <v>0.86760048568633918</v>
      </c>
      <c r="BS544" s="32">
        <f t="shared" si="1227"/>
        <v>-1.322055573604402</v>
      </c>
      <c r="BT544" s="32">
        <f t="shared" si="1227"/>
        <v>-0.99912643271920321</v>
      </c>
      <c r="BU544" s="32">
        <f t="shared" si="1227"/>
        <v>-0.59546500661270463</v>
      </c>
      <c r="BV544" s="32">
        <f t="shared" si="1227"/>
        <v>-1.4976298513962925</v>
      </c>
      <c r="BW544" s="32">
        <f t="shared" si="1227"/>
        <v>-1.1747007105110936</v>
      </c>
      <c r="BX544" s="32">
        <f t="shared" si="1227"/>
        <v>-0.77103928440459502</v>
      </c>
      <c r="BY544" s="32">
        <f t="shared" si="1227"/>
        <v>-2.024352684771964</v>
      </c>
      <c r="BZ544" s="32">
        <f t="shared" si="1227"/>
        <v>-1.7014235438867649</v>
      </c>
      <c r="CA544" s="32">
        <f t="shared" si="1227"/>
        <v>-1.2977621177802663</v>
      </c>
      <c r="CB544" s="32">
        <f t="shared" si="1227"/>
        <v>-0.78357596176276778</v>
      </c>
      <c r="CC544" s="32">
        <f t="shared" ref="CC544:CS544" si="1228">SUMPRODUCT(BN$3:BN$6,$K544:$K547)</f>
        <v>-0.46064682087756892</v>
      </c>
      <c r="CD544" s="32">
        <f t="shared" si="1228"/>
        <v>-5.6985394771070341E-2</v>
      </c>
      <c r="CE544" s="32">
        <f t="shared" si="1228"/>
        <v>-0.95915023955465828</v>
      </c>
      <c r="CF544" s="32">
        <f t="shared" si="1228"/>
        <v>-0.63622109866945942</v>
      </c>
      <c r="CG544" s="32">
        <f t="shared" si="1228"/>
        <v>-0.23255967256296084</v>
      </c>
      <c r="CH544" s="32">
        <f t="shared" si="1228"/>
        <v>-1.4858730729303296</v>
      </c>
      <c r="CI544" s="32">
        <f t="shared" si="1228"/>
        <v>-1.1629439320451307</v>
      </c>
      <c r="CJ544" s="32">
        <f t="shared" si="1228"/>
        <v>-0.75928250593863211</v>
      </c>
      <c r="CK544" s="32">
        <f t="shared" si="1228"/>
        <v>-6.5603145973922028E-2</v>
      </c>
      <c r="CL544" s="32">
        <f t="shared" si="1228"/>
        <v>0.25732599491127683</v>
      </c>
      <c r="CM544" s="32">
        <f t="shared" si="1228"/>
        <v>0.66098742101777541</v>
      </c>
      <c r="CN544" s="32">
        <f t="shared" si="1228"/>
        <v>-0.24117742376581247</v>
      </c>
      <c r="CO544" s="32">
        <f t="shared" si="1228"/>
        <v>8.1751717119386391E-2</v>
      </c>
      <c r="CP544" s="32">
        <f t="shared" si="1228"/>
        <v>0.48541314322588497</v>
      </c>
      <c r="CQ544" s="32">
        <f t="shared" si="1228"/>
        <v>-0.7679002571414838</v>
      </c>
      <c r="CR544" s="32">
        <f t="shared" si="1228"/>
        <v>-0.44497111625628494</v>
      </c>
      <c r="CS544" s="32">
        <f t="shared" si="1228"/>
        <v>-4.130969014978636E-2</v>
      </c>
    </row>
    <row r="545" spans="1:111" ht="14.25" thickTop="1" thickBot="1" x14ac:dyDescent="0.25">
      <c r="H545" s="33">
        <f>H544</f>
        <v>1.1703636648952903E-8</v>
      </c>
      <c r="I545" s="33">
        <f t="shared" ref="I545:J545" si="1229">I540</f>
        <v>0.62822621011594604</v>
      </c>
      <c r="J545" s="33">
        <f t="shared" si="1229"/>
        <v>0.31608072598130943</v>
      </c>
      <c r="K545" s="33">
        <f t="shared" ref="K545:K547" si="1230">I545+J545*H545</f>
        <v>0.62822621381524002</v>
      </c>
      <c r="L545" s="33">
        <f>$CE$4-$CE$7*SUMPRODUCT($B$4:$CD$4,Q546:CS546)</f>
        <v>-1.0295337915522396E-9</v>
      </c>
      <c r="M545" s="39" t="s">
        <v>414</v>
      </c>
      <c r="O545" s="47">
        <f t="shared" ref="O545:O546" si="1231">SUM(Q545:CS545)</f>
        <v>127.41798401534814</v>
      </c>
      <c r="P545" s="39" t="s">
        <v>404</v>
      </c>
      <c r="Q545" s="33">
        <f>EXP(Q544)</f>
        <v>1.0421748068462291</v>
      </c>
      <c r="R545" s="33">
        <f>EXP(R544)</f>
        <v>1.4394179507878879</v>
      </c>
      <c r="S545" s="33">
        <f t="shared" ref="S545:CD545" si="1232">EXP(S544)</f>
        <v>2.155236057805233</v>
      </c>
      <c r="T545" s="33">
        <f t="shared" si="1232"/>
        <v>0.87435868949118045</v>
      </c>
      <c r="U545" s="33">
        <f t="shared" si="1232"/>
        <v>1.2076357870227017</v>
      </c>
      <c r="V545" s="33">
        <f t="shared" si="1232"/>
        <v>1.808189338935698</v>
      </c>
      <c r="W545" s="33">
        <f t="shared" si="1232"/>
        <v>0.5163412365031399</v>
      </c>
      <c r="X545" s="33">
        <f t="shared" si="1232"/>
        <v>0.71315372399353727</v>
      </c>
      <c r="Y545" s="33">
        <f t="shared" si="1232"/>
        <v>1.0678028712005736</v>
      </c>
      <c r="Z545" s="33">
        <f t="shared" si="1232"/>
        <v>1.7856621556510672</v>
      </c>
      <c r="AA545" s="33">
        <f t="shared" si="1232"/>
        <v>2.4662984981040581</v>
      </c>
      <c r="AB545" s="33">
        <f t="shared" si="1232"/>
        <v>3.6927811338709926</v>
      </c>
      <c r="AC545" s="33">
        <f t="shared" si="1232"/>
        <v>1.4981260456811556</v>
      </c>
      <c r="AD545" s="33">
        <f t="shared" si="1232"/>
        <v>2.069162973937162</v>
      </c>
      <c r="AE545" s="33">
        <f t="shared" si="1232"/>
        <v>3.0981513385072663</v>
      </c>
      <c r="AF545" s="33">
        <f t="shared" si="1232"/>
        <v>0.88469899614621483</v>
      </c>
      <c r="AG545" s="33">
        <f t="shared" si="1232"/>
        <v>1.2219174822988994</v>
      </c>
      <c r="AH545" s="33">
        <f t="shared" si="1232"/>
        <v>1.8295732772206132</v>
      </c>
      <c r="AI545" s="33">
        <f t="shared" si="1232"/>
        <v>3.6610943951308936</v>
      </c>
      <c r="AJ545" s="33">
        <f t="shared" si="1232"/>
        <v>5.0565845165914558</v>
      </c>
      <c r="AK545" s="33">
        <f t="shared" si="1232"/>
        <v>7.5712083995703177</v>
      </c>
      <c r="AL545" s="33">
        <f t="shared" si="1232"/>
        <v>3.0715669544125457</v>
      </c>
      <c r="AM545" s="33">
        <f t="shared" si="1232"/>
        <v>4.2423483874146743</v>
      </c>
      <c r="AN545" s="33">
        <f t="shared" si="1232"/>
        <v>6.3520551548792925</v>
      </c>
      <c r="AO545" s="33">
        <f t="shared" si="1232"/>
        <v>1.8138742123858707</v>
      </c>
      <c r="AP545" s="33">
        <f t="shared" si="1232"/>
        <v>2.5052640733856282</v>
      </c>
      <c r="AQ545" s="33">
        <f t="shared" si="1232"/>
        <v>3.7511241695500988</v>
      </c>
      <c r="AR545" s="33">
        <f t="shared" si="1232"/>
        <v>0.66156608560217289</v>
      </c>
      <c r="AS545" s="33">
        <f t="shared" si="1232"/>
        <v>0.91373356273114148</v>
      </c>
      <c r="AT545" s="33">
        <f t="shared" si="1232"/>
        <v>1.3681304450504197</v>
      </c>
      <c r="AU545" s="33">
        <f t="shared" si="1232"/>
        <v>0.55503745803392335</v>
      </c>
      <c r="AV545" s="33">
        <f t="shared" si="1232"/>
        <v>0.76659968673718759</v>
      </c>
      <c r="AW545" s="33">
        <f t="shared" si="1232"/>
        <v>1.1478273463616482</v>
      </c>
      <c r="AX545" s="33">
        <f t="shared" si="1232"/>
        <v>0.32777020555896969</v>
      </c>
      <c r="AY545" s="33">
        <f t="shared" si="1232"/>
        <v>0.45270554854683781</v>
      </c>
      <c r="AZ545" s="33">
        <f t="shared" si="1232"/>
        <v>0.67783462146111539</v>
      </c>
      <c r="BA545" s="33">
        <f t="shared" si="1232"/>
        <v>1.1335272305198969</v>
      </c>
      <c r="BB545" s="33">
        <f t="shared" si="1232"/>
        <v>1.5655909475059515</v>
      </c>
      <c r="BC545" s="33">
        <f t="shared" si="1232"/>
        <v>2.3441544966084074</v>
      </c>
      <c r="BD545" s="33">
        <f t="shared" si="1232"/>
        <v>0.95100109623565343</v>
      </c>
      <c r="BE545" s="33">
        <f t="shared" si="1232"/>
        <v>1.3134917867406635</v>
      </c>
      <c r="BF545" s="33">
        <f t="shared" si="1232"/>
        <v>1.9666872007987466</v>
      </c>
      <c r="BG545" s="33">
        <f t="shared" si="1232"/>
        <v>0.56160142038722416</v>
      </c>
      <c r="BH545" s="33">
        <f t="shared" si="1232"/>
        <v>0.77566561807382095</v>
      </c>
      <c r="BI545" s="33">
        <f t="shared" si="1232"/>
        <v>1.1614017373879679</v>
      </c>
      <c r="BJ545" s="33">
        <f t="shared" si="1232"/>
        <v>2.3240399519311832</v>
      </c>
      <c r="BK545" s="33">
        <f t="shared" si="1232"/>
        <v>3.2098884018135281</v>
      </c>
      <c r="BL545" s="33">
        <f t="shared" si="1232"/>
        <v>4.8061560030793116</v>
      </c>
      <c r="BM545" s="33">
        <f t="shared" si="1232"/>
        <v>1.9498115991164233</v>
      </c>
      <c r="BN545" s="33">
        <f t="shared" si="1232"/>
        <v>2.6930163711362143</v>
      </c>
      <c r="BO545" s="33">
        <f t="shared" si="1232"/>
        <v>4.0322451058468536</v>
      </c>
      <c r="BP545" s="33">
        <f t="shared" si="1232"/>
        <v>1.1514360686708696</v>
      </c>
      <c r="BQ545" s="33">
        <f t="shared" si="1232"/>
        <v>1.590326052349134</v>
      </c>
      <c r="BR545" s="33">
        <f t="shared" si="1232"/>
        <v>2.3811902927942472</v>
      </c>
      <c r="BS545" s="33">
        <f t="shared" si="1232"/>
        <v>0.2665867496782805</v>
      </c>
      <c r="BT545" s="33">
        <f t="shared" si="1232"/>
        <v>0.3682009490234518</v>
      </c>
      <c r="BU545" s="33">
        <f t="shared" si="1232"/>
        <v>0.5513061452506427</v>
      </c>
      <c r="BV545" s="33">
        <f t="shared" si="1232"/>
        <v>0.22365963900987587</v>
      </c>
      <c r="BW545" s="33">
        <f t="shared" si="1232"/>
        <v>0.30891141979510145</v>
      </c>
      <c r="BX545" s="33">
        <f t="shared" si="1232"/>
        <v>0.46253211601660832</v>
      </c>
      <c r="BY545" s="33">
        <f t="shared" si="1232"/>
        <v>0.13207931247233295</v>
      </c>
      <c r="BZ545" s="33">
        <f t="shared" si="1232"/>
        <v>0.1824236510530523</v>
      </c>
      <c r="CA545" s="33">
        <f t="shared" si="1232"/>
        <v>0.27314237003284025</v>
      </c>
      <c r="CB545" s="33">
        <f t="shared" si="1232"/>
        <v>0.4567696963804726</v>
      </c>
      <c r="CC545" s="33">
        <f t="shared" si="1232"/>
        <v>0.6308754500942334</v>
      </c>
      <c r="CD545" s="33">
        <f t="shared" si="1232"/>
        <v>0.9446078654798995</v>
      </c>
      <c r="CE545" s="33">
        <f t="shared" ref="CE545:CS545" si="1233">EXP(CE544)</f>
        <v>0.3832183914856831</v>
      </c>
      <c r="CF545" s="33">
        <f t="shared" si="1233"/>
        <v>0.52928877972574306</v>
      </c>
      <c r="CG545" s="33">
        <f t="shared" si="1233"/>
        <v>0.79250245728299396</v>
      </c>
      <c r="CH545" s="33">
        <f t="shared" si="1233"/>
        <v>0.22630467391547304</v>
      </c>
      <c r="CI545" s="33">
        <f t="shared" si="1233"/>
        <v>0.3125646559878843</v>
      </c>
      <c r="CJ545" s="33">
        <f t="shared" si="1233"/>
        <v>0.46800209529959208</v>
      </c>
      <c r="CK545" s="33">
        <f t="shared" si="1233"/>
        <v>0.93650244532088578</v>
      </c>
      <c r="CL545" s="33">
        <f t="shared" si="1233"/>
        <v>1.2934667216058822</v>
      </c>
      <c r="CM545" s="33">
        <f t="shared" si="1233"/>
        <v>1.9367037325400971</v>
      </c>
      <c r="CN545" s="33">
        <f t="shared" si="1233"/>
        <v>0.78570221177575805</v>
      </c>
      <c r="CO545" s="33">
        <f t="shared" si="1233"/>
        <v>1.0851863431876672</v>
      </c>
      <c r="CP545" s="33">
        <f t="shared" si="1233"/>
        <v>1.6248461643789198</v>
      </c>
      <c r="CQ545" s="33">
        <f t="shared" si="1233"/>
        <v>0.46398629810339281</v>
      </c>
      <c r="CR545" s="33">
        <f t="shared" si="1233"/>
        <v>0.64084278570378705</v>
      </c>
      <c r="CS545" s="33">
        <f t="shared" si="1233"/>
        <v>0.9595319263436658</v>
      </c>
    </row>
    <row r="546" spans="1:111" ht="14.25" thickTop="1" thickBot="1" x14ac:dyDescent="0.25">
      <c r="H546" s="32">
        <f t="shared" ref="H546:H547" si="1234">H545</f>
        <v>1.1703636648952903E-8</v>
      </c>
      <c r="I546" s="32">
        <f t="shared" ref="I546:J546" si="1235">I541</f>
        <v>-0.35114855448534721</v>
      </c>
      <c r="J546" s="32">
        <f t="shared" si="1235"/>
        <v>-9.3854047950438793E-2</v>
      </c>
      <c r="K546" s="32">
        <f t="shared" si="1230"/>
        <v>-0.35114855558378089</v>
      </c>
      <c r="L546" s="32">
        <f>$CE$5-$CE$7*SUMPRODUCT($B$5:$CD$5,Q546:CS546)</f>
        <v>2.9407942747639026E-10</v>
      </c>
      <c r="M546" s="32">
        <f>SUMPRODUCT($B$7:$CD$7, LN(Q546:CS546))</f>
        <v>-487.23803414473008</v>
      </c>
      <c r="O546" s="48">
        <f t="shared" si="1231"/>
        <v>1.0000000000000002</v>
      </c>
      <c r="P546" s="39" t="s">
        <v>405</v>
      </c>
      <c r="Q546" s="32">
        <f t="shared" ref="Q546:AV546" si="1236">Q545/$O545</f>
        <v>8.1791814154012505E-3</v>
      </c>
      <c r="R546" s="32">
        <f t="shared" si="1236"/>
        <v>1.1296819376882488E-2</v>
      </c>
      <c r="S546" s="32">
        <f t="shared" si="1236"/>
        <v>1.6914692807772125E-2</v>
      </c>
      <c r="T546" s="32">
        <f t="shared" si="1236"/>
        <v>6.8621293630407743E-3</v>
      </c>
      <c r="U546" s="32">
        <f t="shared" si="1236"/>
        <v>9.4777499138366198E-3</v>
      </c>
      <c r="V546" s="32">
        <f t="shared" si="1236"/>
        <v>1.4191005711704657E-2</v>
      </c>
      <c r="W546" s="32">
        <f t="shared" si="1236"/>
        <v>4.0523419083521523E-3</v>
      </c>
      <c r="X546" s="32">
        <f t="shared" si="1236"/>
        <v>5.5969628581443755E-3</v>
      </c>
      <c r="Y546" s="32">
        <f t="shared" si="1236"/>
        <v>8.380315223571199E-3</v>
      </c>
      <c r="Z546" s="32">
        <f t="shared" si="1236"/>
        <v>1.4014208194001681E-2</v>
      </c>
      <c r="AA546" s="32">
        <f t="shared" si="1236"/>
        <v>1.9355968603356494E-2</v>
      </c>
      <c r="AB546" s="32">
        <f t="shared" si="1236"/>
        <v>2.8981632085987002E-2</v>
      </c>
      <c r="AC546" s="32">
        <f t="shared" si="1236"/>
        <v>1.1757571407664862E-2</v>
      </c>
      <c r="AD546" s="32">
        <f t="shared" si="1236"/>
        <v>1.6239175261852524E-2</v>
      </c>
      <c r="AE546" s="32">
        <f t="shared" si="1236"/>
        <v>2.4314867029555879E-2</v>
      </c>
      <c r="AF546" s="32">
        <f t="shared" si="1236"/>
        <v>6.9432820098585795E-3</v>
      </c>
      <c r="AG546" s="32">
        <f t="shared" si="1236"/>
        <v>9.5898353104669539E-3</v>
      </c>
      <c r="AH546" s="32">
        <f t="shared" si="1236"/>
        <v>1.4358830830349913E-2</v>
      </c>
      <c r="AI546" s="32">
        <f t="shared" si="1236"/>
        <v>2.8732948676145249E-2</v>
      </c>
      <c r="AJ546" s="32">
        <f t="shared" si="1236"/>
        <v>3.9685014291093827E-2</v>
      </c>
      <c r="AK546" s="32">
        <f t="shared" si="1236"/>
        <v>5.9420249488944414E-2</v>
      </c>
      <c r="AL546" s="32">
        <f t="shared" si="1236"/>
        <v>2.4106227846475422E-2</v>
      </c>
      <c r="AM546" s="32">
        <f t="shared" si="1236"/>
        <v>3.3294737946125898E-2</v>
      </c>
      <c r="AN546" s="32">
        <f t="shared" si="1236"/>
        <v>4.9852108428541417E-2</v>
      </c>
      <c r="AO546" s="32">
        <f t="shared" si="1236"/>
        <v>1.4235621654219394E-2</v>
      </c>
      <c r="AP546" s="32">
        <f t="shared" si="1236"/>
        <v>1.9661777674051542E-2</v>
      </c>
      <c r="AQ546" s="32">
        <f t="shared" si="1236"/>
        <v>2.9439519064265347E-2</v>
      </c>
      <c r="AR546" s="32">
        <f t="shared" si="1236"/>
        <v>5.1920934922536832E-3</v>
      </c>
      <c r="AS546" s="32">
        <f t="shared" si="1236"/>
        <v>7.1711506801196735E-3</v>
      </c>
      <c r="AT546" s="32">
        <f t="shared" si="1236"/>
        <v>1.0737341793805351E-2</v>
      </c>
      <c r="AU546" s="32">
        <f t="shared" si="1236"/>
        <v>4.3560370407921874E-3</v>
      </c>
      <c r="AV546" s="32">
        <f t="shared" si="1236"/>
        <v>6.0164166986415892E-3</v>
      </c>
      <c r="AW546" s="32">
        <f t="shared" ref="AW546:CB546" si="1237">AW545/$O545</f>
        <v>9.0083621651350764E-3</v>
      </c>
      <c r="AX546" s="32">
        <f t="shared" si="1237"/>
        <v>2.5724014399685379E-3</v>
      </c>
      <c r="AY546" s="32">
        <f t="shared" si="1237"/>
        <v>3.5529172121598405E-3</v>
      </c>
      <c r="AZ546" s="32">
        <f t="shared" si="1237"/>
        <v>5.319771982732569E-3</v>
      </c>
      <c r="BA546" s="32">
        <f t="shared" si="1237"/>
        <v>8.896132200485591E-3</v>
      </c>
      <c r="BB546" s="32">
        <f t="shared" si="1237"/>
        <v>1.2287048485379962E-2</v>
      </c>
      <c r="BC546" s="32">
        <f t="shared" si="1237"/>
        <v>1.8397359797546649E-2</v>
      </c>
      <c r="BD546" s="32">
        <f t="shared" si="1237"/>
        <v>7.4636332036229717E-3</v>
      </c>
      <c r="BE546" s="32">
        <f t="shared" si="1237"/>
        <v>1.0308527457022446E-2</v>
      </c>
      <c r="BF546" s="32">
        <f t="shared" si="1237"/>
        <v>1.5434926364569142E-2</v>
      </c>
      <c r="BG546" s="32">
        <f t="shared" si="1237"/>
        <v>4.407552236264988E-3</v>
      </c>
      <c r="BH546" s="32">
        <f t="shared" si="1237"/>
        <v>6.0875678113098079E-3</v>
      </c>
      <c r="BI546" s="32">
        <f t="shared" si="1237"/>
        <v>9.1148965066663677E-3</v>
      </c>
      <c r="BJ546" s="32">
        <f t="shared" si="1237"/>
        <v>1.8239497115660225E-2</v>
      </c>
      <c r="BK546" s="32">
        <f t="shared" si="1237"/>
        <v>2.5191800251892865E-2</v>
      </c>
      <c r="BL546" s="32">
        <f t="shared" si="1237"/>
        <v>3.7719604812617234E-2</v>
      </c>
      <c r="BM546" s="32">
        <f t="shared" si="1237"/>
        <v>1.5302483508776584E-2</v>
      </c>
      <c r="BN546" s="32">
        <f t="shared" si="1237"/>
        <v>2.1135292572293615E-2</v>
      </c>
      <c r="BO546" s="32">
        <f t="shared" si="1237"/>
        <v>3.1645808376321111E-2</v>
      </c>
      <c r="BP546" s="32">
        <f t="shared" si="1237"/>
        <v>9.0366840879555384E-3</v>
      </c>
      <c r="BQ546" s="32">
        <f t="shared" si="1237"/>
        <v>1.2481174181484235E-2</v>
      </c>
      <c r="BR546" s="32">
        <f t="shared" si="1237"/>
        <v>1.8688023603539518E-2</v>
      </c>
      <c r="BS546" s="32">
        <f t="shared" si="1237"/>
        <v>2.0922223164837454E-3</v>
      </c>
      <c r="BT546" s="32">
        <f t="shared" si="1237"/>
        <v>2.8897094226439822E-3</v>
      </c>
      <c r="BU546" s="32">
        <f t="shared" si="1237"/>
        <v>4.3267530051663283E-3</v>
      </c>
      <c r="BV546" s="32">
        <f t="shared" si="1237"/>
        <v>1.7553223804179397E-3</v>
      </c>
      <c r="BW546" s="32">
        <f t="shared" si="1237"/>
        <v>2.4243941872278524E-3</v>
      </c>
      <c r="BX546" s="32">
        <f t="shared" si="1237"/>
        <v>3.6300379384506193E-3</v>
      </c>
      <c r="BY546" s="32">
        <f t="shared" si="1237"/>
        <v>1.0365829713364742E-3</v>
      </c>
      <c r="BZ546" s="32">
        <f t="shared" si="1237"/>
        <v>1.431694689433153E-3</v>
      </c>
      <c r="CA546" s="32">
        <f t="shared" si="1237"/>
        <v>2.1436720424013213E-3</v>
      </c>
      <c r="CB546" s="32">
        <f t="shared" si="1237"/>
        <v>3.5848133990681597E-3</v>
      </c>
      <c r="CC546" s="32">
        <f t="shared" ref="CC546:CS546" si="1238">CC545/$O545</f>
        <v>4.951227685553723E-3</v>
      </c>
      <c r="CD546" s="32">
        <f t="shared" si="1238"/>
        <v>7.4134579414324806E-3</v>
      </c>
      <c r="CE546" s="32">
        <f t="shared" si="1238"/>
        <v>3.0075690998181428E-3</v>
      </c>
      <c r="CF546" s="32">
        <f t="shared" si="1238"/>
        <v>4.1539566319145939E-3</v>
      </c>
      <c r="CG546" s="32">
        <f t="shared" si="1238"/>
        <v>6.2197064520149135E-3</v>
      </c>
      <c r="CH546" s="32">
        <f t="shared" si="1238"/>
        <v>1.7760811055385517E-3</v>
      </c>
      <c r="CI546" s="32">
        <f t="shared" si="1238"/>
        <v>2.4530654632727066E-3</v>
      </c>
      <c r="CJ546" s="32">
        <f t="shared" si="1238"/>
        <v>3.6729673516355341E-3</v>
      </c>
      <c r="CK546" s="32">
        <f t="shared" si="1238"/>
        <v>7.3498450988526021E-3</v>
      </c>
      <c r="CL546" s="32">
        <f t="shared" si="1238"/>
        <v>1.0151367027201416E-2</v>
      </c>
      <c r="CM546" s="32">
        <f t="shared" si="1238"/>
        <v>1.5199610537762169E-2</v>
      </c>
      <c r="CN546" s="32">
        <f t="shared" si="1238"/>
        <v>6.1663368624723823E-3</v>
      </c>
      <c r="CO546" s="32">
        <f t="shared" si="1238"/>
        <v>8.5167439398268225E-3</v>
      </c>
      <c r="CP546" s="32">
        <f t="shared" si="1238"/>
        <v>1.2752094431059268E-2</v>
      </c>
      <c r="CQ546" s="32">
        <f t="shared" si="1238"/>
        <v>3.6414506295084949E-3</v>
      </c>
      <c r="CR546" s="32">
        <f t="shared" si="1238"/>
        <v>5.0294531863460832E-3</v>
      </c>
      <c r="CS546" s="32">
        <f t="shared" si="1238"/>
        <v>7.5305847424809776E-3</v>
      </c>
    </row>
    <row r="547" spans="1:111" ht="13.5" thickTop="1" x14ac:dyDescent="0.2">
      <c r="H547" s="34">
        <f t="shared" si="1234"/>
        <v>1.1703636648952903E-8</v>
      </c>
      <c r="I547" s="34">
        <f t="shared" ref="I547:J547" si="1239">I542</f>
        <v>0.36329529037304648</v>
      </c>
      <c r="J547" s="34">
        <f t="shared" si="1239"/>
        <v>-0.58761203405257478</v>
      </c>
      <c r="K547" s="34">
        <f t="shared" si="1230"/>
        <v>0.36329528349584872</v>
      </c>
      <c r="L547" s="34">
        <f>$CE$6-$CE$7*SUMPRODUCT($B$6:$CD$6,Q546:CS546)</f>
        <v>2.0693882163413946E-9</v>
      </c>
    </row>
    <row r="548" spans="1:111" ht="13.5" thickBot="1" x14ac:dyDescent="0.25">
      <c r="B548" s="39" t="s">
        <v>406</v>
      </c>
      <c r="D548" s="39" t="s">
        <v>407</v>
      </c>
      <c r="E548" s="39" t="s">
        <v>408</v>
      </c>
      <c r="F548" s="39" t="s">
        <v>409</v>
      </c>
      <c r="H548" s="39" t="s">
        <v>386</v>
      </c>
      <c r="I548" s="39" t="s">
        <v>410</v>
      </c>
      <c r="J548" s="39" t="s">
        <v>411</v>
      </c>
      <c r="K548" s="39" t="s">
        <v>388</v>
      </c>
      <c r="L548" s="39" t="s">
        <v>412</v>
      </c>
      <c r="M548" s="39" t="s">
        <v>413</v>
      </c>
      <c r="O548" s="45" t="s">
        <v>375</v>
      </c>
    </row>
    <row r="549" spans="1:111" ht="14.25" thickTop="1" thickBot="1" x14ac:dyDescent="0.25">
      <c r="B549" s="32">
        <f>1+B544</f>
        <v>10</v>
      </c>
      <c r="D549" s="32">
        <f>IF(F544,IF(M549&lt;0,D544,H549),E544)</f>
        <v>1.156090937274616E-8</v>
      </c>
      <c r="E549" s="32">
        <f>IF(F544,IF(M549&lt;0,H549,E544),H549)</f>
        <v>1.1703636648952903E-8</v>
      </c>
      <c r="F549" s="32" t="b">
        <f>OR(F544,M549*M544&lt;=0)</f>
        <v>1</v>
      </c>
      <c r="H549" s="32">
        <f>IF(F544,(D544+E544)/2,2*H544)</f>
        <v>1.156090937274616E-8</v>
      </c>
      <c r="I549" s="32">
        <f>I544</f>
        <v>-0.68168264358073083</v>
      </c>
      <c r="J549" s="32">
        <f>J544</f>
        <v>1</v>
      </c>
      <c r="K549" s="32">
        <f>I549+J549*H549</f>
        <v>-0.68168263201982149</v>
      </c>
      <c r="L549" s="32">
        <f>$CE$3-$CE$7*SUMPRODUCT($B$3:$CD$3,Q551:CS551)</f>
        <v>5.2130886274426302E-9</v>
      </c>
      <c r="M549" s="32">
        <f>SUMPRODUCT(L549:L552,J549:J552)</f>
        <v>8.604218850742646E-9</v>
      </c>
      <c r="O549" s="46">
        <f>SUM(Q549:CS549)</f>
        <v>7.3626050845261073</v>
      </c>
      <c r="P549" s="39" t="s">
        <v>402</v>
      </c>
      <c r="Q549" s="32">
        <f t="shared" ref="Q549:AV549" si="1240">SUMPRODUCT(B$3:B$6,$K549:$K552)</f>
        <v>4.1309690240363128E-2</v>
      </c>
      <c r="R549" s="32">
        <f t="shared" si="1240"/>
        <v>0.36423883120011158</v>
      </c>
      <c r="S549" s="32">
        <f t="shared" si="1240"/>
        <v>0.76790025739979717</v>
      </c>
      <c r="T549" s="32">
        <f t="shared" si="1240"/>
        <v>-0.13426458754482953</v>
      </c>
      <c r="U549" s="32">
        <f t="shared" si="1240"/>
        <v>0.18866455341491895</v>
      </c>
      <c r="V549" s="32">
        <f t="shared" si="1240"/>
        <v>0.59232597961460454</v>
      </c>
      <c r="W549" s="32">
        <f t="shared" si="1240"/>
        <v>-0.66098742090040752</v>
      </c>
      <c r="X549" s="32">
        <f t="shared" si="1240"/>
        <v>-0.33805827994065907</v>
      </c>
      <c r="Y549" s="32">
        <f t="shared" si="1240"/>
        <v>6.5603146259026524E-2</v>
      </c>
      <c r="Z549" s="32">
        <f t="shared" si="1240"/>
        <v>0.5797893020433289</v>
      </c>
      <c r="AA549" s="32">
        <f t="shared" si="1240"/>
        <v>0.90271844300307735</v>
      </c>
      <c r="AB549" s="32">
        <f t="shared" si="1240"/>
        <v>1.3063798692027628</v>
      </c>
      <c r="AC549" s="32">
        <f t="shared" si="1240"/>
        <v>0.40421502425813621</v>
      </c>
      <c r="AD549" s="32">
        <f t="shared" si="1240"/>
        <v>0.72714416521788472</v>
      </c>
      <c r="AE549" s="32">
        <f t="shared" si="1240"/>
        <v>1.1308055914175703</v>
      </c>
      <c r="AF549" s="32">
        <f t="shared" si="1240"/>
        <v>-0.12250780909744174</v>
      </c>
      <c r="AG549" s="32">
        <f t="shared" si="1240"/>
        <v>0.20042133186230671</v>
      </c>
      <c r="AH549" s="32">
        <f t="shared" si="1240"/>
        <v>0.6040827580619923</v>
      </c>
      <c r="AI549" s="32">
        <f t="shared" si="1240"/>
        <v>1.2977621177806165</v>
      </c>
      <c r="AJ549" s="32">
        <f t="shared" si="1240"/>
        <v>1.6206912587403648</v>
      </c>
      <c r="AK549" s="32">
        <f t="shared" si="1240"/>
        <v>2.0243526849400504</v>
      </c>
      <c r="AL549" s="32">
        <f t="shared" si="1240"/>
        <v>1.1221878399954239</v>
      </c>
      <c r="AM549" s="32">
        <f t="shared" si="1240"/>
        <v>1.4451169809551723</v>
      </c>
      <c r="AN549" s="32">
        <f t="shared" si="1240"/>
        <v>1.8487784071548579</v>
      </c>
      <c r="AO549" s="32">
        <f t="shared" si="1240"/>
        <v>0.59546500663984592</v>
      </c>
      <c r="AP549" s="32">
        <f t="shared" si="1240"/>
        <v>0.91839414759959437</v>
      </c>
      <c r="AQ549" s="32">
        <f t="shared" si="1240"/>
        <v>1.3220555737992798</v>
      </c>
      <c r="AR549" s="32">
        <f t="shared" si="1240"/>
        <v>-0.4131453977728512</v>
      </c>
      <c r="AS549" s="32">
        <f t="shared" si="1240"/>
        <v>-9.0216256813102733E-2</v>
      </c>
      <c r="AT549" s="32">
        <f t="shared" si="1240"/>
        <v>0.31344516938658284</v>
      </c>
      <c r="AU549" s="32">
        <f t="shared" si="1240"/>
        <v>-0.58871967555804383</v>
      </c>
      <c r="AV549" s="32">
        <f t="shared" si="1240"/>
        <v>-0.26579053459829538</v>
      </c>
      <c r="AW549" s="32">
        <f t="shared" ref="AW549:CB549" si="1241">SUMPRODUCT(AH$3:AH$6,$K549:$K552)</f>
        <v>0.13787089160139018</v>
      </c>
      <c r="AX549" s="32">
        <f t="shared" si="1241"/>
        <v>-1.1154425089136217</v>
      </c>
      <c r="AY549" s="32">
        <f t="shared" si="1241"/>
        <v>-0.79251336795387328</v>
      </c>
      <c r="AZ549" s="32">
        <f t="shared" si="1241"/>
        <v>-0.38885194175418775</v>
      </c>
      <c r="BA549" s="32">
        <f t="shared" si="1241"/>
        <v>0.12533421403011452</v>
      </c>
      <c r="BB549" s="32">
        <f t="shared" si="1241"/>
        <v>0.44826335498986297</v>
      </c>
      <c r="BC549" s="32">
        <f t="shared" si="1241"/>
        <v>0.85192478118954851</v>
      </c>
      <c r="BD549" s="32">
        <f t="shared" si="1241"/>
        <v>-5.0240063755078113E-2</v>
      </c>
      <c r="BE549" s="32">
        <f t="shared" si="1241"/>
        <v>0.27268907720467034</v>
      </c>
      <c r="BF549" s="32">
        <f t="shared" si="1241"/>
        <v>0.67635050340435598</v>
      </c>
      <c r="BG549" s="32">
        <f t="shared" si="1241"/>
        <v>-0.57696289711065618</v>
      </c>
      <c r="BH549" s="32">
        <f t="shared" si="1241"/>
        <v>-0.25403375615090767</v>
      </c>
      <c r="BI549" s="32">
        <f t="shared" si="1241"/>
        <v>0.14962767004877792</v>
      </c>
      <c r="BJ549" s="32">
        <f t="shared" si="1241"/>
        <v>0.84330702976740213</v>
      </c>
      <c r="BK549" s="32">
        <f t="shared" si="1241"/>
        <v>1.1662361707271505</v>
      </c>
      <c r="BL549" s="32">
        <f t="shared" si="1241"/>
        <v>1.5698975969268361</v>
      </c>
      <c r="BM549" s="32">
        <f t="shared" si="1241"/>
        <v>0.6677327519822096</v>
      </c>
      <c r="BN549" s="32">
        <f t="shared" si="1241"/>
        <v>0.99066189294195806</v>
      </c>
      <c r="BO549" s="32">
        <f t="shared" si="1241"/>
        <v>1.3943233191416435</v>
      </c>
      <c r="BP549" s="32">
        <f t="shared" si="1241"/>
        <v>0.14100991862663154</v>
      </c>
      <c r="BQ549" s="32">
        <f t="shared" si="1241"/>
        <v>0.46393905958637999</v>
      </c>
      <c r="BR549" s="32">
        <f t="shared" si="1241"/>
        <v>0.86760048578606552</v>
      </c>
      <c r="BS549" s="32">
        <f t="shared" si="1241"/>
        <v>-1.3220555737992798</v>
      </c>
      <c r="BT549" s="32">
        <f t="shared" si="1241"/>
        <v>-0.9991264328395314</v>
      </c>
      <c r="BU549" s="32">
        <f t="shared" si="1241"/>
        <v>-0.59546500663984592</v>
      </c>
      <c r="BV549" s="32">
        <f t="shared" si="1241"/>
        <v>-1.4976298515844724</v>
      </c>
      <c r="BW549" s="32">
        <f t="shared" si="1241"/>
        <v>-1.174700710624724</v>
      </c>
      <c r="BX549" s="32">
        <f t="shared" si="1241"/>
        <v>-0.77103928442503844</v>
      </c>
      <c r="BY549" s="32">
        <f t="shared" si="1241"/>
        <v>-2.0243526849400504</v>
      </c>
      <c r="BZ549" s="32">
        <f t="shared" si="1241"/>
        <v>-1.701423543980302</v>
      </c>
      <c r="CA549" s="32">
        <f t="shared" si="1241"/>
        <v>-1.2977621177806165</v>
      </c>
      <c r="CB549" s="32">
        <f t="shared" si="1241"/>
        <v>-0.78357596199631407</v>
      </c>
      <c r="CC549" s="32">
        <f t="shared" ref="CC549:CS549" si="1242">SUMPRODUCT(BN$3:BN$6,$K549:$K552)</f>
        <v>-0.46064682103656562</v>
      </c>
      <c r="CD549" s="32">
        <f t="shared" si="1242"/>
        <v>-5.6985394836880032E-2</v>
      </c>
      <c r="CE549" s="32">
        <f t="shared" si="1242"/>
        <v>-0.95915023978150682</v>
      </c>
      <c r="CF549" s="32">
        <f t="shared" si="1242"/>
        <v>-0.63622109882175826</v>
      </c>
      <c r="CG549" s="32">
        <f t="shared" si="1242"/>
        <v>-0.23255967262207272</v>
      </c>
      <c r="CH549" s="32">
        <f t="shared" si="1242"/>
        <v>-1.4858730731370846</v>
      </c>
      <c r="CI549" s="32">
        <f t="shared" si="1242"/>
        <v>-1.1629439321773363</v>
      </c>
      <c r="CJ549" s="32">
        <f t="shared" si="1242"/>
        <v>-0.75928250597765068</v>
      </c>
      <c r="CK549" s="32">
        <f t="shared" si="1242"/>
        <v>-6.5603146259026524E-2</v>
      </c>
      <c r="CL549" s="32">
        <f t="shared" si="1242"/>
        <v>0.25732599470072193</v>
      </c>
      <c r="CM549" s="32">
        <f t="shared" si="1242"/>
        <v>0.66098742090040752</v>
      </c>
      <c r="CN549" s="32">
        <f t="shared" si="1242"/>
        <v>-0.24117742404421919</v>
      </c>
      <c r="CO549" s="32">
        <f t="shared" si="1242"/>
        <v>8.1751716915529279E-2</v>
      </c>
      <c r="CP549" s="32">
        <f t="shared" si="1242"/>
        <v>0.48541314311521488</v>
      </c>
      <c r="CQ549" s="32">
        <f t="shared" si="1242"/>
        <v>-0.76790025739979717</v>
      </c>
      <c r="CR549" s="32">
        <f t="shared" si="1242"/>
        <v>-0.44497111644004872</v>
      </c>
      <c r="CS549" s="32">
        <f t="shared" si="1242"/>
        <v>-4.1309690240363128E-2</v>
      </c>
    </row>
    <row r="550" spans="1:111" ht="14.25" thickTop="1" thickBot="1" x14ac:dyDescent="0.25">
      <c r="H550" s="33">
        <f>H549</f>
        <v>1.156090937274616E-8</v>
      </c>
      <c r="I550" s="33">
        <f t="shared" ref="I550:J550" si="1243">I545</f>
        <v>0.62822621011594604</v>
      </c>
      <c r="J550" s="33">
        <f t="shared" si="1243"/>
        <v>0.31608072598130943</v>
      </c>
      <c r="K550" s="33">
        <f t="shared" ref="K550:K552" si="1244">I550+J550*H550</f>
        <v>0.62822621377012666</v>
      </c>
      <c r="L550" s="33">
        <f>$CE$4-$CE$7*SUMPRODUCT($B$4:$CD$4,Q551:CS551)</f>
        <v>2.2063062488086871E-9</v>
      </c>
      <c r="M550" s="39" t="s">
        <v>414</v>
      </c>
      <c r="O550" s="47">
        <f t="shared" ref="O550:O551" si="1245">SUM(Q550:CS550)</f>
        <v>127.41798402396915</v>
      </c>
      <c r="P550" s="39" t="s">
        <v>404</v>
      </c>
      <c r="Q550" s="33">
        <f>EXP(Q549)</f>
        <v>1.042174806940626</v>
      </c>
      <c r="R550" s="33">
        <f>EXP(R549)</f>
        <v>1.4394179510255736</v>
      </c>
      <c r="S550" s="33">
        <f t="shared" ref="S550:CD550" si="1246">EXP(S549)</f>
        <v>2.1552360583619592</v>
      </c>
      <c r="T550" s="33">
        <f t="shared" si="1246"/>
        <v>0.87435868957623331</v>
      </c>
      <c r="U550" s="33">
        <f t="shared" si="1246"/>
        <v>1.2076357872302028</v>
      </c>
      <c r="V550" s="33">
        <f t="shared" si="1246"/>
        <v>1.8081893394148882</v>
      </c>
      <c r="W550" s="33">
        <f t="shared" si="1246"/>
        <v>0.51634123656374176</v>
      </c>
      <c r="X550" s="33">
        <f t="shared" si="1246"/>
        <v>0.7131537241304039</v>
      </c>
      <c r="Y550" s="33">
        <f t="shared" si="1246"/>
        <v>1.067802871505009</v>
      </c>
      <c r="Z550" s="33">
        <f t="shared" si="1246"/>
        <v>1.7856621557437578</v>
      </c>
      <c r="AA550" s="33">
        <f t="shared" si="1246"/>
        <v>2.4662984984159406</v>
      </c>
      <c r="AB550" s="33">
        <f t="shared" si="1246"/>
        <v>3.6927811346820927</v>
      </c>
      <c r="AC550" s="33">
        <f t="shared" si="1246"/>
        <v>1.4981260457689549</v>
      </c>
      <c r="AD550" s="33">
        <f t="shared" si="1246"/>
        <v>2.0691629742126829</v>
      </c>
      <c r="AE550" s="33">
        <f t="shared" si="1246"/>
        <v>3.0981513392085103</v>
      </c>
      <c r="AF550" s="33">
        <f t="shared" si="1246"/>
        <v>0.88469899621584003</v>
      </c>
      <c r="AG550" s="33">
        <f t="shared" si="1246"/>
        <v>1.2219174824861569</v>
      </c>
      <c r="AH550" s="33">
        <f t="shared" si="1246"/>
        <v>1.8295732776714859</v>
      </c>
      <c r="AI550" s="33">
        <f t="shared" si="1246"/>
        <v>3.6610943951321757</v>
      </c>
      <c r="AJ550" s="33">
        <f t="shared" si="1246"/>
        <v>5.056584516970192</v>
      </c>
      <c r="AK550" s="33">
        <f t="shared" si="1246"/>
        <v>7.5712084008429352</v>
      </c>
      <c r="AL550" s="33">
        <f t="shared" si="1246"/>
        <v>3.0715669544341937</v>
      </c>
      <c r="AM550" s="33">
        <f t="shared" si="1246"/>
        <v>4.2423483877608392</v>
      </c>
      <c r="AN550" s="33">
        <f t="shared" si="1246"/>
        <v>6.3520551559895333</v>
      </c>
      <c r="AO550" s="33">
        <f t="shared" si="1246"/>
        <v>1.8138742124351017</v>
      </c>
      <c r="AP550" s="33">
        <f t="shared" si="1246"/>
        <v>2.5052640736403906</v>
      </c>
      <c r="AQ550" s="33">
        <f t="shared" si="1246"/>
        <v>3.75112417028111</v>
      </c>
      <c r="AR550" s="33">
        <f t="shared" si="1246"/>
        <v>0.66156608559914643</v>
      </c>
      <c r="AS550" s="33">
        <f t="shared" si="1246"/>
        <v>0.91373356279507989</v>
      </c>
      <c r="AT550" s="33">
        <f t="shared" si="1246"/>
        <v>1.3681304452736462</v>
      </c>
      <c r="AU550" s="33">
        <f t="shared" si="1246"/>
        <v>0.55503745803510174</v>
      </c>
      <c r="AV550" s="33">
        <f t="shared" si="1246"/>
        <v>0.7665996867959648</v>
      </c>
      <c r="AW550" s="33">
        <f t="shared" si="1246"/>
        <v>1.1478273465566178</v>
      </c>
      <c r="AX550" s="33">
        <f t="shared" si="1246"/>
        <v>0.32777020556625158</v>
      </c>
      <c r="AY550" s="33">
        <f t="shared" si="1246"/>
        <v>0.45270554859064438</v>
      </c>
      <c r="AZ550" s="33">
        <f t="shared" si="1246"/>
        <v>0.67783462158987207</v>
      </c>
      <c r="BA550" s="33">
        <f t="shared" si="1246"/>
        <v>1.1335272304708794</v>
      </c>
      <c r="BB550" s="33">
        <f t="shared" si="1246"/>
        <v>1.5655909475549643</v>
      </c>
      <c r="BC550" s="33">
        <f t="shared" si="1246"/>
        <v>2.3441544969002388</v>
      </c>
      <c r="BD550" s="33">
        <f t="shared" si="1246"/>
        <v>0.95100109620089868</v>
      </c>
      <c r="BE550" s="33">
        <f t="shared" si="1246"/>
        <v>1.3134917867905815</v>
      </c>
      <c r="BF550" s="33">
        <f t="shared" si="1246"/>
        <v>1.9666872010567586</v>
      </c>
      <c r="BG550" s="33">
        <f t="shared" si="1246"/>
        <v>0.56160142037798455</v>
      </c>
      <c r="BH550" s="33">
        <f t="shared" si="1246"/>
        <v>0.77566561811888513</v>
      </c>
      <c r="BI550" s="33">
        <f t="shared" si="1246"/>
        <v>1.1614017375636698</v>
      </c>
      <c r="BJ550" s="33">
        <f t="shared" si="1246"/>
        <v>2.3240399517108612</v>
      </c>
      <c r="BK550" s="33">
        <f t="shared" si="1246"/>
        <v>3.2098884017485223</v>
      </c>
      <c r="BL550" s="33">
        <f t="shared" si="1246"/>
        <v>4.8061560034298498</v>
      </c>
      <c r="BM550" s="33">
        <f t="shared" si="1246"/>
        <v>1.9498115989446381</v>
      </c>
      <c r="BN550" s="33">
        <f t="shared" si="1246"/>
        <v>2.6930163710997133</v>
      </c>
      <c r="BO550" s="33">
        <f t="shared" si="1246"/>
        <v>4.0322451061679541</v>
      </c>
      <c r="BP550" s="33">
        <f t="shared" si="1246"/>
        <v>1.1514360685925602</v>
      </c>
      <c r="BQ550" s="33">
        <f t="shared" si="1246"/>
        <v>1.5903260523595337</v>
      </c>
      <c r="BR550" s="33">
        <f t="shared" si="1246"/>
        <v>2.3811902930317146</v>
      </c>
      <c r="BS550" s="33">
        <f t="shared" si="1246"/>
        <v>0.26658674962632867</v>
      </c>
      <c r="BT550" s="33">
        <f t="shared" si="1246"/>
        <v>0.36820094897914679</v>
      </c>
      <c r="BU550" s="33">
        <f t="shared" si="1246"/>
        <v>0.55130614523567956</v>
      </c>
      <c r="BV550" s="33">
        <f t="shared" si="1246"/>
        <v>0.22365963896778762</v>
      </c>
      <c r="BW550" s="33">
        <f t="shared" si="1246"/>
        <v>0.30891141975999969</v>
      </c>
      <c r="BX550" s="33">
        <f t="shared" si="1246"/>
        <v>0.46253211600715255</v>
      </c>
      <c r="BY550" s="33">
        <f t="shared" si="1246"/>
        <v>0.13207931245013221</v>
      </c>
      <c r="BZ550" s="33">
        <f t="shared" si="1246"/>
        <v>0.1824236510359889</v>
      </c>
      <c r="CA550" s="33">
        <f t="shared" si="1246"/>
        <v>0.27314237003274461</v>
      </c>
      <c r="CB550" s="33">
        <f t="shared" si="1246"/>
        <v>0.45676969627379577</v>
      </c>
      <c r="CC550" s="33">
        <f t="shared" si="1246"/>
        <v>0.63087544999392631</v>
      </c>
      <c r="CD550" s="33">
        <f t="shared" si="1246"/>
        <v>0.94460786541773512</v>
      </c>
      <c r="CE550" s="33">
        <f t="shared" ref="CE550:CS550" si="1247">EXP(CE549)</f>
        <v>0.38321839139875058</v>
      </c>
      <c r="CF550" s="33">
        <f t="shared" si="1247"/>
        <v>0.52928877964513299</v>
      </c>
      <c r="CG550" s="33">
        <f t="shared" si="1247"/>
        <v>0.79250245723614765</v>
      </c>
      <c r="CH550" s="33">
        <f t="shared" si="1247"/>
        <v>0.22630467386868341</v>
      </c>
      <c r="CI550" s="33">
        <f t="shared" si="1247"/>
        <v>0.31256465594656152</v>
      </c>
      <c r="CJ550" s="33">
        <f t="shared" si="1247"/>
        <v>0.4680020952813313</v>
      </c>
      <c r="CK550" s="33">
        <f t="shared" si="1247"/>
        <v>0.93650244505388469</v>
      </c>
      <c r="CL550" s="33">
        <f t="shared" si="1247"/>
        <v>1.2934667213335362</v>
      </c>
      <c r="CM550" s="33">
        <f t="shared" si="1247"/>
        <v>1.9367037323127902</v>
      </c>
      <c r="CN550" s="33">
        <f t="shared" si="1247"/>
        <v>0.78570221155701325</v>
      </c>
      <c r="CO550" s="33">
        <f t="shared" si="1247"/>
        <v>1.0851863429664441</v>
      </c>
      <c r="CP550" s="33">
        <f t="shared" si="1247"/>
        <v>1.6248461641990981</v>
      </c>
      <c r="CQ550" s="33">
        <f t="shared" si="1247"/>
        <v>0.46398629798353896</v>
      </c>
      <c r="CR550" s="33">
        <f t="shared" si="1247"/>
        <v>0.64084278558602337</v>
      </c>
      <c r="CS550" s="33">
        <f t="shared" si="1247"/>
        <v>0.95953192625675443</v>
      </c>
    </row>
    <row r="551" spans="1:111" ht="14.25" thickTop="1" thickBot="1" x14ac:dyDescent="0.25">
      <c r="H551" s="32">
        <f t="shared" ref="H551:H552" si="1248">H550</f>
        <v>1.156090937274616E-8</v>
      </c>
      <c r="I551" s="32">
        <f t="shared" ref="I551:J551" si="1249">I546</f>
        <v>-0.35114855448534721</v>
      </c>
      <c r="J551" s="32">
        <f t="shared" si="1249"/>
        <v>-9.3854047950438793E-2</v>
      </c>
      <c r="K551" s="32">
        <f t="shared" si="1244"/>
        <v>-0.35114855557038532</v>
      </c>
      <c r="L551" s="32">
        <f>$CE$5-$CE$7*SUMPRODUCT($B$5:$CD$5,Q551:CS551)</f>
        <v>-6.2824057067700778E-10</v>
      </c>
      <c r="M551" s="32">
        <f>SUMPRODUCT($B$7:$CD$7, LN(Q551:CS551))</f>
        <v>-487.23803414472991</v>
      </c>
      <c r="O551" s="48">
        <f t="shared" si="1245"/>
        <v>0.99999999999999989</v>
      </c>
      <c r="P551" s="39" t="s">
        <v>405</v>
      </c>
      <c r="Q551" s="32">
        <f t="shared" ref="Q551:AV551" si="1250">Q550/$O550</f>
        <v>8.1791814155886978E-3</v>
      </c>
      <c r="R551" s="32">
        <f t="shared" si="1250"/>
        <v>1.1296819377983554E-2</v>
      </c>
      <c r="S551" s="32">
        <f t="shared" si="1250"/>
        <v>1.691469281099698E-2</v>
      </c>
      <c r="T551" s="32">
        <f t="shared" si="1250"/>
        <v>6.8621293632439972E-3</v>
      </c>
      <c r="U551" s="32">
        <f t="shared" si="1250"/>
        <v>9.47774991482387E-3</v>
      </c>
      <c r="V551" s="32">
        <f t="shared" si="1250"/>
        <v>1.4191005714505276E-2</v>
      </c>
      <c r="W551" s="32">
        <f t="shared" si="1250"/>
        <v>4.0523419085535884E-3</v>
      </c>
      <c r="X551" s="32">
        <f t="shared" si="1250"/>
        <v>5.5969628588398435E-3</v>
      </c>
      <c r="Y551" s="32">
        <f t="shared" si="1250"/>
        <v>8.3803152253934567E-3</v>
      </c>
      <c r="Z551" s="32">
        <f t="shared" si="1250"/>
        <v>1.4014208193780943E-2</v>
      </c>
      <c r="AA551" s="32">
        <f t="shared" si="1250"/>
        <v>1.9355968604494594E-2</v>
      </c>
      <c r="AB551" s="32">
        <f t="shared" si="1250"/>
        <v>2.8981632090391788E-2</v>
      </c>
      <c r="AC551" s="32">
        <f t="shared" si="1250"/>
        <v>1.1757571407558417E-2</v>
      </c>
      <c r="AD551" s="32">
        <f t="shared" si="1250"/>
        <v>1.6239175262916131E-2</v>
      </c>
      <c r="AE551" s="32">
        <f t="shared" si="1250"/>
        <v>2.4314867033414244E-2</v>
      </c>
      <c r="AF551" s="32">
        <f t="shared" si="1250"/>
        <v>6.9432820099352335E-3</v>
      </c>
      <c r="AG551" s="32">
        <f t="shared" si="1250"/>
        <v>9.5898353112877435E-3</v>
      </c>
      <c r="AH551" s="32">
        <f t="shared" si="1250"/>
        <v>1.4358830832916936E-2</v>
      </c>
      <c r="AI551" s="32">
        <f t="shared" si="1250"/>
        <v>2.8732948674211257E-2</v>
      </c>
      <c r="AJ551" s="32">
        <f t="shared" si="1250"/>
        <v>3.968501429138116E-2</v>
      </c>
      <c r="AK551" s="32">
        <f t="shared" si="1250"/>
        <v>5.9420249494911821E-2</v>
      </c>
      <c r="AL551" s="32">
        <f t="shared" si="1250"/>
        <v>2.4106227845014309E-2</v>
      </c>
      <c r="AM551" s="32">
        <f t="shared" si="1250"/>
        <v>3.3294737946589964E-2</v>
      </c>
      <c r="AN551" s="32">
        <f t="shared" si="1250"/>
        <v>4.9852108433881832E-2</v>
      </c>
      <c r="AO551" s="32">
        <f t="shared" si="1250"/>
        <v>1.4235621653642597E-2</v>
      </c>
      <c r="AP551" s="32">
        <f t="shared" si="1250"/>
        <v>1.966177767472066E-2</v>
      </c>
      <c r="AQ551" s="32">
        <f t="shared" si="1250"/>
        <v>2.9439519068010601E-2</v>
      </c>
      <c r="AR551" s="32">
        <f t="shared" si="1250"/>
        <v>5.1920934918786377E-3</v>
      </c>
      <c r="AS551" s="32">
        <f t="shared" si="1250"/>
        <v>7.1711506801362783E-3</v>
      </c>
      <c r="AT551" s="32">
        <f t="shared" si="1250"/>
        <v>1.0737341794830792E-2</v>
      </c>
      <c r="AU551" s="32">
        <f t="shared" si="1250"/>
        <v>4.3560370405067092E-3</v>
      </c>
      <c r="AV551" s="32">
        <f t="shared" si="1250"/>
        <v>6.0164166986958166E-3</v>
      </c>
      <c r="AW551" s="32">
        <f t="shared" ref="AW551:CB551" si="1251">AW550/$O550</f>
        <v>9.0083621660557341E-3</v>
      </c>
      <c r="AX551" s="32">
        <f t="shared" si="1251"/>
        <v>2.5724014398516406E-3</v>
      </c>
      <c r="AY551" s="32">
        <f t="shared" si="1251"/>
        <v>3.5529172122632543E-3</v>
      </c>
      <c r="AZ551" s="32">
        <f t="shared" si="1251"/>
        <v>5.3197719833831432E-3</v>
      </c>
      <c r="BA551" s="32">
        <f t="shared" si="1251"/>
        <v>8.8961321994989861E-3</v>
      </c>
      <c r="BB551" s="32">
        <f t="shared" si="1251"/>
        <v>1.228704848493329E-2</v>
      </c>
      <c r="BC551" s="32">
        <f t="shared" si="1251"/>
        <v>1.8397359798592243E-2</v>
      </c>
      <c r="BD551" s="32">
        <f t="shared" si="1251"/>
        <v>7.4636332028452258E-3</v>
      </c>
      <c r="BE551" s="32">
        <f t="shared" si="1251"/>
        <v>1.0308527456716744E-2</v>
      </c>
      <c r="BF551" s="32">
        <f t="shared" si="1251"/>
        <v>1.5434926365549752E-2</v>
      </c>
      <c r="BG551" s="32">
        <f t="shared" si="1251"/>
        <v>4.4075522358942619E-3</v>
      </c>
      <c r="BH551" s="32">
        <f t="shared" si="1251"/>
        <v>6.0875678112515992E-3</v>
      </c>
      <c r="BI551" s="32">
        <f t="shared" si="1251"/>
        <v>9.1148965074286017E-3</v>
      </c>
      <c r="BJ551" s="32">
        <f t="shared" si="1251"/>
        <v>1.8239497112697026E-2</v>
      </c>
      <c r="BK551" s="32">
        <f t="shared" si="1251"/>
        <v>2.5191800249678226E-2</v>
      </c>
      <c r="BL551" s="32">
        <f t="shared" si="1251"/>
        <v>3.7719604812816242E-2</v>
      </c>
      <c r="BM551" s="32">
        <f t="shared" si="1251"/>
        <v>1.5302483506393025E-2</v>
      </c>
      <c r="BN551" s="32">
        <f t="shared" si="1251"/>
        <v>2.1135292570577151E-2</v>
      </c>
      <c r="BO551" s="32">
        <f t="shared" si="1251"/>
        <v>3.164580837670003E-2</v>
      </c>
      <c r="BP551" s="32">
        <f t="shared" si="1251"/>
        <v>9.0366840867295347E-3</v>
      </c>
      <c r="BQ551" s="32">
        <f t="shared" si="1251"/>
        <v>1.2481174180721385E-2</v>
      </c>
      <c r="BR551" s="32">
        <f t="shared" si="1251"/>
        <v>1.8688023604138789E-2</v>
      </c>
      <c r="BS551" s="32">
        <f t="shared" si="1251"/>
        <v>2.0922223159344591E-3</v>
      </c>
      <c r="BT551" s="32">
        <f t="shared" si="1251"/>
        <v>2.8897094221007522E-3</v>
      </c>
      <c r="BU551" s="32">
        <f t="shared" si="1251"/>
        <v>4.3267530047561495E-3</v>
      </c>
      <c r="BV551" s="32">
        <f t="shared" si="1251"/>
        <v>1.7553223799688592E-3</v>
      </c>
      <c r="BW551" s="32">
        <f t="shared" si="1251"/>
        <v>2.4243941867883347E-3</v>
      </c>
      <c r="BX551" s="32">
        <f t="shared" si="1251"/>
        <v>3.6300379381308027E-3</v>
      </c>
      <c r="BY551" s="32">
        <f t="shared" si="1251"/>
        <v>1.0365829710921042E-3</v>
      </c>
      <c r="BZ551" s="32">
        <f t="shared" si="1251"/>
        <v>1.4316946892023686E-3</v>
      </c>
      <c r="CA551" s="32">
        <f t="shared" si="1251"/>
        <v>2.1436720422555312E-3</v>
      </c>
      <c r="CB551" s="32">
        <f t="shared" si="1251"/>
        <v>3.584813397988394E-3</v>
      </c>
      <c r="CC551" s="32">
        <f t="shared" ref="CC551:CS551" si="1252">CC550/$O550</f>
        <v>4.9512276844314975E-3</v>
      </c>
      <c r="CD551" s="32">
        <f t="shared" si="1252"/>
        <v>7.4134579404430134E-3</v>
      </c>
      <c r="CE551" s="32">
        <f t="shared" si="1252"/>
        <v>3.0075690989323899E-3</v>
      </c>
      <c r="CF551" s="32">
        <f t="shared" si="1252"/>
        <v>4.1539566310008968E-3</v>
      </c>
      <c r="CG551" s="32">
        <f t="shared" si="1252"/>
        <v>6.219706451226434E-3</v>
      </c>
      <c r="CH551" s="32">
        <f t="shared" si="1252"/>
        <v>1.7760811050511697E-3</v>
      </c>
      <c r="CI551" s="32">
        <f t="shared" si="1252"/>
        <v>2.4530654627824247E-3</v>
      </c>
      <c r="CJ551" s="32">
        <f t="shared" si="1252"/>
        <v>3.6729673512437095E-3</v>
      </c>
      <c r="CK551" s="32">
        <f t="shared" si="1252"/>
        <v>7.3498450962598428E-3</v>
      </c>
      <c r="CL551" s="32">
        <f t="shared" si="1252"/>
        <v>1.015136702437716E-2</v>
      </c>
      <c r="CM551" s="32">
        <f t="shared" si="1252"/>
        <v>1.5199610534949826E-2</v>
      </c>
      <c r="CN551" s="32">
        <f t="shared" si="1252"/>
        <v>6.1663368603384226E-3</v>
      </c>
      <c r="CO551" s="32">
        <f t="shared" si="1252"/>
        <v>8.5167439375143858E-3</v>
      </c>
      <c r="CP551" s="32">
        <f t="shared" si="1252"/>
        <v>1.2752094428785195E-2</v>
      </c>
      <c r="CQ551" s="32">
        <f t="shared" si="1252"/>
        <v>3.6414506283214813E-3</v>
      </c>
      <c r="CR551" s="32">
        <f t="shared" si="1252"/>
        <v>5.0294531850815626E-3</v>
      </c>
      <c r="CS551" s="32">
        <f t="shared" si="1252"/>
        <v>7.5305847412893666E-3</v>
      </c>
    </row>
    <row r="552" spans="1:111" ht="13.5" thickTop="1" x14ac:dyDescent="0.2">
      <c r="H552" s="34">
        <f t="shared" si="1248"/>
        <v>1.156090937274616E-8</v>
      </c>
      <c r="I552" s="34">
        <f t="shared" ref="I552:J552" si="1253">I547</f>
        <v>0.36329529037304648</v>
      </c>
      <c r="J552" s="34">
        <f t="shared" si="1253"/>
        <v>-0.58761203405257478</v>
      </c>
      <c r="K552" s="34">
        <f t="shared" si="1244"/>
        <v>0.36329528357971702</v>
      </c>
      <c r="L552" s="34">
        <f>$CE$6-$CE$7*SUMPRODUCT($B$6:$CD$6,Q551:CS551)</f>
        <v>-4.4839048030098638E-9</v>
      </c>
    </row>
    <row r="554" spans="1:111" ht="27.75" customHeight="1" x14ac:dyDescent="0.2">
      <c r="A554" s="40" t="s">
        <v>393</v>
      </c>
      <c r="B554" s="40"/>
      <c r="C554" s="40">
        <f>1+C496</f>
        <v>10</v>
      </c>
      <c r="D554" s="40"/>
    </row>
    <row r="555" spans="1:111" x14ac:dyDescent="0.2">
      <c r="B555" s="37" t="s">
        <v>388</v>
      </c>
      <c r="D555" s="37" t="s">
        <v>389</v>
      </c>
      <c r="F555" s="37" t="s">
        <v>387</v>
      </c>
      <c r="H555" s="37" t="s">
        <v>394</v>
      </c>
      <c r="I555" s="37"/>
      <c r="J555" s="37"/>
      <c r="K555" s="37"/>
      <c r="M555" s="37" t="s">
        <v>395</v>
      </c>
      <c r="N555" s="37" t="s">
        <v>396</v>
      </c>
      <c r="P555" s="37" t="s">
        <v>397</v>
      </c>
      <c r="R555" s="37" t="s">
        <v>398</v>
      </c>
      <c r="T555" s="37" t="s">
        <v>399</v>
      </c>
      <c r="V555" s="37" t="s">
        <v>400</v>
      </c>
      <c r="X555" s="37" t="s">
        <v>401</v>
      </c>
      <c r="Y555" s="37"/>
      <c r="Z555" s="37"/>
      <c r="AA555" s="37"/>
      <c r="AC555" s="37" t="s">
        <v>375</v>
      </c>
    </row>
    <row r="556" spans="1:111" x14ac:dyDescent="0.2">
      <c r="B556" s="36">
        <f>K549</f>
        <v>-0.68168263201982149</v>
      </c>
      <c r="D556" s="36">
        <f>$CE$3-$CE$7*SUMPRODUCT($B$3:$CD$3,AE558:DG558)</f>
        <v>5.2130886274426302E-9</v>
      </c>
      <c r="F556" s="36">
        <f>SUMPRODUCT(D556:D559,D556:D559)</f>
        <v>5.2544168798203445E-17</v>
      </c>
      <c r="H556" s="36">
        <f t="shared" ref="H556:K559" si="1254">X498</f>
        <v>-1.8648564675194435E-2</v>
      </c>
      <c r="I556" s="36">
        <f t="shared" si="1254"/>
        <v>2.1605364925290568E-5</v>
      </c>
      <c r="J556" s="36">
        <f t="shared" si="1254"/>
        <v>-1.0843651187552629E-5</v>
      </c>
      <c r="K556" s="36">
        <f t="shared" si="1254"/>
        <v>5.6339976741535611E-5</v>
      </c>
      <c r="M556" s="36">
        <f t="array" ref="M556:M559">MMULT(H556:K559,D556:D559)</f>
        <v>-9.7414763045444559E-11</v>
      </c>
      <c r="N556" s="36">
        <f>IFERROR(M556/(MAX(ABS(M556),ABS(M557),ABS(M558),ABS(M559))),0)</f>
        <v>-1</v>
      </c>
      <c r="P556" s="36">
        <f>L607</f>
        <v>-2.037111812569492E-9</v>
      </c>
      <c r="R556" s="36">
        <f>H607*J607</f>
        <v>1.3547940671186906E-10</v>
      </c>
      <c r="T556" s="36">
        <f>P556-D556</f>
        <v>-7.2502004400121223E-9</v>
      </c>
      <c r="V556" s="36">
        <f t="array" ref="V556:V559">MMULT(H556:K559,T556:T559)</f>
        <v>1.3548138964942038E-10</v>
      </c>
      <c r="X556" s="36">
        <f t="array" ref="X556:AA559">H556:K559+MMULT(R556:R559,TRANSPOSE(R556:R559))*((SUMPRODUCT(R556:R559,T556:T559)+SUMPRODUCT(V556:V559,T556:T559))/SUMPRODUCT(R556:R559,T556:T559)^2)-(MMULT(V556:V559,TRANSPOSE(R556:R559))+MMULT(R556:R559,TRANSPOSE(V556:V559)))/SUMPRODUCT(R556:R559,T556:T559)</f>
        <v>-1.8648281621889688E-2</v>
      </c>
      <c r="Y556" s="36">
        <v>2.170598856807409E-5</v>
      </c>
      <c r="Z556" s="36">
        <v>-1.0881997218559376E-5</v>
      </c>
      <c r="AA556" s="36">
        <v>5.6405969491111346E-5</v>
      </c>
      <c r="AC556" s="43">
        <f>SUM(AE556:DG556)</f>
        <v>7.3626050845261073</v>
      </c>
      <c r="AD556" s="37" t="s">
        <v>402</v>
      </c>
      <c r="AE556" s="36">
        <f t="shared" ref="AE556:BJ556" si="1255">SUMPRODUCT(B$3:B$6,$B556:$B559)</f>
        <v>4.1309690240363128E-2</v>
      </c>
      <c r="AF556" s="36">
        <f t="shared" si="1255"/>
        <v>0.36423883120011158</v>
      </c>
      <c r="AG556" s="36">
        <f t="shared" si="1255"/>
        <v>0.76790025739979717</v>
      </c>
      <c r="AH556" s="36">
        <f t="shared" si="1255"/>
        <v>-0.13426458754482953</v>
      </c>
      <c r="AI556" s="36">
        <f t="shared" si="1255"/>
        <v>0.18866455341491895</v>
      </c>
      <c r="AJ556" s="36">
        <f t="shared" si="1255"/>
        <v>0.59232597961460454</v>
      </c>
      <c r="AK556" s="36">
        <f t="shared" si="1255"/>
        <v>-0.66098742090040752</v>
      </c>
      <c r="AL556" s="36">
        <f t="shared" si="1255"/>
        <v>-0.33805827994065907</v>
      </c>
      <c r="AM556" s="36">
        <f t="shared" si="1255"/>
        <v>6.5603146259026524E-2</v>
      </c>
      <c r="AN556" s="36">
        <f t="shared" si="1255"/>
        <v>0.5797893020433289</v>
      </c>
      <c r="AO556" s="36">
        <f t="shared" si="1255"/>
        <v>0.90271844300307735</v>
      </c>
      <c r="AP556" s="36">
        <f t="shared" si="1255"/>
        <v>1.3063798692027628</v>
      </c>
      <c r="AQ556" s="36">
        <f t="shared" si="1255"/>
        <v>0.40421502425813621</v>
      </c>
      <c r="AR556" s="36">
        <f t="shared" si="1255"/>
        <v>0.72714416521788472</v>
      </c>
      <c r="AS556" s="36">
        <f t="shared" si="1255"/>
        <v>1.1308055914175703</v>
      </c>
      <c r="AT556" s="36">
        <f t="shared" si="1255"/>
        <v>-0.12250780909744174</v>
      </c>
      <c r="AU556" s="36">
        <f t="shared" si="1255"/>
        <v>0.20042133186230671</v>
      </c>
      <c r="AV556" s="36">
        <f t="shared" si="1255"/>
        <v>0.6040827580619923</v>
      </c>
      <c r="AW556" s="36">
        <f t="shared" si="1255"/>
        <v>1.2977621177806165</v>
      </c>
      <c r="AX556" s="36">
        <f t="shared" si="1255"/>
        <v>1.6206912587403648</v>
      </c>
      <c r="AY556" s="36">
        <f t="shared" si="1255"/>
        <v>2.0243526849400504</v>
      </c>
      <c r="AZ556" s="36">
        <f t="shared" si="1255"/>
        <v>1.1221878399954239</v>
      </c>
      <c r="BA556" s="36">
        <f t="shared" si="1255"/>
        <v>1.4451169809551723</v>
      </c>
      <c r="BB556" s="36">
        <f t="shared" si="1255"/>
        <v>1.8487784071548579</v>
      </c>
      <c r="BC556" s="36">
        <f t="shared" si="1255"/>
        <v>0.59546500663984592</v>
      </c>
      <c r="BD556" s="36">
        <f t="shared" si="1255"/>
        <v>0.91839414759959437</v>
      </c>
      <c r="BE556" s="36">
        <f t="shared" si="1255"/>
        <v>1.3220555737992798</v>
      </c>
      <c r="BF556" s="36">
        <f t="shared" si="1255"/>
        <v>-0.4131453977728512</v>
      </c>
      <c r="BG556" s="36">
        <f t="shared" si="1255"/>
        <v>-9.0216256813102733E-2</v>
      </c>
      <c r="BH556" s="36">
        <f t="shared" si="1255"/>
        <v>0.31344516938658284</v>
      </c>
      <c r="BI556" s="36">
        <f t="shared" si="1255"/>
        <v>-0.58871967555804383</v>
      </c>
      <c r="BJ556" s="36">
        <f t="shared" si="1255"/>
        <v>-0.26579053459829538</v>
      </c>
      <c r="BK556" s="36">
        <f t="shared" ref="BK556:CP556" si="1256">SUMPRODUCT(AH$3:AH$6,$B556:$B559)</f>
        <v>0.13787089160139018</v>
      </c>
      <c r="BL556" s="36">
        <f t="shared" si="1256"/>
        <v>-1.1154425089136217</v>
      </c>
      <c r="BM556" s="36">
        <f t="shared" si="1256"/>
        <v>-0.79251336795387328</v>
      </c>
      <c r="BN556" s="36">
        <f t="shared" si="1256"/>
        <v>-0.38885194175418775</v>
      </c>
      <c r="BO556" s="36">
        <f t="shared" si="1256"/>
        <v>0.12533421403011452</v>
      </c>
      <c r="BP556" s="36">
        <f t="shared" si="1256"/>
        <v>0.44826335498986297</v>
      </c>
      <c r="BQ556" s="36">
        <f t="shared" si="1256"/>
        <v>0.85192478118954851</v>
      </c>
      <c r="BR556" s="36">
        <f t="shared" si="1256"/>
        <v>-5.0240063755078113E-2</v>
      </c>
      <c r="BS556" s="36">
        <f t="shared" si="1256"/>
        <v>0.27268907720467034</v>
      </c>
      <c r="BT556" s="36">
        <f t="shared" si="1256"/>
        <v>0.67635050340435598</v>
      </c>
      <c r="BU556" s="36">
        <f t="shared" si="1256"/>
        <v>-0.57696289711065618</v>
      </c>
      <c r="BV556" s="36">
        <f t="shared" si="1256"/>
        <v>-0.25403375615090767</v>
      </c>
      <c r="BW556" s="36">
        <f t="shared" si="1256"/>
        <v>0.14962767004877792</v>
      </c>
      <c r="BX556" s="36">
        <f t="shared" si="1256"/>
        <v>0.84330702976740213</v>
      </c>
      <c r="BY556" s="36">
        <f t="shared" si="1256"/>
        <v>1.1662361707271505</v>
      </c>
      <c r="BZ556" s="36">
        <f t="shared" si="1256"/>
        <v>1.5698975969268361</v>
      </c>
      <c r="CA556" s="36">
        <f t="shared" si="1256"/>
        <v>0.6677327519822096</v>
      </c>
      <c r="CB556" s="36">
        <f t="shared" si="1256"/>
        <v>0.99066189294195806</v>
      </c>
      <c r="CC556" s="36">
        <f t="shared" si="1256"/>
        <v>1.3943233191416435</v>
      </c>
      <c r="CD556" s="36">
        <f t="shared" si="1256"/>
        <v>0.14100991862663154</v>
      </c>
      <c r="CE556" s="36">
        <f t="shared" si="1256"/>
        <v>0.46393905958637999</v>
      </c>
      <c r="CF556" s="36">
        <f t="shared" si="1256"/>
        <v>0.86760048578606552</v>
      </c>
      <c r="CG556" s="36">
        <f t="shared" si="1256"/>
        <v>-1.3220555737992798</v>
      </c>
      <c r="CH556" s="36">
        <f t="shared" si="1256"/>
        <v>-0.9991264328395314</v>
      </c>
      <c r="CI556" s="36">
        <f t="shared" si="1256"/>
        <v>-0.59546500663984592</v>
      </c>
      <c r="CJ556" s="36">
        <f t="shared" si="1256"/>
        <v>-1.4976298515844724</v>
      </c>
      <c r="CK556" s="36">
        <f t="shared" si="1256"/>
        <v>-1.174700710624724</v>
      </c>
      <c r="CL556" s="36">
        <f t="shared" si="1256"/>
        <v>-0.77103928442503844</v>
      </c>
      <c r="CM556" s="36">
        <f t="shared" si="1256"/>
        <v>-2.0243526849400504</v>
      </c>
      <c r="CN556" s="36">
        <f t="shared" si="1256"/>
        <v>-1.701423543980302</v>
      </c>
      <c r="CO556" s="36">
        <f t="shared" si="1256"/>
        <v>-1.2977621177806165</v>
      </c>
      <c r="CP556" s="36">
        <f t="shared" si="1256"/>
        <v>-0.78357596199631407</v>
      </c>
      <c r="CQ556" s="36">
        <f t="shared" ref="CQ556:DG556" si="1257">SUMPRODUCT(BN$3:BN$6,$B556:$B559)</f>
        <v>-0.46064682103656562</v>
      </c>
      <c r="CR556" s="36">
        <f t="shared" si="1257"/>
        <v>-5.6985394836880032E-2</v>
      </c>
      <c r="CS556" s="36">
        <f t="shared" si="1257"/>
        <v>-0.95915023978150682</v>
      </c>
      <c r="CT556" s="36">
        <f t="shared" si="1257"/>
        <v>-0.63622109882175826</v>
      </c>
      <c r="CU556" s="36">
        <f t="shared" si="1257"/>
        <v>-0.23255967262207272</v>
      </c>
      <c r="CV556" s="36">
        <f t="shared" si="1257"/>
        <v>-1.4858730731370846</v>
      </c>
      <c r="CW556" s="36">
        <f t="shared" si="1257"/>
        <v>-1.1629439321773363</v>
      </c>
      <c r="CX556" s="36">
        <f t="shared" si="1257"/>
        <v>-0.75928250597765068</v>
      </c>
      <c r="CY556" s="36">
        <f t="shared" si="1257"/>
        <v>-6.5603146259026524E-2</v>
      </c>
      <c r="CZ556" s="36">
        <f t="shared" si="1257"/>
        <v>0.25732599470072193</v>
      </c>
      <c r="DA556" s="36">
        <f t="shared" si="1257"/>
        <v>0.66098742090040752</v>
      </c>
      <c r="DB556" s="36">
        <f t="shared" si="1257"/>
        <v>-0.24117742404421919</v>
      </c>
      <c r="DC556" s="36">
        <f t="shared" si="1257"/>
        <v>8.1751716915529279E-2</v>
      </c>
      <c r="DD556" s="36">
        <f t="shared" si="1257"/>
        <v>0.48541314311521488</v>
      </c>
      <c r="DE556" s="36">
        <f t="shared" si="1257"/>
        <v>-0.76790025739979717</v>
      </c>
      <c r="DF556" s="36">
        <f t="shared" si="1257"/>
        <v>-0.44497111644004872</v>
      </c>
      <c r="DG556" s="36">
        <f t="shared" si="1257"/>
        <v>-4.1309690240363128E-2</v>
      </c>
    </row>
    <row r="557" spans="1:111" x14ac:dyDescent="0.2">
      <c r="B557" s="35">
        <f t="shared" ref="B557:B559" si="1258">K550</f>
        <v>0.62822621377012666</v>
      </c>
      <c r="D557" s="35">
        <f>$CE$4-$CE$7*SUMPRODUCT($B$4:$CD$4,AE558:DG558)</f>
        <v>2.2063062488086871E-9</v>
      </c>
      <c r="F557" s="37" t="s">
        <v>403</v>
      </c>
      <c r="H557" s="35">
        <f t="shared" si="1254"/>
        <v>2.1605364925290568E-5</v>
      </c>
      <c r="I557" s="35">
        <f t="shared" si="1254"/>
        <v>-1.3912226973182951E-2</v>
      </c>
      <c r="J557" s="35">
        <f t="shared" si="1254"/>
        <v>-1.0105754340703453E-5</v>
      </c>
      <c r="K557" s="35">
        <f t="shared" si="1254"/>
        <v>4.1169492743535832E-5</v>
      </c>
      <c r="M557" s="35">
        <v>-3.0760253864970627E-11</v>
      </c>
      <c r="N557" s="35">
        <f>IFERROR(M557/(MAX(ABS(M556),ABS(M557),ABS(M558),ABS(M559))),0)</f>
        <v>-0.31576583367164573</v>
      </c>
      <c r="P557" s="35">
        <f>L608</f>
        <v>-8.6216545014394796E-10</v>
      </c>
      <c r="R557" s="35">
        <f>H608*J608</f>
        <v>4.2779767805713293E-11</v>
      </c>
      <c r="T557" s="35">
        <f>P557-D557</f>
        <v>-3.0684716989526351E-9</v>
      </c>
      <c r="V557" s="35">
        <v>4.2780528601357023E-11</v>
      </c>
      <c r="X557" s="35">
        <v>2.170598856807409E-5</v>
      </c>
      <c r="Y557" s="35">
        <v>-1.391219164886243E-2</v>
      </c>
      <c r="Z557" s="35">
        <v>-1.011891601631178E-5</v>
      </c>
      <c r="AA557" s="35">
        <v>4.1183706928896689E-5</v>
      </c>
      <c r="AC557" s="43">
        <f t="shared" ref="AC557:AC558" si="1259">SUM(AE557:DG557)</f>
        <v>127.41798402396915</v>
      </c>
      <c r="AD557" s="37" t="s">
        <v>404</v>
      </c>
      <c r="AE557" s="35">
        <f>EXP(AE556)</f>
        <v>1.042174806940626</v>
      </c>
      <c r="AF557" s="35">
        <f t="shared" ref="AF557:CQ557" si="1260">EXP(AF556)</f>
        <v>1.4394179510255736</v>
      </c>
      <c r="AG557" s="35">
        <f t="shared" si="1260"/>
        <v>2.1552360583619592</v>
      </c>
      <c r="AH557" s="35">
        <f t="shared" si="1260"/>
        <v>0.87435868957623331</v>
      </c>
      <c r="AI557" s="35">
        <f t="shared" si="1260"/>
        <v>1.2076357872302028</v>
      </c>
      <c r="AJ557" s="35">
        <f t="shared" si="1260"/>
        <v>1.8081893394148882</v>
      </c>
      <c r="AK557" s="35">
        <f t="shared" si="1260"/>
        <v>0.51634123656374176</v>
      </c>
      <c r="AL557" s="35">
        <f t="shared" si="1260"/>
        <v>0.7131537241304039</v>
      </c>
      <c r="AM557" s="35">
        <f t="shared" si="1260"/>
        <v>1.067802871505009</v>
      </c>
      <c r="AN557" s="35">
        <f t="shared" si="1260"/>
        <v>1.7856621557437578</v>
      </c>
      <c r="AO557" s="35">
        <f t="shared" si="1260"/>
        <v>2.4662984984159406</v>
      </c>
      <c r="AP557" s="35">
        <f t="shared" si="1260"/>
        <v>3.6927811346820927</v>
      </c>
      <c r="AQ557" s="35">
        <f t="shared" si="1260"/>
        <v>1.4981260457689549</v>
      </c>
      <c r="AR557" s="35">
        <f t="shared" si="1260"/>
        <v>2.0691629742126829</v>
      </c>
      <c r="AS557" s="35">
        <f t="shared" si="1260"/>
        <v>3.0981513392085103</v>
      </c>
      <c r="AT557" s="35">
        <f t="shared" si="1260"/>
        <v>0.88469899621584003</v>
      </c>
      <c r="AU557" s="35">
        <f t="shared" si="1260"/>
        <v>1.2219174824861569</v>
      </c>
      <c r="AV557" s="35">
        <f t="shared" si="1260"/>
        <v>1.8295732776714859</v>
      </c>
      <c r="AW557" s="35">
        <f t="shared" si="1260"/>
        <v>3.6610943951321757</v>
      </c>
      <c r="AX557" s="35">
        <f t="shared" si="1260"/>
        <v>5.056584516970192</v>
      </c>
      <c r="AY557" s="35">
        <f t="shared" si="1260"/>
        <v>7.5712084008429352</v>
      </c>
      <c r="AZ557" s="35">
        <f t="shared" si="1260"/>
        <v>3.0715669544341937</v>
      </c>
      <c r="BA557" s="35">
        <f t="shared" si="1260"/>
        <v>4.2423483877608392</v>
      </c>
      <c r="BB557" s="35">
        <f t="shared" si="1260"/>
        <v>6.3520551559895333</v>
      </c>
      <c r="BC557" s="35">
        <f t="shared" si="1260"/>
        <v>1.8138742124351017</v>
      </c>
      <c r="BD557" s="35">
        <f t="shared" si="1260"/>
        <v>2.5052640736403906</v>
      </c>
      <c r="BE557" s="35">
        <f t="shared" si="1260"/>
        <v>3.75112417028111</v>
      </c>
      <c r="BF557" s="35">
        <f t="shared" si="1260"/>
        <v>0.66156608559914643</v>
      </c>
      <c r="BG557" s="35">
        <f t="shared" si="1260"/>
        <v>0.91373356279507989</v>
      </c>
      <c r="BH557" s="35">
        <f t="shared" si="1260"/>
        <v>1.3681304452736462</v>
      </c>
      <c r="BI557" s="35">
        <f t="shared" si="1260"/>
        <v>0.55503745803510174</v>
      </c>
      <c r="BJ557" s="35">
        <f t="shared" si="1260"/>
        <v>0.7665996867959648</v>
      </c>
      <c r="BK557" s="35">
        <f t="shared" si="1260"/>
        <v>1.1478273465566178</v>
      </c>
      <c r="BL557" s="35">
        <f t="shared" si="1260"/>
        <v>0.32777020556625158</v>
      </c>
      <c r="BM557" s="35">
        <f t="shared" si="1260"/>
        <v>0.45270554859064438</v>
      </c>
      <c r="BN557" s="35">
        <f t="shared" si="1260"/>
        <v>0.67783462158987207</v>
      </c>
      <c r="BO557" s="35">
        <f t="shared" si="1260"/>
        <v>1.1335272304708794</v>
      </c>
      <c r="BP557" s="35">
        <f t="shared" si="1260"/>
        <v>1.5655909475549643</v>
      </c>
      <c r="BQ557" s="35">
        <f t="shared" si="1260"/>
        <v>2.3441544969002388</v>
      </c>
      <c r="BR557" s="35">
        <f t="shared" si="1260"/>
        <v>0.95100109620089868</v>
      </c>
      <c r="BS557" s="35">
        <f t="shared" si="1260"/>
        <v>1.3134917867905815</v>
      </c>
      <c r="BT557" s="35">
        <f t="shared" si="1260"/>
        <v>1.9666872010567586</v>
      </c>
      <c r="BU557" s="35">
        <f t="shared" si="1260"/>
        <v>0.56160142037798455</v>
      </c>
      <c r="BV557" s="35">
        <f t="shared" si="1260"/>
        <v>0.77566561811888513</v>
      </c>
      <c r="BW557" s="35">
        <f t="shared" si="1260"/>
        <v>1.1614017375636698</v>
      </c>
      <c r="BX557" s="35">
        <f t="shared" si="1260"/>
        <v>2.3240399517108612</v>
      </c>
      <c r="BY557" s="35">
        <f t="shared" si="1260"/>
        <v>3.2098884017485223</v>
      </c>
      <c r="BZ557" s="35">
        <f t="shared" si="1260"/>
        <v>4.8061560034298498</v>
      </c>
      <c r="CA557" s="35">
        <f t="shared" si="1260"/>
        <v>1.9498115989446381</v>
      </c>
      <c r="CB557" s="35">
        <f t="shared" si="1260"/>
        <v>2.6930163710997133</v>
      </c>
      <c r="CC557" s="35">
        <f t="shared" si="1260"/>
        <v>4.0322451061679541</v>
      </c>
      <c r="CD557" s="35">
        <f t="shared" si="1260"/>
        <v>1.1514360685925602</v>
      </c>
      <c r="CE557" s="35">
        <f t="shared" si="1260"/>
        <v>1.5903260523595337</v>
      </c>
      <c r="CF557" s="35">
        <f t="shared" si="1260"/>
        <v>2.3811902930317146</v>
      </c>
      <c r="CG557" s="35">
        <f t="shared" si="1260"/>
        <v>0.26658674962632867</v>
      </c>
      <c r="CH557" s="35">
        <f t="shared" si="1260"/>
        <v>0.36820094897914679</v>
      </c>
      <c r="CI557" s="35">
        <f t="shared" si="1260"/>
        <v>0.55130614523567956</v>
      </c>
      <c r="CJ557" s="35">
        <f t="shared" si="1260"/>
        <v>0.22365963896778762</v>
      </c>
      <c r="CK557" s="35">
        <f t="shared" si="1260"/>
        <v>0.30891141975999969</v>
      </c>
      <c r="CL557" s="35">
        <f t="shared" si="1260"/>
        <v>0.46253211600715255</v>
      </c>
      <c r="CM557" s="35">
        <f t="shared" si="1260"/>
        <v>0.13207931245013221</v>
      </c>
      <c r="CN557" s="35">
        <f t="shared" si="1260"/>
        <v>0.1824236510359889</v>
      </c>
      <c r="CO557" s="35">
        <f t="shared" si="1260"/>
        <v>0.27314237003274461</v>
      </c>
      <c r="CP557" s="35">
        <f t="shared" si="1260"/>
        <v>0.45676969627379577</v>
      </c>
      <c r="CQ557" s="35">
        <f t="shared" si="1260"/>
        <v>0.63087544999392631</v>
      </c>
      <c r="CR557" s="35">
        <f t="shared" ref="CR557:DG557" si="1261">EXP(CR556)</f>
        <v>0.94460786541773512</v>
      </c>
      <c r="CS557" s="35">
        <f t="shared" si="1261"/>
        <v>0.38321839139875058</v>
      </c>
      <c r="CT557" s="35">
        <f t="shared" si="1261"/>
        <v>0.52928877964513299</v>
      </c>
      <c r="CU557" s="35">
        <f t="shared" si="1261"/>
        <v>0.79250245723614765</v>
      </c>
      <c r="CV557" s="35">
        <f t="shared" si="1261"/>
        <v>0.22630467386868341</v>
      </c>
      <c r="CW557" s="35">
        <f t="shared" si="1261"/>
        <v>0.31256465594656152</v>
      </c>
      <c r="CX557" s="35">
        <f t="shared" si="1261"/>
        <v>0.4680020952813313</v>
      </c>
      <c r="CY557" s="35">
        <f t="shared" si="1261"/>
        <v>0.93650244505388469</v>
      </c>
      <c r="CZ557" s="35">
        <f t="shared" si="1261"/>
        <v>1.2934667213335362</v>
      </c>
      <c r="DA557" s="35">
        <f t="shared" si="1261"/>
        <v>1.9367037323127902</v>
      </c>
      <c r="DB557" s="35">
        <f t="shared" si="1261"/>
        <v>0.78570221155701325</v>
      </c>
      <c r="DC557" s="35">
        <f t="shared" si="1261"/>
        <v>1.0851863429664441</v>
      </c>
      <c r="DD557" s="35">
        <f t="shared" si="1261"/>
        <v>1.6248461641990981</v>
      </c>
      <c r="DE557" s="35">
        <f t="shared" si="1261"/>
        <v>0.46398629798353896</v>
      </c>
      <c r="DF557" s="35">
        <f t="shared" si="1261"/>
        <v>0.64084278558602337</v>
      </c>
      <c r="DG557" s="35">
        <f t="shared" si="1261"/>
        <v>0.95953192625675443</v>
      </c>
    </row>
    <row r="558" spans="1:111" x14ac:dyDescent="0.2">
      <c r="B558" s="36">
        <f t="shared" si="1258"/>
        <v>-0.35114855557038532</v>
      </c>
      <c r="D558" s="36">
        <f>$CE$5-$CE$7*SUMPRODUCT($B$5:$CD$5,AE558:DG558)</f>
        <v>-6.2824057067700778E-10</v>
      </c>
      <c r="F558" s="36">
        <f>SUMPRODUCT($B$7:$CD$7, LN(AE558:DG558))</f>
        <v>-487.23803414472991</v>
      </c>
      <c r="H558" s="36">
        <f t="shared" si="1254"/>
        <v>-1.0843651187552629E-5</v>
      </c>
      <c r="I558" s="36">
        <f t="shared" si="1254"/>
        <v>-1.0105754340703453E-5</v>
      </c>
      <c r="J558" s="36">
        <f t="shared" si="1254"/>
        <v>-1.4511809326849525E-2</v>
      </c>
      <c r="K558" s="36">
        <f t="shared" si="1254"/>
        <v>-1.9315150238566597E-5</v>
      </c>
      <c r="M558" s="36">
        <v>9.1246893643448313E-12</v>
      </c>
      <c r="N558" s="36">
        <f>IFERROR(M558/(MAX(ABS(M556),ABS(M557),ABS(M558),ABS(M559))),0)</f>
        <v>9.3668444895648004E-2</v>
      </c>
      <c r="P558" s="36">
        <f>L609</f>
        <v>2.4550672605982982E-10</v>
      </c>
      <c r="R558" s="36">
        <f>H609*J609</f>
        <v>-1.2690145342085791E-11</v>
      </c>
      <c r="T558" s="36">
        <f>P558-D558</f>
        <v>8.737472967368376E-10</v>
      </c>
      <c r="V558" s="36">
        <v>-1.2690472770815314E-11</v>
      </c>
      <c r="X558" s="36">
        <v>-1.0881997218559376E-5</v>
      </c>
      <c r="Y558" s="36">
        <v>-1.011891601631178E-5</v>
      </c>
      <c r="Z558" s="36">
        <v>-1.4511804626670077E-2</v>
      </c>
      <c r="AA558" s="36">
        <v>-1.9314361361846572E-5</v>
      </c>
      <c r="AC558" s="44">
        <f t="shared" si="1259"/>
        <v>0.99999999999999989</v>
      </c>
      <c r="AD558" s="37" t="s">
        <v>405</v>
      </c>
      <c r="AE558" s="36">
        <f t="shared" ref="AE558:BJ558" si="1262">AE557/$AC557</f>
        <v>8.1791814155886978E-3</v>
      </c>
      <c r="AF558" s="36">
        <f t="shared" si="1262"/>
        <v>1.1296819377983554E-2</v>
      </c>
      <c r="AG558" s="36">
        <f t="shared" si="1262"/>
        <v>1.691469281099698E-2</v>
      </c>
      <c r="AH558" s="36">
        <f t="shared" si="1262"/>
        <v>6.8621293632439972E-3</v>
      </c>
      <c r="AI558" s="36">
        <f t="shared" si="1262"/>
        <v>9.47774991482387E-3</v>
      </c>
      <c r="AJ558" s="36">
        <f t="shared" si="1262"/>
        <v>1.4191005714505276E-2</v>
      </c>
      <c r="AK558" s="36">
        <f t="shared" si="1262"/>
        <v>4.0523419085535884E-3</v>
      </c>
      <c r="AL558" s="36">
        <f t="shared" si="1262"/>
        <v>5.5969628588398435E-3</v>
      </c>
      <c r="AM558" s="36">
        <f t="shared" si="1262"/>
        <v>8.3803152253934567E-3</v>
      </c>
      <c r="AN558" s="36">
        <f t="shared" si="1262"/>
        <v>1.4014208193780943E-2</v>
      </c>
      <c r="AO558" s="36">
        <f t="shared" si="1262"/>
        <v>1.9355968604494594E-2</v>
      </c>
      <c r="AP558" s="36">
        <f t="shared" si="1262"/>
        <v>2.8981632090391788E-2</v>
      </c>
      <c r="AQ558" s="36">
        <f t="shared" si="1262"/>
        <v>1.1757571407558417E-2</v>
      </c>
      <c r="AR558" s="36">
        <f t="shared" si="1262"/>
        <v>1.6239175262916131E-2</v>
      </c>
      <c r="AS558" s="36">
        <f t="shared" si="1262"/>
        <v>2.4314867033414244E-2</v>
      </c>
      <c r="AT558" s="36">
        <f t="shared" si="1262"/>
        <v>6.9432820099352335E-3</v>
      </c>
      <c r="AU558" s="36">
        <f t="shared" si="1262"/>
        <v>9.5898353112877435E-3</v>
      </c>
      <c r="AV558" s="36">
        <f t="shared" si="1262"/>
        <v>1.4358830832916936E-2</v>
      </c>
      <c r="AW558" s="36">
        <f t="shared" si="1262"/>
        <v>2.8732948674211257E-2</v>
      </c>
      <c r="AX558" s="36">
        <f t="shared" si="1262"/>
        <v>3.968501429138116E-2</v>
      </c>
      <c r="AY558" s="36">
        <f t="shared" si="1262"/>
        <v>5.9420249494911821E-2</v>
      </c>
      <c r="AZ558" s="36">
        <f t="shared" si="1262"/>
        <v>2.4106227845014309E-2</v>
      </c>
      <c r="BA558" s="36">
        <f t="shared" si="1262"/>
        <v>3.3294737946589964E-2</v>
      </c>
      <c r="BB558" s="36">
        <f t="shared" si="1262"/>
        <v>4.9852108433881832E-2</v>
      </c>
      <c r="BC558" s="36">
        <f t="shared" si="1262"/>
        <v>1.4235621653642597E-2</v>
      </c>
      <c r="BD558" s="36">
        <f t="shared" si="1262"/>
        <v>1.966177767472066E-2</v>
      </c>
      <c r="BE558" s="36">
        <f t="shared" si="1262"/>
        <v>2.9439519068010601E-2</v>
      </c>
      <c r="BF558" s="36">
        <f t="shared" si="1262"/>
        <v>5.1920934918786377E-3</v>
      </c>
      <c r="BG558" s="36">
        <f t="shared" si="1262"/>
        <v>7.1711506801362783E-3</v>
      </c>
      <c r="BH558" s="36">
        <f t="shared" si="1262"/>
        <v>1.0737341794830792E-2</v>
      </c>
      <c r="BI558" s="36">
        <f t="shared" si="1262"/>
        <v>4.3560370405067092E-3</v>
      </c>
      <c r="BJ558" s="36">
        <f t="shared" si="1262"/>
        <v>6.0164166986958166E-3</v>
      </c>
      <c r="BK558" s="36">
        <f t="shared" ref="BK558:CP558" si="1263">BK557/$AC557</f>
        <v>9.0083621660557341E-3</v>
      </c>
      <c r="BL558" s="36">
        <f t="shared" si="1263"/>
        <v>2.5724014398516406E-3</v>
      </c>
      <c r="BM558" s="36">
        <f t="shared" si="1263"/>
        <v>3.5529172122632543E-3</v>
      </c>
      <c r="BN558" s="36">
        <f t="shared" si="1263"/>
        <v>5.3197719833831432E-3</v>
      </c>
      <c r="BO558" s="36">
        <f t="shared" si="1263"/>
        <v>8.8961321994989861E-3</v>
      </c>
      <c r="BP558" s="36">
        <f t="shared" si="1263"/>
        <v>1.228704848493329E-2</v>
      </c>
      <c r="BQ558" s="36">
        <f t="shared" si="1263"/>
        <v>1.8397359798592243E-2</v>
      </c>
      <c r="BR558" s="36">
        <f t="shared" si="1263"/>
        <v>7.4636332028452258E-3</v>
      </c>
      <c r="BS558" s="36">
        <f t="shared" si="1263"/>
        <v>1.0308527456716744E-2</v>
      </c>
      <c r="BT558" s="36">
        <f t="shared" si="1263"/>
        <v>1.5434926365549752E-2</v>
      </c>
      <c r="BU558" s="36">
        <f t="shared" si="1263"/>
        <v>4.4075522358942619E-3</v>
      </c>
      <c r="BV558" s="36">
        <f t="shared" si="1263"/>
        <v>6.0875678112515992E-3</v>
      </c>
      <c r="BW558" s="36">
        <f t="shared" si="1263"/>
        <v>9.1148965074286017E-3</v>
      </c>
      <c r="BX558" s="36">
        <f t="shared" si="1263"/>
        <v>1.8239497112697026E-2</v>
      </c>
      <c r="BY558" s="36">
        <f t="shared" si="1263"/>
        <v>2.5191800249678226E-2</v>
      </c>
      <c r="BZ558" s="36">
        <f t="shared" si="1263"/>
        <v>3.7719604812816242E-2</v>
      </c>
      <c r="CA558" s="36">
        <f t="shared" si="1263"/>
        <v>1.5302483506393025E-2</v>
      </c>
      <c r="CB558" s="36">
        <f t="shared" si="1263"/>
        <v>2.1135292570577151E-2</v>
      </c>
      <c r="CC558" s="36">
        <f t="shared" si="1263"/>
        <v>3.164580837670003E-2</v>
      </c>
      <c r="CD558" s="36">
        <f t="shared" si="1263"/>
        <v>9.0366840867295347E-3</v>
      </c>
      <c r="CE558" s="36">
        <f t="shared" si="1263"/>
        <v>1.2481174180721385E-2</v>
      </c>
      <c r="CF558" s="36">
        <f t="shared" si="1263"/>
        <v>1.8688023604138789E-2</v>
      </c>
      <c r="CG558" s="36">
        <f t="shared" si="1263"/>
        <v>2.0922223159344591E-3</v>
      </c>
      <c r="CH558" s="36">
        <f t="shared" si="1263"/>
        <v>2.8897094221007522E-3</v>
      </c>
      <c r="CI558" s="36">
        <f t="shared" si="1263"/>
        <v>4.3267530047561495E-3</v>
      </c>
      <c r="CJ558" s="36">
        <f t="shared" si="1263"/>
        <v>1.7553223799688592E-3</v>
      </c>
      <c r="CK558" s="36">
        <f t="shared" si="1263"/>
        <v>2.4243941867883347E-3</v>
      </c>
      <c r="CL558" s="36">
        <f t="shared" si="1263"/>
        <v>3.6300379381308027E-3</v>
      </c>
      <c r="CM558" s="36">
        <f t="shared" si="1263"/>
        <v>1.0365829710921042E-3</v>
      </c>
      <c r="CN558" s="36">
        <f t="shared" si="1263"/>
        <v>1.4316946892023686E-3</v>
      </c>
      <c r="CO558" s="36">
        <f t="shared" si="1263"/>
        <v>2.1436720422555312E-3</v>
      </c>
      <c r="CP558" s="36">
        <f t="shared" si="1263"/>
        <v>3.584813397988394E-3</v>
      </c>
      <c r="CQ558" s="36">
        <f t="shared" ref="CQ558:DG558" si="1264">CQ557/$AC557</f>
        <v>4.9512276844314975E-3</v>
      </c>
      <c r="CR558" s="36">
        <f t="shared" si="1264"/>
        <v>7.4134579404430134E-3</v>
      </c>
      <c r="CS558" s="36">
        <f t="shared" si="1264"/>
        <v>3.0075690989323899E-3</v>
      </c>
      <c r="CT558" s="36">
        <f t="shared" si="1264"/>
        <v>4.1539566310008968E-3</v>
      </c>
      <c r="CU558" s="36">
        <f t="shared" si="1264"/>
        <v>6.219706451226434E-3</v>
      </c>
      <c r="CV558" s="36">
        <f t="shared" si="1264"/>
        <v>1.7760811050511697E-3</v>
      </c>
      <c r="CW558" s="36">
        <f t="shared" si="1264"/>
        <v>2.4530654627824247E-3</v>
      </c>
      <c r="CX558" s="36">
        <f t="shared" si="1264"/>
        <v>3.6729673512437095E-3</v>
      </c>
      <c r="CY558" s="36">
        <f t="shared" si="1264"/>
        <v>7.3498450962598428E-3</v>
      </c>
      <c r="CZ558" s="36">
        <f t="shared" si="1264"/>
        <v>1.015136702437716E-2</v>
      </c>
      <c r="DA558" s="36">
        <f t="shared" si="1264"/>
        <v>1.5199610534949826E-2</v>
      </c>
      <c r="DB558" s="36">
        <f t="shared" si="1264"/>
        <v>6.1663368603384226E-3</v>
      </c>
      <c r="DC558" s="36">
        <f t="shared" si="1264"/>
        <v>8.5167439375143858E-3</v>
      </c>
      <c r="DD558" s="36">
        <f t="shared" si="1264"/>
        <v>1.2752094428785195E-2</v>
      </c>
      <c r="DE558" s="36">
        <f t="shared" si="1264"/>
        <v>3.6414506283214813E-3</v>
      </c>
      <c r="DF558" s="36">
        <f t="shared" si="1264"/>
        <v>5.0294531850815626E-3</v>
      </c>
      <c r="DG558" s="36">
        <f t="shared" si="1264"/>
        <v>7.5305847412893666E-3</v>
      </c>
    </row>
    <row r="559" spans="1:111" x14ac:dyDescent="0.2">
      <c r="B559" s="35">
        <f t="shared" si="1258"/>
        <v>0.36329528357971702</v>
      </c>
      <c r="D559" s="35">
        <f>$CE$6-$CE$7*SUMPRODUCT($B$6:$CD$6,AE558:DG558)</f>
        <v>-4.4839048030098638E-9</v>
      </c>
      <c r="H559" s="35">
        <f t="shared" si="1254"/>
        <v>5.6339976741535611E-5</v>
      </c>
      <c r="I559" s="35">
        <f t="shared" si="1254"/>
        <v>4.1169492743535832E-5</v>
      </c>
      <c r="J559" s="35">
        <f t="shared" si="1254"/>
        <v>-1.9315150238566597E-5</v>
      </c>
      <c r="K559" s="35">
        <f t="shared" si="1254"/>
        <v>-1.2709200185554667E-2</v>
      </c>
      <c r="M559" s="35">
        <v>5.7383516116553044E-11</v>
      </c>
      <c r="N559" s="35">
        <f>IFERROR(M559/(MAX(ABS(M556),ABS(M557),ABS(M558),ABS(M559))),0)</f>
        <v>0.58906385770073988</v>
      </c>
      <c r="P559" s="35">
        <f>L610</f>
        <v>1.751949696426891E-9</v>
      </c>
      <c r="R559" s="35">
        <f>H610*J610</f>
        <v>-7.98060219567011E-11</v>
      </c>
      <c r="T559" s="35">
        <f>P559-D559</f>
        <v>6.2358544994367548E-9</v>
      </c>
      <c r="V559" s="35">
        <v>-7.9804403269146051E-11</v>
      </c>
      <c r="X559" s="35">
        <v>5.6405969491111346E-5</v>
      </c>
      <c r="Y559" s="35">
        <v>4.1183706928896689E-5</v>
      </c>
      <c r="Z559" s="35">
        <v>-1.9314361361846572E-5</v>
      </c>
      <c r="AA559" s="35">
        <v>-1.2709376151871158E-2</v>
      </c>
    </row>
    <row r="560" spans="1:111" x14ac:dyDescent="0.2">
      <c r="B560" s="3"/>
    </row>
    <row r="561" spans="2:97" ht="13.5" thickBot="1" x14ac:dyDescent="0.25">
      <c r="B561" s="39" t="s">
        <v>406</v>
      </c>
      <c r="D561" s="39" t="s">
        <v>407</v>
      </c>
      <c r="E561" s="39" t="s">
        <v>408</v>
      </c>
      <c r="F561" s="39" t="s">
        <v>409</v>
      </c>
      <c r="H561" s="39" t="s">
        <v>386</v>
      </c>
      <c r="I561" s="39" t="s">
        <v>410</v>
      </c>
      <c r="J561" s="39" t="s">
        <v>411</v>
      </c>
      <c r="K561" s="39" t="s">
        <v>388</v>
      </c>
      <c r="L561" s="39" t="s">
        <v>412</v>
      </c>
      <c r="M561" s="39" t="s">
        <v>413</v>
      </c>
    </row>
    <row r="562" spans="2:97" ht="13.5" thickTop="1" x14ac:dyDescent="0.2">
      <c r="B562" s="32">
        <v>1</v>
      </c>
      <c r="D562" s="32">
        <v>0</v>
      </c>
      <c r="E562" s="32"/>
      <c r="F562" s="32" t="b">
        <v>0</v>
      </c>
      <c r="H562" s="32">
        <v>0</v>
      </c>
      <c r="I562" s="32">
        <f>B556</f>
        <v>-0.68168263201982149</v>
      </c>
      <c r="J562" s="32">
        <f>IF(SUMPRODUCT(L562:L565,N556:N559)&gt;0,N556,-N556)</f>
        <v>1</v>
      </c>
      <c r="K562" s="32">
        <f>I562+J562*H562</f>
        <v>-0.68168263201982149</v>
      </c>
      <c r="L562" s="32">
        <f>D556</f>
        <v>5.2130886274426302E-9</v>
      </c>
      <c r="M562" s="32">
        <f>SUMPRODUCT(L562:L565,J562:J565)</f>
        <v>8.6099173375322027E-9</v>
      </c>
    </row>
    <row r="563" spans="2:97" ht="13.5" thickBot="1" x14ac:dyDescent="0.25">
      <c r="H563" s="33">
        <f>H562</f>
        <v>0</v>
      </c>
      <c r="I563" s="33">
        <f>B557</f>
        <v>0.62822621377012666</v>
      </c>
      <c r="J563" s="32">
        <f>IF(SUMPRODUCT(L562:L565,N556:N559)&gt;0,N557,-N557)</f>
        <v>0.31576583367164573</v>
      </c>
      <c r="K563" s="33">
        <f t="shared" ref="K563:K565" si="1265">I563+J563*H563</f>
        <v>0.62822621377012666</v>
      </c>
      <c r="L563" s="32">
        <f>D557</f>
        <v>2.2063062488086871E-9</v>
      </c>
      <c r="M563" s="39" t="s">
        <v>414</v>
      </c>
    </row>
    <row r="564" spans="2:97" ht="13.5" thickTop="1" x14ac:dyDescent="0.2">
      <c r="H564" s="33">
        <f t="shared" ref="H564:H565" si="1266">H563</f>
        <v>0</v>
      </c>
      <c r="I564" s="32">
        <f>B558</f>
        <v>-0.35114855557038532</v>
      </c>
      <c r="J564" s="32">
        <f>IF(SUMPRODUCT(L562:L565,N556:N559)&gt;0,N558,-N558)</f>
        <v>-9.3668444895648004E-2</v>
      </c>
      <c r="K564" s="32">
        <f t="shared" si="1265"/>
        <v>-0.35114855557038532</v>
      </c>
      <c r="L564" s="32">
        <f>D558</f>
        <v>-6.2824057067700778E-10</v>
      </c>
      <c r="M564" s="32">
        <f>F558</f>
        <v>-487.23803414472991</v>
      </c>
    </row>
    <row r="565" spans="2:97" x14ac:dyDescent="0.2">
      <c r="H565" s="33">
        <f t="shared" si="1266"/>
        <v>0</v>
      </c>
      <c r="I565" s="34">
        <f>B559</f>
        <v>0.36329528357971702</v>
      </c>
      <c r="J565" s="32">
        <f>IF(SUMPRODUCT(L562:L565,N556:N559)&gt;0,N559,-N559)</f>
        <v>-0.58906385770073988</v>
      </c>
      <c r="K565" s="34">
        <f t="shared" si="1265"/>
        <v>0.36329528357971702</v>
      </c>
      <c r="L565" s="32">
        <f>D559</f>
        <v>-4.4839048030098638E-9</v>
      </c>
    </row>
    <row r="566" spans="2:97" ht="13.5" thickBot="1" x14ac:dyDescent="0.25">
      <c r="B566" s="39" t="s">
        <v>406</v>
      </c>
      <c r="D566" s="39" t="s">
        <v>407</v>
      </c>
      <c r="E566" s="39" t="s">
        <v>408</v>
      </c>
      <c r="F566" s="39" t="s">
        <v>409</v>
      </c>
      <c r="H566" s="39" t="s">
        <v>386</v>
      </c>
      <c r="I566" s="39" t="s">
        <v>410</v>
      </c>
      <c r="J566" s="39" t="s">
        <v>411</v>
      </c>
      <c r="K566" s="39" t="s">
        <v>388</v>
      </c>
      <c r="L566" s="39" t="s">
        <v>412</v>
      </c>
      <c r="M566" s="39" t="s">
        <v>413</v>
      </c>
      <c r="O566" s="45" t="s">
        <v>375</v>
      </c>
    </row>
    <row r="567" spans="2:97" ht="14.25" thickTop="1" thickBot="1" x14ac:dyDescent="0.25">
      <c r="B567" s="32">
        <f>1+B562</f>
        <v>2</v>
      </c>
      <c r="D567" s="32">
        <v>0</v>
      </c>
      <c r="E567" s="32">
        <f>H567</f>
        <v>1.156090937274616E-8</v>
      </c>
      <c r="F567" s="32" t="b">
        <f>OR(F562,M567*M562&lt;=0)</f>
        <v>1</v>
      </c>
      <c r="H567" s="32">
        <f>ABS(H549)</f>
        <v>1.156090937274616E-8</v>
      </c>
      <c r="I567" s="32">
        <f>I562</f>
        <v>-0.68168263201982149</v>
      </c>
      <c r="J567" s="32">
        <f>J562</f>
        <v>1</v>
      </c>
      <c r="K567" s="32">
        <f>I567+J567*H567</f>
        <v>-0.68168262045891215</v>
      </c>
      <c r="L567" s="32">
        <f>$CE$3-$CE$7*SUMPRODUCT($B$3:$CD$3,Q569:CS569)</f>
        <v>-6.134661418855103E-7</v>
      </c>
      <c r="M567" s="32">
        <f>SUMPRODUCT(L567:L570,J567:J570)</f>
        <v>-1.0131909663407541E-6</v>
      </c>
      <c r="O567" s="46">
        <f>SUM(Q567:CS567)</f>
        <v>7.3626050014466475</v>
      </c>
      <c r="P567" s="39" t="s">
        <v>402</v>
      </c>
      <c r="Q567" s="32">
        <f t="shared" ref="Q567:AV567" si="1267">SUMPRODUCT(B$3:B$6,$K567:$K570)</f>
        <v>4.1309682921919832E-2</v>
      </c>
      <c r="R567" s="32">
        <f t="shared" si="1267"/>
        <v>0.36423881782823375</v>
      </c>
      <c r="S567" s="32">
        <f t="shared" si="1267"/>
        <v>0.76790023646112615</v>
      </c>
      <c r="T567" s="32">
        <f t="shared" si="1267"/>
        <v>-0.13426459540471902</v>
      </c>
      <c r="U567" s="32">
        <f t="shared" si="1267"/>
        <v>0.1886645395015949</v>
      </c>
      <c r="V567" s="32">
        <f t="shared" si="1267"/>
        <v>0.5923259581344873</v>
      </c>
      <c r="W567" s="32">
        <f t="shared" si="1267"/>
        <v>-0.66098743038463559</v>
      </c>
      <c r="X567" s="32">
        <f t="shared" si="1267"/>
        <v>-0.33805829547832167</v>
      </c>
      <c r="Y567" s="32">
        <f t="shared" si="1267"/>
        <v>6.5603123154570731E-2</v>
      </c>
      <c r="Z567" s="32">
        <f t="shared" si="1267"/>
        <v>0.57978929785391997</v>
      </c>
      <c r="AA567" s="32">
        <f t="shared" si="1267"/>
        <v>0.90271843276023389</v>
      </c>
      <c r="AB567" s="32">
        <f t="shared" si="1267"/>
        <v>1.3063798513931264</v>
      </c>
      <c r="AC567" s="32">
        <f t="shared" si="1267"/>
        <v>0.40421501952728112</v>
      </c>
      <c r="AD567" s="32">
        <f t="shared" si="1267"/>
        <v>0.72714415443359504</v>
      </c>
      <c r="AE567" s="32">
        <f t="shared" si="1267"/>
        <v>1.1308055730664874</v>
      </c>
      <c r="AF567" s="32">
        <f t="shared" si="1267"/>
        <v>-0.12250781545263545</v>
      </c>
      <c r="AG567" s="32">
        <f t="shared" si="1267"/>
        <v>0.20042131945367847</v>
      </c>
      <c r="AH567" s="32">
        <f t="shared" si="1267"/>
        <v>0.60408273808657087</v>
      </c>
      <c r="AI567" s="32">
        <f t="shared" si="1267"/>
        <v>1.2977621177632537</v>
      </c>
      <c r="AJ567" s="32">
        <f t="shared" si="1267"/>
        <v>1.6206912526695676</v>
      </c>
      <c r="AK567" s="32">
        <f t="shared" si="1267"/>
        <v>2.0243526713024602</v>
      </c>
      <c r="AL567" s="32">
        <f t="shared" si="1267"/>
        <v>1.1221878394366147</v>
      </c>
      <c r="AM567" s="32">
        <f t="shared" si="1267"/>
        <v>1.4451169743429286</v>
      </c>
      <c r="AN567" s="32">
        <f t="shared" si="1267"/>
        <v>1.848778392975821</v>
      </c>
      <c r="AO567" s="32">
        <f t="shared" si="1267"/>
        <v>0.59546500445669825</v>
      </c>
      <c r="AP567" s="32">
        <f t="shared" si="1267"/>
        <v>0.91839413936301217</v>
      </c>
      <c r="AQ567" s="32">
        <f t="shared" si="1267"/>
        <v>1.3220555579959046</v>
      </c>
      <c r="AR567" s="32">
        <f t="shared" si="1267"/>
        <v>-0.41314539738402162</v>
      </c>
      <c r="AS567" s="32">
        <f t="shared" si="1267"/>
        <v>-9.0216262477707698E-2</v>
      </c>
      <c r="AT567" s="32">
        <f t="shared" si="1267"/>
        <v>0.3134451561551847</v>
      </c>
      <c r="AU567" s="32">
        <f t="shared" si="1267"/>
        <v>-0.58871967571066053</v>
      </c>
      <c r="AV567" s="32">
        <f t="shared" si="1267"/>
        <v>-0.26579054080434655</v>
      </c>
      <c r="AW567" s="32">
        <f t="shared" ref="AW567:CB567" si="1268">SUMPRODUCT(AH$3:AH$6,$K567:$K570)</f>
        <v>0.13787087782854585</v>
      </c>
      <c r="AX567" s="32">
        <f t="shared" si="1268"/>
        <v>-1.115442510690577</v>
      </c>
      <c r="AY567" s="32">
        <f t="shared" si="1268"/>
        <v>-0.79251337578426306</v>
      </c>
      <c r="AZ567" s="32">
        <f t="shared" si="1268"/>
        <v>-0.38885195715137066</v>
      </c>
      <c r="BA567" s="32">
        <f t="shared" si="1268"/>
        <v>0.12533421754797858</v>
      </c>
      <c r="BB567" s="32">
        <f t="shared" si="1268"/>
        <v>0.4482633524542925</v>
      </c>
      <c r="BC567" s="32">
        <f t="shared" si="1268"/>
        <v>0.8519247710871849</v>
      </c>
      <c r="BD567" s="32">
        <f t="shared" si="1268"/>
        <v>-5.0240060778660278E-2</v>
      </c>
      <c r="BE567" s="32">
        <f t="shared" si="1268"/>
        <v>0.27268907412765364</v>
      </c>
      <c r="BF567" s="32">
        <f t="shared" si="1268"/>
        <v>0.67635049276054604</v>
      </c>
      <c r="BG567" s="32">
        <f t="shared" si="1268"/>
        <v>-0.57696289575857684</v>
      </c>
      <c r="BH567" s="32">
        <f t="shared" si="1268"/>
        <v>-0.25403376085226292</v>
      </c>
      <c r="BI567" s="32">
        <f t="shared" si="1268"/>
        <v>0.14962765778062947</v>
      </c>
      <c r="BJ567" s="32">
        <f t="shared" si="1268"/>
        <v>0.84330703745731217</v>
      </c>
      <c r="BK567" s="32">
        <f t="shared" si="1268"/>
        <v>1.1662361723636261</v>
      </c>
      <c r="BL567" s="32">
        <f t="shared" si="1268"/>
        <v>1.5698975909965185</v>
      </c>
      <c r="BM567" s="32">
        <f t="shared" si="1268"/>
        <v>0.66773275913067343</v>
      </c>
      <c r="BN567" s="32">
        <f t="shared" si="1268"/>
        <v>0.99066189403698734</v>
      </c>
      <c r="BO567" s="32">
        <f t="shared" si="1268"/>
        <v>1.3943233126698797</v>
      </c>
      <c r="BP567" s="32">
        <f t="shared" si="1268"/>
        <v>0.14100992415075675</v>
      </c>
      <c r="BQ567" s="32">
        <f t="shared" si="1268"/>
        <v>0.46393905905707067</v>
      </c>
      <c r="BR567" s="32">
        <f t="shared" si="1268"/>
        <v>0.86760047768996307</v>
      </c>
      <c r="BS567" s="32">
        <f t="shared" si="1268"/>
        <v>-1.3220555579959046</v>
      </c>
      <c r="BT567" s="32">
        <f t="shared" si="1268"/>
        <v>-0.99912642308959065</v>
      </c>
      <c r="BU567" s="32">
        <f t="shared" si="1268"/>
        <v>-0.59546500445669825</v>
      </c>
      <c r="BV567" s="32">
        <f t="shared" si="1268"/>
        <v>-1.4976298363225435</v>
      </c>
      <c r="BW567" s="32">
        <f t="shared" si="1268"/>
        <v>-1.1747007014162296</v>
      </c>
      <c r="BX567" s="32">
        <f t="shared" si="1268"/>
        <v>-0.77103928278333722</v>
      </c>
      <c r="BY567" s="32">
        <f t="shared" si="1268"/>
        <v>-2.0243526713024602</v>
      </c>
      <c r="BZ567" s="32">
        <f t="shared" si="1268"/>
        <v>-1.7014235363961461</v>
      </c>
      <c r="CA567" s="32">
        <f t="shared" si="1268"/>
        <v>-1.2977621177632537</v>
      </c>
      <c r="CB567" s="32">
        <f t="shared" si="1268"/>
        <v>-0.78357594306390432</v>
      </c>
      <c r="CC567" s="32">
        <f t="shared" ref="CC567:CS567" si="1269">SUMPRODUCT(BN$3:BN$6,$K567:$K570)</f>
        <v>-0.4606468081575904</v>
      </c>
      <c r="CD567" s="32">
        <f t="shared" si="1269"/>
        <v>-5.6985389524698005E-2</v>
      </c>
      <c r="CE567" s="32">
        <f t="shared" si="1269"/>
        <v>-0.95915022139054318</v>
      </c>
      <c r="CF567" s="32">
        <f t="shared" si="1269"/>
        <v>-0.63622108648422926</v>
      </c>
      <c r="CG567" s="32">
        <f t="shared" si="1269"/>
        <v>-0.23255966785133686</v>
      </c>
      <c r="CH567" s="32">
        <f t="shared" si="1269"/>
        <v>-1.4858730563704596</v>
      </c>
      <c r="CI567" s="32">
        <f t="shared" si="1269"/>
        <v>-1.1629439214641457</v>
      </c>
      <c r="CJ567" s="32">
        <f t="shared" si="1269"/>
        <v>-0.75928250283125331</v>
      </c>
      <c r="CK567" s="32">
        <f t="shared" si="1269"/>
        <v>-6.5603123154570731E-2</v>
      </c>
      <c r="CL567" s="32">
        <f t="shared" si="1269"/>
        <v>0.25732601175174319</v>
      </c>
      <c r="CM567" s="32">
        <f t="shared" si="1269"/>
        <v>0.66098743038463559</v>
      </c>
      <c r="CN567" s="32">
        <f t="shared" si="1269"/>
        <v>-0.24117740148120959</v>
      </c>
      <c r="CO567" s="32">
        <f t="shared" si="1269"/>
        <v>8.1751733425104334E-2</v>
      </c>
      <c r="CP567" s="32">
        <f t="shared" si="1269"/>
        <v>0.48541315205799673</v>
      </c>
      <c r="CQ567" s="32">
        <f t="shared" si="1269"/>
        <v>-0.76790023646112615</v>
      </c>
      <c r="CR567" s="32">
        <f t="shared" si="1269"/>
        <v>-0.44497110155481223</v>
      </c>
      <c r="CS567" s="32">
        <f t="shared" si="1269"/>
        <v>-4.1309682921919832E-2</v>
      </c>
    </row>
    <row r="568" spans="2:97" ht="14.25" thickTop="1" thickBot="1" x14ac:dyDescent="0.25">
      <c r="H568" s="33">
        <f>H567</f>
        <v>1.156090937274616E-8</v>
      </c>
      <c r="I568" s="33">
        <f t="shared" ref="I568:J568" si="1270">I563</f>
        <v>0.62822621377012666</v>
      </c>
      <c r="J568" s="33">
        <f t="shared" si="1270"/>
        <v>0.31576583367164573</v>
      </c>
      <c r="K568" s="33">
        <f t="shared" ref="K568:K570" si="1271">I568+J568*H568</f>
        <v>0.62822621742066687</v>
      </c>
      <c r="L568" s="33">
        <f>$CE$4-$CE$7*SUMPRODUCT($B$4:$CD$4,Q569:CS569)</f>
        <v>-2.5963649363802688E-7</v>
      </c>
      <c r="M568" s="39" t="s">
        <v>414</v>
      </c>
      <c r="O568" s="47">
        <f t="shared" ref="O568:O569" si="1272">SUM(Q568:CS568)</f>
        <v>127.41798332494716</v>
      </c>
      <c r="P568" s="39" t="s">
        <v>404</v>
      </c>
      <c r="Q568" s="33">
        <f>EXP(Q567)</f>
        <v>1.0421747993135286</v>
      </c>
      <c r="R568" s="33">
        <f>EXP(R567)</f>
        <v>1.4394179317778528</v>
      </c>
      <c r="S568" s="33">
        <f t="shared" ref="S568:CD568" si="1273">EXP(S567)</f>
        <v>2.1552360132341812</v>
      </c>
      <c r="T568" s="33">
        <f t="shared" si="1273"/>
        <v>0.87435868270387074</v>
      </c>
      <c r="U568" s="33">
        <f t="shared" si="1273"/>
        <v>1.207635770427975</v>
      </c>
      <c r="V568" s="33">
        <f t="shared" si="1273"/>
        <v>1.8081893005747698</v>
      </c>
      <c r="W568" s="33">
        <f t="shared" si="1273"/>
        <v>0.5163412316666437</v>
      </c>
      <c r="X568" s="33">
        <f t="shared" si="1273"/>
        <v>0.71315371304966213</v>
      </c>
      <c r="Y568" s="33">
        <f t="shared" si="1273"/>
        <v>1.0678028468340051</v>
      </c>
      <c r="Z568" s="33">
        <f t="shared" si="1273"/>
        <v>1.7856621482628889</v>
      </c>
      <c r="AA568" s="33">
        <f t="shared" si="1273"/>
        <v>2.4662984731540312</v>
      </c>
      <c r="AB568" s="33">
        <f t="shared" si="1273"/>
        <v>3.6927810689150036</v>
      </c>
      <c r="AC568" s="33">
        <f t="shared" si="1273"/>
        <v>1.4981260386815376</v>
      </c>
      <c r="AD568" s="33">
        <f t="shared" si="1273"/>
        <v>2.06916295189823</v>
      </c>
      <c r="AE568" s="33">
        <f t="shared" si="1273"/>
        <v>3.0981512823540789</v>
      </c>
      <c r="AF568" s="33">
        <f t="shared" si="1273"/>
        <v>0.88469899059340662</v>
      </c>
      <c r="AG568" s="33">
        <f t="shared" si="1273"/>
        <v>1.2219174673238373</v>
      </c>
      <c r="AH568" s="33">
        <f t="shared" si="1273"/>
        <v>1.8295732411249892</v>
      </c>
      <c r="AI568" s="33">
        <f t="shared" si="1273"/>
        <v>3.6610943950686088</v>
      </c>
      <c r="AJ568" s="33">
        <f t="shared" si="1273"/>
        <v>5.0565844862726923</v>
      </c>
      <c r="AK568" s="33">
        <f t="shared" si="1273"/>
        <v>7.5712082975898989</v>
      </c>
      <c r="AL568" s="33">
        <f t="shared" si="1273"/>
        <v>3.0715669527177738</v>
      </c>
      <c r="AM568" s="33">
        <f t="shared" si="1273"/>
        <v>4.2423483597093981</v>
      </c>
      <c r="AN568" s="33">
        <f t="shared" si="1273"/>
        <v>6.3520550659235093</v>
      </c>
      <c r="AO568" s="33">
        <f t="shared" si="1273"/>
        <v>1.8138742084751465</v>
      </c>
      <c r="AP568" s="33">
        <f t="shared" si="1273"/>
        <v>2.5052640530055772</v>
      </c>
      <c r="AQ568" s="33">
        <f t="shared" si="1273"/>
        <v>3.7511241110006872</v>
      </c>
      <c r="AR568" s="33">
        <f t="shared" si="1273"/>
        <v>0.66156608585638288</v>
      </c>
      <c r="AS568" s="33">
        <f t="shared" si="1273"/>
        <v>0.91373355761914021</v>
      </c>
      <c r="AT568" s="33">
        <f t="shared" si="1273"/>
        <v>1.3681304271713679</v>
      </c>
      <c r="AU568" s="33">
        <f t="shared" si="1273"/>
        <v>0.55503745795039372</v>
      </c>
      <c r="AV568" s="33">
        <f t="shared" si="1273"/>
        <v>0.766599682038408</v>
      </c>
      <c r="AW568" s="33">
        <f t="shared" si="1273"/>
        <v>1.1478273307477704</v>
      </c>
      <c r="AX568" s="33">
        <f t="shared" si="1273"/>
        <v>0.32777020498381859</v>
      </c>
      <c r="AY568" s="33">
        <f t="shared" si="1273"/>
        <v>0.45270554504578348</v>
      </c>
      <c r="AZ568" s="33">
        <f t="shared" si="1273"/>
        <v>0.67783461115312849</v>
      </c>
      <c r="BA568" s="33">
        <f t="shared" si="1273"/>
        <v>1.1335272344584741</v>
      </c>
      <c r="BB568" s="33">
        <f t="shared" si="1273"/>
        <v>1.5655909435852982</v>
      </c>
      <c r="BC568" s="33">
        <f t="shared" si="1273"/>
        <v>2.3441544732187376</v>
      </c>
      <c r="BD568" s="33">
        <f t="shared" si="1273"/>
        <v>0.95100109903147534</v>
      </c>
      <c r="BE568" s="33">
        <f t="shared" si="1273"/>
        <v>1.3134917827489452</v>
      </c>
      <c r="BF568" s="33">
        <f t="shared" si="1273"/>
        <v>1.966687180123714</v>
      </c>
      <c r="BG568" s="33">
        <f t="shared" si="1273"/>
        <v>0.56160142113731415</v>
      </c>
      <c r="BH568" s="33">
        <f t="shared" si="1273"/>
        <v>0.7756656144722055</v>
      </c>
      <c r="BI568" s="33">
        <f t="shared" si="1273"/>
        <v>1.161401723315421</v>
      </c>
      <c r="BJ568" s="33">
        <f t="shared" si="1273"/>
        <v>2.3240399695825191</v>
      </c>
      <c r="BK568" s="33">
        <f t="shared" si="1273"/>
        <v>3.2098884070014262</v>
      </c>
      <c r="BL568" s="33">
        <f t="shared" si="1273"/>
        <v>4.8061559749278189</v>
      </c>
      <c r="BM568" s="33">
        <f t="shared" si="1273"/>
        <v>1.9498116128827958</v>
      </c>
      <c r="BN568" s="33">
        <f t="shared" si="1273"/>
        <v>2.693016374048645</v>
      </c>
      <c r="BO568" s="33">
        <f t="shared" si="1273"/>
        <v>4.032245080072216</v>
      </c>
      <c r="BP568" s="33">
        <f t="shared" si="1273"/>
        <v>1.1514360749532371</v>
      </c>
      <c r="BQ568" s="33">
        <f t="shared" si="1273"/>
        <v>1.5903260515177593</v>
      </c>
      <c r="BR568" s="33">
        <f t="shared" si="1273"/>
        <v>2.3811902737533543</v>
      </c>
      <c r="BS568" s="33">
        <f t="shared" si="1273"/>
        <v>0.26658675383929914</v>
      </c>
      <c r="BT568" s="33">
        <f t="shared" si="1273"/>
        <v>0.36820095256908425</v>
      </c>
      <c r="BU568" s="33">
        <f t="shared" si="1273"/>
        <v>0.55130614643926223</v>
      </c>
      <c r="BV568" s="33">
        <f t="shared" si="1273"/>
        <v>0.22365964238126512</v>
      </c>
      <c r="BW568" s="33">
        <f t="shared" si="1273"/>
        <v>0.3089114226046088</v>
      </c>
      <c r="BX568" s="33">
        <f t="shared" si="1273"/>
        <v>0.46253211676649209</v>
      </c>
      <c r="BY568" s="33">
        <f t="shared" si="1273"/>
        <v>0.13207931425137576</v>
      </c>
      <c r="BZ568" s="33">
        <f t="shared" si="1273"/>
        <v>0.18242365241951833</v>
      </c>
      <c r="CA568" s="33">
        <f t="shared" si="1273"/>
        <v>0.27314237003748709</v>
      </c>
      <c r="CB568" s="33">
        <f t="shared" si="1273"/>
        <v>0.45676970492154689</v>
      </c>
      <c r="CC568" s="33">
        <f t="shared" si="1273"/>
        <v>0.63087545811895562</v>
      </c>
      <c r="CD568" s="33">
        <f t="shared" si="1273"/>
        <v>0.94460787043566408</v>
      </c>
      <c r="CE568" s="33">
        <f t="shared" ref="CE568:CS568" si="1274">EXP(CE567)</f>
        <v>0.38321839844650618</v>
      </c>
      <c r="CF568" s="33">
        <f t="shared" si="1274"/>
        <v>0.52928878617524866</v>
      </c>
      <c r="CG568" s="33">
        <f t="shared" si="1274"/>
        <v>0.79250246101696753</v>
      </c>
      <c r="CH568" s="33">
        <f t="shared" si="1274"/>
        <v>0.22630467766304904</v>
      </c>
      <c r="CI568" s="33">
        <f t="shared" si="1274"/>
        <v>0.31256465929512628</v>
      </c>
      <c r="CJ568" s="33">
        <f t="shared" si="1274"/>
        <v>0.4680020967538519</v>
      </c>
      <c r="CK568" s="33">
        <f t="shared" si="1274"/>
        <v>0.93650246669126436</v>
      </c>
      <c r="CL568" s="33">
        <f t="shared" si="1274"/>
        <v>1.293466743388465</v>
      </c>
      <c r="CM568" s="33">
        <f t="shared" si="1274"/>
        <v>1.9367037506809304</v>
      </c>
      <c r="CN568" s="33">
        <f t="shared" si="1274"/>
        <v>0.78570222928482003</v>
      </c>
      <c r="CO568" s="33">
        <f t="shared" si="1274"/>
        <v>1.0851863608824097</v>
      </c>
      <c r="CP568" s="33">
        <f t="shared" si="1274"/>
        <v>1.6248461787297428</v>
      </c>
      <c r="CQ568" s="33">
        <f t="shared" si="1274"/>
        <v>0.46398630769879551</v>
      </c>
      <c r="CR568" s="33">
        <f t="shared" si="1274"/>
        <v>0.64084279512511988</v>
      </c>
      <c r="CS568" s="33">
        <f t="shared" si="1274"/>
        <v>0.95953193327903452</v>
      </c>
    </row>
    <row r="569" spans="2:97" ht="14.25" thickTop="1" thickBot="1" x14ac:dyDescent="0.25">
      <c r="H569" s="32">
        <f t="shared" ref="H569:H570" si="1275">H568</f>
        <v>1.156090937274616E-8</v>
      </c>
      <c r="I569" s="32">
        <f t="shared" ref="I569:J569" si="1276">I564</f>
        <v>-0.35114855557038532</v>
      </c>
      <c r="J569" s="32">
        <f t="shared" si="1276"/>
        <v>-9.3668444895648004E-2</v>
      </c>
      <c r="K569" s="32">
        <f t="shared" si="1271"/>
        <v>-0.35114855665327771</v>
      </c>
      <c r="L569" s="32">
        <f>$CE$5-$CE$7*SUMPRODUCT($B$5:$CD$5,Q569:CS569)</f>
        <v>7.393165901703469E-8</v>
      </c>
      <c r="M569" s="32">
        <f>SUMPRODUCT($B$7:$CD$7, LN(Q569:CS569))</f>
        <v>-487.23803414472968</v>
      </c>
      <c r="O569" s="48">
        <f t="shared" si="1272"/>
        <v>1.0000000000000007</v>
      </c>
      <c r="P569" s="39" t="s">
        <v>405</v>
      </c>
      <c r="Q569" s="32">
        <f t="shared" ref="Q569:AV569" si="1277">Q568/$O568</f>
        <v>8.1791814006012542E-3</v>
      </c>
      <c r="R569" s="32">
        <f t="shared" si="1277"/>
        <v>1.1296819288898832E-2</v>
      </c>
      <c r="S569" s="32">
        <f t="shared" si="1277"/>
        <v>1.6914692549620722E-2</v>
      </c>
      <c r="T569" s="32">
        <f t="shared" si="1277"/>
        <v>6.8621293469544355E-3</v>
      </c>
      <c r="U569" s="32">
        <f t="shared" si="1277"/>
        <v>9.4777498349523162E-3</v>
      </c>
      <c r="V569" s="32">
        <f t="shared" si="1277"/>
        <v>1.4191005487533442E-2</v>
      </c>
      <c r="W569" s="32">
        <f t="shared" si="1277"/>
        <v>4.0523418923516215E-3</v>
      </c>
      <c r="X569" s="32">
        <f t="shared" si="1277"/>
        <v>5.5969628025813673E-3</v>
      </c>
      <c r="Y569" s="32">
        <f t="shared" si="1277"/>
        <v>8.3803150777457015E-3</v>
      </c>
      <c r="Z569" s="32">
        <f t="shared" si="1277"/>
        <v>1.4014208211952404E-2</v>
      </c>
      <c r="AA569" s="32">
        <f t="shared" si="1277"/>
        <v>1.9355968512422335E-2</v>
      </c>
      <c r="AB569" s="32">
        <f t="shared" si="1277"/>
        <v>2.8981631733234269E-2</v>
      </c>
      <c r="AC569" s="32">
        <f t="shared" si="1277"/>
        <v>1.1757571416437726E-2</v>
      </c>
      <c r="AD569" s="32">
        <f t="shared" si="1277"/>
        <v>1.623917517687716E-2</v>
      </c>
      <c r="AE569" s="32">
        <f t="shared" si="1277"/>
        <v>2.431486672060279E-2</v>
      </c>
      <c r="AF569" s="32">
        <f t="shared" si="1277"/>
        <v>6.9432820039005555E-3</v>
      </c>
      <c r="AG569" s="32">
        <f t="shared" si="1277"/>
        <v>9.5898352449014009E-3</v>
      </c>
      <c r="AH569" s="32">
        <f t="shared" si="1277"/>
        <v>1.4358830624866569E-2</v>
      </c>
      <c r="AI569" s="32">
        <f t="shared" si="1277"/>
        <v>2.8732948831342895E-2</v>
      </c>
      <c r="AJ569" s="32">
        <f t="shared" si="1277"/>
        <v>3.9685014268175625E-2</v>
      </c>
      <c r="AK569" s="32">
        <f t="shared" si="1277"/>
        <v>5.9420249010545538E-2</v>
      </c>
      <c r="AL569" s="32">
        <f t="shared" si="1277"/>
        <v>2.4106227963791606E-2</v>
      </c>
      <c r="AM569" s="32">
        <f t="shared" si="1277"/>
        <v>3.3294737909093784E-2</v>
      </c>
      <c r="AN569" s="32">
        <f t="shared" si="1277"/>
        <v>4.9852108000518328E-2</v>
      </c>
      <c r="AO569" s="32">
        <f t="shared" si="1277"/>
        <v>1.4235621700661527E-2</v>
      </c>
      <c r="AP569" s="32">
        <f t="shared" si="1277"/>
        <v>1.9661777620640395E-2</v>
      </c>
      <c r="AQ569" s="32">
        <f t="shared" si="1277"/>
        <v>2.9439518764273635E-2</v>
      </c>
      <c r="AR569" s="32">
        <f t="shared" si="1277"/>
        <v>5.1920935223815842E-3</v>
      </c>
      <c r="AS569" s="32">
        <f t="shared" si="1277"/>
        <v>7.1711506788558659E-3</v>
      </c>
      <c r="AT569" s="32">
        <f t="shared" si="1277"/>
        <v>1.0737341711666392E-2</v>
      </c>
      <c r="AU569" s="32">
        <f t="shared" si="1277"/>
        <v>4.3560370637393611E-3</v>
      </c>
      <c r="AV569" s="32">
        <f t="shared" si="1277"/>
        <v>6.0164166943640169E-3</v>
      </c>
      <c r="AW569" s="32">
        <f t="shared" ref="AW569:CB569" si="1278">AW568/$O568</f>
        <v>9.0083620914053301E-3</v>
      </c>
      <c r="AX569" s="32">
        <f t="shared" si="1278"/>
        <v>2.5724014493929328E-3</v>
      </c>
      <c r="AY569" s="32">
        <f t="shared" si="1278"/>
        <v>3.5529172039340251E-3</v>
      </c>
      <c r="AZ569" s="32">
        <f t="shared" si="1278"/>
        <v>5.3197719306581999E-3</v>
      </c>
      <c r="BA569" s="32">
        <f t="shared" si="1278"/>
        <v>8.8961322795990359E-3</v>
      </c>
      <c r="BB569" s="32">
        <f t="shared" si="1278"/>
        <v>1.228704852118603E-2</v>
      </c>
      <c r="BC569" s="32">
        <f t="shared" si="1278"/>
        <v>1.8397359713664341E-2</v>
      </c>
      <c r="BD569" s="32">
        <f t="shared" si="1278"/>
        <v>7.4636332660060149E-3</v>
      </c>
      <c r="BE569" s="32">
        <f t="shared" si="1278"/>
        <v>1.0308527481550376E-2</v>
      </c>
      <c r="BF569" s="32">
        <f t="shared" si="1278"/>
        <v>1.5434926285940176E-2</v>
      </c>
      <c r="BG569" s="32">
        <f t="shared" si="1278"/>
        <v>4.4075522660336928E-3</v>
      </c>
      <c r="BH569" s="32">
        <f t="shared" si="1278"/>
        <v>6.087567816028509E-3</v>
      </c>
      <c r="BI569" s="32">
        <f t="shared" si="1278"/>
        <v>9.114896445610518E-3</v>
      </c>
      <c r="BJ569" s="32">
        <f t="shared" si="1278"/>
        <v>1.8239497353019992E-2</v>
      </c>
      <c r="BK569" s="32">
        <f t="shared" si="1278"/>
        <v>2.519180042910758E-2</v>
      </c>
      <c r="BL569" s="32">
        <f t="shared" si="1278"/>
        <v>3.7719604796058813E-2</v>
      </c>
      <c r="BM569" s="32">
        <f t="shared" si="1278"/>
        <v>1.5302483699732534E-2</v>
      </c>
      <c r="BN569" s="32">
        <f t="shared" si="1278"/>
        <v>2.1135292709670281E-2</v>
      </c>
      <c r="BO569" s="32">
        <f t="shared" si="1278"/>
        <v>3.1645808345506461E-2</v>
      </c>
      <c r="BP569" s="32">
        <f t="shared" si="1278"/>
        <v>9.036684186225049E-3</v>
      </c>
      <c r="BQ569" s="32">
        <f t="shared" si="1278"/>
        <v>1.2481174242587384E-2</v>
      </c>
      <c r="BR569" s="32">
        <f t="shared" si="1278"/>
        <v>1.868802355536215E-2</v>
      </c>
      <c r="BS569" s="32">
        <f t="shared" si="1278"/>
        <v>2.0922223604766797E-3</v>
      </c>
      <c r="BT569" s="32">
        <f t="shared" si="1278"/>
        <v>2.8897094661283515E-3</v>
      </c>
      <c r="BU569" s="32">
        <f t="shared" si="1278"/>
        <v>4.3267530379388925E-3</v>
      </c>
      <c r="BV569" s="32">
        <f t="shared" si="1278"/>
        <v>1.7553224163882589E-3</v>
      </c>
      <c r="BW569" s="32">
        <f t="shared" si="1278"/>
        <v>2.4243942224137136E-3</v>
      </c>
      <c r="BX569" s="32">
        <f t="shared" si="1278"/>
        <v>3.6300379640048261E-3</v>
      </c>
      <c r="BY569" s="32">
        <f t="shared" si="1278"/>
        <v>1.0365829909153488E-3</v>
      </c>
      <c r="BZ569" s="32">
        <f t="shared" si="1278"/>
        <v>1.4316947079149197E-3</v>
      </c>
      <c r="CA569" s="32">
        <f t="shared" si="1278"/>
        <v>2.1436720540530525E-3</v>
      </c>
      <c r="CB569" s="32">
        <f t="shared" si="1278"/>
        <v>3.5848134855240325E-3</v>
      </c>
      <c r="CC569" s="32">
        <f t="shared" ref="CC569:CS569" si="1279">CC568/$O568</f>
        <v>4.9512277753609411E-3</v>
      </c>
      <c r="CD569" s="32">
        <f t="shared" si="1279"/>
        <v>7.4134580204952855E-3</v>
      </c>
      <c r="CE569" s="32">
        <f t="shared" si="1279"/>
        <v>3.007569170744173E-3</v>
      </c>
      <c r="CF569" s="32">
        <f t="shared" si="1279"/>
        <v>4.1539567050392894E-3</v>
      </c>
      <c r="CG569" s="32">
        <f t="shared" si="1279"/>
        <v>6.2197065150206591E-3</v>
      </c>
      <c r="CH569" s="32">
        <f t="shared" si="1279"/>
        <v>1.7760811445737335E-3</v>
      </c>
      <c r="CI569" s="32">
        <f t="shared" si="1279"/>
        <v>2.4530655025202337E-3</v>
      </c>
      <c r="CJ569" s="32">
        <f t="shared" si="1279"/>
        <v>3.6729673829504236E-3</v>
      </c>
      <c r="CK569" s="32">
        <f t="shared" si="1279"/>
        <v>7.3498453063956682E-3</v>
      </c>
      <c r="CL569" s="32">
        <f t="shared" si="1279"/>
        <v>1.015136725315929E-2</v>
      </c>
      <c r="CM569" s="32">
        <f t="shared" si="1279"/>
        <v>1.5199610762492294E-2</v>
      </c>
      <c r="CN569" s="32">
        <f t="shared" si="1279"/>
        <v>6.1663370332984031E-3</v>
      </c>
      <c r="CO569" s="32">
        <f t="shared" si="1279"/>
        <v>8.5167441248455329E-3</v>
      </c>
      <c r="CP569" s="32">
        <f t="shared" si="1279"/>
        <v>1.2752094612783078E-2</v>
      </c>
      <c r="CQ569" s="32">
        <f t="shared" si="1279"/>
        <v>3.6414507245458158E-3</v>
      </c>
      <c r="CR569" s="32">
        <f t="shared" si="1279"/>
        <v>5.0294532875380183E-3</v>
      </c>
      <c r="CS569" s="32">
        <f t="shared" si="1279"/>
        <v>7.530584837714723E-3</v>
      </c>
    </row>
    <row r="570" spans="2:97" ht="13.5" thickTop="1" x14ac:dyDescent="0.2">
      <c r="H570" s="34">
        <f t="shared" si="1275"/>
        <v>1.156090937274616E-8</v>
      </c>
      <c r="I570" s="34">
        <f t="shared" ref="I570:J570" si="1280">I565</f>
        <v>0.36329528357971702</v>
      </c>
      <c r="J570" s="34">
        <f t="shared" si="1280"/>
        <v>-0.58906385770073988</v>
      </c>
      <c r="K570" s="34">
        <f t="shared" si="1271"/>
        <v>0.36329527676960316</v>
      </c>
      <c r="L570" s="34">
        <f>$CE$6-$CE$7*SUMPRODUCT($B$6:$CD$6,Q569:CS569)</f>
        <v>5.2764301017305115E-7</v>
      </c>
    </row>
    <row r="571" spans="2:97" ht="13.5" thickBot="1" x14ac:dyDescent="0.25">
      <c r="B571" s="39" t="s">
        <v>406</v>
      </c>
      <c r="D571" s="39" t="s">
        <v>407</v>
      </c>
      <c r="E571" s="39" t="s">
        <v>408</v>
      </c>
      <c r="F571" s="39" t="s">
        <v>409</v>
      </c>
      <c r="H571" s="39" t="s">
        <v>386</v>
      </c>
      <c r="I571" s="39" t="s">
        <v>410</v>
      </c>
      <c r="J571" s="39" t="s">
        <v>411</v>
      </c>
      <c r="K571" s="39" t="s">
        <v>388</v>
      </c>
      <c r="L571" s="39" t="s">
        <v>412</v>
      </c>
      <c r="M571" s="39" t="s">
        <v>413</v>
      </c>
      <c r="O571" s="45" t="s">
        <v>375</v>
      </c>
    </row>
    <row r="572" spans="2:97" ht="14.25" thickTop="1" thickBot="1" x14ac:dyDescent="0.25">
      <c r="B572" s="32">
        <f>1+B567</f>
        <v>3</v>
      </c>
      <c r="D572" s="32">
        <f>IF(F567,IF(M572&lt;0,D567,H572),E567)</f>
        <v>0</v>
      </c>
      <c r="E572" s="32">
        <f>IF(F567,IF(M572&lt;0,H572,E567),H572)</f>
        <v>5.78045468637308E-9</v>
      </c>
      <c r="F572" s="32" t="b">
        <f>OR(F567,M572*M567&lt;=0)</f>
        <v>1</v>
      </c>
      <c r="H572" s="32">
        <f>IF(F567,(D567+E567)/2,2*H567)</f>
        <v>5.78045468637308E-9</v>
      </c>
      <c r="I572" s="32">
        <f>I567</f>
        <v>-0.68168263201982149</v>
      </c>
      <c r="J572" s="32">
        <f>J567</f>
        <v>1</v>
      </c>
      <c r="K572" s="32">
        <f>I572+J572*H572</f>
        <v>-0.68168262623936682</v>
      </c>
      <c r="L572" s="32">
        <f>$CE$3-$CE$7*SUMPRODUCT($B$3:$CD$3,Q574:CS574)</f>
        <v>-3.0412653018174751E-7</v>
      </c>
      <c r="M572" s="32">
        <f>SUMPRODUCT(L572:L575,J572:J575)</f>
        <v>-5.0229052561174126E-7</v>
      </c>
      <c r="O572" s="46">
        <f>SUM(Q572:CS572)</f>
        <v>7.3626050429863792</v>
      </c>
      <c r="P572" s="39" t="s">
        <v>402</v>
      </c>
      <c r="Q572" s="32">
        <f t="shared" ref="Q572:AV572" si="1281">SUMPRODUCT(B$3:B$6,$K572:$K575)</f>
        <v>4.1309686581141591E-2</v>
      </c>
      <c r="R572" s="32">
        <f t="shared" si="1281"/>
        <v>0.36423882451417278</v>
      </c>
      <c r="S572" s="32">
        <f t="shared" si="1281"/>
        <v>0.76790024693046166</v>
      </c>
      <c r="T572" s="32">
        <f t="shared" si="1281"/>
        <v>-0.13426459147477418</v>
      </c>
      <c r="U572" s="32">
        <f t="shared" si="1281"/>
        <v>0.18866454645825698</v>
      </c>
      <c r="V572" s="32">
        <f t="shared" si="1281"/>
        <v>0.59232596887454592</v>
      </c>
      <c r="W572" s="32">
        <f t="shared" si="1281"/>
        <v>-0.66098742564252144</v>
      </c>
      <c r="X572" s="32">
        <f t="shared" si="1281"/>
        <v>-0.33805828770949031</v>
      </c>
      <c r="Y572" s="32">
        <f t="shared" si="1281"/>
        <v>6.5603134706798627E-2</v>
      </c>
      <c r="Z572" s="32">
        <f t="shared" si="1281"/>
        <v>0.57978929994862449</v>
      </c>
      <c r="AA572" s="32">
        <f t="shared" si="1281"/>
        <v>0.90271843788165562</v>
      </c>
      <c r="AB572" s="32">
        <f t="shared" si="1281"/>
        <v>1.3063798602979446</v>
      </c>
      <c r="AC572" s="32">
        <f t="shared" si="1281"/>
        <v>0.40421502189270875</v>
      </c>
      <c r="AD572" s="32">
        <f t="shared" si="1281"/>
        <v>0.72714415982573988</v>
      </c>
      <c r="AE572" s="32">
        <f t="shared" si="1281"/>
        <v>1.1308055822420289</v>
      </c>
      <c r="AF572" s="32">
        <f t="shared" si="1281"/>
        <v>-0.12250781227503854</v>
      </c>
      <c r="AG572" s="32">
        <f t="shared" si="1281"/>
        <v>0.20042132565799264</v>
      </c>
      <c r="AH572" s="32">
        <f t="shared" si="1281"/>
        <v>0.60408274807428164</v>
      </c>
      <c r="AI572" s="32">
        <f t="shared" si="1281"/>
        <v>1.297762117771935</v>
      </c>
      <c r="AJ572" s="32">
        <f t="shared" si="1281"/>
        <v>1.6206912557049662</v>
      </c>
      <c r="AK572" s="32">
        <f t="shared" si="1281"/>
        <v>2.0243526781212551</v>
      </c>
      <c r="AL572" s="32">
        <f t="shared" si="1281"/>
        <v>1.1221878397160192</v>
      </c>
      <c r="AM572" s="32">
        <f t="shared" si="1281"/>
        <v>1.4451169776490504</v>
      </c>
      <c r="AN572" s="32">
        <f t="shared" si="1281"/>
        <v>1.8487784000653393</v>
      </c>
      <c r="AO572" s="32">
        <f t="shared" si="1281"/>
        <v>0.59546500554827198</v>
      </c>
      <c r="AP572" s="32">
        <f t="shared" si="1281"/>
        <v>0.9183941434813031</v>
      </c>
      <c r="AQ572" s="32">
        <f t="shared" si="1281"/>
        <v>1.3220555658975921</v>
      </c>
      <c r="AR572" s="32">
        <f t="shared" si="1281"/>
        <v>-0.41314539757843632</v>
      </c>
      <c r="AS572" s="32">
        <f t="shared" si="1281"/>
        <v>-9.0216259645405153E-2</v>
      </c>
      <c r="AT572" s="32">
        <f t="shared" si="1281"/>
        <v>0.3134451627708838</v>
      </c>
      <c r="AU572" s="32">
        <f t="shared" si="1281"/>
        <v>-0.58871967563435212</v>
      </c>
      <c r="AV572" s="32">
        <f t="shared" si="1281"/>
        <v>-0.26579053770132094</v>
      </c>
      <c r="AW572" s="32">
        <f t="shared" ref="AW572:CB572" si="1282">SUMPRODUCT(AH$3:AH$6,$K572:$K575)</f>
        <v>0.13787088471496803</v>
      </c>
      <c r="AX572" s="32">
        <f t="shared" si="1282"/>
        <v>-1.1154425098020995</v>
      </c>
      <c r="AY572" s="32">
        <f t="shared" si="1282"/>
        <v>-0.79251337186906834</v>
      </c>
      <c r="AZ572" s="32">
        <f t="shared" si="1282"/>
        <v>-0.38885194945277934</v>
      </c>
      <c r="BA572" s="32">
        <f t="shared" si="1282"/>
        <v>0.12533421578904658</v>
      </c>
      <c r="BB572" s="32">
        <f t="shared" si="1282"/>
        <v>0.44826335372207776</v>
      </c>
      <c r="BC572" s="32">
        <f t="shared" si="1282"/>
        <v>0.8519247761383667</v>
      </c>
      <c r="BD572" s="32">
        <f t="shared" si="1282"/>
        <v>-5.0240062266869168E-2</v>
      </c>
      <c r="BE572" s="32">
        <f t="shared" si="1282"/>
        <v>0.27268907566616202</v>
      </c>
      <c r="BF572" s="32">
        <f t="shared" si="1282"/>
        <v>0.67635049808245096</v>
      </c>
      <c r="BG572" s="32">
        <f t="shared" si="1282"/>
        <v>-0.57696289643461651</v>
      </c>
      <c r="BH572" s="32">
        <f t="shared" si="1282"/>
        <v>-0.25403375850158533</v>
      </c>
      <c r="BI572" s="32">
        <f t="shared" si="1282"/>
        <v>0.14962766391470364</v>
      </c>
      <c r="BJ572" s="32">
        <f t="shared" si="1282"/>
        <v>0.84330703361235715</v>
      </c>
      <c r="BK572" s="32">
        <f t="shared" si="1282"/>
        <v>1.1662361715453884</v>
      </c>
      <c r="BL572" s="32">
        <f t="shared" si="1282"/>
        <v>1.5698975939616773</v>
      </c>
      <c r="BM572" s="32">
        <f t="shared" si="1282"/>
        <v>0.6677327555564414</v>
      </c>
      <c r="BN572" s="32">
        <f t="shared" si="1282"/>
        <v>0.99066189348947253</v>
      </c>
      <c r="BO572" s="32">
        <f t="shared" si="1282"/>
        <v>1.3943233159057615</v>
      </c>
      <c r="BP572" s="32">
        <f t="shared" si="1282"/>
        <v>0.14100992138869395</v>
      </c>
      <c r="BQ572" s="32">
        <f t="shared" si="1282"/>
        <v>0.46393905932172513</v>
      </c>
      <c r="BR572" s="32">
        <f t="shared" si="1282"/>
        <v>0.86760048173801407</v>
      </c>
      <c r="BS572" s="32">
        <f t="shared" si="1282"/>
        <v>-1.3220555658975921</v>
      </c>
      <c r="BT572" s="32">
        <f t="shared" si="1282"/>
        <v>-0.99912642796456097</v>
      </c>
      <c r="BU572" s="32">
        <f t="shared" si="1282"/>
        <v>-0.59546500554827198</v>
      </c>
      <c r="BV572" s="32">
        <f t="shared" si="1282"/>
        <v>-1.4976298439535078</v>
      </c>
      <c r="BW572" s="32">
        <f t="shared" si="1282"/>
        <v>-1.1747007060204766</v>
      </c>
      <c r="BX572" s="32">
        <f t="shared" si="1282"/>
        <v>-0.77103928360418772</v>
      </c>
      <c r="BY572" s="32">
        <f t="shared" si="1282"/>
        <v>-2.0243526781212551</v>
      </c>
      <c r="BZ572" s="32">
        <f t="shared" si="1282"/>
        <v>-1.7014235401882238</v>
      </c>
      <c r="CA572" s="32">
        <f t="shared" si="1282"/>
        <v>-1.297762117771935</v>
      </c>
      <c r="CB572" s="32">
        <f t="shared" si="1282"/>
        <v>-0.78357595253010914</v>
      </c>
      <c r="CC572" s="32">
        <f t="shared" ref="CC572:CS572" si="1283">SUMPRODUCT(BN$3:BN$6,$K572:$K575)</f>
        <v>-0.4606468145970779</v>
      </c>
      <c r="CD572" s="32">
        <f t="shared" si="1283"/>
        <v>-5.6985392180788963E-2</v>
      </c>
      <c r="CE572" s="32">
        <f t="shared" si="1283"/>
        <v>-0.95915023058602489</v>
      </c>
      <c r="CF572" s="32">
        <f t="shared" si="1283"/>
        <v>-0.63622109265299376</v>
      </c>
      <c r="CG572" s="32">
        <f t="shared" si="1283"/>
        <v>-0.23255967023670476</v>
      </c>
      <c r="CH572" s="32">
        <f t="shared" si="1283"/>
        <v>-1.4858730647537721</v>
      </c>
      <c r="CI572" s="32">
        <f t="shared" si="1283"/>
        <v>-1.1629439268207409</v>
      </c>
      <c r="CJ572" s="32">
        <f t="shared" si="1283"/>
        <v>-0.759282504404452</v>
      </c>
      <c r="CK572" s="32">
        <f t="shared" si="1283"/>
        <v>-6.5603134706798627E-2</v>
      </c>
      <c r="CL572" s="32">
        <f t="shared" si="1283"/>
        <v>0.25732600322623256</v>
      </c>
      <c r="CM572" s="32">
        <f t="shared" si="1283"/>
        <v>0.66098742564252144</v>
      </c>
      <c r="CN572" s="32">
        <f t="shared" si="1283"/>
        <v>-0.2411774127627144</v>
      </c>
      <c r="CO572" s="32">
        <f t="shared" si="1283"/>
        <v>8.1751725170316772E-2</v>
      </c>
      <c r="CP572" s="32">
        <f t="shared" si="1283"/>
        <v>0.4854131475866057</v>
      </c>
      <c r="CQ572" s="32">
        <f t="shared" si="1283"/>
        <v>-0.76790024693046166</v>
      </c>
      <c r="CR572" s="32">
        <f t="shared" si="1283"/>
        <v>-0.44497110899743053</v>
      </c>
      <c r="CS572" s="32">
        <f t="shared" si="1283"/>
        <v>-4.1309686581141591E-2</v>
      </c>
    </row>
    <row r="573" spans="2:97" ht="14.25" thickTop="1" thickBot="1" x14ac:dyDescent="0.25">
      <c r="H573" s="33">
        <f>H572</f>
        <v>5.78045468637308E-9</v>
      </c>
      <c r="I573" s="33">
        <f t="shared" ref="I573:J573" si="1284">I568</f>
        <v>0.62822621377012666</v>
      </c>
      <c r="J573" s="33">
        <f t="shared" si="1284"/>
        <v>0.31576583367164573</v>
      </c>
      <c r="K573" s="33">
        <f t="shared" ref="K573:K575" si="1285">I573+J573*H573</f>
        <v>0.62822621559539671</v>
      </c>
      <c r="L573" s="33">
        <f>$CE$4-$CE$7*SUMPRODUCT($B$4:$CD$4,Q574:CS574)</f>
        <v>-1.2871507948375438E-7</v>
      </c>
      <c r="M573" s="39" t="s">
        <v>414</v>
      </c>
      <c r="O573" s="47">
        <f t="shared" ref="O573:O574" si="1286">SUM(Q573:CS573)</f>
        <v>127.41798367445816</v>
      </c>
      <c r="P573" s="39" t="s">
        <v>404</v>
      </c>
      <c r="Q573" s="33">
        <f>EXP(Q572)</f>
        <v>1.0421748031270774</v>
      </c>
      <c r="R573" s="33">
        <f>EXP(R572)</f>
        <v>1.4394179414017134</v>
      </c>
      <c r="S573" s="33">
        <f t="shared" ref="S573:CD573" si="1287">EXP(S572)</f>
        <v>2.1552360357980702</v>
      </c>
      <c r="T573" s="33">
        <f t="shared" si="1287"/>
        <v>0.87435868614005208</v>
      </c>
      <c r="U573" s="33">
        <f t="shared" si="1287"/>
        <v>1.2076357788290888</v>
      </c>
      <c r="V573" s="33">
        <f t="shared" si="1287"/>
        <v>1.8081893199948289</v>
      </c>
      <c r="W573" s="33">
        <f t="shared" si="1287"/>
        <v>0.51634123411519273</v>
      </c>
      <c r="X573" s="33">
        <f t="shared" si="1287"/>
        <v>0.71315371859003307</v>
      </c>
      <c r="Y573" s="33">
        <f t="shared" si="1287"/>
        <v>1.067802859169507</v>
      </c>
      <c r="Z573" s="33">
        <f t="shared" si="1287"/>
        <v>1.7856621520033233</v>
      </c>
      <c r="AA573" s="33">
        <f t="shared" si="1287"/>
        <v>2.4662984857849861</v>
      </c>
      <c r="AB573" s="33">
        <f t="shared" si="1287"/>
        <v>3.6927811017985479</v>
      </c>
      <c r="AC573" s="33">
        <f t="shared" si="1287"/>
        <v>1.4981260422252465</v>
      </c>
      <c r="AD573" s="33">
        <f t="shared" si="1287"/>
        <v>2.0691629630554562</v>
      </c>
      <c r="AE573" s="33">
        <f t="shared" si="1287"/>
        <v>3.0981513107812946</v>
      </c>
      <c r="AF573" s="33">
        <f t="shared" si="1287"/>
        <v>0.88469899340462332</v>
      </c>
      <c r="AG573" s="33">
        <f t="shared" si="1287"/>
        <v>1.221917474904997</v>
      </c>
      <c r="AH573" s="33">
        <f t="shared" si="1287"/>
        <v>1.8295732593982377</v>
      </c>
      <c r="AI573" s="33">
        <f t="shared" si="1287"/>
        <v>3.6610943951003918</v>
      </c>
      <c r="AJ573" s="33">
        <f t="shared" si="1287"/>
        <v>5.0565845016214421</v>
      </c>
      <c r="AK573" s="33">
        <f t="shared" si="1287"/>
        <v>7.5712083492164153</v>
      </c>
      <c r="AL573" s="33">
        <f t="shared" si="1287"/>
        <v>3.0715669535759833</v>
      </c>
      <c r="AM573" s="33">
        <f t="shared" si="1287"/>
        <v>4.2423483737351191</v>
      </c>
      <c r="AN573" s="33">
        <f t="shared" si="1287"/>
        <v>6.3520551109565204</v>
      </c>
      <c r="AO573" s="33">
        <f t="shared" si="1287"/>
        <v>1.8138742104551238</v>
      </c>
      <c r="AP573" s="33">
        <f t="shared" si="1287"/>
        <v>2.5052640633229832</v>
      </c>
      <c r="AQ573" s="33">
        <f t="shared" si="1287"/>
        <v>3.7511241406408979</v>
      </c>
      <c r="AR573" s="33">
        <f t="shared" si="1287"/>
        <v>0.66156608572776476</v>
      </c>
      <c r="AS573" s="33">
        <f t="shared" si="1287"/>
        <v>0.91373356020711005</v>
      </c>
      <c r="AT573" s="33">
        <f t="shared" si="1287"/>
        <v>1.3681304362225071</v>
      </c>
      <c r="AU573" s="33">
        <f t="shared" si="1287"/>
        <v>0.55503745799274773</v>
      </c>
      <c r="AV573" s="33">
        <f t="shared" si="1287"/>
        <v>0.7665996844171864</v>
      </c>
      <c r="AW573" s="33">
        <f t="shared" si="1287"/>
        <v>1.147827338652194</v>
      </c>
      <c r="AX573" s="33">
        <f t="shared" si="1287"/>
        <v>0.32777020527503503</v>
      </c>
      <c r="AY573" s="33">
        <f t="shared" si="1287"/>
        <v>0.45270554681821384</v>
      </c>
      <c r="AZ573" s="33">
        <f t="shared" si="1287"/>
        <v>0.67783461637150022</v>
      </c>
      <c r="BA573" s="33">
        <f t="shared" si="1287"/>
        <v>1.1335272324646768</v>
      </c>
      <c r="BB573" s="33">
        <f t="shared" si="1287"/>
        <v>1.5655909455701311</v>
      </c>
      <c r="BC573" s="33">
        <f t="shared" si="1287"/>
        <v>2.3441544850594882</v>
      </c>
      <c r="BD573" s="33">
        <f t="shared" si="1287"/>
        <v>0.95100109761618701</v>
      </c>
      <c r="BE573" s="33">
        <f t="shared" si="1287"/>
        <v>1.3134917847697634</v>
      </c>
      <c r="BF573" s="33">
        <f t="shared" si="1287"/>
        <v>1.9666871905902361</v>
      </c>
      <c r="BG573" s="33">
        <f t="shared" si="1287"/>
        <v>0.56160142075764941</v>
      </c>
      <c r="BH573" s="33">
        <f t="shared" si="1287"/>
        <v>0.77566561629554531</v>
      </c>
      <c r="BI573" s="33">
        <f t="shared" si="1287"/>
        <v>1.1614017304395454</v>
      </c>
      <c r="BJ573" s="33">
        <f t="shared" si="1287"/>
        <v>2.3240399606466902</v>
      </c>
      <c r="BK573" s="33">
        <f t="shared" si="1287"/>
        <v>3.2098884043749747</v>
      </c>
      <c r="BL573" s="33">
        <f t="shared" si="1287"/>
        <v>4.8061559891788344</v>
      </c>
      <c r="BM573" s="33">
        <f t="shared" si="1287"/>
        <v>1.9498116059137167</v>
      </c>
      <c r="BN573" s="33">
        <f t="shared" si="1287"/>
        <v>2.6930163725741787</v>
      </c>
      <c r="BO573" s="33">
        <f t="shared" si="1287"/>
        <v>4.0322450931200846</v>
      </c>
      <c r="BP573" s="33">
        <f t="shared" si="1287"/>
        <v>1.1514360717728984</v>
      </c>
      <c r="BQ573" s="33">
        <f t="shared" si="1287"/>
        <v>1.5903260519386462</v>
      </c>
      <c r="BR573" s="33">
        <f t="shared" si="1287"/>
        <v>2.381190283392534</v>
      </c>
      <c r="BS573" s="33">
        <f t="shared" si="1287"/>
        <v>0.26658675173281393</v>
      </c>
      <c r="BT573" s="33">
        <f t="shared" si="1287"/>
        <v>0.36820095077411558</v>
      </c>
      <c r="BU573" s="33">
        <f t="shared" si="1287"/>
        <v>0.55130614583747095</v>
      </c>
      <c r="BV573" s="33">
        <f t="shared" si="1287"/>
        <v>0.2236596406745264</v>
      </c>
      <c r="BW573" s="33">
        <f t="shared" si="1287"/>
        <v>0.30891142118230436</v>
      </c>
      <c r="BX573" s="33">
        <f t="shared" si="1287"/>
        <v>0.4625321163868224</v>
      </c>
      <c r="BY573" s="33">
        <f t="shared" si="1287"/>
        <v>0.13207931335075401</v>
      </c>
      <c r="BZ573" s="33">
        <f t="shared" si="1287"/>
        <v>0.18242365172775366</v>
      </c>
      <c r="CA573" s="33">
        <f t="shared" si="1287"/>
        <v>0.27314237003511588</v>
      </c>
      <c r="CB573" s="33">
        <f t="shared" si="1287"/>
        <v>0.4567697005976713</v>
      </c>
      <c r="CC573" s="33">
        <f t="shared" si="1287"/>
        <v>0.63087545405644108</v>
      </c>
      <c r="CD573" s="33">
        <f t="shared" si="1287"/>
        <v>0.94460786792669971</v>
      </c>
      <c r="CE573" s="33">
        <f t="shared" ref="CE573:CS573" si="1288">EXP(CE572)</f>
        <v>0.38321839492262838</v>
      </c>
      <c r="CF573" s="33">
        <f t="shared" si="1288"/>
        <v>0.52928878291019077</v>
      </c>
      <c r="CG573" s="33">
        <f t="shared" si="1288"/>
        <v>0.79250245912655759</v>
      </c>
      <c r="CH573" s="33">
        <f t="shared" si="1288"/>
        <v>0.22630467576586621</v>
      </c>
      <c r="CI573" s="33">
        <f t="shared" si="1288"/>
        <v>0.31256465762084396</v>
      </c>
      <c r="CJ573" s="33">
        <f t="shared" si="1288"/>
        <v>0.46800209601759163</v>
      </c>
      <c r="CK573" s="33">
        <f t="shared" si="1288"/>
        <v>0.93650245587257441</v>
      </c>
      <c r="CL573" s="33">
        <f t="shared" si="1288"/>
        <v>1.2934667323610007</v>
      </c>
      <c r="CM573" s="33">
        <f t="shared" si="1288"/>
        <v>1.93670374149686</v>
      </c>
      <c r="CN573" s="33">
        <f t="shared" si="1288"/>
        <v>0.78570222042091653</v>
      </c>
      <c r="CO573" s="33">
        <f t="shared" si="1288"/>
        <v>1.0851863519244269</v>
      </c>
      <c r="CP573" s="33">
        <f t="shared" si="1288"/>
        <v>1.6248461714644202</v>
      </c>
      <c r="CQ573" s="33">
        <f t="shared" si="1288"/>
        <v>0.46398630284116721</v>
      </c>
      <c r="CR573" s="33">
        <f t="shared" si="1288"/>
        <v>0.64084279035557157</v>
      </c>
      <c r="CS573" s="33">
        <f t="shared" si="1288"/>
        <v>0.95953192976789436</v>
      </c>
    </row>
    <row r="574" spans="2:97" ht="14.25" thickTop="1" thickBot="1" x14ac:dyDescent="0.25">
      <c r="H574" s="32">
        <f t="shared" ref="H574:H575" si="1289">H573</f>
        <v>5.78045468637308E-9</v>
      </c>
      <c r="I574" s="32">
        <f t="shared" ref="I574:J574" si="1290">I569</f>
        <v>-0.35114855557038532</v>
      </c>
      <c r="J574" s="32">
        <f t="shared" si="1290"/>
        <v>-9.3668444895648004E-2</v>
      </c>
      <c r="K574" s="32">
        <f t="shared" si="1285"/>
        <v>-0.35114855611183154</v>
      </c>
      <c r="L574" s="32">
        <f>$CE$5-$CE$7*SUMPRODUCT($B$5:$CD$5,Q574:CS574)</f>
        <v>3.6651719881319877E-8</v>
      </c>
      <c r="M574" s="32">
        <f>SUMPRODUCT($B$7:$CD$7, LN(Q574:CS574))</f>
        <v>-487.2380341447298</v>
      </c>
      <c r="O574" s="48">
        <f t="shared" si="1286"/>
        <v>1.0000000000000004</v>
      </c>
      <c r="P574" s="39" t="s">
        <v>405</v>
      </c>
      <c r="Q574" s="32">
        <f t="shared" ref="Q574:AV574" si="1291">Q573/$O573</f>
        <v>8.1791814080949769E-3</v>
      </c>
      <c r="R574" s="32">
        <f t="shared" si="1291"/>
        <v>1.1296819333441194E-2</v>
      </c>
      <c r="S574" s="32">
        <f t="shared" si="1291"/>
        <v>1.6914692680308853E-2</v>
      </c>
      <c r="T574" s="32">
        <f t="shared" si="1291"/>
        <v>6.8621293550992163E-3</v>
      </c>
      <c r="U574" s="32">
        <f t="shared" si="1291"/>
        <v>9.4777498748880931E-3</v>
      </c>
      <c r="V574" s="32">
        <f t="shared" si="1291"/>
        <v>1.4191005601019359E-2</v>
      </c>
      <c r="W574" s="32">
        <f t="shared" si="1291"/>
        <v>4.0523419004526049E-3</v>
      </c>
      <c r="X574" s="32">
        <f t="shared" si="1291"/>
        <v>5.5969628307106058E-3</v>
      </c>
      <c r="Y574" s="32">
        <f t="shared" si="1291"/>
        <v>8.3803151515695791E-3</v>
      </c>
      <c r="Z574" s="32">
        <f t="shared" si="1291"/>
        <v>1.4014208202866673E-2</v>
      </c>
      <c r="AA574" s="32">
        <f t="shared" si="1291"/>
        <v>1.9355968558458465E-2</v>
      </c>
      <c r="AB574" s="32">
        <f t="shared" si="1291"/>
        <v>2.8981631911813029E-2</v>
      </c>
      <c r="AC574" s="32">
        <f t="shared" si="1291"/>
        <v>1.1757571411998074E-2</v>
      </c>
      <c r="AD574" s="32">
        <f t="shared" si="1291"/>
        <v>1.6239175219896644E-2</v>
      </c>
      <c r="AE574" s="32">
        <f t="shared" si="1291"/>
        <v>2.4314866877008515E-2</v>
      </c>
      <c r="AF574" s="32">
        <f t="shared" si="1291"/>
        <v>6.9432820069178945E-3</v>
      </c>
      <c r="AG574" s="32">
        <f t="shared" si="1291"/>
        <v>9.5898352780945714E-3</v>
      </c>
      <c r="AH574" s="32">
        <f t="shared" si="1291"/>
        <v>1.4358830728891754E-2</v>
      </c>
      <c r="AI574" s="32">
        <f t="shared" si="1291"/>
        <v>2.8732948752777071E-2</v>
      </c>
      <c r="AJ574" s="32">
        <f t="shared" si="1291"/>
        <v>3.9685014279778393E-2</v>
      </c>
      <c r="AK574" s="32">
        <f t="shared" si="1291"/>
        <v>5.9420249252728666E-2</v>
      </c>
      <c r="AL574" s="32">
        <f t="shared" si="1291"/>
        <v>2.4106227904402953E-2</v>
      </c>
      <c r="AM574" s="32">
        <f t="shared" si="1291"/>
        <v>3.3294737927841878E-2</v>
      </c>
      <c r="AN574" s="32">
        <f t="shared" si="1291"/>
        <v>4.9852108217200077E-2</v>
      </c>
      <c r="AO574" s="32">
        <f t="shared" si="1291"/>
        <v>1.4235621677152059E-2</v>
      </c>
      <c r="AP574" s="32">
        <f t="shared" si="1291"/>
        <v>1.9661777647680522E-2</v>
      </c>
      <c r="AQ574" s="32">
        <f t="shared" si="1291"/>
        <v>2.9439518916142115E-2</v>
      </c>
      <c r="AR574" s="32">
        <f t="shared" si="1291"/>
        <v>5.1920935071301114E-3</v>
      </c>
      <c r="AS574" s="32">
        <f t="shared" si="1291"/>
        <v>7.1711506794960725E-3</v>
      </c>
      <c r="AT574" s="32">
        <f t="shared" si="1291"/>
        <v>1.0737341753248593E-2</v>
      </c>
      <c r="AU574" s="32">
        <f t="shared" si="1291"/>
        <v>4.3560370521230352E-3</v>
      </c>
      <c r="AV574" s="32">
        <f t="shared" si="1291"/>
        <v>6.0164166965299163E-3</v>
      </c>
      <c r="AW574" s="32">
        <f t="shared" ref="AW574:CB574" si="1292">AW573/$O573</f>
        <v>9.0083621287305321E-3</v>
      </c>
      <c r="AX574" s="32">
        <f t="shared" si="1292"/>
        <v>2.5724014446222862E-3</v>
      </c>
      <c r="AY574" s="32">
        <f t="shared" si="1292"/>
        <v>3.5529172080986391E-3</v>
      </c>
      <c r="AZ574" s="32">
        <f t="shared" si="1292"/>
        <v>5.3197719570206711E-3</v>
      </c>
      <c r="BA574" s="32">
        <f t="shared" si="1292"/>
        <v>8.8961322395490119E-3</v>
      </c>
      <c r="BB574" s="32">
        <f t="shared" si="1292"/>
        <v>1.2287048503059658E-2</v>
      </c>
      <c r="BC574" s="32">
        <f t="shared" si="1292"/>
        <v>1.839735975612829E-2</v>
      </c>
      <c r="BD574" s="32">
        <f t="shared" si="1292"/>
        <v>7.4636332344256203E-3</v>
      </c>
      <c r="BE574" s="32">
        <f t="shared" si="1292"/>
        <v>1.030852746913356E-2</v>
      </c>
      <c r="BF574" s="32">
        <f t="shared" si="1292"/>
        <v>1.5434926325744964E-2</v>
      </c>
      <c r="BG574" s="32">
        <f t="shared" si="1292"/>
        <v>4.4075522509639774E-3</v>
      </c>
      <c r="BH574" s="32">
        <f t="shared" si="1292"/>
        <v>6.0875678136400541E-3</v>
      </c>
      <c r="BI574" s="32">
        <f t="shared" si="1292"/>
        <v>9.114896476519559E-3</v>
      </c>
      <c r="BJ574" s="32">
        <f t="shared" si="1292"/>
        <v>1.8239497232858507E-2</v>
      </c>
      <c r="BK574" s="32">
        <f t="shared" si="1292"/>
        <v>2.5191800339392906E-2</v>
      </c>
      <c r="BL574" s="32">
        <f t="shared" si="1292"/>
        <v>3.7719604804437527E-2</v>
      </c>
      <c r="BM574" s="32">
        <f t="shared" si="1292"/>
        <v>1.5302483603062779E-2</v>
      </c>
      <c r="BN574" s="32">
        <f t="shared" si="1292"/>
        <v>2.1135292640123711E-2</v>
      </c>
      <c r="BO574" s="32">
        <f t="shared" si="1292"/>
        <v>3.1645808361103242E-2</v>
      </c>
      <c r="BP574" s="32">
        <f t="shared" si="1292"/>
        <v>9.036684136477291E-3</v>
      </c>
      <c r="BQ574" s="32">
        <f t="shared" si="1292"/>
        <v>1.2481174211654383E-2</v>
      </c>
      <c r="BR574" s="32">
        <f t="shared" si="1292"/>
        <v>1.8688023579750468E-2</v>
      </c>
      <c r="BS574" s="32">
        <f t="shared" si="1292"/>
        <v>2.0922223382055694E-3</v>
      </c>
      <c r="BT574" s="32">
        <f t="shared" si="1292"/>
        <v>2.8897094441145523E-3</v>
      </c>
      <c r="BU574" s="32">
        <f t="shared" si="1292"/>
        <v>4.326753021347521E-3</v>
      </c>
      <c r="BV574" s="32">
        <f t="shared" si="1292"/>
        <v>1.7553223981785593E-3</v>
      </c>
      <c r="BW574" s="32">
        <f t="shared" si="1292"/>
        <v>2.4243942046010248E-3</v>
      </c>
      <c r="BX574" s="32">
        <f t="shared" si="1292"/>
        <v>3.6300379510678152E-3</v>
      </c>
      <c r="BY574" s="32">
        <f t="shared" si="1292"/>
        <v>1.0365829810037267E-3</v>
      </c>
      <c r="BZ574" s="32">
        <f t="shared" si="1292"/>
        <v>1.4316946985586446E-3</v>
      </c>
      <c r="CA574" s="32">
        <f t="shared" si="1292"/>
        <v>2.1436720481542923E-3</v>
      </c>
      <c r="CB574" s="32">
        <f t="shared" si="1292"/>
        <v>3.5848134417562128E-3</v>
      </c>
      <c r="CC574" s="32">
        <f t="shared" ref="CC574:CS574" si="1293">CC573/$O573</f>
        <v>4.9512277298962197E-3</v>
      </c>
      <c r="CD574" s="32">
        <f t="shared" si="1293"/>
        <v>7.4134579804691503E-3</v>
      </c>
      <c r="CE574" s="32">
        <f t="shared" si="1293"/>
        <v>3.0075691348382815E-3</v>
      </c>
      <c r="CF574" s="32">
        <f t="shared" si="1293"/>
        <v>4.1539566680200927E-3</v>
      </c>
      <c r="CG574" s="32">
        <f t="shared" si="1293"/>
        <v>6.2197064831235466E-3</v>
      </c>
      <c r="CH574" s="32">
        <f t="shared" si="1293"/>
        <v>1.7760811248124515E-3</v>
      </c>
      <c r="CI574" s="32">
        <f t="shared" si="1293"/>
        <v>2.4530654826513299E-3</v>
      </c>
      <c r="CJ574" s="32">
        <f t="shared" si="1293"/>
        <v>3.6729673670970668E-3</v>
      </c>
      <c r="CK574" s="32">
        <f t="shared" si="1293"/>
        <v>7.3498452013277546E-3</v>
      </c>
      <c r="CL574" s="32">
        <f t="shared" si="1293"/>
        <v>1.0151367138768226E-2</v>
      </c>
      <c r="CM574" s="32">
        <f t="shared" si="1293"/>
        <v>1.5199610648721057E-2</v>
      </c>
      <c r="CN574" s="32">
        <f t="shared" si="1293"/>
        <v>6.1663369468184116E-3</v>
      </c>
      <c r="CO574" s="32">
        <f t="shared" si="1293"/>
        <v>8.5167440311799594E-3</v>
      </c>
      <c r="CP574" s="32">
        <f t="shared" si="1293"/>
        <v>1.2752094520784135E-2</v>
      </c>
      <c r="CQ574" s="32">
        <f t="shared" si="1293"/>
        <v>3.6414506764336483E-3</v>
      </c>
      <c r="CR574" s="32">
        <f t="shared" si="1293"/>
        <v>5.02945323630979E-3</v>
      </c>
      <c r="CS574" s="32">
        <f t="shared" si="1293"/>
        <v>7.5305847895020444E-3</v>
      </c>
    </row>
    <row r="575" spans="2:97" ht="13.5" thickTop="1" x14ac:dyDescent="0.2">
      <c r="H575" s="34">
        <f t="shared" si="1289"/>
        <v>5.78045468637308E-9</v>
      </c>
      <c r="I575" s="34">
        <f t="shared" ref="I575:J575" si="1294">I570</f>
        <v>0.36329528357971702</v>
      </c>
      <c r="J575" s="34">
        <f t="shared" si="1294"/>
        <v>-0.58906385770073988</v>
      </c>
      <c r="K575" s="34">
        <f t="shared" si="1285"/>
        <v>0.36329528017466006</v>
      </c>
      <c r="L575" s="34">
        <f>$CE$6-$CE$7*SUMPRODUCT($B$6:$CD$6,Q574:CS574)</f>
        <v>2.6157955446137748E-7</v>
      </c>
    </row>
    <row r="576" spans="2:97" ht="13.5" thickBot="1" x14ac:dyDescent="0.25">
      <c r="B576" s="39" t="s">
        <v>406</v>
      </c>
      <c r="D576" s="39" t="s">
        <v>407</v>
      </c>
      <c r="E576" s="39" t="s">
        <v>408</v>
      </c>
      <c r="F576" s="39" t="s">
        <v>409</v>
      </c>
      <c r="H576" s="39" t="s">
        <v>386</v>
      </c>
      <c r="I576" s="39" t="s">
        <v>410</v>
      </c>
      <c r="J576" s="39" t="s">
        <v>411</v>
      </c>
      <c r="K576" s="39" t="s">
        <v>388</v>
      </c>
      <c r="L576" s="39" t="s">
        <v>412</v>
      </c>
      <c r="M576" s="39" t="s">
        <v>413</v>
      </c>
      <c r="O576" s="45" t="s">
        <v>375</v>
      </c>
    </row>
    <row r="577" spans="2:97" ht="14.25" thickTop="1" thickBot="1" x14ac:dyDescent="0.25">
      <c r="B577" s="32">
        <f>1+B572</f>
        <v>4</v>
      </c>
      <c r="D577" s="32">
        <f>IF(F572,IF(M577&lt;0,D572,H577),E572)</f>
        <v>0</v>
      </c>
      <c r="E577" s="32">
        <f>IF(F572,IF(M577&lt;0,H577,E572),H577)</f>
        <v>2.89022734318654E-9</v>
      </c>
      <c r="F577" s="32" t="b">
        <f>OR(F572,M577*M572&lt;=0)</f>
        <v>1</v>
      </c>
      <c r="H577" s="32">
        <f>IF(F572,(D572+E572)/2,2*H572)</f>
        <v>2.89022734318654E-9</v>
      </c>
      <c r="I577" s="32">
        <f>I572</f>
        <v>-0.68168263201982149</v>
      </c>
      <c r="J577" s="32">
        <f>J572</f>
        <v>1</v>
      </c>
      <c r="K577" s="32">
        <f>I577+J577*H577</f>
        <v>-0.6816826291295941</v>
      </c>
      <c r="L577" s="32">
        <f>$CE$3-$CE$7*SUMPRODUCT($B$3:$CD$3,Q579:CS579)</f>
        <v>-1.4945672432986612E-7</v>
      </c>
      <c r="M577" s="32">
        <f>SUMPRODUCT(L577:L580,J577:J580)</f>
        <v>-2.468403073296592E-7</v>
      </c>
      <c r="O577" s="46">
        <f>SUM(Q577:CS577)</f>
        <v>7.3626050637562246</v>
      </c>
      <c r="P577" s="39" t="s">
        <v>402</v>
      </c>
      <c r="Q577" s="32">
        <f t="shared" ref="Q577:AV577" si="1295">SUMPRODUCT(B$3:B$6,$K577:$K580)</f>
        <v>4.1309688410752221E-2</v>
      </c>
      <c r="R577" s="32">
        <f t="shared" si="1295"/>
        <v>0.36423882785714207</v>
      </c>
      <c r="S577" s="32">
        <f t="shared" si="1295"/>
        <v>0.76790025216512936</v>
      </c>
      <c r="T577" s="32">
        <f t="shared" si="1295"/>
        <v>-0.134264589509802</v>
      </c>
      <c r="U577" s="32">
        <f t="shared" si="1295"/>
        <v>0.18866454993658785</v>
      </c>
      <c r="V577" s="32">
        <f t="shared" si="1295"/>
        <v>0.59232597424457512</v>
      </c>
      <c r="W577" s="32">
        <f t="shared" si="1295"/>
        <v>-0.66098742327146465</v>
      </c>
      <c r="X577" s="32">
        <f t="shared" si="1295"/>
        <v>-0.3380582838250748</v>
      </c>
      <c r="Y577" s="32">
        <f t="shared" si="1295"/>
        <v>6.5603140482912492E-2</v>
      </c>
      <c r="Z577" s="32">
        <f t="shared" si="1295"/>
        <v>0.57978930099597648</v>
      </c>
      <c r="AA577" s="32">
        <f t="shared" si="1295"/>
        <v>0.90271844044236638</v>
      </c>
      <c r="AB577" s="32">
        <f t="shared" si="1295"/>
        <v>1.3063798647503537</v>
      </c>
      <c r="AC577" s="32">
        <f t="shared" si="1295"/>
        <v>0.4042150230754224</v>
      </c>
      <c r="AD577" s="32">
        <f t="shared" si="1295"/>
        <v>0.72714416252181224</v>
      </c>
      <c r="AE577" s="32">
        <f t="shared" si="1295"/>
        <v>1.1308055868297995</v>
      </c>
      <c r="AF577" s="32">
        <f t="shared" si="1295"/>
        <v>-0.12250781068624028</v>
      </c>
      <c r="AG577" s="32">
        <f t="shared" si="1295"/>
        <v>0.20042132876014956</v>
      </c>
      <c r="AH577" s="32">
        <f t="shared" si="1295"/>
        <v>0.60408275306813686</v>
      </c>
      <c r="AI577" s="32">
        <f t="shared" si="1295"/>
        <v>1.2977621177762757</v>
      </c>
      <c r="AJ577" s="32">
        <f t="shared" si="1295"/>
        <v>1.6206912572226655</v>
      </c>
      <c r="AK577" s="32">
        <f t="shared" si="1295"/>
        <v>2.0243526815306527</v>
      </c>
      <c r="AL577" s="32">
        <f t="shared" si="1295"/>
        <v>1.1221878398557215</v>
      </c>
      <c r="AM577" s="32">
        <f t="shared" si="1295"/>
        <v>1.4451169793021112</v>
      </c>
      <c r="AN577" s="32">
        <f t="shared" si="1295"/>
        <v>1.8487784036100987</v>
      </c>
      <c r="AO577" s="32">
        <f t="shared" si="1295"/>
        <v>0.59546500609405872</v>
      </c>
      <c r="AP577" s="32">
        <f t="shared" si="1295"/>
        <v>0.91839414554044863</v>
      </c>
      <c r="AQ577" s="32">
        <f t="shared" si="1295"/>
        <v>1.322055569848436</v>
      </c>
      <c r="AR577" s="32">
        <f t="shared" si="1295"/>
        <v>-0.41314539767564384</v>
      </c>
      <c r="AS577" s="32">
        <f t="shared" si="1295"/>
        <v>-9.0216258229253998E-2</v>
      </c>
      <c r="AT577" s="32">
        <f t="shared" si="1295"/>
        <v>0.31344516607873329</v>
      </c>
      <c r="AU577" s="32">
        <f t="shared" si="1295"/>
        <v>-0.58871967559619809</v>
      </c>
      <c r="AV577" s="32">
        <f t="shared" si="1295"/>
        <v>-0.26579053614980824</v>
      </c>
      <c r="AW577" s="32">
        <f t="shared" ref="AW577:CB577" si="1296">SUMPRODUCT(AH$3:AH$6,$K577:$K580)</f>
        <v>0.13787088815817908</v>
      </c>
      <c r="AX577" s="32">
        <f t="shared" si="1296"/>
        <v>-1.1154425093578608</v>
      </c>
      <c r="AY577" s="32">
        <f t="shared" si="1296"/>
        <v>-0.79251336991147092</v>
      </c>
      <c r="AZ577" s="32">
        <f t="shared" si="1296"/>
        <v>-0.38885194560348363</v>
      </c>
      <c r="BA577" s="32">
        <f t="shared" si="1296"/>
        <v>0.12533421490958052</v>
      </c>
      <c r="BB577" s="32">
        <f t="shared" si="1296"/>
        <v>0.44826335435597037</v>
      </c>
      <c r="BC577" s="32">
        <f t="shared" si="1296"/>
        <v>0.85192477866395766</v>
      </c>
      <c r="BD577" s="32">
        <f t="shared" si="1296"/>
        <v>-5.0240063010973668E-2</v>
      </c>
      <c r="BE577" s="32">
        <f t="shared" si="1296"/>
        <v>0.27268907643541618</v>
      </c>
      <c r="BF577" s="32">
        <f t="shared" si="1296"/>
        <v>0.67635050074340342</v>
      </c>
      <c r="BG577" s="32">
        <f t="shared" si="1296"/>
        <v>-0.57696289677263635</v>
      </c>
      <c r="BH577" s="32">
        <f t="shared" si="1296"/>
        <v>-0.2540337573262465</v>
      </c>
      <c r="BI577" s="32">
        <f t="shared" si="1296"/>
        <v>0.14962766698174079</v>
      </c>
      <c r="BJ577" s="32">
        <f t="shared" si="1296"/>
        <v>0.84330703168987964</v>
      </c>
      <c r="BK577" s="32">
        <f t="shared" si="1296"/>
        <v>1.1662361711362694</v>
      </c>
      <c r="BL577" s="32">
        <f t="shared" si="1296"/>
        <v>1.5698975954442569</v>
      </c>
      <c r="BM577" s="32">
        <f t="shared" si="1296"/>
        <v>0.66773275376932539</v>
      </c>
      <c r="BN577" s="32">
        <f t="shared" si="1296"/>
        <v>0.99066189321571529</v>
      </c>
      <c r="BO577" s="32">
        <f t="shared" si="1296"/>
        <v>1.3943233175237026</v>
      </c>
      <c r="BP577" s="32">
        <f t="shared" si="1296"/>
        <v>0.14100992000766271</v>
      </c>
      <c r="BQ577" s="32">
        <f t="shared" si="1296"/>
        <v>0.46393905945405256</v>
      </c>
      <c r="BR577" s="32">
        <f t="shared" si="1296"/>
        <v>0.86760048376203991</v>
      </c>
      <c r="BS577" s="32">
        <f t="shared" si="1296"/>
        <v>-1.322055569848436</v>
      </c>
      <c r="BT577" s="32">
        <f t="shared" si="1296"/>
        <v>-0.99912643040204607</v>
      </c>
      <c r="BU577" s="32">
        <f t="shared" si="1296"/>
        <v>-0.59546500609405872</v>
      </c>
      <c r="BV577" s="32">
        <f t="shared" si="1296"/>
        <v>-1.4976298477689902</v>
      </c>
      <c r="BW577" s="32">
        <f t="shared" si="1296"/>
        <v>-1.1747007083226004</v>
      </c>
      <c r="BX577" s="32">
        <f t="shared" si="1296"/>
        <v>-0.77103928401461297</v>
      </c>
      <c r="BY577" s="32">
        <f t="shared" si="1296"/>
        <v>-2.0243526815306527</v>
      </c>
      <c r="BZ577" s="32">
        <f t="shared" si="1296"/>
        <v>-1.7014235420842632</v>
      </c>
      <c r="CA577" s="32">
        <f t="shared" si="1296"/>
        <v>-1.2977621177762757</v>
      </c>
      <c r="CB577" s="32">
        <f t="shared" si="1296"/>
        <v>-0.78357595726321161</v>
      </c>
      <c r="CC577" s="32">
        <f t="shared" ref="CC577:CS577" si="1297">SUMPRODUCT(BN$3:BN$6,$K577:$K580)</f>
        <v>-0.46064681781682176</v>
      </c>
      <c r="CD577" s="32">
        <f t="shared" si="1297"/>
        <v>-5.698539350883447E-2</v>
      </c>
      <c r="CE577" s="32">
        <f t="shared" si="1297"/>
        <v>-0.95915023518376574</v>
      </c>
      <c r="CF577" s="32">
        <f t="shared" si="1297"/>
        <v>-0.63622109573737595</v>
      </c>
      <c r="CG577" s="32">
        <f t="shared" si="1297"/>
        <v>-0.23255967142938866</v>
      </c>
      <c r="CH577" s="32">
        <f t="shared" si="1297"/>
        <v>-1.4858730689454285</v>
      </c>
      <c r="CI577" s="32">
        <f t="shared" si="1297"/>
        <v>-1.1629439294990387</v>
      </c>
      <c r="CJ577" s="32">
        <f t="shared" si="1297"/>
        <v>-0.75928250519105123</v>
      </c>
      <c r="CK577" s="32">
        <f t="shared" si="1297"/>
        <v>-6.5603140482912492E-2</v>
      </c>
      <c r="CL577" s="32">
        <f t="shared" si="1297"/>
        <v>0.25732599896347735</v>
      </c>
      <c r="CM577" s="32">
        <f t="shared" si="1297"/>
        <v>0.66098742327146465</v>
      </c>
      <c r="CN577" s="32">
        <f t="shared" si="1297"/>
        <v>-0.24117741840346671</v>
      </c>
      <c r="CO577" s="32">
        <f t="shared" si="1297"/>
        <v>8.1751721042923137E-2</v>
      </c>
      <c r="CP577" s="32">
        <f t="shared" si="1297"/>
        <v>0.4854131453509104</v>
      </c>
      <c r="CQ577" s="32">
        <f t="shared" si="1297"/>
        <v>-0.76790025216512936</v>
      </c>
      <c r="CR577" s="32">
        <f t="shared" si="1297"/>
        <v>-0.44497111271873951</v>
      </c>
      <c r="CS577" s="32">
        <f t="shared" si="1297"/>
        <v>-4.1309688410752221E-2</v>
      </c>
    </row>
    <row r="578" spans="2:97" ht="14.25" thickTop="1" thickBot="1" x14ac:dyDescent="0.25">
      <c r="H578" s="33">
        <f>H577</f>
        <v>2.89022734318654E-9</v>
      </c>
      <c r="I578" s="33">
        <f t="shared" ref="I578:J578" si="1298">I573</f>
        <v>0.62822621377012666</v>
      </c>
      <c r="J578" s="33">
        <f t="shared" si="1298"/>
        <v>0.31576583367164573</v>
      </c>
      <c r="K578" s="33">
        <f t="shared" ref="K578:K580" si="1299">I578+J578*H578</f>
        <v>0.62822621468276174</v>
      </c>
      <c r="L578" s="33">
        <f>$CE$4-$CE$7*SUMPRODUCT($B$4:$CD$4,Q579:CS579)</f>
        <v>-6.3254383064759168E-8</v>
      </c>
      <c r="M578" s="39" t="s">
        <v>414</v>
      </c>
      <c r="O578" s="47">
        <f t="shared" ref="O578:O579" si="1300">SUM(Q578:CS578)</f>
        <v>127.41798384921363</v>
      </c>
      <c r="P578" s="39" t="s">
        <v>404</v>
      </c>
      <c r="Q578" s="33">
        <f>EXP(Q577)</f>
        <v>1.0421748050338515</v>
      </c>
      <c r="R578" s="33">
        <f>EXP(R577)</f>
        <v>1.4394179462136434</v>
      </c>
      <c r="S578" s="33">
        <f t="shared" ref="S578:CD578" si="1301">EXP(S577)</f>
        <v>2.1552360470800145</v>
      </c>
      <c r="T578" s="33">
        <f t="shared" si="1301"/>
        <v>0.87435868785814264</v>
      </c>
      <c r="U578" s="33">
        <f t="shared" si="1301"/>
        <v>1.2076357830296458</v>
      </c>
      <c r="V578" s="33">
        <f t="shared" si="1301"/>
        <v>1.8081893297048584</v>
      </c>
      <c r="W578" s="33">
        <f t="shared" si="1301"/>
        <v>0.51634123533946719</v>
      </c>
      <c r="X578" s="33">
        <f t="shared" si="1301"/>
        <v>0.71315372136021837</v>
      </c>
      <c r="Y578" s="33">
        <f t="shared" si="1301"/>
        <v>1.0678028653372578</v>
      </c>
      <c r="Z578" s="33">
        <f t="shared" si="1301"/>
        <v>1.7856621538735402</v>
      </c>
      <c r="AA578" s="33">
        <f t="shared" si="1301"/>
        <v>2.4662984921004631</v>
      </c>
      <c r="AB578" s="33">
        <f t="shared" si="1301"/>
        <v>3.6927811182403203</v>
      </c>
      <c r="AC578" s="33">
        <f t="shared" si="1301"/>
        <v>1.4981260439971005</v>
      </c>
      <c r="AD578" s="33">
        <f t="shared" si="1301"/>
        <v>2.0691629686340693</v>
      </c>
      <c r="AE578" s="33">
        <f t="shared" si="1301"/>
        <v>3.0981513249949018</v>
      </c>
      <c r="AF578" s="33">
        <f t="shared" si="1301"/>
        <v>0.88469899481023162</v>
      </c>
      <c r="AG578" s="33">
        <f t="shared" si="1301"/>
        <v>1.2219174786955769</v>
      </c>
      <c r="AH578" s="33">
        <f t="shared" si="1301"/>
        <v>1.8295732685348616</v>
      </c>
      <c r="AI578" s="33">
        <f t="shared" si="1301"/>
        <v>3.661094395116284</v>
      </c>
      <c r="AJ578" s="33">
        <f t="shared" si="1301"/>
        <v>5.056584509295817</v>
      </c>
      <c r="AK578" s="33">
        <f t="shared" si="1301"/>
        <v>7.5712083750296753</v>
      </c>
      <c r="AL578" s="33">
        <f t="shared" si="1301"/>
        <v>3.0715669540050881</v>
      </c>
      <c r="AM578" s="33">
        <f t="shared" si="1301"/>
        <v>4.2423483807479787</v>
      </c>
      <c r="AN578" s="33">
        <f t="shared" si="1301"/>
        <v>6.3520551334730273</v>
      </c>
      <c r="AO578" s="33">
        <f t="shared" si="1301"/>
        <v>1.8138742114451123</v>
      </c>
      <c r="AP578" s="33">
        <f t="shared" si="1301"/>
        <v>2.5052640684816865</v>
      </c>
      <c r="AQ578" s="33">
        <f t="shared" si="1301"/>
        <v>3.751124155461004</v>
      </c>
      <c r="AR578" s="33">
        <f t="shared" si="1301"/>
        <v>0.66156608566345554</v>
      </c>
      <c r="AS578" s="33">
        <f t="shared" si="1301"/>
        <v>0.91373356150109497</v>
      </c>
      <c r="AT578" s="33">
        <f t="shared" si="1301"/>
        <v>1.3681304407480768</v>
      </c>
      <c r="AU578" s="33">
        <f t="shared" si="1301"/>
        <v>0.55503745801392468</v>
      </c>
      <c r="AV578" s="33">
        <f t="shared" si="1301"/>
        <v>0.76659968560657554</v>
      </c>
      <c r="AW578" s="33">
        <f t="shared" si="1301"/>
        <v>1.1478273426044059</v>
      </c>
      <c r="AX578" s="33">
        <f t="shared" si="1301"/>
        <v>0.32777020542064322</v>
      </c>
      <c r="AY578" s="33">
        <f t="shared" si="1301"/>
        <v>0.45270554770442906</v>
      </c>
      <c r="AZ578" s="33">
        <f t="shared" si="1301"/>
        <v>0.67783461898068609</v>
      </c>
      <c r="BA578" s="33">
        <f t="shared" si="1301"/>
        <v>1.133527231467778</v>
      </c>
      <c r="BB578" s="33">
        <f t="shared" si="1301"/>
        <v>1.5655909465625477</v>
      </c>
      <c r="BC578" s="33">
        <f t="shared" si="1301"/>
        <v>2.3441544909798635</v>
      </c>
      <c r="BD578" s="33">
        <f t="shared" si="1301"/>
        <v>0.95100109690854284</v>
      </c>
      <c r="BE578" s="33">
        <f t="shared" si="1301"/>
        <v>1.3134917857801724</v>
      </c>
      <c r="BF578" s="33">
        <f t="shared" si="1301"/>
        <v>1.9666871958234973</v>
      </c>
      <c r="BG578" s="33">
        <f t="shared" si="1301"/>
        <v>0.56160142056781692</v>
      </c>
      <c r="BH578" s="33">
        <f t="shared" si="1301"/>
        <v>0.77566561720721516</v>
      </c>
      <c r="BI578" s="33">
        <f t="shared" si="1301"/>
        <v>1.1614017340016076</v>
      </c>
      <c r="BJ578" s="33">
        <f t="shared" si="1301"/>
        <v>2.3240399561787757</v>
      </c>
      <c r="BK578" s="33">
        <f t="shared" si="1301"/>
        <v>3.2098884030617483</v>
      </c>
      <c r="BL578" s="33">
        <f t="shared" si="1301"/>
        <v>4.8061559963043434</v>
      </c>
      <c r="BM578" s="33">
        <f t="shared" si="1301"/>
        <v>1.9498116024291772</v>
      </c>
      <c r="BN578" s="33">
        <f t="shared" si="1301"/>
        <v>2.6930163718369458</v>
      </c>
      <c r="BO578" s="33">
        <f t="shared" si="1301"/>
        <v>4.0322450996440198</v>
      </c>
      <c r="BP578" s="33">
        <f t="shared" si="1301"/>
        <v>1.1514360701827293</v>
      </c>
      <c r="BQ578" s="33">
        <f t="shared" si="1301"/>
        <v>1.5903260521490901</v>
      </c>
      <c r="BR578" s="33">
        <f t="shared" si="1301"/>
        <v>2.3811902882121245</v>
      </c>
      <c r="BS578" s="33">
        <f t="shared" si="1301"/>
        <v>0.26658675067957127</v>
      </c>
      <c r="BT578" s="33">
        <f t="shared" si="1301"/>
        <v>0.36820094987663121</v>
      </c>
      <c r="BU578" s="33">
        <f t="shared" si="1301"/>
        <v>0.55130614553657542</v>
      </c>
      <c r="BV578" s="33">
        <f t="shared" si="1301"/>
        <v>0.22365963982115697</v>
      </c>
      <c r="BW578" s="33">
        <f t="shared" si="1301"/>
        <v>0.308911420471152</v>
      </c>
      <c r="BX578" s="33">
        <f t="shared" si="1301"/>
        <v>0.46253211619698753</v>
      </c>
      <c r="BY578" s="33">
        <f t="shared" si="1301"/>
        <v>0.13207931290044311</v>
      </c>
      <c r="BZ578" s="33">
        <f t="shared" si="1301"/>
        <v>0.18242365138187122</v>
      </c>
      <c r="CA578" s="33">
        <f t="shared" si="1301"/>
        <v>0.27314237003393022</v>
      </c>
      <c r="CB578" s="33">
        <f t="shared" si="1301"/>
        <v>0.45676969843573351</v>
      </c>
      <c r="CC578" s="33">
        <f t="shared" si="1301"/>
        <v>0.63087545202518369</v>
      </c>
      <c r="CD578" s="33">
        <f t="shared" si="1301"/>
        <v>0.94460786667221741</v>
      </c>
      <c r="CE578" s="33">
        <f t="shared" ref="CE578:CS578" si="1302">EXP(CE577)</f>
        <v>0.38321839316068951</v>
      </c>
      <c r="CF578" s="33">
        <f t="shared" si="1302"/>
        <v>0.52928878127766188</v>
      </c>
      <c r="CG578" s="33">
        <f t="shared" si="1302"/>
        <v>0.79250245818135268</v>
      </c>
      <c r="CH578" s="33">
        <f t="shared" si="1302"/>
        <v>0.22630467481727479</v>
      </c>
      <c r="CI578" s="33">
        <f t="shared" si="1302"/>
        <v>0.31256465678370271</v>
      </c>
      <c r="CJ578" s="33">
        <f t="shared" si="1302"/>
        <v>0.46800209564946149</v>
      </c>
      <c r="CK578" s="33">
        <f t="shared" si="1302"/>
        <v>0.93650245046322966</v>
      </c>
      <c r="CL578" s="33">
        <f t="shared" si="1302"/>
        <v>1.2934667268472686</v>
      </c>
      <c r="CM578" s="33">
        <f t="shared" si="1302"/>
        <v>1.9367037369048254</v>
      </c>
      <c r="CN578" s="33">
        <f t="shared" si="1302"/>
        <v>0.78570221598896495</v>
      </c>
      <c r="CO578" s="33">
        <f t="shared" si="1302"/>
        <v>1.0851863474454355</v>
      </c>
      <c r="CP578" s="33">
        <f t="shared" si="1302"/>
        <v>1.6248461678317594</v>
      </c>
      <c r="CQ578" s="33">
        <f t="shared" si="1302"/>
        <v>0.46398630041235311</v>
      </c>
      <c r="CR578" s="33">
        <f t="shared" si="1302"/>
        <v>0.64084278797079752</v>
      </c>
      <c r="CS578" s="33">
        <f t="shared" si="1302"/>
        <v>0.95953192801232456</v>
      </c>
    </row>
    <row r="579" spans="2:97" ht="14.25" thickTop="1" thickBot="1" x14ac:dyDescent="0.25">
      <c r="H579" s="32">
        <f t="shared" ref="H579:H580" si="1303">H578</f>
        <v>2.89022734318654E-9</v>
      </c>
      <c r="I579" s="32">
        <f t="shared" ref="I579:J579" si="1304">I574</f>
        <v>-0.35114855557038532</v>
      </c>
      <c r="J579" s="32">
        <f t="shared" si="1304"/>
        <v>-9.3668444895648004E-2</v>
      </c>
      <c r="K579" s="32">
        <f t="shared" si="1299"/>
        <v>-0.35114855584110843</v>
      </c>
      <c r="L579" s="32">
        <f>$CE$5-$CE$7*SUMPRODUCT($B$5:$CD$5,Q579:CS579)</f>
        <v>1.801172544446672E-8</v>
      </c>
      <c r="M579" s="32">
        <f>SUMPRODUCT($B$7:$CD$7, LN(Q579:CS579))</f>
        <v>-487.23803414472991</v>
      </c>
      <c r="O579" s="48">
        <f t="shared" si="1300"/>
        <v>1</v>
      </c>
      <c r="P579" s="39" t="s">
        <v>405</v>
      </c>
      <c r="Q579" s="32">
        <f t="shared" ref="Q579:AV579" si="1305">Q578/$O578</f>
        <v>8.1791814118418373E-3</v>
      </c>
      <c r="R579" s="32">
        <f t="shared" si="1305"/>
        <v>1.1296819355712376E-2</v>
      </c>
      <c r="S579" s="32">
        <f t="shared" si="1305"/>
        <v>1.691469274565292E-2</v>
      </c>
      <c r="T579" s="32">
        <f t="shared" si="1305"/>
        <v>6.8621293591716081E-3</v>
      </c>
      <c r="U579" s="32">
        <f t="shared" si="1305"/>
        <v>9.4777498948559833E-3</v>
      </c>
      <c r="V579" s="32">
        <f t="shared" si="1305"/>
        <v>1.4191005657762318E-2</v>
      </c>
      <c r="W579" s="32">
        <f t="shared" si="1305"/>
        <v>4.0523419045030967E-3</v>
      </c>
      <c r="X579" s="32">
        <f t="shared" si="1305"/>
        <v>5.5969628447752251E-3</v>
      </c>
      <c r="Y579" s="32">
        <f t="shared" si="1305"/>
        <v>8.3803151884815179E-3</v>
      </c>
      <c r="Z579" s="32">
        <f t="shared" si="1305"/>
        <v>1.4014208198323809E-2</v>
      </c>
      <c r="AA579" s="32">
        <f t="shared" si="1305"/>
        <v>1.9355968581476531E-2</v>
      </c>
      <c r="AB579" s="32">
        <f t="shared" si="1305"/>
        <v>2.8981632001102414E-2</v>
      </c>
      <c r="AC579" s="32">
        <f t="shared" si="1305"/>
        <v>1.1757571409778246E-2</v>
      </c>
      <c r="AD579" s="32">
        <f t="shared" si="1305"/>
        <v>1.6239175241406389E-2</v>
      </c>
      <c r="AE579" s="32">
        <f t="shared" si="1305"/>
        <v>2.431486695521138E-2</v>
      </c>
      <c r="AF579" s="32">
        <f t="shared" si="1305"/>
        <v>6.9432820084265653E-3</v>
      </c>
      <c r="AG579" s="32">
        <f t="shared" si="1305"/>
        <v>9.5898352946911583E-3</v>
      </c>
      <c r="AH579" s="32">
        <f t="shared" si="1305"/>
        <v>1.4358830780904348E-2</v>
      </c>
      <c r="AI579" s="32">
        <f t="shared" si="1305"/>
        <v>2.8732948713494171E-2</v>
      </c>
      <c r="AJ579" s="32">
        <f t="shared" si="1305"/>
        <v>3.9685014285579787E-2</v>
      </c>
      <c r="AK579" s="32">
        <f t="shared" si="1305"/>
        <v>5.9420249373820254E-2</v>
      </c>
      <c r="AL579" s="32">
        <f t="shared" si="1305"/>
        <v>2.4106227874708633E-2</v>
      </c>
      <c r="AM579" s="32">
        <f t="shared" si="1305"/>
        <v>3.3294737937215921E-2</v>
      </c>
      <c r="AN579" s="32">
        <f t="shared" si="1305"/>
        <v>4.9852108325540968E-2</v>
      </c>
      <c r="AO579" s="32">
        <f t="shared" si="1305"/>
        <v>1.4235621665397328E-2</v>
      </c>
      <c r="AP579" s="32">
        <f t="shared" si="1305"/>
        <v>1.9661777661200593E-2</v>
      </c>
      <c r="AQ579" s="32">
        <f t="shared" si="1305"/>
        <v>2.9439518992076363E-2</v>
      </c>
      <c r="AR579" s="32">
        <f t="shared" si="1305"/>
        <v>5.1920934995043754E-3</v>
      </c>
      <c r="AS579" s="32">
        <f t="shared" si="1305"/>
        <v>7.1711506798161767E-3</v>
      </c>
      <c r="AT579" s="32">
        <f t="shared" si="1305"/>
        <v>1.0737341774039696E-2</v>
      </c>
      <c r="AU579" s="32">
        <f t="shared" si="1305"/>
        <v>4.356037046314873E-3</v>
      </c>
      <c r="AV579" s="32">
        <f t="shared" si="1305"/>
        <v>6.0164166976128678E-3</v>
      </c>
      <c r="AW579" s="32">
        <f t="shared" ref="AW579:CB579" si="1306">AW578/$O578</f>
        <v>9.0083621473931348E-3</v>
      </c>
      <c r="AX579" s="32">
        <f t="shared" si="1306"/>
        <v>2.5724014422369634E-3</v>
      </c>
      <c r="AY579" s="32">
        <f t="shared" si="1306"/>
        <v>3.5529172101809469E-3</v>
      </c>
      <c r="AZ579" s="32">
        <f t="shared" si="1306"/>
        <v>5.3197719702019084E-3</v>
      </c>
      <c r="BA579" s="32">
        <f t="shared" si="1306"/>
        <v>8.8961322195240007E-3</v>
      </c>
      <c r="BB579" s="32">
        <f t="shared" si="1306"/>
        <v>1.2287048493996477E-2</v>
      </c>
      <c r="BC579" s="32">
        <f t="shared" si="1306"/>
        <v>1.8397359777360272E-2</v>
      </c>
      <c r="BD579" s="32">
        <f t="shared" si="1306"/>
        <v>7.4636332186354248E-3</v>
      </c>
      <c r="BE579" s="32">
        <f t="shared" si="1306"/>
        <v>1.0308527462925154E-2</v>
      </c>
      <c r="BF579" s="32">
        <f t="shared" si="1306"/>
        <v>1.543492634564736E-2</v>
      </c>
      <c r="BG579" s="32">
        <f t="shared" si="1306"/>
        <v>4.4075522434291201E-3</v>
      </c>
      <c r="BH579" s="32">
        <f t="shared" si="1306"/>
        <v>6.0875678124458271E-3</v>
      </c>
      <c r="BI579" s="32">
        <f t="shared" si="1306"/>
        <v>9.1148964919740821E-3</v>
      </c>
      <c r="BJ579" s="32">
        <f t="shared" si="1306"/>
        <v>1.8239497172777772E-2</v>
      </c>
      <c r="BK579" s="32">
        <f t="shared" si="1306"/>
        <v>2.519180029453557E-2</v>
      </c>
      <c r="BL579" s="32">
        <f t="shared" si="1306"/>
        <v>3.7719604808626905E-2</v>
      </c>
      <c r="BM579" s="32">
        <f t="shared" si="1306"/>
        <v>1.5302483554727903E-2</v>
      </c>
      <c r="BN579" s="32">
        <f t="shared" si="1306"/>
        <v>2.1135292605350433E-2</v>
      </c>
      <c r="BO579" s="32">
        <f t="shared" si="1306"/>
        <v>3.164580836890165E-2</v>
      </c>
      <c r="BP579" s="32">
        <f t="shared" si="1306"/>
        <v>9.0366841116034154E-3</v>
      </c>
      <c r="BQ579" s="32">
        <f t="shared" si="1306"/>
        <v>1.2481174196187887E-2</v>
      </c>
      <c r="BR579" s="32">
        <f t="shared" si="1306"/>
        <v>1.8688023591944634E-2</v>
      </c>
      <c r="BS579" s="32">
        <f t="shared" si="1306"/>
        <v>2.0922223270700147E-3</v>
      </c>
      <c r="BT579" s="32">
        <f t="shared" si="1306"/>
        <v>2.8897094331076533E-3</v>
      </c>
      <c r="BU579" s="32">
        <f t="shared" si="1306"/>
        <v>4.3267530130518374E-3</v>
      </c>
      <c r="BV579" s="32">
        <f t="shared" si="1306"/>
        <v>1.7553223890737094E-3</v>
      </c>
      <c r="BW579" s="32">
        <f t="shared" si="1306"/>
        <v>2.4243941956946799E-3</v>
      </c>
      <c r="BX579" s="32">
        <f t="shared" si="1306"/>
        <v>3.6300379445993102E-3</v>
      </c>
      <c r="BY579" s="32">
        <f t="shared" si="1306"/>
        <v>1.0365829760479158E-3</v>
      </c>
      <c r="BZ579" s="32">
        <f t="shared" si="1306"/>
        <v>1.4316946938805065E-3</v>
      </c>
      <c r="CA579" s="32">
        <f t="shared" si="1306"/>
        <v>2.143672045204912E-3</v>
      </c>
      <c r="CB579" s="32">
        <f t="shared" si="1306"/>
        <v>3.5848134198723041E-3</v>
      </c>
      <c r="CC579" s="32">
        <f t="shared" ref="CC579:CS579" si="1307">CC578/$O578</f>
        <v>4.9512277071638595E-3</v>
      </c>
      <c r="CD579" s="32">
        <f t="shared" si="1307"/>
        <v>7.4134579604560836E-3</v>
      </c>
      <c r="CE579" s="32">
        <f t="shared" si="1307"/>
        <v>3.0075691168853368E-3</v>
      </c>
      <c r="CF579" s="32">
        <f t="shared" si="1307"/>
        <v>4.1539566495104952E-3</v>
      </c>
      <c r="CG579" s="32">
        <f t="shared" si="1307"/>
        <v>6.2197064671749916E-3</v>
      </c>
      <c r="CH579" s="32">
        <f t="shared" si="1307"/>
        <v>1.7760811149318107E-3</v>
      </c>
      <c r="CI579" s="32">
        <f t="shared" si="1307"/>
        <v>2.4530654727168777E-3</v>
      </c>
      <c r="CJ579" s="32">
        <f t="shared" si="1307"/>
        <v>3.6729673591703892E-3</v>
      </c>
      <c r="CK579" s="32">
        <f t="shared" si="1307"/>
        <v>7.3498451487938009E-3</v>
      </c>
      <c r="CL579" s="32">
        <f t="shared" si="1307"/>
        <v>1.0151367081572696E-2</v>
      </c>
      <c r="CM579" s="32">
        <f t="shared" si="1307"/>
        <v>1.5199610591835448E-2</v>
      </c>
      <c r="CN579" s="32">
        <f t="shared" si="1307"/>
        <v>6.1663369035784192E-3</v>
      </c>
      <c r="CO579" s="32">
        <f t="shared" si="1307"/>
        <v>8.5167439843471734E-3</v>
      </c>
      <c r="CP579" s="32">
        <f t="shared" si="1307"/>
        <v>1.275209447478467E-2</v>
      </c>
      <c r="CQ579" s="32">
        <f t="shared" si="1307"/>
        <v>3.6414506523775657E-3</v>
      </c>
      <c r="CR579" s="32">
        <f t="shared" si="1307"/>
        <v>5.0294532106956776E-3</v>
      </c>
      <c r="CS579" s="32">
        <f t="shared" si="1307"/>
        <v>7.5305847653957085E-3</v>
      </c>
    </row>
    <row r="580" spans="2:97" ht="13.5" thickTop="1" x14ac:dyDescent="0.2">
      <c r="H580" s="34">
        <f t="shared" si="1303"/>
        <v>2.89022734318654E-9</v>
      </c>
      <c r="I580" s="34">
        <f t="shared" ref="I580:J580" si="1308">I575</f>
        <v>0.36329528357971702</v>
      </c>
      <c r="J580" s="34">
        <f t="shared" si="1308"/>
        <v>-0.58906385770073988</v>
      </c>
      <c r="K580" s="34">
        <f t="shared" si="1299"/>
        <v>0.36329528187718857</v>
      </c>
      <c r="L580" s="34">
        <f>$CE$6-$CE$7*SUMPRODUCT($B$6:$CD$6,Q579:CS579)</f>
        <v>1.2854782838189749E-7</v>
      </c>
    </row>
    <row r="581" spans="2:97" ht="13.5" thickBot="1" x14ac:dyDescent="0.25">
      <c r="B581" s="39" t="s">
        <v>406</v>
      </c>
      <c r="D581" s="39" t="s">
        <v>407</v>
      </c>
      <c r="E581" s="39" t="s">
        <v>408</v>
      </c>
      <c r="F581" s="39" t="s">
        <v>409</v>
      </c>
      <c r="H581" s="39" t="s">
        <v>386</v>
      </c>
      <c r="I581" s="39" t="s">
        <v>410</v>
      </c>
      <c r="J581" s="39" t="s">
        <v>411</v>
      </c>
      <c r="K581" s="39" t="s">
        <v>388</v>
      </c>
      <c r="L581" s="39" t="s">
        <v>412</v>
      </c>
      <c r="M581" s="39" t="s">
        <v>413</v>
      </c>
      <c r="O581" s="45" t="s">
        <v>375</v>
      </c>
    </row>
    <row r="582" spans="2:97" ht="14.25" thickTop="1" thickBot="1" x14ac:dyDescent="0.25">
      <c r="B582" s="32">
        <f>1+B577</f>
        <v>5</v>
      </c>
      <c r="D582" s="32">
        <f>IF(F577,IF(M582&lt;0,D577,H582),E577)</f>
        <v>0</v>
      </c>
      <c r="E582" s="32">
        <f>IF(F577,IF(M582&lt;0,H582,E577),H582)</f>
        <v>1.44511367159327E-9</v>
      </c>
      <c r="F582" s="32" t="b">
        <f>OR(F577,M582*M577&lt;=0)</f>
        <v>1</v>
      </c>
      <c r="H582" s="32">
        <f>IF(F577,(D577+E577)/2,2*H577)</f>
        <v>1.44511367159327E-9</v>
      </c>
      <c r="I582" s="32">
        <f>I577</f>
        <v>-0.68168263201982149</v>
      </c>
      <c r="J582" s="32">
        <f>J577</f>
        <v>1</v>
      </c>
      <c r="K582" s="32">
        <f>I582+J582*H582</f>
        <v>-0.68168263057470779</v>
      </c>
      <c r="L582" s="32">
        <f>$CE$3-$CE$7*SUMPRODUCT($B$3:$CD$3,Q584:CS584)</f>
        <v>-7.2121878247344284E-8</v>
      </c>
      <c r="M582" s="32">
        <f>SUMPRODUCT(L582:L585,J582:J585)</f>
        <v>-1.1911525951933938E-7</v>
      </c>
      <c r="O582" s="46">
        <f>SUM(Q582:CS582)</f>
        <v>7.3626050741411859</v>
      </c>
      <c r="P582" s="39" t="s">
        <v>402</v>
      </c>
      <c r="Q582" s="32">
        <f t="shared" ref="Q582:AV582" si="1309">SUMPRODUCT(B$3:B$6,$K582:$K585)</f>
        <v>4.1309689325557675E-2</v>
      </c>
      <c r="R582" s="32">
        <f t="shared" si="1309"/>
        <v>0.36423882952862685</v>
      </c>
      <c r="S582" s="32">
        <f t="shared" si="1309"/>
        <v>0.76790025478246327</v>
      </c>
      <c r="T582" s="32">
        <f t="shared" si="1309"/>
        <v>-0.13426458852731576</v>
      </c>
      <c r="U582" s="32">
        <f t="shared" si="1309"/>
        <v>0.18866455167575338</v>
      </c>
      <c r="V582" s="32">
        <f t="shared" si="1309"/>
        <v>0.59232597692958988</v>
      </c>
      <c r="W582" s="32">
        <f t="shared" si="1309"/>
        <v>-0.66098742208593608</v>
      </c>
      <c r="X582" s="32">
        <f t="shared" si="1309"/>
        <v>-0.33805828188286691</v>
      </c>
      <c r="Y582" s="32">
        <f t="shared" si="1309"/>
        <v>6.5603143370969508E-2</v>
      </c>
      <c r="Z582" s="32">
        <f t="shared" si="1309"/>
        <v>0.57978930151965269</v>
      </c>
      <c r="AA582" s="32">
        <f t="shared" si="1309"/>
        <v>0.90271844172272186</v>
      </c>
      <c r="AB582" s="32">
        <f t="shared" si="1309"/>
        <v>1.3063798669765583</v>
      </c>
      <c r="AC582" s="32">
        <f t="shared" si="1309"/>
        <v>0.40421502366677919</v>
      </c>
      <c r="AD582" s="32">
        <f t="shared" si="1309"/>
        <v>0.72714416386984837</v>
      </c>
      <c r="AE582" s="32">
        <f t="shared" si="1309"/>
        <v>1.1308055891236848</v>
      </c>
      <c r="AF582" s="32">
        <f t="shared" si="1309"/>
        <v>-0.12250780989184107</v>
      </c>
      <c r="AG582" s="32">
        <f t="shared" si="1309"/>
        <v>0.20042133031122808</v>
      </c>
      <c r="AH582" s="32">
        <f t="shared" si="1309"/>
        <v>0.60408275556506452</v>
      </c>
      <c r="AI582" s="32">
        <f t="shared" si="1309"/>
        <v>1.297762117778446</v>
      </c>
      <c r="AJ582" s="32">
        <f t="shared" si="1309"/>
        <v>1.6206912579815151</v>
      </c>
      <c r="AK582" s="32">
        <f t="shared" si="1309"/>
        <v>2.0243526832353513</v>
      </c>
      <c r="AL582" s="32">
        <f t="shared" si="1309"/>
        <v>1.1221878399255727</v>
      </c>
      <c r="AM582" s="32">
        <f t="shared" si="1309"/>
        <v>1.4451169801286419</v>
      </c>
      <c r="AN582" s="32">
        <f t="shared" si="1309"/>
        <v>1.8487784053824783</v>
      </c>
      <c r="AO582" s="32">
        <f t="shared" si="1309"/>
        <v>0.59546500636695232</v>
      </c>
      <c r="AP582" s="32">
        <f t="shared" si="1309"/>
        <v>0.9183941465700215</v>
      </c>
      <c r="AQ582" s="32">
        <f t="shared" si="1309"/>
        <v>1.3220555718238578</v>
      </c>
      <c r="AR582" s="32">
        <f t="shared" si="1309"/>
        <v>-0.41314539772424752</v>
      </c>
      <c r="AS582" s="32">
        <f t="shared" si="1309"/>
        <v>-9.0216257521178372E-2</v>
      </c>
      <c r="AT582" s="32">
        <f t="shared" si="1309"/>
        <v>0.31344516773265807</v>
      </c>
      <c r="AU582" s="32">
        <f t="shared" si="1309"/>
        <v>-0.5887196755771209</v>
      </c>
      <c r="AV582" s="32">
        <f t="shared" si="1309"/>
        <v>-0.26579053537405178</v>
      </c>
      <c r="AW582" s="32">
        <f t="shared" ref="AW582:CB582" si="1310">SUMPRODUCT(AH$3:AH$6,$K582:$K585)</f>
        <v>0.13787088987978463</v>
      </c>
      <c r="AX582" s="32">
        <f t="shared" si="1310"/>
        <v>-1.1154425091357414</v>
      </c>
      <c r="AY582" s="32">
        <f t="shared" si="1310"/>
        <v>-0.7925133689326721</v>
      </c>
      <c r="AZ582" s="32">
        <f t="shared" si="1310"/>
        <v>-0.38885194367883569</v>
      </c>
      <c r="BA582" s="32">
        <f t="shared" si="1310"/>
        <v>0.12533421446984749</v>
      </c>
      <c r="BB582" s="32">
        <f t="shared" si="1310"/>
        <v>0.44826335467291667</v>
      </c>
      <c r="BC582" s="32">
        <f t="shared" si="1310"/>
        <v>0.85192477992675308</v>
      </c>
      <c r="BD582" s="32">
        <f t="shared" si="1310"/>
        <v>-5.024006338302589E-2</v>
      </c>
      <c r="BE582" s="32">
        <f t="shared" si="1310"/>
        <v>0.27268907682004329</v>
      </c>
      <c r="BF582" s="32">
        <f t="shared" si="1310"/>
        <v>0.6763505020738797</v>
      </c>
      <c r="BG582" s="32">
        <f t="shared" si="1310"/>
        <v>-0.57696289694164626</v>
      </c>
      <c r="BH582" s="32">
        <f t="shared" si="1310"/>
        <v>-0.25403375673857709</v>
      </c>
      <c r="BI582" s="32">
        <f t="shared" si="1310"/>
        <v>0.14962766851525935</v>
      </c>
      <c r="BJ582" s="32">
        <f t="shared" si="1310"/>
        <v>0.84330703072864099</v>
      </c>
      <c r="BK582" s="32">
        <f t="shared" si="1310"/>
        <v>1.1662361709317102</v>
      </c>
      <c r="BL582" s="32">
        <f t="shared" si="1310"/>
        <v>1.5698975961855466</v>
      </c>
      <c r="BM582" s="32">
        <f t="shared" si="1310"/>
        <v>0.6677327528757675</v>
      </c>
      <c r="BN582" s="32">
        <f t="shared" si="1310"/>
        <v>0.99066189307883668</v>
      </c>
      <c r="BO582" s="32">
        <f t="shared" si="1310"/>
        <v>1.3943233183326731</v>
      </c>
      <c r="BP582" s="32">
        <f t="shared" si="1310"/>
        <v>0.14100991931714713</v>
      </c>
      <c r="BQ582" s="32">
        <f t="shared" si="1310"/>
        <v>0.4639390595202163</v>
      </c>
      <c r="BR582" s="32">
        <f t="shared" si="1310"/>
        <v>0.86760048477405272</v>
      </c>
      <c r="BS582" s="32">
        <f t="shared" si="1310"/>
        <v>-1.3220555718238578</v>
      </c>
      <c r="BT582" s="32">
        <f t="shared" si="1310"/>
        <v>-0.99912643162078874</v>
      </c>
      <c r="BU582" s="32">
        <f t="shared" si="1310"/>
        <v>-0.59546500636695232</v>
      </c>
      <c r="BV582" s="32">
        <f t="shared" si="1310"/>
        <v>-1.4976298496767313</v>
      </c>
      <c r="BW582" s="32">
        <f t="shared" si="1310"/>
        <v>-1.1747007094736621</v>
      </c>
      <c r="BX582" s="32">
        <f t="shared" si="1310"/>
        <v>-0.7710392842198257</v>
      </c>
      <c r="BY582" s="32">
        <f t="shared" si="1310"/>
        <v>-2.0243526832353513</v>
      </c>
      <c r="BZ582" s="32">
        <f t="shared" si="1310"/>
        <v>-1.7014235430322824</v>
      </c>
      <c r="CA582" s="32">
        <f t="shared" si="1310"/>
        <v>-1.297762117778446</v>
      </c>
      <c r="CB582" s="32">
        <f t="shared" si="1310"/>
        <v>-0.7835759596297629</v>
      </c>
      <c r="CC582" s="32">
        <f t="shared" ref="CC582:CS582" si="1311">SUMPRODUCT(BN$3:BN$6,$K582:$K585)</f>
        <v>-0.46064681942669372</v>
      </c>
      <c r="CD582" s="32">
        <f t="shared" si="1311"/>
        <v>-5.6985394172857307E-2</v>
      </c>
      <c r="CE582" s="32">
        <f t="shared" si="1311"/>
        <v>-0.95915023748263639</v>
      </c>
      <c r="CF582" s="32">
        <f t="shared" si="1311"/>
        <v>-0.63622109727956722</v>
      </c>
      <c r="CG582" s="32">
        <f t="shared" si="1311"/>
        <v>-0.2325596720257308</v>
      </c>
      <c r="CH582" s="32">
        <f t="shared" si="1311"/>
        <v>-1.4858730710412567</v>
      </c>
      <c r="CI582" s="32">
        <f t="shared" si="1311"/>
        <v>-1.1629439308381875</v>
      </c>
      <c r="CJ582" s="32">
        <f t="shared" si="1311"/>
        <v>-0.75928250558435106</v>
      </c>
      <c r="CK582" s="32">
        <f t="shared" si="1311"/>
        <v>-6.5603143370969508E-2</v>
      </c>
      <c r="CL582" s="32">
        <f t="shared" si="1311"/>
        <v>0.25732599683209967</v>
      </c>
      <c r="CM582" s="32">
        <f t="shared" si="1311"/>
        <v>0.66098742208593608</v>
      </c>
      <c r="CN582" s="32">
        <f t="shared" si="1311"/>
        <v>-0.24117742122384295</v>
      </c>
      <c r="CO582" s="32">
        <f t="shared" si="1311"/>
        <v>8.1751718979226201E-2</v>
      </c>
      <c r="CP582" s="32">
        <f t="shared" si="1311"/>
        <v>0.48541314423306264</v>
      </c>
      <c r="CQ582" s="32">
        <f t="shared" si="1311"/>
        <v>-0.76790025478246327</v>
      </c>
      <c r="CR582" s="32">
        <f t="shared" si="1311"/>
        <v>-0.44497111457939409</v>
      </c>
      <c r="CS582" s="32">
        <f t="shared" si="1311"/>
        <v>-4.1309689325557675E-2</v>
      </c>
    </row>
    <row r="583" spans="2:97" ht="14.25" thickTop="1" thickBot="1" x14ac:dyDescent="0.25">
      <c r="H583" s="33">
        <f>H582</f>
        <v>1.44511367159327E-9</v>
      </c>
      <c r="I583" s="33">
        <f t="shared" ref="I583:J583" si="1312">I578</f>
        <v>0.62822621377012666</v>
      </c>
      <c r="J583" s="33">
        <f t="shared" si="1312"/>
        <v>0.31576583367164573</v>
      </c>
      <c r="K583" s="33">
        <f t="shared" ref="K583:K585" si="1313">I583+J583*H583</f>
        <v>0.6282262142264442</v>
      </c>
      <c r="L583" s="33">
        <f>$CE$4-$CE$7*SUMPRODUCT($B$4:$CD$4,Q584:CS584)</f>
        <v>-3.0524049066116277E-8</v>
      </c>
      <c r="M583" s="39" t="s">
        <v>414</v>
      </c>
      <c r="O583" s="47">
        <f t="shared" ref="O583:O584" si="1314">SUM(Q583:CS583)</f>
        <v>127.41798393659143</v>
      </c>
      <c r="P583" s="39" t="s">
        <v>404</v>
      </c>
      <c r="Q583" s="33">
        <f>EXP(Q582)</f>
        <v>1.0421748059872387</v>
      </c>
      <c r="R583" s="33">
        <f>EXP(R582)</f>
        <v>1.4394179486196086</v>
      </c>
      <c r="S583" s="33">
        <f t="shared" ref="S583:CD583" si="1315">EXP(S582)</f>
        <v>2.1552360527209871</v>
      </c>
      <c r="T583" s="33">
        <f t="shared" si="1315"/>
        <v>0.87435868871718792</v>
      </c>
      <c r="U583" s="33">
        <f t="shared" si="1315"/>
        <v>1.2076357851299242</v>
      </c>
      <c r="V583" s="33">
        <f t="shared" si="1315"/>
        <v>1.8081893345598734</v>
      </c>
      <c r="W583" s="33">
        <f t="shared" si="1315"/>
        <v>0.51634123595160442</v>
      </c>
      <c r="X583" s="33">
        <f t="shared" si="1315"/>
        <v>0.71315372274531119</v>
      </c>
      <c r="Y583" s="33">
        <f t="shared" si="1315"/>
        <v>1.0678028684211334</v>
      </c>
      <c r="Z583" s="33">
        <f t="shared" si="1315"/>
        <v>1.7856621548086491</v>
      </c>
      <c r="AA583" s="33">
        <f t="shared" si="1315"/>
        <v>2.4662984952582021</v>
      </c>
      <c r="AB583" s="33">
        <f t="shared" si="1315"/>
        <v>3.6927811264612065</v>
      </c>
      <c r="AC583" s="33">
        <f t="shared" si="1315"/>
        <v>1.4981260448830276</v>
      </c>
      <c r="AD583" s="33">
        <f t="shared" si="1315"/>
        <v>2.0691629714233759</v>
      </c>
      <c r="AE583" s="33">
        <f t="shared" si="1315"/>
        <v>3.0981513321017058</v>
      </c>
      <c r="AF583" s="33">
        <f t="shared" si="1315"/>
        <v>0.88469899551303577</v>
      </c>
      <c r="AG583" s="33">
        <f t="shared" si="1315"/>
        <v>1.2219174805908668</v>
      </c>
      <c r="AH583" s="33">
        <f t="shared" si="1315"/>
        <v>1.8295732731031737</v>
      </c>
      <c r="AI583" s="33">
        <f t="shared" si="1315"/>
        <v>3.6610943951242296</v>
      </c>
      <c r="AJ583" s="33">
        <f t="shared" si="1315"/>
        <v>5.0565845131330045</v>
      </c>
      <c r="AK583" s="33">
        <f t="shared" si="1315"/>
        <v>7.5712083879363039</v>
      </c>
      <c r="AL583" s="33">
        <f t="shared" si="1315"/>
        <v>3.0715669542196409</v>
      </c>
      <c r="AM583" s="33">
        <f t="shared" si="1315"/>
        <v>4.2423483842544094</v>
      </c>
      <c r="AN583" s="33">
        <f t="shared" si="1315"/>
        <v>6.3520551447312803</v>
      </c>
      <c r="AO583" s="33">
        <f t="shared" si="1315"/>
        <v>1.813874211940107</v>
      </c>
      <c r="AP583" s="33">
        <f t="shared" si="1315"/>
        <v>2.5052640710610388</v>
      </c>
      <c r="AQ583" s="33">
        <f t="shared" si="1315"/>
        <v>3.7511241628710565</v>
      </c>
      <c r="AR583" s="33">
        <f t="shared" si="1315"/>
        <v>0.66156608563130104</v>
      </c>
      <c r="AS583" s="33">
        <f t="shared" si="1315"/>
        <v>0.91373356214808743</v>
      </c>
      <c r="AT583" s="33">
        <f t="shared" si="1315"/>
        <v>1.3681304430108614</v>
      </c>
      <c r="AU583" s="33">
        <f t="shared" si="1315"/>
        <v>0.55503745802451321</v>
      </c>
      <c r="AV583" s="33">
        <f t="shared" si="1315"/>
        <v>0.76659968620127017</v>
      </c>
      <c r="AW583" s="33">
        <f t="shared" si="1315"/>
        <v>1.1478273445805118</v>
      </c>
      <c r="AX583" s="33">
        <f t="shared" si="1315"/>
        <v>0.32777020549344738</v>
      </c>
      <c r="AY583" s="33">
        <f t="shared" si="1315"/>
        <v>0.45270554814753672</v>
      </c>
      <c r="AZ583" s="33">
        <f t="shared" si="1315"/>
        <v>0.67783462028527908</v>
      </c>
      <c r="BA583" s="33">
        <f t="shared" si="1315"/>
        <v>1.1335272309693287</v>
      </c>
      <c r="BB583" s="33">
        <f t="shared" si="1315"/>
        <v>1.5655909470587559</v>
      </c>
      <c r="BC583" s="33">
        <f t="shared" si="1315"/>
        <v>2.3441544939400512</v>
      </c>
      <c r="BD583" s="33">
        <f t="shared" si="1315"/>
        <v>0.95100109655472076</v>
      </c>
      <c r="BE583" s="33">
        <f t="shared" si="1315"/>
        <v>1.313491786285377</v>
      </c>
      <c r="BF583" s="33">
        <f t="shared" si="1315"/>
        <v>1.966687198440128</v>
      </c>
      <c r="BG583" s="33">
        <f t="shared" si="1315"/>
        <v>0.56160142047290074</v>
      </c>
      <c r="BH583" s="33">
        <f t="shared" si="1315"/>
        <v>0.77566561766305009</v>
      </c>
      <c r="BI583" s="33">
        <f t="shared" si="1315"/>
        <v>1.1614017357826387</v>
      </c>
      <c r="BJ583" s="33">
        <f t="shared" si="1315"/>
        <v>2.3240399539448187</v>
      </c>
      <c r="BK583" s="33">
        <f t="shared" si="1315"/>
        <v>3.2098884024051362</v>
      </c>
      <c r="BL583" s="33">
        <f t="shared" si="1315"/>
        <v>4.8061559998670971</v>
      </c>
      <c r="BM583" s="33">
        <f t="shared" si="1315"/>
        <v>1.9498116006869077</v>
      </c>
      <c r="BN583" s="33">
        <f t="shared" si="1315"/>
        <v>2.6930163714683295</v>
      </c>
      <c r="BO583" s="33">
        <f t="shared" si="1315"/>
        <v>4.0322451029059865</v>
      </c>
      <c r="BP583" s="33">
        <f t="shared" si="1315"/>
        <v>1.1514360693876446</v>
      </c>
      <c r="BQ583" s="33">
        <f t="shared" si="1315"/>
        <v>1.5903260522543119</v>
      </c>
      <c r="BR583" s="33">
        <f t="shared" si="1315"/>
        <v>2.3811902906219196</v>
      </c>
      <c r="BS583" s="33">
        <f t="shared" si="1315"/>
        <v>0.26658675015294997</v>
      </c>
      <c r="BT583" s="33">
        <f t="shared" si="1315"/>
        <v>0.368200949427889</v>
      </c>
      <c r="BU583" s="33">
        <f t="shared" si="1315"/>
        <v>0.55130614538612743</v>
      </c>
      <c r="BV583" s="33">
        <f t="shared" si="1315"/>
        <v>0.22365963939447231</v>
      </c>
      <c r="BW583" s="33">
        <f t="shared" si="1315"/>
        <v>0.30891142011557587</v>
      </c>
      <c r="BX583" s="33">
        <f t="shared" si="1315"/>
        <v>0.46253211610207007</v>
      </c>
      <c r="BY583" s="33">
        <f t="shared" si="1315"/>
        <v>0.13207931267528769</v>
      </c>
      <c r="BZ583" s="33">
        <f t="shared" si="1315"/>
        <v>0.18242365120893012</v>
      </c>
      <c r="CA583" s="33">
        <f t="shared" si="1315"/>
        <v>0.27314237003333747</v>
      </c>
      <c r="CB583" s="33">
        <f t="shared" si="1315"/>
        <v>0.45676969735476458</v>
      </c>
      <c r="CC583" s="33">
        <f t="shared" si="1315"/>
        <v>0.630875451009555</v>
      </c>
      <c r="CD583" s="33">
        <f t="shared" si="1315"/>
        <v>0.94460786604497626</v>
      </c>
      <c r="CE583" s="33">
        <f t="shared" ref="CE583:CS583" si="1316">EXP(CE582)</f>
        <v>0.38321839227972004</v>
      </c>
      <c r="CF583" s="33">
        <f t="shared" si="1316"/>
        <v>0.52928878046139738</v>
      </c>
      <c r="CG583" s="33">
        <f t="shared" si="1316"/>
        <v>0.79250245770875005</v>
      </c>
      <c r="CH583" s="33">
        <f t="shared" si="1316"/>
        <v>0.22630467434297907</v>
      </c>
      <c r="CI583" s="33">
        <f t="shared" si="1316"/>
        <v>0.31256465636513209</v>
      </c>
      <c r="CJ583" s="33">
        <f t="shared" si="1316"/>
        <v>0.46800209546539639</v>
      </c>
      <c r="CK583" s="33">
        <f t="shared" si="1316"/>
        <v>0.93650244775855718</v>
      </c>
      <c r="CL583" s="33">
        <f t="shared" si="1316"/>
        <v>1.2934667240904025</v>
      </c>
      <c r="CM583" s="33">
        <f t="shared" si="1316"/>
        <v>1.9367037346088078</v>
      </c>
      <c r="CN583" s="33">
        <f t="shared" si="1316"/>
        <v>0.7857022137729891</v>
      </c>
      <c r="CO583" s="33">
        <f t="shared" si="1316"/>
        <v>1.0851863452059398</v>
      </c>
      <c r="CP583" s="33">
        <f t="shared" si="1316"/>
        <v>1.6248461660154288</v>
      </c>
      <c r="CQ583" s="33">
        <f t="shared" si="1316"/>
        <v>0.46398629919794604</v>
      </c>
      <c r="CR583" s="33">
        <f t="shared" si="1316"/>
        <v>0.64084278677841056</v>
      </c>
      <c r="CS583" s="33">
        <f t="shared" si="1316"/>
        <v>0.9595319271345395</v>
      </c>
    </row>
    <row r="584" spans="2:97" ht="14.25" thickTop="1" thickBot="1" x14ac:dyDescent="0.25">
      <c r="H584" s="32">
        <f t="shared" ref="H584:H585" si="1317">H583</f>
        <v>1.44511367159327E-9</v>
      </c>
      <c r="I584" s="32">
        <f t="shared" ref="I584:J584" si="1318">I579</f>
        <v>-0.35114855557038532</v>
      </c>
      <c r="J584" s="32">
        <f t="shared" si="1318"/>
        <v>-9.3668444895648004E-2</v>
      </c>
      <c r="K584" s="32">
        <f t="shared" si="1313"/>
        <v>-0.35114855570574688</v>
      </c>
      <c r="L584" s="32">
        <f>$CE$5-$CE$7*SUMPRODUCT($B$5:$CD$5,Q584:CS584)</f>
        <v>8.6917282260401407E-9</v>
      </c>
      <c r="M584" s="32">
        <f>SUMPRODUCT($B$7:$CD$7, LN(Q584:CS584))</f>
        <v>-487.23803414472997</v>
      </c>
      <c r="O584" s="48">
        <f t="shared" si="1314"/>
        <v>0.99999999999999978</v>
      </c>
      <c r="P584" s="39" t="s">
        <v>405</v>
      </c>
      <c r="Q584" s="32">
        <f t="shared" ref="Q584:AV584" si="1319">Q583/$O583</f>
        <v>8.1791814137152641E-3</v>
      </c>
      <c r="R584" s="32">
        <f t="shared" si="1319"/>
        <v>1.1296819366847963E-2</v>
      </c>
      <c r="S584" s="32">
        <f t="shared" si="1319"/>
        <v>1.6914692778324948E-2</v>
      </c>
      <c r="T584" s="32">
        <f t="shared" si="1319"/>
        <v>6.8621293612078004E-3</v>
      </c>
      <c r="U584" s="32">
        <f t="shared" si="1319"/>
        <v>9.4777499048399223E-3</v>
      </c>
      <c r="V584" s="32">
        <f t="shared" si="1319"/>
        <v>1.4191005686133795E-2</v>
      </c>
      <c r="W584" s="32">
        <f t="shared" si="1319"/>
        <v>4.0523419065283412E-3</v>
      </c>
      <c r="X584" s="32">
        <f t="shared" si="1319"/>
        <v>5.596962851807533E-3</v>
      </c>
      <c r="Y584" s="32">
        <f t="shared" si="1319"/>
        <v>8.3803152069374855E-3</v>
      </c>
      <c r="Z584" s="32">
        <f t="shared" si="1319"/>
        <v>1.4014208196052372E-2</v>
      </c>
      <c r="AA584" s="32">
        <f t="shared" si="1319"/>
        <v>1.9355968592985558E-2</v>
      </c>
      <c r="AB584" s="32">
        <f t="shared" si="1319"/>
        <v>2.8981632045747094E-2</v>
      </c>
      <c r="AC584" s="32">
        <f t="shared" si="1319"/>
        <v>1.1757571408668328E-2</v>
      </c>
      <c r="AD584" s="32">
        <f t="shared" si="1319"/>
        <v>1.6239175252161255E-2</v>
      </c>
      <c r="AE584" s="32">
        <f t="shared" si="1319"/>
        <v>2.4314866994312803E-2</v>
      </c>
      <c r="AF584" s="32">
        <f t="shared" si="1319"/>
        <v>6.9432820091808968E-3</v>
      </c>
      <c r="AG584" s="32">
        <f t="shared" si="1319"/>
        <v>9.5898353029894474E-3</v>
      </c>
      <c r="AH584" s="32">
        <f t="shared" si="1319"/>
        <v>1.4358830806910639E-2</v>
      </c>
      <c r="AI584" s="32">
        <f t="shared" si="1319"/>
        <v>2.8732948693852706E-2</v>
      </c>
      <c r="AJ584" s="32">
        <f t="shared" si="1319"/>
        <v>3.9685014288480459E-2</v>
      </c>
      <c r="AK584" s="32">
        <f t="shared" si="1319"/>
        <v>5.942024943436601E-2</v>
      </c>
      <c r="AL584" s="32">
        <f t="shared" si="1319"/>
        <v>2.4106227859861464E-2</v>
      </c>
      <c r="AM584" s="32">
        <f t="shared" si="1319"/>
        <v>3.3294737941902935E-2</v>
      </c>
      <c r="AN584" s="32">
        <f t="shared" si="1319"/>
        <v>4.9852108379711386E-2</v>
      </c>
      <c r="AO584" s="32">
        <f t="shared" si="1319"/>
        <v>1.4235621659519958E-2</v>
      </c>
      <c r="AP584" s="32">
        <f t="shared" si="1319"/>
        <v>1.9661777667960623E-2</v>
      </c>
      <c r="AQ584" s="32">
        <f t="shared" si="1319"/>
        <v>2.9439519030043472E-2</v>
      </c>
      <c r="AR584" s="32">
        <f t="shared" si="1319"/>
        <v>5.1920934956915053E-3</v>
      </c>
      <c r="AS584" s="32">
        <f t="shared" si="1319"/>
        <v>7.1711506799762258E-3</v>
      </c>
      <c r="AT584" s="32">
        <f t="shared" si="1319"/>
        <v>1.073734178443524E-2</v>
      </c>
      <c r="AU584" s="32">
        <f t="shared" si="1319"/>
        <v>4.3560370434107898E-3</v>
      </c>
      <c r="AV584" s="32">
        <f t="shared" si="1319"/>
        <v>6.01641669815434E-3</v>
      </c>
      <c r="AW584" s="32">
        <f t="shared" ref="AW584:CB584" si="1320">AW583/$O583</f>
        <v>9.0083621567244327E-3</v>
      </c>
      <c r="AX584" s="32">
        <f t="shared" si="1320"/>
        <v>2.5724014410443011E-3</v>
      </c>
      <c r="AY584" s="32">
        <f t="shared" si="1320"/>
        <v>3.5529172112220998E-3</v>
      </c>
      <c r="AZ584" s="32">
        <f t="shared" si="1320"/>
        <v>5.3197719767925245E-3</v>
      </c>
      <c r="BA584" s="32">
        <f t="shared" si="1320"/>
        <v>8.8961322095114908E-3</v>
      </c>
      <c r="BB584" s="32">
        <f t="shared" si="1320"/>
        <v>1.2287048489464878E-2</v>
      </c>
      <c r="BC584" s="32">
        <f t="shared" si="1320"/>
        <v>1.8397359787976252E-2</v>
      </c>
      <c r="BD584" s="32">
        <f t="shared" si="1320"/>
        <v>7.4636332107403227E-3</v>
      </c>
      <c r="BE584" s="32">
        <f t="shared" si="1320"/>
        <v>1.0308527459820947E-2</v>
      </c>
      <c r="BF584" s="32">
        <f t="shared" si="1320"/>
        <v>1.5434926355598552E-2</v>
      </c>
      <c r="BG584" s="32">
        <f t="shared" si="1320"/>
        <v>4.4075522396616893E-3</v>
      </c>
      <c r="BH584" s="32">
        <f t="shared" si="1320"/>
        <v>6.087567811848711E-3</v>
      </c>
      <c r="BI584" s="32">
        <f t="shared" si="1320"/>
        <v>9.1148964997013401E-3</v>
      </c>
      <c r="BJ584" s="32">
        <f t="shared" si="1320"/>
        <v>1.8239497142737395E-2</v>
      </c>
      <c r="BK584" s="32">
        <f t="shared" si="1320"/>
        <v>2.5191800272106896E-2</v>
      </c>
      <c r="BL584" s="32">
        <f t="shared" si="1320"/>
        <v>3.7719604810721563E-2</v>
      </c>
      <c r="BM584" s="32">
        <f t="shared" si="1320"/>
        <v>1.5302483530560462E-2</v>
      </c>
      <c r="BN584" s="32">
        <f t="shared" si="1320"/>
        <v>2.1135292587963785E-2</v>
      </c>
      <c r="BO584" s="32">
        <f t="shared" si="1320"/>
        <v>3.1645808372800829E-2</v>
      </c>
      <c r="BP584" s="32">
        <f t="shared" si="1320"/>
        <v>9.0366840991664716E-3</v>
      </c>
      <c r="BQ584" s="32">
        <f t="shared" si="1320"/>
        <v>1.2481174188454633E-2</v>
      </c>
      <c r="BR584" s="32">
        <f t="shared" si="1320"/>
        <v>1.8688023598041704E-2</v>
      </c>
      <c r="BS584" s="32">
        <f t="shared" si="1320"/>
        <v>2.0922223215022362E-3</v>
      </c>
      <c r="BT584" s="32">
        <f t="shared" si="1320"/>
        <v>2.8897094276042019E-3</v>
      </c>
      <c r="BU584" s="32">
        <f t="shared" si="1320"/>
        <v>4.3267530089039913E-3</v>
      </c>
      <c r="BV584" s="32">
        <f t="shared" si="1320"/>
        <v>1.7553223845212839E-3</v>
      </c>
      <c r="BW584" s="32">
        <f t="shared" si="1320"/>
        <v>2.4243941912415069E-3</v>
      </c>
      <c r="BX584" s="32">
        <f t="shared" si="1320"/>
        <v>3.6300379413650558E-3</v>
      </c>
      <c r="BY584" s="32">
        <f t="shared" si="1320"/>
        <v>1.0365829735700099E-3</v>
      </c>
      <c r="BZ584" s="32">
        <f t="shared" si="1320"/>
        <v>1.4316946915414377E-3</v>
      </c>
      <c r="CA584" s="32">
        <f t="shared" si="1320"/>
        <v>2.1436720437302214E-3</v>
      </c>
      <c r="CB584" s="32">
        <f t="shared" si="1320"/>
        <v>3.5848134089303475E-3</v>
      </c>
      <c r="CC584" s="32">
        <f t="shared" ref="CC584:CS584" si="1321">CC583/$O583</f>
        <v>4.9512276957976772E-3</v>
      </c>
      <c r="CD584" s="32">
        <f t="shared" si="1321"/>
        <v>7.4134579504495464E-3</v>
      </c>
      <c r="CE584" s="32">
        <f t="shared" si="1321"/>
        <v>3.0075691079088623E-3</v>
      </c>
      <c r="CF584" s="32">
        <f t="shared" si="1321"/>
        <v>4.1539566402556943E-3</v>
      </c>
      <c r="CG584" s="32">
        <f t="shared" si="1321"/>
        <v>6.2197064592007106E-3</v>
      </c>
      <c r="CH584" s="32">
        <f t="shared" si="1321"/>
        <v>1.7760811099914895E-3</v>
      </c>
      <c r="CI584" s="32">
        <f t="shared" si="1321"/>
        <v>2.4530654677496506E-3</v>
      </c>
      <c r="CJ584" s="32">
        <f t="shared" si="1321"/>
        <v>3.6729673552070483E-3</v>
      </c>
      <c r="CK584" s="32">
        <f t="shared" si="1321"/>
        <v>7.3498451225268201E-3</v>
      </c>
      <c r="CL584" s="32">
        <f t="shared" si="1321"/>
        <v>1.0151367052974926E-2</v>
      </c>
      <c r="CM584" s="32">
        <f t="shared" si="1321"/>
        <v>1.5199610563392633E-2</v>
      </c>
      <c r="CN584" s="32">
        <f t="shared" si="1321"/>
        <v>6.1663368819584192E-3</v>
      </c>
      <c r="CO584" s="32">
        <f t="shared" si="1321"/>
        <v>8.5167439609307779E-3</v>
      </c>
      <c r="CP584" s="32">
        <f t="shared" si="1321"/>
        <v>1.2752094451784929E-2</v>
      </c>
      <c r="CQ584" s="32">
        <f t="shared" si="1321"/>
        <v>3.6414506403495226E-3</v>
      </c>
      <c r="CR584" s="32">
        <f t="shared" si="1321"/>
        <v>5.0294531978886201E-3</v>
      </c>
      <c r="CS584" s="32">
        <f t="shared" si="1321"/>
        <v>7.5305847533425358E-3</v>
      </c>
    </row>
    <row r="585" spans="2:97" ht="13.5" thickTop="1" x14ac:dyDescent="0.2">
      <c r="H585" s="34">
        <f t="shared" si="1317"/>
        <v>1.44511367159327E-9</v>
      </c>
      <c r="I585" s="34">
        <f t="shared" ref="I585:J585" si="1322">I580</f>
        <v>0.36329528357971702</v>
      </c>
      <c r="J585" s="34">
        <f t="shared" si="1322"/>
        <v>-0.58906385770073988</v>
      </c>
      <c r="K585" s="34">
        <f t="shared" si="1313"/>
        <v>0.3632952827284528</v>
      </c>
      <c r="L585" s="34">
        <f>$CE$6-$CE$7*SUMPRODUCT($B$6:$CD$6,Q584:CS584)</f>
        <v>6.2031965342157491E-8</v>
      </c>
    </row>
    <row r="586" spans="2:97" ht="13.5" thickBot="1" x14ac:dyDescent="0.25">
      <c r="B586" s="39" t="s">
        <v>406</v>
      </c>
      <c r="D586" s="39" t="s">
        <v>407</v>
      </c>
      <c r="E586" s="39" t="s">
        <v>408</v>
      </c>
      <c r="F586" s="39" t="s">
        <v>409</v>
      </c>
      <c r="H586" s="39" t="s">
        <v>386</v>
      </c>
      <c r="I586" s="39" t="s">
        <v>410</v>
      </c>
      <c r="J586" s="39" t="s">
        <v>411</v>
      </c>
      <c r="K586" s="39" t="s">
        <v>388</v>
      </c>
      <c r="L586" s="39" t="s">
        <v>412</v>
      </c>
      <c r="M586" s="39" t="s">
        <v>413</v>
      </c>
      <c r="O586" s="45" t="s">
        <v>375</v>
      </c>
    </row>
    <row r="587" spans="2:97" ht="14.25" thickTop="1" thickBot="1" x14ac:dyDescent="0.25">
      <c r="B587" s="32">
        <f>1+B582</f>
        <v>6</v>
      </c>
      <c r="D587" s="32">
        <f>IF(F582,IF(M587&lt;0,D582,H587),E582)</f>
        <v>0</v>
      </c>
      <c r="E587" s="32">
        <f>IF(F582,IF(M587&lt;0,H587,E582),H587)</f>
        <v>7.22556835796635E-10</v>
      </c>
      <c r="F587" s="32" t="b">
        <f>OR(F582,M587*M582&lt;=0)</f>
        <v>1</v>
      </c>
      <c r="H587" s="32">
        <f>IF(F582,(D582+E582)/2,2*H582)</f>
        <v>7.22556835796635E-10</v>
      </c>
      <c r="I587" s="32">
        <f>I582</f>
        <v>-0.68168263201982149</v>
      </c>
      <c r="J587" s="32">
        <f>J582</f>
        <v>1</v>
      </c>
      <c r="K587" s="32">
        <f>I587+J587*H587</f>
        <v>-0.6816826312972647</v>
      </c>
      <c r="L587" s="32">
        <f>$CE$3-$CE$7*SUMPRODUCT($B$3:$CD$3,Q589:CS589)</f>
        <v>-3.3454377046382433E-8</v>
      </c>
      <c r="M587" s="32">
        <f>SUMPRODUCT(L587:L590,J587:J590)</f>
        <v>-5.5252650884751919E-8</v>
      </c>
      <c r="O587" s="46">
        <f>SUM(Q587:CS587)</f>
        <v>7.3626050793336208</v>
      </c>
      <c r="P587" s="39" t="s">
        <v>402</v>
      </c>
      <c r="Q587" s="32">
        <f t="shared" ref="Q587:AV587" si="1323">SUMPRODUCT(B$3:B$6,$K587:$K590)</f>
        <v>4.1309689782960513E-2</v>
      </c>
      <c r="R587" s="32">
        <f t="shared" si="1323"/>
        <v>0.36423883036436933</v>
      </c>
      <c r="S587" s="32">
        <f t="shared" si="1323"/>
        <v>0.76790025609113033</v>
      </c>
      <c r="T587" s="32">
        <f t="shared" si="1323"/>
        <v>-0.13426458803607252</v>
      </c>
      <c r="U587" s="32">
        <f t="shared" si="1323"/>
        <v>0.18866455254533626</v>
      </c>
      <c r="V587" s="32">
        <f t="shared" si="1323"/>
        <v>0.59232597827209721</v>
      </c>
      <c r="W587" s="32">
        <f t="shared" si="1323"/>
        <v>-0.66098742149317169</v>
      </c>
      <c r="X587" s="32">
        <f t="shared" si="1323"/>
        <v>-0.33805828091176282</v>
      </c>
      <c r="Y587" s="32">
        <f t="shared" si="1323"/>
        <v>6.5603144814998127E-2</v>
      </c>
      <c r="Z587" s="32">
        <f t="shared" si="1323"/>
        <v>0.57978930178149091</v>
      </c>
      <c r="AA587" s="32">
        <f t="shared" si="1323"/>
        <v>0.90271844236289966</v>
      </c>
      <c r="AB587" s="32">
        <f t="shared" si="1323"/>
        <v>1.3063798680896608</v>
      </c>
      <c r="AC587" s="32">
        <f t="shared" si="1323"/>
        <v>0.40421502396245779</v>
      </c>
      <c r="AD587" s="32">
        <f t="shared" si="1323"/>
        <v>0.72714416454386654</v>
      </c>
      <c r="AE587" s="32">
        <f t="shared" si="1323"/>
        <v>1.1308055902706275</v>
      </c>
      <c r="AF587" s="32">
        <f t="shared" si="1323"/>
        <v>-0.1225078094946413</v>
      </c>
      <c r="AG587" s="32">
        <f t="shared" si="1323"/>
        <v>0.20042133108676749</v>
      </c>
      <c r="AH587" s="32">
        <f t="shared" si="1323"/>
        <v>0.60408275681352852</v>
      </c>
      <c r="AI587" s="32">
        <f t="shared" si="1323"/>
        <v>1.2977621177795311</v>
      </c>
      <c r="AJ587" s="32">
        <f t="shared" si="1323"/>
        <v>1.6206912583609401</v>
      </c>
      <c r="AK587" s="32">
        <f t="shared" si="1323"/>
        <v>2.0243526840877011</v>
      </c>
      <c r="AL587" s="32">
        <f t="shared" si="1323"/>
        <v>1.1221878399604983</v>
      </c>
      <c r="AM587" s="32">
        <f t="shared" si="1323"/>
        <v>1.4451169805419071</v>
      </c>
      <c r="AN587" s="32">
        <f t="shared" si="1323"/>
        <v>1.8487784062686679</v>
      </c>
      <c r="AO587" s="32">
        <f t="shared" si="1323"/>
        <v>0.59546500650339917</v>
      </c>
      <c r="AP587" s="32">
        <f t="shared" si="1323"/>
        <v>0.91839414708480793</v>
      </c>
      <c r="AQ587" s="32">
        <f t="shared" si="1323"/>
        <v>1.322055572811569</v>
      </c>
      <c r="AR587" s="32">
        <f t="shared" si="1323"/>
        <v>-0.4131453977485493</v>
      </c>
      <c r="AS587" s="32">
        <f t="shared" si="1323"/>
        <v>-9.0216257167140518E-2</v>
      </c>
      <c r="AT587" s="32">
        <f t="shared" si="1323"/>
        <v>0.31344516855962046</v>
      </c>
      <c r="AU587" s="32">
        <f t="shared" si="1323"/>
        <v>-0.58871967556758231</v>
      </c>
      <c r="AV587" s="32">
        <f t="shared" si="1323"/>
        <v>-0.26579053498617355</v>
      </c>
      <c r="AW587" s="32">
        <f t="shared" ref="AW587:CB587" si="1324">SUMPRODUCT(AH$3:AH$6,$K587:$K590)</f>
        <v>0.13787089074058742</v>
      </c>
      <c r="AX587" s="32">
        <f t="shared" si="1324"/>
        <v>-1.1154425090246813</v>
      </c>
      <c r="AY587" s="32">
        <f t="shared" si="1324"/>
        <v>-0.79251336844327269</v>
      </c>
      <c r="AZ587" s="32">
        <f t="shared" si="1324"/>
        <v>-0.38885194271651169</v>
      </c>
      <c r="BA587" s="32">
        <f t="shared" si="1324"/>
        <v>0.12533421424998104</v>
      </c>
      <c r="BB587" s="32">
        <f t="shared" si="1324"/>
        <v>0.44826335483138979</v>
      </c>
      <c r="BC587" s="32">
        <f t="shared" si="1324"/>
        <v>0.8519247805581508</v>
      </c>
      <c r="BD587" s="32">
        <f t="shared" si="1324"/>
        <v>-5.0240063569051974E-2</v>
      </c>
      <c r="BE587" s="32">
        <f t="shared" si="1324"/>
        <v>0.27268907701235678</v>
      </c>
      <c r="BF587" s="32">
        <f t="shared" si="1324"/>
        <v>0.67635050273911779</v>
      </c>
      <c r="BG587" s="32">
        <f t="shared" si="1324"/>
        <v>-0.57696289702615111</v>
      </c>
      <c r="BH587" s="32">
        <f t="shared" si="1324"/>
        <v>-0.25403375644474235</v>
      </c>
      <c r="BI587" s="32">
        <f t="shared" si="1324"/>
        <v>0.14962766928201865</v>
      </c>
      <c r="BJ587" s="32">
        <f t="shared" si="1324"/>
        <v>0.84330703024802134</v>
      </c>
      <c r="BK587" s="32">
        <f t="shared" si="1324"/>
        <v>1.1662361708294302</v>
      </c>
      <c r="BL587" s="32">
        <f t="shared" si="1324"/>
        <v>1.5698975965561912</v>
      </c>
      <c r="BM587" s="32">
        <f t="shared" si="1324"/>
        <v>0.66773275242898833</v>
      </c>
      <c r="BN587" s="32">
        <f t="shared" si="1324"/>
        <v>0.99066189301039709</v>
      </c>
      <c r="BO587" s="32">
        <f t="shared" si="1324"/>
        <v>1.394323318737158</v>
      </c>
      <c r="BP587" s="32">
        <f t="shared" si="1324"/>
        <v>0.1410099189718893</v>
      </c>
      <c r="BQ587" s="32">
        <f t="shared" si="1324"/>
        <v>0.46393905955329806</v>
      </c>
      <c r="BR587" s="32">
        <f t="shared" si="1324"/>
        <v>0.86760048528005906</v>
      </c>
      <c r="BS587" s="32">
        <f t="shared" si="1324"/>
        <v>-1.322055572811569</v>
      </c>
      <c r="BT587" s="32">
        <f t="shared" si="1324"/>
        <v>-0.99912643223016018</v>
      </c>
      <c r="BU587" s="32">
        <f t="shared" si="1324"/>
        <v>-0.59546500650339917</v>
      </c>
      <c r="BV587" s="32">
        <f t="shared" si="1324"/>
        <v>-1.4976298506306018</v>
      </c>
      <c r="BW587" s="32">
        <f t="shared" si="1324"/>
        <v>-1.1747007100491931</v>
      </c>
      <c r="BX587" s="32">
        <f t="shared" si="1324"/>
        <v>-0.77103928432243218</v>
      </c>
      <c r="BY587" s="32">
        <f t="shared" si="1324"/>
        <v>-2.0243526840877011</v>
      </c>
      <c r="BZ587" s="32">
        <f t="shared" si="1324"/>
        <v>-1.7014235435062921</v>
      </c>
      <c r="CA587" s="32">
        <f t="shared" si="1324"/>
        <v>-1.2977621177795311</v>
      </c>
      <c r="CB587" s="32">
        <f t="shared" si="1324"/>
        <v>-0.7835759608130386</v>
      </c>
      <c r="CC587" s="32">
        <f t="shared" ref="CC587:CS587" si="1325">SUMPRODUCT(BN$3:BN$6,$K587:$K590)</f>
        <v>-0.46064682023162973</v>
      </c>
      <c r="CD587" s="32">
        <f t="shared" si="1325"/>
        <v>-5.698539450486878E-2</v>
      </c>
      <c r="CE587" s="32">
        <f t="shared" si="1325"/>
        <v>-0.95915023863207161</v>
      </c>
      <c r="CF587" s="32">
        <f t="shared" si="1325"/>
        <v>-0.63622109805066285</v>
      </c>
      <c r="CG587" s="32">
        <f t="shared" si="1325"/>
        <v>-0.23255967232390184</v>
      </c>
      <c r="CH587" s="32">
        <f t="shared" si="1325"/>
        <v>-1.4858730720891709</v>
      </c>
      <c r="CI587" s="32">
        <f t="shared" si="1325"/>
        <v>-1.1629439315077619</v>
      </c>
      <c r="CJ587" s="32">
        <f t="shared" si="1325"/>
        <v>-0.75928250578100098</v>
      </c>
      <c r="CK587" s="32">
        <f t="shared" si="1325"/>
        <v>-6.5603144814998127E-2</v>
      </c>
      <c r="CL587" s="32">
        <f t="shared" si="1325"/>
        <v>0.25732599576641069</v>
      </c>
      <c r="CM587" s="32">
        <f t="shared" si="1325"/>
        <v>0.66098742149317169</v>
      </c>
      <c r="CN587" s="32">
        <f t="shared" si="1325"/>
        <v>-0.24117742263403116</v>
      </c>
      <c r="CO587" s="32">
        <f t="shared" si="1325"/>
        <v>8.1751717947377622E-2</v>
      </c>
      <c r="CP587" s="32">
        <f t="shared" si="1325"/>
        <v>0.48541314367413857</v>
      </c>
      <c r="CQ587" s="32">
        <f t="shared" si="1325"/>
        <v>-0.76790025609113033</v>
      </c>
      <c r="CR587" s="32">
        <f t="shared" si="1325"/>
        <v>-0.44497111550972146</v>
      </c>
      <c r="CS587" s="32">
        <f t="shared" si="1325"/>
        <v>-4.1309689782960513E-2</v>
      </c>
    </row>
    <row r="588" spans="2:97" ht="14.25" thickTop="1" thickBot="1" x14ac:dyDescent="0.25">
      <c r="H588" s="33">
        <f>H587</f>
        <v>7.22556835796635E-10</v>
      </c>
      <c r="I588" s="33">
        <f t="shared" ref="I588:J588" si="1326">I583</f>
        <v>0.62822621377012666</v>
      </c>
      <c r="J588" s="33">
        <f t="shared" si="1326"/>
        <v>0.31576583367164573</v>
      </c>
      <c r="K588" s="33">
        <f t="shared" ref="K588:K590" si="1327">I588+J588*H588</f>
        <v>0.62822621399828538</v>
      </c>
      <c r="L588" s="33">
        <f>$CE$4-$CE$7*SUMPRODUCT($B$4:$CD$4,Q589:CS589)</f>
        <v>-1.415885719779908E-8</v>
      </c>
      <c r="M588" s="39" t="s">
        <v>414</v>
      </c>
      <c r="O588" s="47">
        <f t="shared" ref="O588:O589" si="1328">SUM(Q588:CS588)</f>
        <v>127.41798398028031</v>
      </c>
      <c r="P588" s="39" t="s">
        <v>404</v>
      </c>
      <c r="Q588" s="33">
        <f>EXP(Q587)</f>
        <v>1.0421748064639325</v>
      </c>
      <c r="R588" s="33">
        <f>EXP(R587)</f>
        <v>1.4394179498225912</v>
      </c>
      <c r="S588" s="33">
        <f t="shared" ref="S588:CD588" si="1329">EXP(S587)</f>
        <v>2.1552360555414736</v>
      </c>
      <c r="T588" s="33">
        <f t="shared" si="1329"/>
        <v>0.87435868914671078</v>
      </c>
      <c r="U588" s="33">
        <f t="shared" si="1329"/>
        <v>1.2076357861800637</v>
      </c>
      <c r="V588" s="33">
        <f t="shared" si="1329"/>
        <v>1.8081893369873809</v>
      </c>
      <c r="W588" s="33">
        <f t="shared" si="1329"/>
        <v>0.51634123625767314</v>
      </c>
      <c r="X588" s="33">
        <f t="shared" si="1329"/>
        <v>0.71315372343785766</v>
      </c>
      <c r="Y588" s="33">
        <f t="shared" si="1329"/>
        <v>1.0678028699630713</v>
      </c>
      <c r="Z588" s="33">
        <f t="shared" si="1329"/>
        <v>1.7856621552762035</v>
      </c>
      <c r="AA588" s="33">
        <f t="shared" si="1329"/>
        <v>2.4662984968370716</v>
      </c>
      <c r="AB588" s="33">
        <f t="shared" si="1329"/>
        <v>3.69278113057165</v>
      </c>
      <c r="AC588" s="33">
        <f t="shared" si="1329"/>
        <v>1.4981260453259913</v>
      </c>
      <c r="AD588" s="33">
        <f t="shared" si="1329"/>
        <v>2.0691629728180292</v>
      </c>
      <c r="AE588" s="33">
        <f t="shared" si="1329"/>
        <v>3.0981513356551078</v>
      </c>
      <c r="AF588" s="33">
        <f t="shared" si="1329"/>
        <v>0.88469899586443801</v>
      </c>
      <c r="AG588" s="33">
        <f t="shared" si="1329"/>
        <v>1.2219174815385121</v>
      </c>
      <c r="AH588" s="33">
        <f t="shared" si="1329"/>
        <v>1.8295732753873299</v>
      </c>
      <c r="AI588" s="33">
        <f t="shared" si="1329"/>
        <v>3.661094395128202</v>
      </c>
      <c r="AJ588" s="33">
        <f t="shared" si="1329"/>
        <v>5.0565845150515987</v>
      </c>
      <c r="AK588" s="33">
        <f t="shared" si="1329"/>
        <v>7.5712083943896209</v>
      </c>
      <c r="AL588" s="33">
        <f t="shared" si="1329"/>
        <v>3.0715669543269173</v>
      </c>
      <c r="AM588" s="33">
        <f t="shared" si="1329"/>
        <v>4.2423483860076239</v>
      </c>
      <c r="AN588" s="33">
        <f t="shared" si="1329"/>
        <v>6.352055150360405</v>
      </c>
      <c r="AO588" s="33">
        <f t="shared" si="1329"/>
        <v>1.8138742121876044</v>
      </c>
      <c r="AP588" s="33">
        <f t="shared" si="1329"/>
        <v>2.5052640723507147</v>
      </c>
      <c r="AQ588" s="33">
        <f t="shared" si="1329"/>
        <v>3.7511241665760839</v>
      </c>
      <c r="AR588" s="33">
        <f t="shared" si="1329"/>
        <v>0.66156608561522379</v>
      </c>
      <c r="AS588" s="33">
        <f t="shared" si="1329"/>
        <v>0.91373356247158366</v>
      </c>
      <c r="AT588" s="33">
        <f t="shared" si="1329"/>
        <v>1.3681304441422539</v>
      </c>
      <c r="AU588" s="33">
        <f t="shared" si="1329"/>
        <v>0.55503745802980753</v>
      </c>
      <c r="AV588" s="33">
        <f t="shared" si="1329"/>
        <v>0.76659968649861754</v>
      </c>
      <c r="AW588" s="33">
        <f t="shared" si="1329"/>
        <v>1.1478273455685648</v>
      </c>
      <c r="AX588" s="33">
        <f t="shared" si="1329"/>
        <v>0.32777020552984953</v>
      </c>
      <c r="AY588" s="33">
        <f t="shared" si="1329"/>
        <v>0.45270554836909055</v>
      </c>
      <c r="AZ588" s="33">
        <f t="shared" si="1329"/>
        <v>0.67783462093757563</v>
      </c>
      <c r="BA588" s="33">
        <f t="shared" si="1329"/>
        <v>1.1335272307201041</v>
      </c>
      <c r="BB588" s="33">
        <f t="shared" si="1329"/>
        <v>1.5655909473068601</v>
      </c>
      <c r="BC588" s="33">
        <f t="shared" si="1329"/>
        <v>2.344154495420145</v>
      </c>
      <c r="BD588" s="33">
        <f t="shared" si="1329"/>
        <v>0.95100109637780972</v>
      </c>
      <c r="BE588" s="33">
        <f t="shared" si="1329"/>
        <v>1.3134917865379792</v>
      </c>
      <c r="BF588" s="33">
        <f t="shared" si="1329"/>
        <v>1.9666871997484432</v>
      </c>
      <c r="BG588" s="33">
        <f t="shared" si="1329"/>
        <v>0.5616014204254427</v>
      </c>
      <c r="BH588" s="33">
        <f t="shared" si="1329"/>
        <v>0.77566561789096766</v>
      </c>
      <c r="BI588" s="33">
        <f t="shared" si="1329"/>
        <v>1.1614017366731544</v>
      </c>
      <c r="BJ588" s="33">
        <f t="shared" si="1329"/>
        <v>2.3240399528278393</v>
      </c>
      <c r="BK588" s="33">
        <f t="shared" si="1329"/>
        <v>3.2098884020768286</v>
      </c>
      <c r="BL588" s="33">
        <f t="shared" si="1329"/>
        <v>4.806156001648473</v>
      </c>
      <c r="BM588" s="33">
        <f t="shared" si="1329"/>
        <v>1.9498115998157723</v>
      </c>
      <c r="BN588" s="33">
        <f t="shared" si="1329"/>
        <v>2.6930163712840205</v>
      </c>
      <c r="BO588" s="33">
        <f t="shared" si="1329"/>
        <v>4.0322451045369689</v>
      </c>
      <c r="BP588" s="33">
        <f t="shared" si="1329"/>
        <v>1.1514360689901024</v>
      </c>
      <c r="BQ588" s="33">
        <f t="shared" si="1329"/>
        <v>1.5903260523069227</v>
      </c>
      <c r="BR588" s="33">
        <f t="shared" si="1329"/>
        <v>2.3811902918268171</v>
      </c>
      <c r="BS588" s="33">
        <f t="shared" si="1329"/>
        <v>0.26658674988963926</v>
      </c>
      <c r="BT588" s="33">
        <f t="shared" si="1329"/>
        <v>0.36820094920351787</v>
      </c>
      <c r="BU588" s="33">
        <f t="shared" si="1329"/>
        <v>0.55130614531090349</v>
      </c>
      <c r="BV588" s="33">
        <f t="shared" si="1329"/>
        <v>0.22365963918112997</v>
      </c>
      <c r="BW588" s="33">
        <f t="shared" si="1329"/>
        <v>0.30891141993778781</v>
      </c>
      <c r="BX588" s="33">
        <f t="shared" si="1329"/>
        <v>0.46253211605461125</v>
      </c>
      <c r="BY588" s="33">
        <f t="shared" si="1329"/>
        <v>0.13207931256270994</v>
      </c>
      <c r="BZ588" s="33">
        <f t="shared" si="1329"/>
        <v>0.18242365112245953</v>
      </c>
      <c r="CA588" s="33">
        <f t="shared" si="1329"/>
        <v>0.27314237003304104</v>
      </c>
      <c r="CB588" s="33">
        <f t="shared" si="1329"/>
        <v>0.45676969681428015</v>
      </c>
      <c r="CC588" s="33">
        <f t="shared" si="1329"/>
        <v>0.63087545050174065</v>
      </c>
      <c r="CD588" s="33">
        <f t="shared" si="1329"/>
        <v>0.94460786573135558</v>
      </c>
      <c r="CE588" s="33">
        <f t="shared" ref="CE588:CS588" si="1330">EXP(CE587)</f>
        <v>0.38321839183923528</v>
      </c>
      <c r="CF588" s="33">
        <f t="shared" si="1330"/>
        <v>0.52928878005326507</v>
      </c>
      <c r="CG588" s="33">
        <f t="shared" si="1330"/>
        <v>0.79250245747244885</v>
      </c>
      <c r="CH588" s="33">
        <f t="shared" si="1330"/>
        <v>0.22630467410583119</v>
      </c>
      <c r="CI588" s="33">
        <f t="shared" si="1330"/>
        <v>0.31256465615584683</v>
      </c>
      <c r="CJ588" s="33">
        <f t="shared" si="1330"/>
        <v>0.46800209537336379</v>
      </c>
      <c r="CK588" s="33">
        <f t="shared" si="1330"/>
        <v>0.93650244640622082</v>
      </c>
      <c r="CL588" s="33">
        <f t="shared" si="1330"/>
        <v>1.2934667227119692</v>
      </c>
      <c r="CM588" s="33">
        <f t="shared" si="1330"/>
        <v>1.9367037334607988</v>
      </c>
      <c r="CN588" s="33">
        <f t="shared" si="1330"/>
        <v>0.78570221266500107</v>
      </c>
      <c r="CO588" s="33">
        <f t="shared" si="1330"/>
        <v>1.085186344086192</v>
      </c>
      <c r="CP588" s="33">
        <f t="shared" si="1330"/>
        <v>1.624846165107263</v>
      </c>
      <c r="CQ588" s="33">
        <f t="shared" si="1330"/>
        <v>0.46398629859074242</v>
      </c>
      <c r="CR588" s="33">
        <f t="shared" si="1330"/>
        <v>0.64084278618221691</v>
      </c>
      <c r="CS588" s="33">
        <f t="shared" si="1330"/>
        <v>0.95953192669564691</v>
      </c>
    </row>
    <row r="589" spans="2:97" ht="14.25" thickTop="1" thickBot="1" x14ac:dyDescent="0.25">
      <c r="H589" s="32">
        <f t="shared" ref="H589:H590" si="1331">H588</f>
        <v>7.22556835796635E-10</v>
      </c>
      <c r="I589" s="32">
        <f t="shared" ref="I589:J589" si="1332">I584</f>
        <v>-0.35114855557038532</v>
      </c>
      <c r="J589" s="32">
        <f t="shared" si="1332"/>
        <v>-9.3668444895648004E-2</v>
      </c>
      <c r="K589" s="32">
        <f t="shared" si="1327"/>
        <v>-0.35114855563806607</v>
      </c>
      <c r="L589" s="32">
        <f>$CE$5-$CE$7*SUMPRODUCT($B$5:$CD$5,Q589:CS589)</f>
        <v>4.0317544858226029E-9</v>
      </c>
      <c r="M589" s="32">
        <f>SUMPRODUCT($B$7:$CD$7, LN(Q589:CS589))</f>
        <v>-487.23803414473002</v>
      </c>
      <c r="O589" s="48">
        <f t="shared" si="1328"/>
        <v>0.99999999999999989</v>
      </c>
      <c r="P589" s="39" t="s">
        <v>405</v>
      </c>
      <c r="Q589" s="32">
        <f t="shared" ref="Q589:AV589" si="1333">Q588/$O588</f>
        <v>8.1791814146519801E-3</v>
      </c>
      <c r="R589" s="32">
        <f t="shared" si="1333"/>
        <v>1.1296819372415758E-2</v>
      </c>
      <c r="S589" s="32">
        <f t="shared" si="1333"/>
        <v>1.6914692794660964E-2</v>
      </c>
      <c r="T589" s="32">
        <f t="shared" si="1333"/>
        <v>6.8621293622258992E-3</v>
      </c>
      <c r="U589" s="32">
        <f t="shared" si="1333"/>
        <v>9.4777499098318962E-3</v>
      </c>
      <c r="V589" s="32">
        <f t="shared" si="1333"/>
        <v>1.4191005700319535E-2</v>
      </c>
      <c r="W589" s="32">
        <f t="shared" si="1333"/>
        <v>4.0523419075409644E-3</v>
      </c>
      <c r="X589" s="32">
        <f t="shared" si="1333"/>
        <v>5.5969628553236882E-3</v>
      </c>
      <c r="Y589" s="32">
        <f t="shared" si="1333"/>
        <v>8.3803152161654702E-3</v>
      </c>
      <c r="Z589" s="32">
        <f t="shared" si="1333"/>
        <v>1.4014208194916656E-2</v>
      </c>
      <c r="AA589" s="32">
        <f t="shared" si="1333"/>
        <v>1.9355968598740076E-2</v>
      </c>
      <c r="AB589" s="32">
        <f t="shared" si="1333"/>
        <v>2.8981632068069439E-2</v>
      </c>
      <c r="AC589" s="32">
        <f t="shared" si="1333"/>
        <v>1.1757571408113371E-2</v>
      </c>
      <c r="AD589" s="32">
        <f t="shared" si="1333"/>
        <v>1.623917525753869E-2</v>
      </c>
      <c r="AE589" s="32">
        <f t="shared" si="1333"/>
        <v>2.4314867013863518E-2</v>
      </c>
      <c r="AF589" s="32">
        <f t="shared" si="1333"/>
        <v>6.9432820095580647E-3</v>
      </c>
      <c r="AG589" s="32">
        <f t="shared" si="1333"/>
        <v>9.5898353071385955E-3</v>
      </c>
      <c r="AH589" s="32">
        <f t="shared" si="1333"/>
        <v>1.4358830819913786E-2</v>
      </c>
      <c r="AI589" s="32">
        <f t="shared" si="1333"/>
        <v>2.8732948684031971E-2</v>
      </c>
      <c r="AJ589" s="32">
        <f t="shared" si="1333"/>
        <v>3.9685014289930806E-2</v>
      </c>
      <c r="AK589" s="32">
        <f t="shared" si="1333"/>
        <v>5.9420249464638912E-2</v>
      </c>
      <c r="AL589" s="32">
        <f t="shared" si="1333"/>
        <v>2.4106227852437885E-2</v>
      </c>
      <c r="AM589" s="32">
        <f t="shared" si="1333"/>
        <v>3.3294737944246443E-2</v>
      </c>
      <c r="AN589" s="32">
        <f t="shared" si="1333"/>
        <v>4.9852108406796589E-2</v>
      </c>
      <c r="AO589" s="32">
        <f t="shared" si="1333"/>
        <v>1.4235621656581274E-2</v>
      </c>
      <c r="AP589" s="32">
        <f t="shared" si="1333"/>
        <v>1.9661777671340638E-2</v>
      </c>
      <c r="AQ589" s="32">
        <f t="shared" si="1333"/>
        <v>2.9439519049027037E-2</v>
      </c>
      <c r="AR589" s="32">
        <f t="shared" si="1333"/>
        <v>5.192093493785071E-3</v>
      </c>
      <c r="AS589" s="32">
        <f t="shared" si="1333"/>
        <v>7.1711506800562512E-3</v>
      </c>
      <c r="AT589" s="32">
        <f t="shared" si="1333"/>
        <v>1.0737341789633016E-2</v>
      </c>
      <c r="AU589" s="32">
        <f t="shared" si="1333"/>
        <v>4.3560370419587491E-3</v>
      </c>
      <c r="AV589" s="32">
        <f t="shared" si="1333"/>
        <v>6.0164166984250783E-3</v>
      </c>
      <c r="AW589" s="32">
        <f t="shared" ref="AW589:CB589" si="1334">AW588/$O588</f>
        <v>9.0083621613900825E-3</v>
      </c>
      <c r="AX589" s="32">
        <f t="shared" si="1334"/>
        <v>2.5724014404479708E-3</v>
      </c>
      <c r="AY589" s="32">
        <f t="shared" si="1334"/>
        <v>3.5529172117426764E-3</v>
      </c>
      <c r="AZ589" s="32">
        <f t="shared" si="1334"/>
        <v>5.319771980087833E-3</v>
      </c>
      <c r="BA589" s="32">
        <f t="shared" si="1334"/>
        <v>8.8961322045052367E-3</v>
      </c>
      <c r="BB589" s="32">
        <f t="shared" si="1334"/>
        <v>1.2287048487199081E-2</v>
      </c>
      <c r="BC589" s="32">
        <f t="shared" si="1334"/>
        <v>1.8397359793284246E-2</v>
      </c>
      <c r="BD589" s="32">
        <f t="shared" si="1334"/>
        <v>7.4636332067927729E-3</v>
      </c>
      <c r="BE589" s="32">
        <f t="shared" si="1334"/>
        <v>1.0308527458268843E-2</v>
      </c>
      <c r="BF589" s="32">
        <f t="shared" si="1334"/>
        <v>1.5434926360574149E-2</v>
      </c>
      <c r="BG589" s="32">
        <f t="shared" si="1334"/>
        <v>4.4075522377779756E-3</v>
      </c>
      <c r="BH589" s="32">
        <f t="shared" si="1334"/>
        <v>6.0875678115501547E-3</v>
      </c>
      <c r="BI589" s="32">
        <f t="shared" si="1334"/>
        <v>9.11489650356497E-3</v>
      </c>
      <c r="BJ589" s="32">
        <f t="shared" si="1334"/>
        <v>1.8239497127717202E-2</v>
      </c>
      <c r="BK589" s="32">
        <f t="shared" si="1334"/>
        <v>2.5191800260892551E-2</v>
      </c>
      <c r="BL589" s="32">
        <f t="shared" si="1334"/>
        <v>3.7719604811768892E-2</v>
      </c>
      <c r="BM589" s="32">
        <f t="shared" si="1334"/>
        <v>1.5302483518476738E-2</v>
      </c>
      <c r="BN589" s="32">
        <f t="shared" si="1334"/>
        <v>2.1135292579270458E-2</v>
      </c>
      <c r="BO589" s="32">
        <f t="shared" si="1334"/>
        <v>3.1645808374750416E-2</v>
      </c>
      <c r="BP589" s="32">
        <f t="shared" si="1334"/>
        <v>9.0366840929480014E-3</v>
      </c>
      <c r="BQ589" s="32">
        <f t="shared" si="1334"/>
        <v>1.2481174184588006E-2</v>
      </c>
      <c r="BR589" s="32">
        <f t="shared" si="1334"/>
        <v>1.8688023601090245E-2</v>
      </c>
      <c r="BS589" s="32">
        <f t="shared" si="1334"/>
        <v>2.0922223187183468E-3</v>
      </c>
      <c r="BT589" s="32">
        <f t="shared" si="1334"/>
        <v>2.8897094248524764E-3</v>
      </c>
      <c r="BU589" s="32">
        <f t="shared" si="1334"/>
        <v>4.3267530068300695E-3</v>
      </c>
      <c r="BV589" s="32">
        <f t="shared" si="1334"/>
        <v>1.7553223822450712E-3</v>
      </c>
      <c r="BW589" s="32">
        <f t="shared" si="1334"/>
        <v>2.4243941890149203E-3</v>
      </c>
      <c r="BX589" s="32">
        <f t="shared" si="1334"/>
        <v>3.6300379397479279E-3</v>
      </c>
      <c r="BY589" s="32">
        <f t="shared" si="1334"/>
        <v>1.0365829723310567E-3</v>
      </c>
      <c r="BZ589" s="32">
        <f t="shared" si="1334"/>
        <v>1.4316946903719032E-3</v>
      </c>
      <c r="CA589" s="32">
        <f t="shared" si="1334"/>
        <v>2.1436720429928759E-3</v>
      </c>
      <c r="CB589" s="32">
        <f t="shared" si="1334"/>
        <v>3.5848134034593701E-3</v>
      </c>
      <c r="CC589" s="32">
        <f t="shared" ref="CC589:CS589" si="1335">CC588/$O588</f>
        <v>4.951227690114586E-3</v>
      </c>
      <c r="CD589" s="32">
        <f t="shared" si="1335"/>
        <v>7.4134579454462777E-3</v>
      </c>
      <c r="CE589" s="32">
        <f t="shared" si="1335"/>
        <v>3.0075691034206257E-3</v>
      </c>
      <c r="CF589" s="32">
        <f t="shared" si="1335"/>
        <v>4.1539566356282942E-3</v>
      </c>
      <c r="CG589" s="32">
        <f t="shared" si="1335"/>
        <v>6.219706455213571E-3</v>
      </c>
      <c r="CH589" s="32">
        <f t="shared" si="1335"/>
        <v>1.7760811075213287E-3</v>
      </c>
      <c r="CI589" s="32">
        <f t="shared" si="1335"/>
        <v>2.4530654652660374E-3</v>
      </c>
      <c r="CJ589" s="32">
        <f t="shared" si="1335"/>
        <v>3.6729673532253778E-3</v>
      </c>
      <c r="CK589" s="32">
        <f t="shared" si="1335"/>
        <v>7.3498451093933293E-3</v>
      </c>
      <c r="CL589" s="32">
        <f t="shared" si="1335"/>
        <v>1.0151367038676039E-2</v>
      </c>
      <c r="CM589" s="32">
        <f t="shared" si="1335"/>
        <v>1.5199610549171225E-2</v>
      </c>
      <c r="CN589" s="32">
        <f t="shared" si="1335"/>
        <v>6.1663368711484187E-3</v>
      </c>
      <c r="CO589" s="32">
        <f t="shared" si="1335"/>
        <v>8.5167439492225792E-3</v>
      </c>
      <c r="CP589" s="32">
        <f t="shared" si="1335"/>
        <v>1.2752094440285057E-2</v>
      </c>
      <c r="CQ589" s="32">
        <f t="shared" si="1335"/>
        <v>3.6414506343355009E-3</v>
      </c>
      <c r="CR589" s="32">
        <f t="shared" si="1335"/>
        <v>5.0294531914850905E-3</v>
      </c>
      <c r="CS589" s="32">
        <f t="shared" si="1335"/>
        <v>7.5305847473159495E-3</v>
      </c>
    </row>
    <row r="590" spans="2:97" ht="13.5" thickTop="1" x14ac:dyDescent="0.2">
      <c r="H590" s="34">
        <f t="shared" si="1331"/>
        <v>7.22556835796635E-10</v>
      </c>
      <c r="I590" s="34">
        <f t="shared" ref="I590:J590" si="1336">I585</f>
        <v>0.36329528357971702</v>
      </c>
      <c r="J590" s="34">
        <f t="shared" si="1336"/>
        <v>-0.58906385770073988</v>
      </c>
      <c r="K590" s="34">
        <f t="shared" si="1327"/>
        <v>0.36329528315408488</v>
      </c>
      <c r="L590" s="34">
        <f>$CE$6-$CE$7*SUMPRODUCT($B$6:$CD$6,Q589:CS589)</f>
        <v>2.8774032045930653E-8</v>
      </c>
    </row>
    <row r="591" spans="2:97" ht="13.5" thickBot="1" x14ac:dyDescent="0.25">
      <c r="B591" s="39" t="s">
        <v>406</v>
      </c>
      <c r="D591" s="39" t="s">
        <v>407</v>
      </c>
      <c r="E591" s="39" t="s">
        <v>408</v>
      </c>
      <c r="F591" s="39" t="s">
        <v>409</v>
      </c>
      <c r="H591" s="39" t="s">
        <v>386</v>
      </c>
      <c r="I591" s="39" t="s">
        <v>410</v>
      </c>
      <c r="J591" s="39" t="s">
        <v>411</v>
      </c>
      <c r="K591" s="39" t="s">
        <v>388</v>
      </c>
      <c r="L591" s="39" t="s">
        <v>412</v>
      </c>
      <c r="M591" s="39" t="s">
        <v>413</v>
      </c>
      <c r="O591" s="45" t="s">
        <v>375</v>
      </c>
    </row>
    <row r="592" spans="2:97" ht="14.25" thickTop="1" thickBot="1" x14ac:dyDescent="0.25">
      <c r="B592" s="32">
        <f>1+B587</f>
        <v>7</v>
      </c>
      <c r="D592" s="32">
        <f>IF(F587,IF(M592&lt;0,D587,H592),E587)</f>
        <v>0</v>
      </c>
      <c r="E592" s="32">
        <f>IF(F587,IF(M592&lt;0,H592,E587),H592)</f>
        <v>3.612784178983175E-10</v>
      </c>
      <c r="F592" s="32" t="b">
        <f>OR(F587,M592*M587&lt;=0)</f>
        <v>1</v>
      </c>
      <c r="H592" s="32">
        <f>IF(F587,(D587+E587)/2,2*H587)</f>
        <v>3.612784178983175E-10</v>
      </c>
      <c r="I592" s="32">
        <f>I587</f>
        <v>-0.68168263201982149</v>
      </c>
      <c r="J592" s="32">
        <f>J587</f>
        <v>1</v>
      </c>
      <c r="K592" s="32">
        <f>I592+J592*H592</f>
        <v>-0.68168263165854304</v>
      </c>
      <c r="L592" s="32">
        <f>$CE$3-$CE$7*SUMPRODUCT($B$3:$CD$3,Q594:CS594)</f>
        <v>-1.4120722369170835E-8</v>
      </c>
      <c r="M592" s="32">
        <f>SUMPRODUCT(L592:L595,J592:J595)</f>
        <v>-2.3321444950341678E-8</v>
      </c>
      <c r="O592" s="46">
        <f>SUM(Q592:CS592)</f>
        <v>7.3626050819298543</v>
      </c>
      <c r="P592" s="39" t="s">
        <v>402</v>
      </c>
      <c r="Q592" s="32">
        <f t="shared" ref="Q592:AV592" si="1337">SUMPRODUCT(B$3:B$6,$K592:$K595)</f>
        <v>4.1309690011661682E-2</v>
      </c>
      <c r="R592" s="32">
        <f t="shared" si="1337"/>
        <v>0.36423883078224034</v>
      </c>
      <c r="S592" s="32">
        <f t="shared" si="1337"/>
        <v>0.76790025674546358</v>
      </c>
      <c r="T592" s="32">
        <f t="shared" si="1337"/>
        <v>-0.13426458779045117</v>
      </c>
      <c r="U592" s="32">
        <f t="shared" si="1337"/>
        <v>0.18866455298012749</v>
      </c>
      <c r="V592" s="32">
        <f t="shared" si="1337"/>
        <v>0.59232597894335082</v>
      </c>
      <c r="W592" s="32">
        <f t="shared" si="1337"/>
        <v>-0.66098742119678966</v>
      </c>
      <c r="X592" s="32">
        <f t="shared" si="1337"/>
        <v>-0.33805828042621106</v>
      </c>
      <c r="Y592" s="32">
        <f t="shared" si="1337"/>
        <v>6.5603145537012242E-2</v>
      </c>
      <c r="Z592" s="32">
        <f t="shared" si="1337"/>
        <v>0.57978930191240985</v>
      </c>
      <c r="AA592" s="32">
        <f t="shared" si="1337"/>
        <v>0.90271844268298851</v>
      </c>
      <c r="AB592" s="32">
        <f t="shared" si="1337"/>
        <v>1.3063798686462118</v>
      </c>
      <c r="AC592" s="32">
        <f t="shared" si="1337"/>
        <v>0.40421502411029697</v>
      </c>
      <c r="AD592" s="32">
        <f t="shared" si="1337"/>
        <v>0.72714416488087563</v>
      </c>
      <c r="AE592" s="32">
        <f t="shared" si="1337"/>
        <v>1.130805590844099</v>
      </c>
      <c r="AF592" s="32">
        <f t="shared" si="1337"/>
        <v>-0.1225078092960416</v>
      </c>
      <c r="AG592" s="32">
        <f t="shared" si="1337"/>
        <v>0.20042133147453706</v>
      </c>
      <c r="AH592" s="32">
        <f t="shared" si="1337"/>
        <v>0.6040827574377603</v>
      </c>
      <c r="AI592" s="32">
        <f t="shared" si="1337"/>
        <v>1.297762117780074</v>
      </c>
      <c r="AJ592" s="32">
        <f t="shared" si="1337"/>
        <v>1.6206912585506525</v>
      </c>
      <c r="AK592" s="32">
        <f t="shared" si="1337"/>
        <v>2.0243526845138762</v>
      </c>
      <c r="AL592" s="32">
        <f t="shared" si="1337"/>
        <v>1.122187839977961</v>
      </c>
      <c r="AM592" s="32">
        <f t="shared" si="1337"/>
        <v>1.4451169807485396</v>
      </c>
      <c r="AN592" s="32">
        <f t="shared" si="1337"/>
        <v>1.848778406711763</v>
      </c>
      <c r="AO592" s="32">
        <f t="shared" si="1337"/>
        <v>0.59546500657162249</v>
      </c>
      <c r="AP592" s="32">
        <f t="shared" si="1337"/>
        <v>0.91839414734220115</v>
      </c>
      <c r="AQ592" s="32">
        <f t="shared" si="1337"/>
        <v>1.3220555733054244</v>
      </c>
      <c r="AR592" s="32">
        <f t="shared" si="1337"/>
        <v>-0.41314539776070036</v>
      </c>
      <c r="AS592" s="32">
        <f t="shared" si="1337"/>
        <v>-9.0216256990121702E-2</v>
      </c>
      <c r="AT592" s="32">
        <f t="shared" si="1337"/>
        <v>0.3134451689731016</v>
      </c>
      <c r="AU592" s="32">
        <f t="shared" si="1337"/>
        <v>-0.58871967556281324</v>
      </c>
      <c r="AV592" s="32">
        <f t="shared" si="1337"/>
        <v>-0.26579053479223458</v>
      </c>
      <c r="AW592" s="32">
        <f t="shared" ref="AW592:CB592" si="1338">SUMPRODUCT(AH$3:AH$6,$K592:$K595)</f>
        <v>0.13787089117098875</v>
      </c>
      <c r="AX592" s="32">
        <f t="shared" si="1338"/>
        <v>-1.1154425089691518</v>
      </c>
      <c r="AY592" s="32">
        <f t="shared" si="1338"/>
        <v>-0.7925133681985731</v>
      </c>
      <c r="AZ592" s="32">
        <f t="shared" si="1338"/>
        <v>-0.3888519422353498</v>
      </c>
      <c r="BA592" s="32">
        <f t="shared" si="1338"/>
        <v>0.1253342141400477</v>
      </c>
      <c r="BB592" s="32">
        <f t="shared" si="1338"/>
        <v>0.44826335491062635</v>
      </c>
      <c r="BC592" s="32">
        <f t="shared" si="1338"/>
        <v>0.85192478087384971</v>
      </c>
      <c r="BD592" s="32">
        <f t="shared" si="1338"/>
        <v>-5.0240063662065126E-2</v>
      </c>
      <c r="BE592" s="32">
        <f t="shared" si="1338"/>
        <v>0.27268907710851353</v>
      </c>
      <c r="BF592" s="32">
        <f t="shared" si="1338"/>
        <v>0.67635050307173683</v>
      </c>
      <c r="BG592" s="32">
        <f t="shared" si="1338"/>
        <v>-0.57696289706840376</v>
      </c>
      <c r="BH592" s="32">
        <f t="shared" si="1338"/>
        <v>-0.25403375629782504</v>
      </c>
      <c r="BI592" s="32">
        <f t="shared" si="1338"/>
        <v>0.14962766966539826</v>
      </c>
      <c r="BJ592" s="32">
        <f t="shared" si="1338"/>
        <v>0.8433070300077119</v>
      </c>
      <c r="BK592" s="32">
        <f t="shared" si="1338"/>
        <v>1.1662361707782904</v>
      </c>
      <c r="BL592" s="32">
        <f t="shared" si="1338"/>
        <v>1.5698975967415139</v>
      </c>
      <c r="BM592" s="32">
        <f t="shared" si="1338"/>
        <v>0.66773275220559891</v>
      </c>
      <c r="BN592" s="32">
        <f t="shared" si="1338"/>
        <v>0.99066189297617757</v>
      </c>
      <c r="BO592" s="32">
        <f t="shared" si="1338"/>
        <v>1.3943233189394009</v>
      </c>
      <c r="BP592" s="32">
        <f t="shared" si="1338"/>
        <v>0.14100991879926039</v>
      </c>
      <c r="BQ592" s="32">
        <f t="shared" si="1338"/>
        <v>0.46393905956983905</v>
      </c>
      <c r="BR592" s="32">
        <f t="shared" si="1338"/>
        <v>0.86760048553306235</v>
      </c>
      <c r="BS592" s="32">
        <f t="shared" si="1338"/>
        <v>-1.3220555733054244</v>
      </c>
      <c r="BT592" s="32">
        <f t="shared" si="1338"/>
        <v>-0.99912643253484579</v>
      </c>
      <c r="BU592" s="32">
        <f t="shared" si="1338"/>
        <v>-0.59546500657162249</v>
      </c>
      <c r="BV592" s="32">
        <f t="shared" si="1338"/>
        <v>-1.4976298511075374</v>
      </c>
      <c r="BW592" s="32">
        <f t="shared" si="1338"/>
        <v>-1.1747007103369589</v>
      </c>
      <c r="BX592" s="32">
        <f t="shared" si="1338"/>
        <v>-0.77103928437373548</v>
      </c>
      <c r="BY592" s="32">
        <f t="shared" si="1338"/>
        <v>-2.0243526845138762</v>
      </c>
      <c r="BZ592" s="32">
        <f t="shared" si="1338"/>
        <v>-1.7014235437432974</v>
      </c>
      <c r="CA592" s="32">
        <f t="shared" si="1338"/>
        <v>-1.297762117780074</v>
      </c>
      <c r="CB592" s="32">
        <f t="shared" si="1338"/>
        <v>-0.78357596140467622</v>
      </c>
      <c r="CC592" s="32">
        <f t="shared" ref="CC592:CS592" si="1339">SUMPRODUCT(BN$3:BN$6,$K592:$K595)</f>
        <v>-0.46064682063409762</v>
      </c>
      <c r="CD592" s="32">
        <f t="shared" si="1339"/>
        <v>-5.6985394670874323E-2</v>
      </c>
      <c r="CE592" s="32">
        <f t="shared" si="1339"/>
        <v>-0.9591502392067891</v>
      </c>
      <c r="CF592" s="32">
        <f t="shared" si="1339"/>
        <v>-0.63622109843621044</v>
      </c>
      <c r="CG592" s="32">
        <f t="shared" si="1339"/>
        <v>-0.23255967247298714</v>
      </c>
      <c r="CH592" s="32">
        <f t="shared" si="1339"/>
        <v>-1.4858730726131277</v>
      </c>
      <c r="CI592" s="32">
        <f t="shared" si="1339"/>
        <v>-1.1629439318425492</v>
      </c>
      <c r="CJ592" s="32">
        <f t="shared" si="1339"/>
        <v>-0.75928250587932578</v>
      </c>
      <c r="CK592" s="32">
        <f t="shared" si="1339"/>
        <v>-6.5603145537012242E-2</v>
      </c>
      <c r="CL592" s="32">
        <f t="shared" si="1339"/>
        <v>0.25732599523356642</v>
      </c>
      <c r="CM592" s="32">
        <f t="shared" si="1339"/>
        <v>0.66098742119678966</v>
      </c>
      <c r="CN592" s="32">
        <f t="shared" si="1339"/>
        <v>-0.24117742333912509</v>
      </c>
      <c r="CO592" s="32">
        <f t="shared" si="1339"/>
        <v>8.1751717431453569E-2</v>
      </c>
      <c r="CP592" s="32">
        <f t="shared" si="1339"/>
        <v>0.48541314339467689</v>
      </c>
      <c r="CQ592" s="32">
        <f t="shared" si="1339"/>
        <v>-0.76790025674546358</v>
      </c>
      <c r="CR592" s="32">
        <f t="shared" si="1339"/>
        <v>-0.44497111597488498</v>
      </c>
      <c r="CS592" s="32">
        <f t="shared" si="1339"/>
        <v>-4.1309690011661682E-2</v>
      </c>
    </row>
    <row r="593" spans="2:97" ht="14.25" thickTop="1" thickBot="1" x14ac:dyDescent="0.25">
      <c r="H593" s="33">
        <f>H592</f>
        <v>3.612784178983175E-10</v>
      </c>
      <c r="I593" s="33">
        <f t="shared" ref="I593:J593" si="1340">I588</f>
        <v>0.62822621377012666</v>
      </c>
      <c r="J593" s="33">
        <f t="shared" si="1340"/>
        <v>0.31576583367164573</v>
      </c>
      <c r="K593" s="33">
        <f t="shared" ref="K593:K595" si="1341">I593+J593*H593</f>
        <v>0.62822621388420608</v>
      </c>
      <c r="L593" s="33">
        <f>$CE$4-$CE$7*SUMPRODUCT($B$4:$CD$4,Q594:CS594)</f>
        <v>-5.9762896853499115E-9</v>
      </c>
      <c r="M593" s="39" t="s">
        <v>414</v>
      </c>
      <c r="O593" s="47">
        <f t="shared" ref="O593:O594" si="1342">SUM(Q593:CS593)</f>
        <v>127.41798400212475</v>
      </c>
      <c r="P593" s="39" t="s">
        <v>404</v>
      </c>
      <c r="Q593" s="33">
        <f>EXP(Q592)</f>
        <v>1.0421748067022791</v>
      </c>
      <c r="R593" s="33">
        <f>EXP(R592)</f>
        <v>1.4394179504240823</v>
      </c>
      <c r="S593" s="33">
        <f t="shared" ref="S593:CD593" si="1343">EXP(S592)</f>
        <v>2.1552360569517162</v>
      </c>
      <c r="T593" s="33">
        <f t="shared" si="1343"/>
        <v>0.87435868936147187</v>
      </c>
      <c r="U593" s="33">
        <f t="shared" si="1343"/>
        <v>1.2076357867051331</v>
      </c>
      <c r="V593" s="33">
        <f t="shared" si="1343"/>
        <v>1.8081893382011345</v>
      </c>
      <c r="W593" s="33">
        <f t="shared" si="1343"/>
        <v>0.51634123641070739</v>
      </c>
      <c r="X593" s="33">
        <f t="shared" si="1343"/>
        <v>0.71315372378413078</v>
      </c>
      <c r="Y593" s="33">
        <f t="shared" si="1343"/>
        <v>1.0678028707340401</v>
      </c>
      <c r="Z593" s="33">
        <f t="shared" si="1343"/>
        <v>1.7856621555099805</v>
      </c>
      <c r="AA593" s="33">
        <f t="shared" si="1343"/>
        <v>2.4662984976265059</v>
      </c>
      <c r="AB593" s="33">
        <f t="shared" si="1343"/>
        <v>3.6927811326268714</v>
      </c>
      <c r="AC593" s="33">
        <f t="shared" si="1343"/>
        <v>1.498126045547473</v>
      </c>
      <c r="AD593" s="33">
        <f t="shared" si="1343"/>
        <v>2.0691629735153558</v>
      </c>
      <c r="AE593" s="33">
        <f t="shared" si="1343"/>
        <v>3.0981513374318093</v>
      </c>
      <c r="AF593" s="33">
        <f t="shared" si="1343"/>
        <v>0.88469899604013902</v>
      </c>
      <c r="AG593" s="33">
        <f t="shared" si="1343"/>
        <v>1.2219174820123344</v>
      </c>
      <c r="AH593" s="33">
        <f t="shared" si="1343"/>
        <v>1.8295732765294079</v>
      </c>
      <c r="AI593" s="33">
        <f t="shared" si="1343"/>
        <v>3.6610943951301897</v>
      </c>
      <c r="AJ593" s="33">
        <f t="shared" si="1343"/>
        <v>5.0565845160108953</v>
      </c>
      <c r="AK593" s="33">
        <f t="shared" si="1343"/>
        <v>7.5712083976162816</v>
      </c>
      <c r="AL593" s="33">
        <f t="shared" si="1343"/>
        <v>3.0715669543805553</v>
      </c>
      <c r="AM593" s="33">
        <f t="shared" si="1343"/>
        <v>4.2423483868842311</v>
      </c>
      <c r="AN593" s="33">
        <f t="shared" si="1343"/>
        <v>6.3520551531749696</v>
      </c>
      <c r="AO593" s="33">
        <f t="shared" si="1343"/>
        <v>1.8138742123113529</v>
      </c>
      <c r="AP593" s="33">
        <f t="shared" si="1343"/>
        <v>2.5052640729955526</v>
      </c>
      <c r="AQ593" s="33">
        <f t="shared" si="1343"/>
        <v>3.7511241684285968</v>
      </c>
      <c r="AR593" s="33">
        <f t="shared" si="1343"/>
        <v>0.66156608560718499</v>
      </c>
      <c r="AS593" s="33">
        <f t="shared" si="1343"/>
        <v>0.91373356263333172</v>
      </c>
      <c r="AT593" s="33">
        <f t="shared" si="1343"/>
        <v>1.3681304447079501</v>
      </c>
      <c r="AU593" s="33">
        <f t="shared" si="1343"/>
        <v>0.55503745803245452</v>
      </c>
      <c r="AV593" s="33">
        <f t="shared" si="1343"/>
        <v>0.76659968664729106</v>
      </c>
      <c r="AW593" s="33">
        <f t="shared" si="1343"/>
        <v>1.1478273460625912</v>
      </c>
      <c r="AX593" s="33">
        <f t="shared" si="1343"/>
        <v>0.32777020554805048</v>
      </c>
      <c r="AY593" s="33">
        <f t="shared" si="1343"/>
        <v>0.45270554847986738</v>
      </c>
      <c r="AZ593" s="33">
        <f t="shared" si="1343"/>
        <v>0.67783462126372374</v>
      </c>
      <c r="BA593" s="33">
        <f t="shared" si="1343"/>
        <v>1.1335272305954918</v>
      </c>
      <c r="BB593" s="33">
        <f t="shared" si="1343"/>
        <v>1.5655909474309122</v>
      </c>
      <c r="BC593" s="33">
        <f t="shared" si="1343"/>
        <v>2.3441544961601917</v>
      </c>
      <c r="BD593" s="33">
        <f t="shared" si="1343"/>
        <v>0.95100109628935414</v>
      </c>
      <c r="BE593" s="33">
        <f t="shared" si="1343"/>
        <v>1.3134917866642803</v>
      </c>
      <c r="BF593" s="33">
        <f t="shared" si="1343"/>
        <v>1.9666872004026008</v>
      </c>
      <c r="BG593" s="33">
        <f t="shared" si="1343"/>
        <v>0.56160142040171357</v>
      </c>
      <c r="BH593" s="33">
        <f t="shared" si="1343"/>
        <v>0.77566561800492639</v>
      </c>
      <c r="BI593" s="33">
        <f t="shared" si="1343"/>
        <v>1.161401737118412</v>
      </c>
      <c r="BJ593" s="33">
        <f t="shared" si="1343"/>
        <v>2.3240399522693505</v>
      </c>
      <c r="BK593" s="33">
        <f t="shared" si="1343"/>
        <v>3.2098884019126759</v>
      </c>
      <c r="BL593" s="33">
        <f t="shared" si="1343"/>
        <v>4.8061560025391623</v>
      </c>
      <c r="BM593" s="33">
        <f t="shared" si="1343"/>
        <v>1.9498115993802052</v>
      </c>
      <c r="BN593" s="33">
        <f t="shared" si="1343"/>
        <v>2.6930163711918667</v>
      </c>
      <c r="BO593" s="33">
        <f t="shared" si="1343"/>
        <v>4.0322451053524615</v>
      </c>
      <c r="BP593" s="33">
        <f t="shared" si="1343"/>
        <v>1.1514360687913312</v>
      </c>
      <c r="BQ593" s="33">
        <f t="shared" si="1343"/>
        <v>1.5903260523332283</v>
      </c>
      <c r="BR593" s="33">
        <f t="shared" si="1343"/>
        <v>2.3811902924292663</v>
      </c>
      <c r="BS593" s="33">
        <f t="shared" si="1343"/>
        <v>0.26658674975798397</v>
      </c>
      <c r="BT593" s="33">
        <f t="shared" si="1343"/>
        <v>0.36820094909133233</v>
      </c>
      <c r="BU593" s="33">
        <f t="shared" si="1343"/>
        <v>0.55130614527329158</v>
      </c>
      <c r="BV593" s="33">
        <f t="shared" si="1343"/>
        <v>0.22365963907445871</v>
      </c>
      <c r="BW593" s="33">
        <f t="shared" si="1343"/>
        <v>0.30891141984889364</v>
      </c>
      <c r="BX593" s="33">
        <f t="shared" si="1343"/>
        <v>0.46253211603088185</v>
      </c>
      <c r="BY593" s="33">
        <f t="shared" si="1343"/>
        <v>0.13207931250642102</v>
      </c>
      <c r="BZ593" s="33">
        <f t="shared" si="1343"/>
        <v>0.18242365107922415</v>
      </c>
      <c r="CA593" s="33">
        <f t="shared" si="1343"/>
        <v>0.27314237003289277</v>
      </c>
      <c r="CB593" s="33">
        <f t="shared" si="1343"/>
        <v>0.45676969654403798</v>
      </c>
      <c r="CC593" s="33">
        <f t="shared" si="1343"/>
        <v>0.63087545024783354</v>
      </c>
      <c r="CD593" s="33">
        <f t="shared" si="1343"/>
        <v>0.94460786557454546</v>
      </c>
      <c r="CE593" s="33">
        <f t="shared" ref="CE593:CS593" si="1344">EXP(CE592)</f>
        <v>0.38321839161899302</v>
      </c>
      <c r="CF593" s="33">
        <f t="shared" si="1344"/>
        <v>0.52928877984919909</v>
      </c>
      <c r="CG593" s="33">
        <f t="shared" si="1344"/>
        <v>0.79250245735429836</v>
      </c>
      <c r="CH593" s="33">
        <f t="shared" si="1344"/>
        <v>0.22630467398725732</v>
      </c>
      <c r="CI593" s="33">
        <f t="shared" si="1344"/>
        <v>0.31256465605120415</v>
      </c>
      <c r="CJ593" s="33">
        <f t="shared" si="1344"/>
        <v>0.4680020953273476</v>
      </c>
      <c r="CK593" s="33">
        <f t="shared" si="1344"/>
        <v>0.93650244573005281</v>
      </c>
      <c r="CL593" s="33">
        <f t="shared" si="1344"/>
        <v>1.2934667220227529</v>
      </c>
      <c r="CM593" s="33">
        <f t="shared" si="1344"/>
        <v>1.9367037328867946</v>
      </c>
      <c r="CN593" s="33">
        <f t="shared" si="1344"/>
        <v>0.78570221211100721</v>
      </c>
      <c r="CO593" s="33">
        <f t="shared" si="1344"/>
        <v>1.085186343526318</v>
      </c>
      <c r="CP593" s="33">
        <f t="shared" si="1344"/>
        <v>1.6248461646531809</v>
      </c>
      <c r="CQ593" s="33">
        <f t="shared" si="1344"/>
        <v>0.46398629828714077</v>
      </c>
      <c r="CR593" s="33">
        <f t="shared" si="1344"/>
        <v>0.64084278588412025</v>
      </c>
      <c r="CS593" s="33">
        <f t="shared" si="1344"/>
        <v>0.95953192647620078</v>
      </c>
    </row>
    <row r="594" spans="2:97" ht="14.25" thickTop="1" thickBot="1" x14ac:dyDescent="0.25">
      <c r="H594" s="32">
        <f t="shared" ref="H594:H595" si="1345">H593</f>
        <v>3.612784178983175E-10</v>
      </c>
      <c r="I594" s="32">
        <f t="shared" ref="I594:J594" si="1346">I589</f>
        <v>-0.35114855557038532</v>
      </c>
      <c r="J594" s="32">
        <f t="shared" si="1346"/>
        <v>-9.3668444895648004E-2</v>
      </c>
      <c r="K594" s="32">
        <f t="shared" si="1341"/>
        <v>-0.3511485556042257</v>
      </c>
      <c r="L594" s="32">
        <f>$CE$5-$CE$7*SUMPRODUCT($B$5:$CD$5,Q594:CS594)</f>
        <v>1.7017427467180823E-9</v>
      </c>
      <c r="M594" s="32">
        <f>SUMPRODUCT($B$7:$CD$7, LN(Q594:CS594))</f>
        <v>-487.23803414472997</v>
      </c>
      <c r="O594" s="48">
        <f t="shared" si="1342"/>
        <v>1.0000000000000002</v>
      </c>
      <c r="P594" s="39" t="s">
        <v>405</v>
      </c>
      <c r="Q594" s="32">
        <f t="shared" ref="Q594:AV594" si="1347">Q593/$O593</f>
        <v>8.1791814151203363E-3</v>
      </c>
      <c r="R594" s="32">
        <f t="shared" si="1347"/>
        <v>1.1296819375199652E-2</v>
      </c>
      <c r="S594" s="32">
        <f t="shared" si="1347"/>
        <v>1.6914692802828969E-2</v>
      </c>
      <c r="T594" s="32">
        <f t="shared" si="1347"/>
        <v>6.862129362734946E-3</v>
      </c>
      <c r="U594" s="32">
        <f t="shared" si="1347"/>
        <v>9.4777499123278788E-3</v>
      </c>
      <c r="V594" s="32">
        <f t="shared" si="1347"/>
        <v>1.4191005707412401E-2</v>
      </c>
      <c r="W594" s="32">
        <f t="shared" si="1347"/>
        <v>4.0523419080472746E-3</v>
      </c>
      <c r="X594" s="32">
        <f t="shared" si="1347"/>
        <v>5.5969628570817645E-3</v>
      </c>
      <c r="Y594" s="32">
        <f t="shared" si="1347"/>
        <v>8.3803152207794617E-3</v>
      </c>
      <c r="Z594" s="32">
        <f t="shared" si="1347"/>
        <v>1.4014208194348796E-2</v>
      </c>
      <c r="AA594" s="32">
        <f t="shared" si="1347"/>
        <v>1.935596860161733E-2</v>
      </c>
      <c r="AB594" s="32">
        <f t="shared" si="1347"/>
        <v>2.8981632079230608E-2</v>
      </c>
      <c r="AC594" s="32">
        <f t="shared" si="1347"/>
        <v>1.1757571407835891E-2</v>
      </c>
      <c r="AD594" s="32">
        <f t="shared" si="1347"/>
        <v>1.6239175260227407E-2</v>
      </c>
      <c r="AE594" s="32">
        <f t="shared" si="1347"/>
        <v>2.4314867023638876E-2</v>
      </c>
      <c r="AF594" s="32">
        <f t="shared" si="1347"/>
        <v>6.9432820097466482E-3</v>
      </c>
      <c r="AG594" s="32">
        <f t="shared" si="1347"/>
        <v>9.5898353092131669E-3</v>
      </c>
      <c r="AH594" s="32">
        <f t="shared" si="1347"/>
        <v>1.4358830826415359E-2</v>
      </c>
      <c r="AI594" s="32">
        <f t="shared" si="1347"/>
        <v>2.8732948679121618E-2</v>
      </c>
      <c r="AJ594" s="32">
        <f t="shared" si="1347"/>
        <v>3.9685014290655976E-2</v>
      </c>
      <c r="AK594" s="32">
        <f t="shared" si="1347"/>
        <v>5.9420249479775381E-2</v>
      </c>
      <c r="AL594" s="32">
        <f t="shared" si="1347"/>
        <v>2.410622784872609E-2</v>
      </c>
      <c r="AM594" s="32">
        <f t="shared" si="1347"/>
        <v>3.3294737945418193E-2</v>
      </c>
      <c r="AN594" s="32">
        <f t="shared" si="1347"/>
        <v>4.9852108420339207E-2</v>
      </c>
      <c r="AO594" s="32">
        <f t="shared" si="1347"/>
        <v>1.4235621655111932E-2</v>
      </c>
      <c r="AP594" s="32">
        <f t="shared" si="1347"/>
        <v>1.9661777673030647E-2</v>
      </c>
      <c r="AQ594" s="32">
        <f t="shared" si="1347"/>
        <v>2.9439519058518812E-2</v>
      </c>
      <c r="AR594" s="32">
        <f t="shared" si="1347"/>
        <v>5.1920934928318526E-3</v>
      </c>
      <c r="AS594" s="32">
        <f t="shared" si="1347"/>
        <v>7.1711506800962634E-3</v>
      </c>
      <c r="AT594" s="32">
        <f t="shared" si="1347"/>
        <v>1.0737341792231903E-2</v>
      </c>
      <c r="AU594" s="32">
        <f t="shared" si="1347"/>
        <v>4.3560370412327274E-3</v>
      </c>
      <c r="AV594" s="32">
        <f t="shared" si="1347"/>
        <v>6.0164166985604457E-3</v>
      </c>
      <c r="AW594" s="32">
        <f t="shared" ref="AW594:CB594" si="1348">AW593/$O593</f>
        <v>9.0083621637229057E-3</v>
      </c>
      <c r="AX594" s="32">
        <f t="shared" si="1348"/>
        <v>2.5724014401498044E-3</v>
      </c>
      <c r="AY594" s="32">
        <f t="shared" si="1348"/>
        <v>3.5529172120029643E-3</v>
      </c>
      <c r="AZ594" s="32">
        <f t="shared" si="1348"/>
        <v>5.3197719817354864E-3</v>
      </c>
      <c r="BA594" s="32">
        <f t="shared" si="1348"/>
        <v>8.8961322020021105E-3</v>
      </c>
      <c r="BB594" s="32">
        <f t="shared" si="1348"/>
        <v>1.2287048486066184E-2</v>
      </c>
      <c r="BC594" s="32">
        <f t="shared" si="1348"/>
        <v>1.8397359795938237E-2</v>
      </c>
      <c r="BD594" s="32">
        <f t="shared" si="1348"/>
        <v>7.4636332048189976E-3</v>
      </c>
      <c r="BE594" s="32">
        <f t="shared" si="1348"/>
        <v>1.0308527457492792E-2</v>
      </c>
      <c r="BF594" s="32">
        <f t="shared" si="1348"/>
        <v>1.5434926363061947E-2</v>
      </c>
      <c r="BG594" s="32">
        <f t="shared" si="1348"/>
        <v>4.407552236836117E-3</v>
      </c>
      <c r="BH594" s="32">
        <f t="shared" si="1348"/>
        <v>6.0875678114008756E-3</v>
      </c>
      <c r="BI594" s="32">
        <f t="shared" si="1348"/>
        <v>9.1148965054967841E-3</v>
      </c>
      <c r="BJ594" s="32">
        <f t="shared" si="1348"/>
        <v>1.8239497120207112E-2</v>
      </c>
      <c r="BK594" s="32">
        <f t="shared" si="1348"/>
        <v>2.5191800255285387E-2</v>
      </c>
      <c r="BL594" s="32">
        <f t="shared" si="1348"/>
        <v>3.771960481229257E-2</v>
      </c>
      <c r="BM594" s="32">
        <f t="shared" si="1348"/>
        <v>1.530248351243488E-2</v>
      </c>
      <c r="BN594" s="32">
        <f t="shared" si="1348"/>
        <v>2.11352925749238E-2</v>
      </c>
      <c r="BO594" s="32">
        <f t="shared" si="1348"/>
        <v>3.1645808375725219E-2</v>
      </c>
      <c r="BP594" s="32">
        <f t="shared" si="1348"/>
        <v>9.0366840898387663E-3</v>
      </c>
      <c r="BQ594" s="32">
        <f t="shared" si="1348"/>
        <v>1.2481174182654695E-2</v>
      </c>
      <c r="BR594" s="32">
        <f t="shared" si="1348"/>
        <v>1.8688023602614515E-2</v>
      </c>
      <c r="BS594" s="32">
        <f t="shared" si="1348"/>
        <v>2.0922223173264029E-3</v>
      </c>
      <c r="BT594" s="32">
        <f t="shared" si="1348"/>
        <v>2.8897094234766139E-3</v>
      </c>
      <c r="BU594" s="32">
        <f t="shared" si="1348"/>
        <v>4.3267530057931091E-3</v>
      </c>
      <c r="BV594" s="32">
        <f t="shared" si="1348"/>
        <v>1.7553223811069643E-3</v>
      </c>
      <c r="BW594" s="32">
        <f t="shared" si="1348"/>
        <v>2.4243941879016264E-3</v>
      </c>
      <c r="BX594" s="32">
        <f t="shared" si="1348"/>
        <v>3.6300379389393642E-3</v>
      </c>
      <c r="BY594" s="32">
        <f t="shared" si="1348"/>
        <v>1.0365829717115798E-3</v>
      </c>
      <c r="BZ594" s="32">
        <f t="shared" si="1348"/>
        <v>1.431694689787135E-3</v>
      </c>
      <c r="CA594" s="32">
        <f t="shared" si="1348"/>
        <v>2.1436720426242029E-3</v>
      </c>
      <c r="CB594" s="32">
        <f t="shared" si="1348"/>
        <v>3.5848134007238817E-3</v>
      </c>
      <c r="CC594" s="32">
        <f t="shared" ref="CC594:CS594" si="1349">CC593/$O593</f>
        <v>4.9512276872730413E-3</v>
      </c>
      <c r="CD594" s="32">
        <f t="shared" si="1349"/>
        <v>7.4134579429446451E-3</v>
      </c>
      <c r="CE594" s="32">
        <f t="shared" si="1349"/>
        <v>3.007569101176508E-3</v>
      </c>
      <c r="CF594" s="32">
        <f t="shared" si="1349"/>
        <v>4.1539566333145955E-3</v>
      </c>
      <c r="CG594" s="32">
        <f t="shared" si="1349"/>
        <v>6.2197064532200025E-3</v>
      </c>
      <c r="CH594" s="32">
        <f t="shared" si="1349"/>
        <v>1.776081106286249E-3</v>
      </c>
      <c r="CI594" s="32">
        <f t="shared" si="1349"/>
        <v>2.4530654640242304E-3</v>
      </c>
      <c r="CJ594" s="32">
        <f t="shared" si="1349"/>
        <v>3.6729673522345437E-3</v>
      </c>
      <c r="CK594" s="32">
        <f t="shared" si="1349"/>
        <v>7.3498451028265856E-3</v>
      </c>
      <c r="CL594" s="32">
        <f t="shared" si="1349"/>
        <v>1.01513670315266E-2</v>
      </c>
      <c r="CM594" s="32">
        <f t="shared" si="1349"/>
        <v>1.5199610542060524E-2</v>
      </c>
      <c r="CN594" s="32">
        <f t="shared" si="1349"/>
        <v>6.1663368657434202E-3</v>
      </c>
      <c r="CO594" s="32">
        <f t="shared" si="1349"/>
        <v>8.5167439433684808E-3</v>
      </c>
      <c r="CP594" s="32">
        <f t="shared" si="1349"/>
        <v>1.2752094434535127E-2</v>
      </c>
      <c r="CQ594" s="32">
        <f t="shared" si="1349"/>
        <v>3.6414506313284913E-3</v>
      </c>
      <c r="CR594" s="32">
        <f t="shared" si="1349"/>
        <v>5.029453188283327E-3</v>
      </c>
      <c r="CS594" s="32">
        <f t="shared" si="1349"/>
        <v>7.5305847443026576E-3</v>
      </c>
    </row>
    <row r="595" spans="2:97" ht="13.5" thickTop="1" x14ac:dyDescent="0.2">
      <c r="H595" s="34">
        <f t="shared" si="1345"/>
        <v>3.612784178983175E-10</v>
      </c>
      <c r="I595" s="34">
        <f t="shared" ref="I595:J595" si="1350">I590</f>
        <v>0.36329528357971702</v>
      </c>
      <c r="J595" s="34">
        <f t="shared" si="1350"/>
        <v>-0.58906385770073988</v>
      </c>
      <c r="K595" s="34">
        <f t="shared" si="1341"/>
        <v>0.36329528336690098</v>
      </c>
      <c r="L595" s="34">
        <f>$CE$6-$CE$7*SUMPRODUCT($B$6:$CD$6,Q594:CS594)</f>
        <v>1.2145058292389876E-8</v>
      </c>
    </row>
    <row r="596" spans="2:97" ht="13.5" thickBot="1" x14ac:dyDescent="0.25">
      <c r="B596" s="39" t="s">
        <v>406</v>
      </c>
      <c r="D596" s="39" t="s">
        <v>407</v>
      </c>
      <c r="E596" s="39" t="s">
        <v>408</v>
      </c>
      <c r="F596" s="39" t="s">
        <v>409</v>
      </c>
      <c r="H596" s="39" t="s">
        <v>386</v>
      </c>
      <c r="I596" s="39" t="s">
        <v>410</v>
      </c>
      <c r="J596" s="39" t="s">
        <v>411</v>
      </c>
      <c r="K596" s="39" t="s">
        <v>388</v>
      </c>
      <c r="L596" s="39" t="s">
        <v>412</v>
      </c>
      <c r="M596" s="39" t="s">
        <v>413</v>
      </c>
      <c r="O596" s="45" t="s">
        <v>375</v>
      </c>
    </row>
    <row r="597" spans="2:97" ht="14.25" thickTop="1" thickBot="1" x14ac:dyDescent="0.25">
      <c r="B597" s="32">
        <f>1+B592</f>
        <v>8</v>
      </c>
      <c r="D597" s="32">
        <f>IF(F592,IF(M597&lt;0,D592,H597),E592)</f>
        <v>0</v>
      </c>
      <c r="E597" s="32">
        <f>IF(F592,IF(M597&lt;0,H597,E592),H597)</f>
        <v>1.8063920894915875E-10</v>
      </c>
      <c r="F597" s="32" t="b">
        <f>OR(F592,M597*M592&lt;=0)</f>
        <v>1</v>
      </c>
      <c r="H597" s="32">
        <f>IF(F592,(D592+E592)/2,2*H592)</f>
        <v>1.8063920894915875E-10</v>
      </c>
      <c r="I597" s="32">
        <f>I592</f>
        <v>-0.68168263201982149</v>
      </c>
      <c r="J597" s="32">
        <f>J592</f>
        <v>1</v>
      </c>
      <c r="K597" s="32">
        <f>I597+J597*H597</f>
        <v>-0.68168263183918232</v>
      </c>
      <c r="L597" s="32">
        <f>$CE$3-$CE$7*SUMPRODUCT($B$3:$CD$3,Q599:CS599)</f>
        <v>-4.4538026600093872E-9</v>
      </c>
      <c r="M597" s="32">
        <f>SUMPRODUCT(L597:L600,J597:J600)</f>
        <v>-7.3557439109840553E-9</v>
      </c>
      <c r="O597" s="46">
        <f>SUM(Q597:CS597)</f>
        <v>7.3626050832279883</v>
      </c>
      <c r="P597" s="39" t="s">
        <v>402</v>
      </c>
      <c r="Q597" s="32">
        <f t="shared" ref="Q597:AV597" si="1351">SUMPRODUCT(B$3:B$6,$K597:$K600)</f>
        <v>4.1309690126012488E-2</v>
      </c>
      <c r="R597" s="32">
        <f t="shared" si="1351"/>
        <v>0.36423883099117604</v>
      </c>
      <c r="S597" s="32">
        <f t="shared" si="1351"/>
        <v>0.76790025707263043</v>
      </c>
      <c r="T597" s="32">
        <f t="shared" si="1351"/>
        <v>-0.13426458766764027</v>
      </c>
      <c r="U597" s="32">
        <f t="shared" si="1351"/>
        <v>0.18866455319752326</v>
      </c>
      <c r="V597" s="32">
        <f t="shared" si="1351"/>
        <v>0.59232597927897768</v>
      </c>
      <c r="W597" s="32">
        <f t="shared" si="1351"/>
        <v>-0.66098742104859853</v>
      </c>
      <c r="X597" s="32">
        <f t="shared" si="1351"/>
        <v>-0.33805828018343498</v>
      </c>
      <c r="Y597" s="32">
        <f t="shared" si="1351"/>
        <v>6.560314589801941E-2</v>
      </c>
      <c r="Z597" s="32">
        <f t="shared" si="1351"/>
        <v>0.57978930197786938</v>
      </c>
      <c r="AA597" s="32">
        <f t="shared" si="1351"/>
        <v>0.90271844284303293</v>
      </c>
      <c r="AB597" s="32">
        <f t="shared" si="1351"/>
        <v>1.3063798689244872</v>
      </c>
      <c r="AC597" s="32">
        <f t="shared" si="1351"/>
        <v>0.40421502418421662</v>
      </c>
      <c r="AD597" s="32">
        <f t="shared" si="1351"/>
        <v>0.72714416504938018</v>
      </c>
      <c r="AE597" s="32">
        <f t="shared" si="1351"/>
        <v>1.1308055911308346</v>
      </c>
      <c r="AF597" s="32">
        <f t="shared" si="1351"/>
        <v>-0.12250780919674165</v>
      </c>
      <c r="AG597" s="32">
        <f t="shared" si="1351"/>
        <v>0.20042133166842188</v>
      </c>
      <c r="AH597" s="32">
        <f t="shared" si="1351"/>
        <v>0.6040827577498763</v>
      </c>
      <c r="AI597" s="32">
        <f t="shared" si="1351"/>
        <v>1.2977621177803451</v>
      </c>
      <c r="AJ597" s="32">
        <f t="shared" si="1351"/>
        <v>1.6206912586455087</v>
      </c>
      <c r="AK597" s="32">
        <f t="shared" si="1351"/>
        <v>2.0243526847269631</v>
      </c>
      <c r="AL597" s="32">
        <f t="shared" si="1351"/>
        <v>1.1221878399866922</v>
      </c>
      <c r="AM597" s="32">
        <f t="shared" si="1351"/>
        <v>1.4451169808518558</v>
      </c>
      <c r="AN597" s="32">
        <f t="shared" si="1351"/>
        <v>1.8487784069333102</v>
      </c>
      <c r="AO597" s="32">
        <f t="shared" si="1351"/>
        <v>0.59546500660573409</v>
      </c>
      <c r="AP597" s="32">
        <f t="shared" si="1351"/>
        <v>0.91839414747089765</v>
      </c>
      <c r="AQ597" s="32">
        <f t="shared" si="1351"/>
        <v>1.322055573552352</v>
      </c>
      <c r="AR597" s="32">
        <f t="shared" si="1351"/>
        <v>-0.41314539776677572</v>
      </c>
      <c r="AS597" s="32">
        <f t="shared" si="1351"/>
        <v>-9.0216256901612196E-2</v>
      </c>
      <c r="AT597" s="32">
        <f t="shared" si="1351"/>
        <v>0.31344516917984222</v>
      </c>
      <c r="AU597" s="32">
        <f t="shared" si="1351"/>
        <v>-0.58871967556042848</v>
      </c>
      <c r="AV597" s="32">
        <f t="shared" si="1351"/>
        <v>-0.26579053469526492</v>
      </c>
      <c r="AW597" s="32">
        <f t="shared" ref="AW597:CB597" si="1352">SUMPRODUCT(AH$3:AH$6,$K597:$K600)</f>
        <v>0.13787089138618946</v>
      </c>
      <c r="AX597" s="32">
        <f t="shared" si="1352"/>
        <v>-1.1154425089413866</v>
      </c>
      <c r="AY597" s="32">
        <f t="shared" si="1352"/>
        <v>-0.79251336807622319</v>
      </c>
      <c r="AZ597" s="32">
        <f t="shared" si="1352"/>
        <v>-0.3888519419947688</v>
      </c>
      <c r="BA597" s="32">
        <f t="shared" si="1352"/>
        <v>0.12533421408508116</v>
      </c>
      <c r="BB597" s="32">
        <f t="shared" si="1352"/>
        <v>0.44826335495024472</v>
      </c>
      <c r="BC597" s="32">
        <f t="shared" si="1352"/>
        <v>0.85192478103169911</v>
      </c>
      <c r="BD597" s="32">
        <f t="shared" si="1352"/>
        <v>-5.0240063708571592E-2</v>
      </c>
      <c r="BE597" s="32">
        <f t="shared" si="1352"/>
        <v>0.27268907715659196</v>
      </c>
      <c r="BF597" s="32">
        <f t="shared" si="1352"/>
        <v>0.67635050323804635</v>
      </c>
      <c r="BG597" s="32">
        <f t="shared" si="1352"/>
        <v>-0.57696289708952986</v>
      </c>
      <c r="BH597" s="32">
        <f t="shared" si="1352"/>
        <v>-0.2540337562243663</v>
      </c>
      <c r="BI597" s="32">
        <f t="shared" si="1352"/>
        <v>0.14962766985708809</v>
      </c>
      <c r="BJ597" s="32">
        <f t="shared" si="1352"/>
        <v>0.8433070298875569</v>
      </c>
      <c r="BK597" s="32">
        <f t="shared" si="1352"/>
        <v>1.1662361707527205</v>
      </c>
      <c r="BL597" s="32">
        <f t="shared" si="1352"/>
        <v>1.5698975968341748</v>
      </c>
      <c r="BM597" s="32">
        <f t="shared" si="1352"/>
        <v>0.66773275209390426</v>
      </c>
      <c r="BN597" s="32">
        <f t="shared" si="1352"/>
        <v>0.99066189295906781</v>
      </c>
      <c r="BO597" s="32">
        <f t="shared" si="1352"/>
        <v>1.3943233190405222</v>
      </c>
      <c r="BP597" s="32">
        <f t="shared" si="1352"/>
        <v>0.14100991871294599</v>
      </c>
      <c r="BQ597" s="32">
        <f t="shared" si="1352"/>
        <v>0.46393905957810955</v>
      </c>
      <c r="BR597" s="32">
        <f t="shared" si="1352"/>
        <v>0.86760048565956394</v>
      </c>
      <c r="BS597" s="32">
        <f t="shared" si="1352"/>
        <v>-1.322055573552352</v>
      </c>
      <c r="BT597" s="32">
        <f t="shared" si="1352"/>
        <v>-0.99912643268718848</v>
      </c>
      <c r="BU597" s="32">
        <f t="shared" si="1352"/>
        <v>-0.59546500660573409</v>
      </c>
      <c r="BV597" s="32">
        <f t="shared" si="1352"/>
        <v>-1.4976298513460049</v>
      </c>
      <c r="BW597" s="32">
        <f t="shared" si="1352"/>
        <v>-1.1747007104808413</v>
      </c>
      <c r="BX597" s="32">
        <f t="shared" si="1352"/>
        <v>-0.77103928439938696</v>
      </c>
      <c r="BY597" s="32">
        <f t="shared" si="1352"/>
        <v>-2.0243526847269631</v>
      </c>
      <c r="BZ597" s="32">
        <f t="shared" si="1352"/>
        <v>-1.7014235438617995</v>
      </c>
      <c r="CA597" s="32">
        <f t="shared" si="1352"/>
        <v>-1.2977621177803451</v>
      </c>
      <c r="CB597" s="32">
        <f t="shared" si="1352"/>
        <v>-0.78357596170049526</v>
      </c>
      <c r="CC597" s="32">
        <f t="shared" ref="CC597:CS597" si="1353">SUMPRODUCT(BN$3:BN$6,$K597:$K600)</f>
        <v>-0.46064682083533171</v>
      </c>
      <c r="CD597" s="32">
        <f t="shared" si="1353"/>
        <v>-5.6985394753877316E-2</v>
      </c>
      <c r="CE597" s="32">
        <f t="shared" si="1353"/>
        <v>-0.95915023949414802</v>
      </c>
      <c r="CF597" s="32">
        <f t="shared" si="1353"/>
        <v>-0.63622109862898446</v>
      </c>
      <c r="CG597" s="32">
        <f t="shared" si="1353"/>
        <v>-0.23255967254753007</v>
      </c>
      <c r="CH597" s="32">
        <f t="shared" si="1353"/>
        <v>-1.4858730728751064</v>
      </c>
      <c r="CI597" s="32">
        <f t="shared" si="1353"/>
        <v>-1.1629439320099428</v>
      </c>
      <c r="CJ597" s="32">
        <f t="shared" si="1353"/>
        <v>-0.75928250592848845</v>
      </c>
      <c r="CK597" s="32">
        <f t="shared" si="1353"/>
        <v>-6.560314589801941E-2</v>
      </c>
      <c r="CL597" s="32">
        <f t="shared" si="1353"/>
        <v>0.25732599496714414</v>
      </c>
      <c r="CM597" s="32">
        <f t="shared" si="1353"/>
        <v>0.66098742104859853</v>
      </c>
      <c r="CN597" s="32">
        <f t="shared" si="1353"/>
        <v>-0.24117742369167217</v>
      </c>
      <c r="CO597" s="32">
        <f t="shared" si="1353"/>
        <v>8.1751717173491362E-2</v>
      </c>
      <c r="CP597" s="32">
        <f t="shared" si="1353"/>
        <v>0.48541314325494578</v>
      </c>
      <c r="CQ597" s="32">
        <f t="shared" si="1353"/>
        <v>-0.76790025707263043</v>
      </c>
      <c r="CR597" s="32">
        <f t="shared" si="1353"/>
        <v>-0.44497111620746688</v>
      </c>
      <c r="CS597" s="32">
        <f t="shared" si="1353"/>
        <v>-4.1309690126012488E-2</v>
      </c>
    </row>
    <row r="598" spans="2:97" ht="14.25" thickTop="1" thickBot="1" x14ac:dyDescent="0.25">
      <c r="H598" s="33">
        <f>H597</f>
        <v>1.8063920894915875E-10</v>
      </c>
      <c r="I598" s="33">
        <f t="shared" ref="I598:J598" si="1354">I593</f>
        <v>0.62822621377012666</v>
      </c>
      <c r="J598" s="33">
        <f t="shared" si="1354"/>
        <v>0.31576583367164573</v>
      </c>
      <c r="K598" s="33">
        <f t="shared" ref="K598:K600" si="1355">I598+J598*H598</f>
        <v>0.62822621382716637</v>
      </c>
      <c r="L598" s="33">
        <f>$CE$4-$CE$7*SUMPRODUCT($B$4:$CD$4,Q599:CS599)</f>
        <v>-1.8849704019885394E-9</v>
      </c>
      <c r="M598" s="39" t="s">
        <v>414</v>
      </c>
      <c r="O598" s="47">
        <f t="shared" ref="O598:O599" si="1356">SUM(Q598:CS598)</f>
        <v>127.41798401304696</v>
      </c>
      <c r="P598" s="39" t="s">
        <v>404</v>
      </c>
      <c r="Q598" s="33">
        <f>EXP(Q597)</f>
        <v>1.0421748068214525</v>
      </c>
      <c r="R598" s="33">
        <f>EXP(R597)</f>
        <v>1.4394179507248281</v>
      </c>
      <c r="S598" s="33">
        <f t="shared" ref="S598:CD598" si="1357">EXP(S597)</f>
        <v>2.1552360576568379</v>
      </c>
      <c r="T598" s="33">
        <f t="shared" si="1357"/>
        <v>0.87435868946885276</v>
      </c>
      <c r="U598" s="33">
        <f t="shared" si="1357"/>
        <v>1.2076357869676679</v>
      </c>
      <c r="V598" s="33">
        <f t="shared" si="1357"/>
        <v>1.8081893388080115</v>
      </c>
      <c r="W598" s="33">
        <f t="shared" si="1357"/>
        <v>0.51634123648722463</v>
      </c>
      <c r="X598" s="33">
        <f t="shared" si="1357"/>
        <v>0.71315372395726739</v>
      </c>
      <c r="Y598" s="33">
        <f t="shared" si="1357"/>
        <v>1.0678028711195247</v>
      </c>
      <c r="Z598" s="33">
        <f t="shared" si="1357"/>
        <v>1.7856621556268693</v>
      </c>
      <c r="AA598" s="33">
        <f t="shared" si="1357"/>
        <v>2.4662984980212235</v>
      </c>
      <c r="AB598" s="33">
        <f t="shared" si="1357"/>
        <v>3.6927811336544814</v>
      </c>
      <c r="AC598" s="33">
        <f t="shared" si="1357"/>
        <v>1.4981260456582139</v>
      </c>
      <c r="AD598" s="33">
        <f t="shared" si="1357"/>
        <v>2.0691629738640192</v>
      </c>
      <c r="AE598" s="33">
        <f t="shared" si="1357"/>
        <v>3.0981513383201595</v>
      </c>
      <c r="AF598" s="33">
        <f t="shared" si="1357"/>
        <v>0.88469899612798952</v>
      </c>
      <c r="AG598" s="33">
        <f t="shared" si="1357"/>
        <v>1.2219174822492456</v>
      </c>
      <c r="AH598" s="33">
        <f t="shared" si="1357"/>
        <v>1.8295732771004469</v>
      </c>
      <c r="AI598" s="33">
        <f t="shared" si="1357"/>
        <v>3.6610943951311823</v>
      </c>
      <c r="AJ598" s="33">
        <f t="shared" si="1357"/>
        <v>5.0565845164905436</v>
      </c>
      <c r="AK598" s="33">
        <f t="shared" si="1357"/>
        <v>7.5712083992296071</v>
      </c>
      <c r="AL598" s="33">
        <f t="shared" si="1357"/>
        <v>3.0715669544073738</v>
      </c>
      <c r="AM598" s="33">
        <f t="shared" si="1357"/>
        <v>4.2423483873225347</v>
      </c>
      <c r="AN598" s="33">
        <f t="shared" si="1357"/>
        <v>6.3520551545822501</v>
      </c>
      <c r="AO598" s="33">
        <f t="shared" si="1357"/>
        <v>1.813874212373227</v>
      </c>
      <c r="AP598" s="33">
        <f t="shared" si="1357"/>
        <v>2.5052640733179712</v>
      </c>
      <c r="AQ598" s="33">
        <f t="shared" si="1357"/>
        <v>3.7511241693548532</v>
      </c>
      <c r="AR598" s="33">
        <f t="shared" si="1357"/>
        <v>0.66156608560316577</v>
      </c>
      <c r="AS598" s="33">
        <f t="shared" si="1357"/>
        <v>0.9137335627142058</v>
      </c>
      <c r="AT598" s="33">
        <f t="shared" si="1357"/>
        <v>1.3681304449907983</v>
      </c>
      <c r="AU598" s="33">
        <f t="shared" si="1357"/>
        <v>0.55503745803377813</v>
      </c>
      <c r="AV598" s="33">
        <f t="shared" si="1357"/>
        <v>0.76659968672162804</v>
      </c>
      <c r="AW598" s="33">
        <f t="shared" si="1357"/>
        <v>1.1478273463096045</v>
      </c>
      <c r="AX598" s="33">
        <f t="shared" si="1357"/>
        <v>0.32777020555715108</v>
      </c>
      <c r="AY598" s="33">
        <f t="shared" si="1357"/>
        <v>0.45270554853525585</v>
      </c>
      <c r="AZ598" s="33">
        <f t="shared" si="1357"/>
        <v>0.67783462142679796</v>
      </c>
      <c r="BA598" s="33">
        <f t="shared" si="1357"/>
        <v>1.1335272305331856</v>
      </c>
      <c r="BB598" s="33">
        <f t="shared" si="1357"/>
        <v>1.5655909474929381</v>
      </c>
      <c r="BC598" s="33">
        <f t="shared" si="1357"/>
        <v>2.3441544965302152</v>
      </c>
      <c r="BD598" s="33">
        <f t="shared" si="1357"/>
        <v>0.95100109624512641</v>
      </c>
      <c r="BE598" s="33">
        <f t="shared" si="1357"/>
        <v>1.3134917867274309</v>
      </c>
      <c r="BF598" s="33">
        <f t="shared" si="1357"/>
        <v>1.9666872007296796</v>
      </c>
      <c r="BG598" s="33">
        <f t="shared" si="1357"/>
        <v>0.56160142038984906</v>
      </c>
      <c r="BH598" s="33">
        <f t="shared" si="1357"/>
        <v>0.77566561806190581</v>
      </c>
      <c r="BI598" s="33">
        <f t="shared" si="1357"/>
        <v>1.161401737341041</v>
      </c>
      <c r="BJ598" s="33">
        <f t="shared" si="1357"/>
        <v>2.3240399519901054</v>
      </c>
      <c r="BK598" s="33">
        <f t="shared" si="1357"/>
        <v>3.2098884018305989</v>
      </c>
      <c r="BL598" s="33">
        <f t="shared" si="1357"/>
        <v>4.8061560029845056</v>
      </c>
      <c r="BM598" s="33">
        <f t="shared" si="1357"/>
        <v>1.9498115991624216</v>
      </c>
      <c r="BN598" s="33">
        <f t="shared" si="1357"/>
        <v>2.6930163711457897</v>
      </c>
      <c r="BO598" s="33">
        <f t="shared" si="1357"/>
        <v>4.0322451057602073</v>
      </c>
      <c r="BP598" s="33">
        <f t="shared" si="1357"/>
        <v>1.1514360686919458</v>
      </c>
      <c r="BQ598" s="33">
        <f t="shared" si="1357"/>
        <v>1.5903260523463809</v>
      </c>
      <c r="BR598" s="33">
        <f t="shared" si="1357"/>
        <v>2.3811902927304907</v>
      </c>
      <c r="BS598" s="33">
        <f t="shared" si="1357"/>
        <v>0.26658674969215634</v>
      </c>
      <c r="BT598" s="33">
        <f t="shared" si="1357"/>
        <v>0.36820094903523964</v>
      </c>
      <c r="BU598" s="33">
        <f t="shared" si="1357"/>
        <v>0.55130614525448562</v>
      </c>
      <c r="BV598" s="33">
        <f t="shared" si="1357"/>
        <v>0.22365963902112315</v>
      </c>
      <c r="BW598" s="33">
        <f t="shared" si="1357"/>
        <v>0.3089114198044467</v>
      </c>
      <c r="BX598" s="33">
        <f t="shared" si="1357"/>
        <v>0.46253211601901717</v>
      </c>
      <c r="BY598" s="33">
        <f t="shared" si="1357"/>
        <v>0.13207931247827664</v>
      </c>
      <c r="BZ598" s="33">
        <f t="shared" si="1357"/>
        <v>0.18242365105760655</v>
      </c>
      <c r="CA598" s="33">
        <f t="shared" si="1357"/>
        <v>0.27314237003281872</v>
      </c>
      <c r="CB598" s="33">
        <f t="shared" si="1357"/>
        <v>0.45676969640891679</v>
      </c>
      <c r="CC598" s="33">
        <f t="shared" si="1357"/>
        <v>0.63087545012087987</v>
      </c>
      <c r="CD598" s="33">
        <f t="shared" si="1357"/>
        <v>0.94460786549614018</v>
      </c>
      <c r="CE598" s="33">
        <f t="shared" ref="CE598:CS598" si="1358">EXP(CE597)</f>
        <v>0.38321839150887177</v>
      </c>
      <c r="CF598" s="33">
        <f t="shared" si="1358"/>
        <v>0.52928877974716593</v>
      </c>
      <c r="CG598" s="33">
        <f t="shared" si="1358"/>
        <v>0.79250245729522295</v>
      </c>
      <c r="CH598" s="33">
        <f t="shared" si="1358"/>
        <v>0.22630467392797032</v>
      </c>
      <c r="CI598" s="33">
        <f t="shared" si="1358"/>
        <v>0.31256465599888278</v>
      </c>
      <c r="CJ598" s="33">
        <f t="shared" si="1358"/>
        <v>0.46800209530433934</v>
      </c>
      <c r="CK598" s="33">
        <f t="shared" si="1358"/>
        <v>0.93650244539196881</v>
      </c>
      <c r="CL598" s="33">
        <f t="shared" si="1358"/>
        <v>1.2934667216781446</v>
      </c>
      <c r="CM598" s="33">
        <f t="shared" si="1358"/>
        <v>1.9367037325997924</v>
      </c>
      <c r="CN598" s="33">
        <f t="shared" si="1358"/>
        <v>0.78570221183401023</v>
      </c>
      <c r="CO598" s="33">
        <f t="shared" si="1358"/>
        <v>1.0851863432463811</v>
      </c>
      <c r="CP598" s="33">
        <f t="shared" si="1358"/>
        <v>1.6248461644261392</v>
      </c>
      <c r="CQ598" s="33">
        <f t="shared" si="1358"/>
        <v>0.46398629813533981</v>
      </c>
      <c r="CR598" s="33">
        <f t="shared" si="1358"/>
        <v>0.64084278573507181</v>
      </c>
      <c r="CS598" s="33">
        <f t="shared" si="1358"/>
        <v>0.95953192636647755</v>
      </c>
    </row>
    <row r="599" spans="2:97" ht="14.25" thickTop="1" thickBot="1" x14ac:dyDescent="0.25">
      <c r="H599" s="32">
        <f t="shared" ref="H599:H600" si="1359">H598</f>
        <v>1.8063920894915875E-10</v>
      </c>
      <c r="I599" s="32">
        <f t="shared" ref="I599:J599" si="1360">I594</f>
        <v>-0.35114855557038532</v>
      </c>
      <c r="J599" s="32">
        <f t="shared" si="1360"/>
        <v>-9.3668444895648004E-2</v>
      </c>
      <c r="K599" s="32">
        <f t="shared" si="1355"/>
        <v>-0.35114855558730551</v>
      </c>
      <c r="L599" s="32">
        <f>$CE$5-$CE$7*SUMPRODUCT($B$5:$CD$5,Q599:CS599)</f>
        <v>5.3675108802053728E-10</v>
      </c>
      <c r="M599" s="32">
        <f>SUMPRODUCT($B$7:$CD$7, LN(Q599:CS599))</f>
        <v>-487.23803414472991</v>
      </c>
      <c r="O599" s="48">
        <f t="shared" si="1356"/>
        <v>1.0000000000000004</v>
      </c>
      <c r="P599" s="39" t="s">
        <v>405</v>
      </c>
      <c r="Q599" s="32">
        <f t="shared" ref="Q599:AV599" si="1361">Q598/$O598</f>
        <v>8.1791814153545153E-3</v>
      </c>
      <c r="R599" s="32">
        <f t="shared" si="1361"/>
        <v>1.1296819376591605E-2</v>
      </c>
      <c r="S599" s="32">
        <f t="shared" si="1361"/>
        <v>1.6914692806912976E-2</v>
      </c>
      <c r="T599" s="32">
        <f t="shared" si="1361"/>
        <v>6.8621293629894725E-3</v>
      </c>
      <c r="U599" s="32">
        <f t="shared" si="1361"/>
        <v>9.4777499135758735E-3</v>
      </c>
      <c r="V599" s="32">
        <f t="shared" si="1361"/>
        <v>1.4191005710958838E-2</v>
      </c>
      <c r="W599" s="32">
        <f t="shared" si="1361"/>
        <v>4.0523419083004315E-3</v>
      </c>
      <c r="X599" s="32">
        <f t="shared" si="1361"/>
        <v>5.5969628579608044E-3</v>
      </c>
      <c r="Y599" s="32">
        <f t="shared" si="1361"/>
        <v>8.3803152230864601E-3</v>
      </c>
      <c r="Z599" s="32">
        <f t="shared" si="1361"/>
        <v>1.4014208194064869E-2</v>
      </c>
      <c r="AA599" s="32">
        <f t="shared" si="1361"/>
        <v>1.9355968603055961E-2</v>
      </c>
      <c r="AB599" s="32">
        <f t="shared" si="1361"/>
        <v>2.8981632084811193E-2</v>
      </c>
      <c r="AC599" s="32">
        <f t="shared" si="1361"/>
        <v>1.1757571407697153E-2</v>
      </c>
      <c r="AD599" s="32">
        <f t="shared" si="1361"/>
        <v>1.6239175261571766E-2</v>
      </c>
      <c r="AE599" s="32">
        <f t="shared" si="1361"/>
        <v>2.4314867028526557E-2</v>
      </c>
      <c r="AF599" s="32">
        <f t="shared" si="1361"/>
        <v>6.9432820098409408E-3</v>
      </c>
      <c r="AG599" s="32">
        <f t="shared" si="1361"/>
        <v>9.5898353102504535E-3</v>
      </c>
      <c r="AH599" s="32">
        <f t="shared" si="1361"/>
        <v>1.4358830829666146E-2</v>
      </c>
      <c r="AI599" s="32">
        <f t="shared" si="1361"/>
        <v>2.8732948676666432E-2</v>
      </c>
      <c r="AJ599" s="32">
        <f t="shared" si="1361"/>
        <v>3.9685014291018561E-2</v>
      </c>
      <c r="AK599" s="32">
        <f t="shared" si="1361"/>
        <v>5.942024948734359E-2</v>
      </c>
      <c r="AL599" s="32">
        <f t="shared" si="1361"/>
        <v>2.4106227846870193E-2</v>
      </c>
      <c r="AM599" s="32">
        <f t="shared" si="1361"/>
        <v>3.3294737946004072E-2</v>
      </c>
      <c r="AN599" s="32">
        <f t="shared" si="1361"/>
        <v>4.9852108427110506E-2</v>
      </c>
      <c r="AO599" s="32">
        <f t="shared" si="1361"/>
        <v>1.4235621654377261E-2</v>
      </c>
      <c r="AP599" s="32">
        <f t="shared" si="1361"/>
        <v>1.9661777673875648E-2</v>
      </c>
      <c r="AQ599" s="32">
        <f t="shared" si="1361"/>
        <v>2.9439519063264703E-2</v>
      </c>
      <c r="AR599" s="32">
        <f t="shared" si="1361"/>
        <v>5.1920934923552452E-3</v>
      </c>
      <c r="AS599" s="32">
        <f t="shared" si="1361"/>
        <v>7.1711506801162709E-3</v>
      </c>
      <c r="AT599" s="32">
        <f t="shared" si="1361"/>
        <v>1.0737341793531347E-2</v>
      </c>
      <c r="AU599" s="32">
        <f t="shared" si="1361"/>
        <v>4.3560370408697183E-3</v>
      </c>
      <c r="AV599" s="32">
        <f t="shared" si="1361"/>
        <v>6.0164166986281312E-3</v>
      </c>
      <c r="AW599" s="32">
        <f t="shared" ref="AW599:CB599" si="1362">AW598/$O598</f>
        <v>9.0083621648893199E-3</v>
      </c>
      <c r="AX599" s="32">
        <f t="shared" si="1362"/>
        <v>2.5724014400007227E-3</v>
      </c>
      <c r="AY599" s="32">
        <f t="shared" si="1362"/>
        <v>3.5529172121331089E-3</v>
      </c>
      <c r="AZ599" s="32">
        <f t="shared" si="1362"/>
        <v>5.3197719825593152E-3</v>
      </c>
      <c r="BA599" s="32">
        <f t="shared" si="1362"/>
        <v>8.8961322007505474E-3</v>
      </c>
      <c r="BB599" s="32">
        <f t="shared" si="1362"/>
        <v>1.2287048485499736E-2</v>
      </c>
      <c r="BC599" s="32">
        <f t="shared" si="1362"/>
        <v>1.8397359797265238E-2</v>
      </c>
      <c r="BD599" s="32">
        <f t="shared" si="1362"/>
        <v>7.4636332038321108E-3</v>
      </c>
      <c r="BE599" s="32">
        <f t="shared" si="1362"/>
        <v>1.0308527457104769E-2</v>
      </c>
      <c r="BF599" s="32">
        <f t="shared" si="1362"/>
        <v>1.5434926364305847E-2</v>
      </c>
      <c r="BG599" s="32">
        <f t="shared" si="1362"/>
        <v>4.4075522363651891E-3</v>
      </c>
      <c r="BH599" s="32">
        <f t="shared" si="1362"/>
        <v>6.0875678113262374E-3</v>
      </c>
      <c r="BI599" s="32">
        <f t="shared" si="1362"/>
        <v>9.1148965064626938E-3</v>
      </c>
      <c r="BJ599" s="32">
        <f t="shared" si="1362"/>
        <v>1.8239497116452064E-2</v>
      </c>
      <c r="BK599" s="32">
        <f t="shared" si="1362"/>
        <v>2.5191800252481803E-2</v>
      </c>
      <c r="BL599" s="32">
        <f t="shared" si="1362"/>
        <v>3.7719604812554396E-2</v>
      </c>
      <c r="BM599" s="32">
        <f t="shared" si="1362"/>
        <v>1.5302483509413952E-2</v>
      </c>
      <c r="BN599" s="32">
        <f t="shared" si="1362"/>
        <v>2.1135292572750472E-2</v>
      </c>
      <c r="BO599" s="32">
        <f t="shared" si="1362"/>
        <v>3.1645808376212621E-2</v>
      </c>
      <c r="BP599" s="32">
        <f t="shared" si="1362"/>
        <v>9.0366840882841505E-3</v>
      </c>
      <c r="BQ599" s="32">
        <f t="shared" si="1362"/>
        <v>1.2481174181688037E-2</v>
      </c>
      <c r="BR599" s="32">
        <f t="shared" si="1362"/>
        <v>1.8688023603376652E-2</v>
      </c>
      <c r="BS599" s="32">
        <f t="shared" si="1362"/>
        <v>2.092222316630431E-3</v>
      </c>
      <c r="BT599" s="32">
        <f t="shared" si="1362"/>
        <v>2.8897094227886837E-3</v>
      </c>
      <c r="BU599" s="32">
        <f t="shared" si="1362"/>
        <v>4.3267530052746297E-3</v>
      </c>
      <c r="BV599" s="32">
        <f t="shared" si="1362"/>
        <v>1.7553223805379116E-3</v>
      </c>
      <c r="BW599" s="32">
        <f t="shared" si="1362"/>
        <v>2.4243941873449805E-3</v>
      </c>
      <c r="BX599" s="32">
        <f t="shared" si="1362"/>
        <v>3.630037938535083E-3</v>
      </c>
      <c r="BY599" s="32">
        <f t="shared" si="1362"/>
        <v>1.0365829714018423E-3</v>
      </c>
      <c r="BZ599" s="32">
        <f t="shared" si="1362"/>
        <v>1.4316946894947522E-3</v>
      </c>
      <c r="CA599" s="32">
        <f t="shared" si="1362"/>
        <v>2.1436720424398673E-3</v>
      </c>
      <c r="CB599" s="32">
        <f t="shared" si="1362"/>
        <v>3.5848133993561368E-3</v>
      </c>
      <c r="CC599" s="32">
        <f t="shared" ref="CC599:CS599" si="1363">CC598/$O598</f>
        <v>4.951227685852269E-3</v>
      </c>
      <c r="CD599" s="32">
        <f t="shared" si="1363"/>
        <v>7.413457941693828E-3</v>
      </c>
      <c r="CE599" s="32">
        <f t="shared" si="1363"/>
        <v>3.0075691000544485E-3</v>
      </c>
      <c r="CF599" s="32">
        <f t="shared" si="1363"/>
        <v>4.1539566321577449E-3</v>
      </c>
      <c r="CG599" s="32">
        <f t="shared" si="1363"/>
        <v>6.2197064522232174E-3</v>
      </c>
      <c r="CH599" s="32">
        <f t="shared" si="1363"/>
        <v>1.7760811056687089E-3</v>
      </c>
      <c r="CI599" s="32">
        <f t="shared" si="1363"/>
        <v>2.4530654634033274E-3</v>
      </c>
      <c r="CJ599" s="32">
        <f t="shared" si="1363"/>
        <v>3.6729673517391257E-3</v>
      </c>
      <c r="CK599" s="32">
        <f t="shared" si="1363"/>
        <v>7.3498450995432138E-3</v>
      </c>
      <c r="CL599" s="32">
        <f t="shared" si="1363"/>
        <v>1.0151367027951878E-2</v>
      </c>
      <c r="CM599" s="32">
        <f t="shared" si="1363"/>
        <v>1.5199610538505175E-2</v>
      </c>
      <c r="CN599" s="32">
        <f t="shared" si="1363"/>
        <v>6.1663368630409214E-3</v>
      </c>
      <c r="CO599" s="32">
        <f t="shared" si="1363"/>
        <v>8.5167439404414333E-3</v>
      </c>
      <c r="CP599" s="32">
        <f t="shared" si="1363"/>
        <v>1.2752094431660158E-2</v>
      </c>
      <c r="CQ599" s="32">
        <f t="shared" si="1363"/>
        <v>3.6414506298249856E-3</v>
      </c>
      <c r="CR599" s="32">
        <f t="shared" si="1363"/>
        <v>5.0294531866824444E-3</v>
      </c>
      <c r="CS599" s="32">
        <f t="shared" si="1363"/>
        <v>7.5305847427960112E-3</v>
      </c>
    </row>
    <row r="600" spans="2:97" ht="13.5" thickTop="1" x14ac:dyDescent="0.2">
      <c r="H600" s="34">
        <f t="shared" si="1359"/>
        <v>1.8063920894915875E-10</v>
      </c>
      <c r="I600" s="34">
        <f t="shared" ref="I600:J600" si="1364">I595</f>
        <v>0.36329528357971702</v>
      </c>
      <c r="J600" s="34">
        <f t="shared" si="1364"/>
        <v>-0.58906385770073988</v>
      </c>
      <c r="K600" s="34">
        <f t="shared" si="1355"/>
        <v>0.36329528347330897</v>
      </c>
      <c r="L600" s="34">
        <f>$CE$6-$CE$7*SUMPRODUCT($B$6:$CD$6,Q599:CS599)</f>
        <v>3.8305785210468457E-9</v>
      </c>
    </row>
    <row r="601" spans="2:97" ht="13.5" thickBot="1" x14ac:dyDescent="0.25">
      <c r="B601" s="39" t="s">
        <v>406</v>
      </c>
      <c r="D601" s="39" t="s">
        <v>407</v>
      </c>
      <c r="E601" s="39" t="s">
        <v>408</v>
      </c>
      <c r="F601" s="39" t="s">
        <v>409</v>
      </c>
      <c r="H601" s="39" t="s">
        <v>386</v>
      </c>
      <c r="I601" s="39" t="s">
        <v>410</v>
      </c>
      <c r="J601" s="39" t="s">
        <v>411</v>
      </c>
      <c r="K601" s="39" t="s">
        <v>388</v>
      </c>
      <c r="L601" s="39" t="s">
        <v>412</v>
      </c>
      <c r="M601" s="39" t="s">
        <v>413</v>
      </c>
      <c r="O601" s="45" t="s">
        <v>375</v>
      </c>
    </row>
    <row r="602" spans="2:97" ht="14.25" thickTop="1" thickBot="1" x14ac:dyDescent="0.25">
      <c r="B602" s="32">
        <f>1+B597</f>
        <v>9</v>
      </c>
      <c r="D602" s="32">
        <f>IF(F597,IF(M602&lt;0,D597,H602),E597)</f>
        <v>9.0319604474579375E-11</v>
      </c>
      <c r="E602" s="32">
        <f>IF(F597,IF(M602&lt;0,H602,E597),H602)</f>
        <v>1.8063920894915875E-10</v>
      </c>
      <c r="F602" s="32" t="b">
        <f>OR(F597,M602*M597&lt;=0)</f>
        <v>1</v>
      </c>
      <c r="H602" s="32">
        <f>IF(F597,(D597+E597)/2,2*H597)</f>
        <v>9.0319604474579375E-11</v>
      </c>
      <c r="I602" s="32">
        <f>I597</f>
        <v>-0.68168263201982149</v>
      </c>
      <c r="J602" s="32">
        <f>J597</f>
        <v>1</v>
      </c>
      <c r="K602" s="32">
        <f>I602+J602*H602</f>
        <v>-0.68168263192950185</v>
      </c>
      <c r="L602" s="32">
        <f>$CE$3-$CE$7*SUMPRODUCT($B$3:$CD$3,Q604:CS604)</f>
        <v>3.7962166743454873E-10</v>
      </c>
      <c r="M602" s="32">
        <f>SUMPRODUCT(L602:L605,J602:J605)</f>
        <v>6.2705547211184772E-10</v>
      </c>
      <c r="O602" s="46">
        <f>SUM(Q602:CS602)</f>
        <v>7.3626050838770443</v>
      </c>
      <c r="P602" s="39" t="s">
        <v>402</v>
      </c>
      <c r="Q602" s="32">
        <f t="shared" ref="Q602:AV602" si="1365">SUMPRODUCT(B$3:B$6,$K602:$K605)</f>
        <v>4.1309690183187753E-2</v>
      </c>
      <c r="R602" s="32">
        <f t="shared" si="1365"/>
        <v>0.36423883109564376</v>
      </c>
      <c r="S602" s="32">
        <f t="shared" si="1365"/>
        <v>0.7679002572362138</v>
      </c>
      <c r="T602" s="32">
        <f t="shared" si="1365"/>
        <v>-0.13426458760623497</v>
      </c>
      <c r="U602" s="32">
        <f t="shared" si="1365"/>
        <v>0.18866455330622106</v>
      </c>
      <c r="V602" s="32">
        <f t="shared" si="1365"/>
        <v>0.59232597944679111</v>
      </c>
      <c r="W602" s="32">
        <f t="shared" si="1365"/>
        <v>-0.66098742097450314</v>
      </c>
      <c r="X602" s="32">
        <f t="shared" si="1365"/>
        <v>-0.33805828006204713</v>
      </c>
      <c r="Y602" s="32">
        <f t="shared" si="1365"/>
        <v>6.5603146078522911E-2</v>
      </c>
      <c r="Z602" s="32">
        <f t="shared" si="1365"/>
        <v>0.57978930201059908</v>
      </c>
      <c r="AA602" s="32">
        <f t="shared" si="1365"/>
        <v>0.90271844292305514</v>
      </c>
      <c r="AB602" s="32">
        <f t="shared" si="1365"/>
        <v>1.3063798690636252</v>
      </c>
      <c r="AC602" s="32">
        <f t="shared" si="1365"/>
        <v>0.40421502422117633</v>
      </c>
      <c r="AD602" s="32">
        <f t="shared" si="1365"/>
        <v>0.72714416513363234</v>
      </c>
      <c r="AE602" s="32">
        <f t="shared" si="1365"/>
        <v>1.1308055912742023</v>
      </c>
      <c r="AF602" s="32">
        <f t="shared" si="1365"/>
        <v>-0.12250780914709181</v>
      </c>
      <c r="AG602" s="32">
        <f t="shared" si="1365"/>
        <v>0.20042133176536422</v>
      </c>
      <c r="AH602" s="32">
        <f t="shared" si="1365"/>
        <v>0.60408275790593424</v>
      </c>
      <c r="AI602" s="32">
        <f t="shared" si="1365"/>
        <v>1.2977621177804808</v>
      </c>
      <c r="AJ602" s="32">
        <f t="shared" si="1365"/>
        <v>1.620691258692937</v>
      </c>
      <c r="AK602" s="32">
        <f t="shared" si="1365"/>
        <v>2.0243526848335067</v>
      </c>
      <c r="AL602" s="32">
        <f t="shared" si="1365"/>
        <v>1.1221878399910581</v>
      </c>
      <c r="AM602" s="32">
        <f t="shared" si="1365"/>
        <v>1.4451169809035143</v>
      </c>
      <c r="AN602" s="32">
        <f t="shared" si="1365"/>
        <v>1.8487784070440842</v>
      </c>
      <c r="AO602" s="32">
        <f t="shared" si="1365"/>
        <v>0.59546500662279001</v>
      </c>
      <c r="AP602" s="32">
        <f t="shared" si="1365"/>
        <v>0.91839414753524606</v>
      </c>
      <c r="AQ602" s="32">
        <f t="shared" si="1365"/>
        <v>1.3220555736758162</v>
      </c>
      <c r="AR602" s="32">
        <f t="shared" si="1365"/>
        <v>-0.41314539776981352</v>
      </c>
      <c r="AS602" s="32">
        <f t="shared" si="1365"/>
        <v>-9.0216256857357485E-2</v>
      </c>
      <c r="AT602" s="32">
        <f t="shared" si="1365"/>
        <v>0.31344516928321253</v>
      </c>
      <c r="AU602" s="32">
        <f t="shared" si="1365"/>
        <v>-0.58871967555923621</v>
      </c>
      <c r="AV602" s="32">
        <f t="shared" si="1365"/>
        <v>-0.26579053464678021</v>
      </c>
      <c r="AW602" s="32">
        <f t="shared" ref="AW602:CB602" si="1366">SUMPRODUCT(AH$3:AH$6,$K602:$K605)</f>
        <v>0.13787089149378981</v>
      </c>
      <c r="AX602" s="32">
        <f t="shared" si="1366"/>
        <v>-1.1154425089275044</v>
      </c>
      <c r="AY602" s="32">
        <f t="shared" si="1366"/>
        <v>-0.79251336801504835</v>
      </c>
      <c r="AZ602" s="32">
        <f t="shared" si="1366"/>
        <v>-0.3888519418744783</v>
      </c>
      <c r="BA602" s="32">
        <f t="shared" si="1366"/>
        <v>0.12533421405759781</v>
      </c>
      <c r="BB602" s="32">
        <f t="shared" si="1366"/>
        <v>0.44826335497005382</v>
      </c>
      <c r="BC602" s="32">
        <f t="shared" si="1366"/>
        <v>0.85192478111062386</v>
      </c>
      <c r="BD602" s="32">
        <f t="shared" si="1366"/>
        <v>-5.0240063731824935E-2</v>
      </c>
      <c r="BE602" s="32">
        <f t="shared" si="1366"/>
        <v>0.27268907718063107</v>
      </c>
      <c r="BF602" s="32">
        <f t="shared" si="1366"/>
        <v>0.67635050332120117</v>
      </c>
      <c r="BG602" s="32">
        <f t="shared" si="1366"/>
        <v>-0.57696289710009308</v>
      </c>
      <c r="BH602" s="32">
        <f t="shared" si="1366"/>
        <v>-0.25403375618763707</v>
      </c>
      <c r="BI602" s="32">
        <f t="shared" si="1366"/>
        <v>0.14962766995293297</v>
      </c>
      <c r="BJ602" s="32">
        <f t="shared" si="1366"/>
        <v>0.8433070298274794</v>
      </c>
      <c r="BK602" s="32">
        <f t="shared" si="1366"/>
        <v>1.1662361707399356</v>
      </c>
      <c r="BL602" s="32">
        <f t="shared" si="1366"/>
        <v>1.5698975968805056</v>
      </c>
      <c r="BM602" s="32">
        <f t="shared" si="1366"/>
        <v>0.66773275203805671</v>
      </c>
      <c r="BN602" s="32">
        <f t="shared" si="1366"/>
        <v>0.99066189295051277</v>
      </c>
      <c r="BO602" s="32">
        <f t="shared" si="1366"/>
        <v>1.3943233190910829</v>
      </c>
      <c r="BP602" s="32">
        <f t="shared" si="1366"/>
        <v>0.14100991866978868</v>
      </c>
      <c r="BQ602" s="32">
        <f t="shared" si="1366"/>
        <v>0.46393905958224468</v>
      </c>
      <c r="BR602" s="32">
        <f t="shared" si="1366"/>
        <v>0.86760048572281478</v>
      </c>
      <c r="BS602" s="32">
        <f t="shared" si="1366"/>
        <v>-1.3220555736758162</v>
      </c>
      <c r="BT602" s="32">
        <f t="shared" si="1366"/>
        <v>-0.99912643276336011</v>
      </c>
      <c r="BU602" s="32">
        <f t="shared" si="1366"/>
        <v>-0.59546500662279001</v>
      </c>
      <c r="BV602" s="32">
        <f t="shared" si="1366"/>
        <v>-1.4976298514652389</v>
      </c>
      <c r="BW602" s="32">
        <f t="shared" si="1366"/>
        <v>-1.1747007105527827</v>
      </c>
      <c r="BX602" s="32">
        <f t="shared" si="1366"/>
        <v>-0.7710392844122127</v>
      </c>
      <c r="BY602" s="32">
        <f t="shared" si="1366"/>
        <v>-2.0243526848335067</v>
      </c>
      <c r="BZ602" s="32">
        <f t="shared" si="1366"/>
        <v>-1.7014235439210508</v>
      </c>
      <c r="CA602" s="32">
        <f t="shared" si="1366"/>
        <v>-1.2977621177804808</v>
      </c>
      <c r="CB602" s="32">
        <f t="shared" si="1366"/>
        <v>-0.78357596184840461</v>
      </c>
      <c r="CC602" s="32">
        <f t="shared" ref="CC602:CS602" si="1367">SUMPRODUCT(BN$3:BN$6,$K602:$K605)</f>
        <v>-0.46064682093594861</v>
      </c>
      <c r="CD602" s="32">
        <f t="shared" si="1367"/>
        <v>-5.6985394795378563E-2</v>
      </c>
      <c r="CE602" s="32">
        <f t="shared" si="1367"/>
        <v>-0.95915023963782731</v>
      </c>
      <c r="CF602" s="32">
        <f t="shared" si="1367"/>
        <v>-0.63622109872537136</v>
      </c>
      <c r="CG602" s="32">
        <f t="shared" si="1367"/>
        <v>-0.23255967258480131</v>
      </c>
      <c r="CH602" s="32">
        <f t="shared" si="1367"/>
        <v>-1.4858730730060956</v>
      </c>
      <c r="CI602" s="32">
        <f t="shared" si="1367"/>
        <v>-1.1629439320936394</v>
      </c>
      <c r="CJ602" s="32">
        <f t="shared" si="1367"/>
        <v>-0.75928250595306945</v>
      </c>
      <c r="CK602" s="32">
        <f t="shared" si="1367"/>
        <v>-6.5603146078522911E-2</v>
      </c>
      <c r="CL602" s="32">
        <f t="shared" si="1367"/>
        <v>0.25732599483393309</v>
      </c>
      <c r="CM602" s="32">
        <f t="shared" si="1367"/>
        <v>0.66098742097450314</v>
      </c>
      <c r="CN602" s="32">
        <f t="shared" si="1367"/>
        <v>-0.24117742386794563</v>
      </c>
      <c r="CO602" s="32">
        <f t="shared" si="1367"/>
        <v>8.1751717044510397E-2</v>
      </c>
      <c r="CP602" s="32">
        <f t="shared" si="1367"/>
        <v>0.48541314318508044</v>
      </c>
      <c r="CQ602" s="32">
        <f t="shared" si="1367"/>
        <v>-0.7679002572362138</v>
      </c>
      <c r="CR602" s="32">
        <f t="shared" si="1367"/>
        <v>-0.4449711163237578</v>
      </c>
      <c r="CS602" s="32">
        <f t="shared" si="1367"/>
        <v>-4.1309690183187753E-2</v>
      </c>
    </row>
    <row r="603" spans="2:97" ht="14.25" thickTop="1" thickBot="1" x14ac:dyDescent="0.25">
      <c r="H603" s="33">
        <f>H602</f>
        <v>9.0319604474579375E-11</v>
      </c>
      <c r="I603" s="33">
        <f t="shared" ref="I603:J603" si="1368">I598</f>
        <v>0.62822621377012666</v>
      </c>
      <c r="J603" s="33">
        <f t="shared" si="1368"/>
        <v>0.31576583367164573</v>
      </c>
      <c r="K603" s="33">
        <f t="shared" ref="K603:K605" si="1369">I603+J603*H603</f>
        <v>0.62822621379864652</v>
      </c>
      <c r="L603" s="33">
        <f>$CE$4-$CE$7*SUMPRODUCT($B$4:$CD$4,Q604:CS604)</f>
        <v>1.6063950170064345E-10</v>
      </c>
      <c r="M603" s="39" t="s">
        <v>414</v>
      </c>
      <c r="O603" s="47">
        <f t="shared" ref="O603:O604" si="1370">SUM(Q603:CS603)</f>
        <v>127.41798401850802</v>
      </c>
      <c r="P603" s="39" t="s">
        <v>404</v>
      </c>
      <c r="Q603" s="33">
        <f>EXP(Q602)</f>
        <v>1.0421748068810393</v>
      </c>
      <c r="R603" s="33">
        <f>EXP(R602)</f>
        <v>1.4394179508752007</v>
      </c>
      <c r="S603" s="33">
        <f t="shared" ref="S603:CD603" si="1371">EXP(S602)</f>
        <v>2.1552360580093985</v>
      </c>
      <c r="T603" s="33">
        <f t="shared" si="1371"/>
        <v>0.87435868952254292</v>
      </c>
      <c r="U603" s="33">
        <f t="shared" si="1371"/>
        <v>1.2076357870989354</v>
      </c>
      <c r="V603" s="33">
        <f t="shared" si="1371"/>
        <v>1.8081893391114499</v>
      </c>
      <c r="W603" s="33">
        <f t="shared" si="1371"/>
        <v>0.51634123652548314</v>
      </c>
      <c r="X603" s="33">
        <f t="shared" si="1371"/>
        <v>0.71315372404383559</v>
      </c>
      <c r="Y603" s="33">
        <f t="shared" si="1371"/>
        <v>1.0678028713122667</v>
      </c>
      <c r="Z603" s="33">
        <f t="shared" si="1371"/>
        <v>1.7856621556853134</v>
      </c>
      <c r="AA603" s="33">
        <f t="shared" si="1371"/>
        <v>2.466298498218582</v>
      </c>
      <c r="AB603" s="33">
        <f t="shared" si="1371"/>
        <v>3.6927811341682877</v>
      </c>
      <c r="AC603" s="33">
        <f t="shared" si="1371"/>
        <v>1.4981260457135843</v>
      </c>
      <c r="AD603" s="33">
        <f t="shared" si="1371"/>
        <v>2.0691629740383508</v>
      </c>
      <c r="AE603" s="33">
        <f t="shared" si="1371"/>
        <v>3.0981513387643345</v>
      </c>
      <c r="AF603" s="33">
        <f t="shared" si="1371"/>
        <v>0.88469899617191472</v>
      </c>
      <c r="AG603" s="33">
        <f t="shared" si="1371"/>
        <v>1.2219174823677013</v>
      </c>
      <c r="AH603" s="33">
        <f t="shared" si="1371"/>
        <v>1.8295732773859663</v>
      </c>
      <c r="AI603" s="33">
        <f t="shared" si="1371"/>
        <v>3.6610943951316792</v>
      </c>
      <c r="AJ603" s="33">
        <f t="shared" si="1371"/>
        <v>5.0565845167303687</v>
      </c>
      <c r="AK603" s="33">
        <f t="shared" si="1371"/>
        <v>7.5712084000362712</v>
      </c>
      <c r="AL603" s="33">
        <f t="shared" si="1371"/>
        <v>3.071566954420784</v>
      </c>
      <c r="AM603" s="33">
        <f t="shared" si="1371"/>
        <v>4.2423483875416883</v>
      </c>
      <c r="AN603" s="33">
        <f t="shared" si="1371"/>
        <v>6.3520551552858926</v>
      </c>
      <c r="AO603" s="33">
        <f t="shared" si="1371"/>
        <v>1.8138742124041642</v>
      </c>
      <c r="AP603" s="33">
        <f t="shared" si="1371"/>
        <v>2.5052640734791809</v>
      </c>
      <c r="AQ603" s="33">
        <f t="shared" si="1371"/>
        <v>3.7511241698179822</v>
      </c>
      <c r="AR603" s="33">
        <f t="shared" si="1371"/>
        <v>0.66156608560115604</v>
      </c>
      <c r="AS603" s="33">
        <f t="shared" si="1371"/>
        <v>0.91373356275464279</v>
      </c>
      <c r="AT603" s="33">
        <f t="shared" si="1371"/>
        <v>1.3681304451322223</v>
      </c>
      <c r="AU603" s="33">
        <f t="shared" si="1371"/>
        <v>0.55503745803443993</v>
      </c>
      <c r="AV603" s="33">
        <f t="shared" si="1371"/>
        <v>0.76659968675879642</v>
      </c>
      <c r="AW603" s="33">
        <f t="shared" si="1371"/>
        <v>1.147827346433111</v>
      </c>
      <c r="AX603" s="33">
        <f t="shared" si="1371"/>
        <v>0.32777020556170128</v>
      </c>
      <c r="AY603" s="33">
        <f t="shared" si="1371"/>
        <v>0.45270554856295009</v>
      </c>
      <c r="AZ603" s="33">
        <f t="shared" si="1371"/>
        <v>0.67783462150833496</v>
      </c>
      <c r="BA603" s="33">
        <f t="shared" si="1371"/>
        <v>1.1335272305020325</v>
      </c>
      <c r="BB603" s="33">
        <f t="shared" si="1371"/>
        <v>1.5655909475239511</v>
      </c>
      <c r="BC603" s="33">
        <f t="shared" si="1371"/>
        <v>2.3441544967152272</v>
      </c>
      <c r="BD603" s="33">
        <f t="shared" si="1371"/>
        <v>0.95100109622301243</v>
      </c>
      <c r="BE603" s="33">
        <f t="shared" si="1371"/>
        <v>1.3134917867590061</v>
      </c>
      <c r="BF603" s="33">
        <f t="shared" si="1371"/>
        <v>1.9666872008932192</v>
      </c>
      <c r="BG603" s="33">
        <f t="shared" si="1371"/>
        <v>0.56160142038391681</v>
      </c>
      <c r="BH603" s="33">
        <f t="shared" si="1371"/>
        <v>0.77566561809039536</v>
      </c>
      <c r="BI603" s="33">
        <f t="shared" si="1371"/>
        <v>1.1614017374523553</v>
      </c>
      <c r="BJ603" s="33">
        <f t="shared" si="1371"/>
        <v>2.3240399518504828</v>
      </c>
      <c r="BK603" s="33">
        <f t="shared" si="1371"/>
        <v>3.209888401789561</v>
      </c>
      <c r="BL603" s="33">
        <f t="shared" si="1371"/>
        <v>4.8061560032071782</v>
      </c>
      <c r="BM603" s="33">
        <f t="shared" si="1371"/>
        <v>1.9498115990535294</v>
      </c>
      <c r="BN603" s="33">
        <f t="shared" si="1371"/>
        <v>2.6930163711227513</v>
      </c>
      <c r="BO603" s="33">
        <f t="shared" si="1371"/>
        <v>4.0322451059640807</v>
      </c>
      <c r="BP603" s="33">
        <f t="shared" si="1371"/>
        <v>1.1514360686422529</v>
      </c>
      <c r="BQ603" s="33">
        <f t="shared" si="1371"/>
        <v>1.5903260523529572</v>
      </c>
      <c r="BR603" s="33">
        <f t="shared" si="1371"/>
        <v>2.3811902928811026</v>
      </c>
      <c r="BS603" s="33">
        <f t="shared" si="1371"/>
        <v>0.26658674965924245</v>
      </c>
      <c r="BT603" s="33">
        <f t="shared" si="1371"/>
        <v>0.36820094900719313</v>
      </c>
      <c r="BU603" s="33">
        <f t="shared" si="1371"/>
        <v>0.55130614524508259</v>
      </c>
      <c r="BV603" s="33">
        <f t="shared" si="1371"/>
        <v>0.22365963899445535</v>
      </c>
      <c r="BW603" s="33">
        <f t="shared" si="1371"/>
        <v>0.3089114197822232</v>
      </c>
      <c r="BX603" s="33">
        <f t="shared" si="1371"/>
        <v>0.46253211601308486</v>
      </c>
      <c r="BY603" s="33">
        <f t="shared" si="1371"/>
        <v>0.13207931246420443</v>
      </c>
      <c r="BZ603" s="33">
        <f t="shared" si="1371"/>
        <v>0.18242365104679772</v>
      </c>
      <c r="CA603" s="33">
        <f t="shared" si="1371"/>
        <v>0.27314237003278163</v>
      </c>
      <c r="CB603" s="33">
        <f t="shared" si="1371"/>
        <v>0.45676969634135628</v>
      </c>
      <c r="CC603" s="33">
        <f t="shared" si="1371"/>
        <v>0.63087545005740309</v>
      </c>
      <c r="CD603" s="33">
        <f t="shared" si="1371"/>
        <v>0.94460786545693776</v>
      </c>
      <c r="CE603" s="33">
        <f t="shared" ref="CE603:CS603" si="1372">EXP(CE602)</f>
        <v>0.3832183914538112</v>
      </c>
      <c r="CF603" s="33">
        <f t="shared" si="1372"/>
        <v>0.52928877969614951</v>
      </c>
      <c r="CG603" s="33">
        <f t="shared" si="1372"/>
        <v>0.79250245726568536</v>
      </c>
      <c r="CH603" s="33">
        <f t="shared" si="1372"/>
        <v>0.22630467389832684</v>
      </c>
      <c r="CI603" s="33">
        <f t="shared" si="1372"/>
        <v>0.31256465597272221</v>
      </c>
      <c r="CJ603" s="33">
        <f t="shared" si="1372"/>
        <v>0.46800209529283537</v>
      </c>
      <c r="CK603" s="33">
        <f t="shared" si="1372"/>
        <v>0.9365024452229268</v>
      </c>
      <c r="CL603" s="33">
        <f t="shared" si="1372"/>
        <v>1.2934667215058406</v>
      </c>
      <c r="CM603" s="33">
        <f t="shared" si="1372"/>
        <v>1.9367037324562915</v>
      </c>
      <c r="CN603" s="33">
        <f t="shared" si="1372"/>
        <v>0.7857022116955118</v>
      </c>
      <c r="CO603" s="33">
        <f t="shared" si="1372"/>
        <v>1.0851863431064126</v>
      </c>
      <c r="CP603" s="33">
        <f t="shared" si="1372"/>
        <v>1.6248461643126189</v>
      </c>
      <c r="CQ603" s="33">
        <f t="shared" si="1372"/>
        <v>0.46398629805943936</v>
      </c>
      <c r="CR603" s="33">
        <f t="shared" si="1372"/>
        <v>0.64084278566054764</v>
      </c>
      <c r="CS603" s="33">
        <f t="shared" si="1372"/>
        <v>0.9595319263116161</v>
      </c>
    </row>
    <row r="604" spans="2:97" ht="14.25" thickTop="1" thickBot="1" x14ac:dyDescent="0.25">
      <c r="H604" s="32">
        <f t="shared" ref="H604:H605" si="1373">H603</f>
        <v>9.0319604474579375E-11</v>
      </c>
      <c r="I604" s="32">
        <f t="shared" ref="I604:J604" si="1374">I599</f>
        <v>-0.35114855557038532</v>
      </c>
      <c r="J604" s="32">
        <f t="shared" si="1374"/>
        <v>-9.3668444895648004E-2</v>
      </c>
      <c r="K604" s="32">
        <f t="shared" si="1369"/>
        <v>-0.35114855557884544</v>
      </c>
      <c r="L604" s="32">
        <f>$CE$5-$CE$7*SUMPRODUCT($B$5:$CD$5,Q604:CS604)</f>
        <v>-4.5723425046162447E-11</v>
      </c>
      <c r="M604" s="32">
        <f>SUMPRODUCT($B$7:$CD$7, LN(Q604:CS604))</f>
        <v>-487.2380341447298</v>
      </c>
      <c r="O604" s="48">
        <f t="shared" si="1370"/>
        <v>1.0000000000000002</v>
      </c>
      <c r="P604" s="39" t="s">
        <v>405</v>
      </c>
      <c r="Q604" s="32">
        <f t="shared" ref="Q604:AV604" si="1375">Q603/$O603</f>
        <v>8.1791814154716092E-3</v>
      </c>
      <c r="R604" s="32">
        <f t="shared" si="1375"/>
        <v>1.1296819377287581E-2</v>
      </c>
      <c r="S604" s="32">
        <f t="shared" si="1375"/>
        <v>1.6914692808954981E-2</v>
      </c>
      <c r="T604" s="32">
        <f t="shared" si="1375"/>
        <v>6.8621293631167361E-3</v>
      </c>
      <c r="U604" s="32">
        <f t="shared" si="1375"/>
        <v>9.4777499141998744E-3</v>
      </c>
      <c r="V604" s="32">
        <f t="shared" si="1375"/>
        <v>1.4191005712732062E-2</v>
      </c>
      <c r="W604" s="32">
        <f t="shared" si="1375"/>
        <v>4.0523419084270108E-3</v>
      </c>
      <c r="X604" s="32">
        <f t="shared" si="1375"/>
        <v>5.5969628584003252E-3</v>
      </c>
      <c r="Y604" s="32">
        <f t="shared" si="1375"/>
        <v>8.3803152242399592E-3</v>
      </c>
      <c r="Z604" s="32">
        <f t="shared" si="1375"/>
        <v>1.4014208193922909E-2</v>
      </c>
      <c r="AA604" s="32">
        <f t="shared" si="1375"/>
        <v>1.9355968603775284E-2</v>
      </c>
      <c r="AB604" s="32">
        <f t="shared" si="1375"/>
        <v>2.8981632087601503E-2</v>
      </c>
      <c r="AC604" s="32">
        <f t="shared" si="1375"/>
        <v>1.1757571407627787E-2</v>
      </c>
      <c r="AD604" s="32">
        <f t="shared" si="1375"/>
        <v>1.6239175262243954E-2</v>
      </c>
      <c r="AE604" s="32">
        <f t="shared" si="1375"/>
        <v>2.4314867030970404E-2</v>
      </c>
      <c r="AF604" s="32">
        <f t="shared" si="1375"/>
        <v>6.9432820098880889E-3</v>
      </c>
      <c r="AG604" s="32">
        <f t="shared" si="1375"/>
        <v>9.5898353107691011E-3</v>
      </c>
      <c r="AH604" s="32">
        <f t="shared" si="1375"/>
        <v>1.4358830831291546E-2</v>
      </c>
      <c r="AI604" s="32">
        <f t="shared" si="1375"/>
        <v>2.8732948675438855E-2</v>
      </c>
      <c r="AJ604" s="32">
        <f t="shared" si="1375"/>
        <v>3.9685014291199881E-2</v>
      </c>
      <c r="AK604" s="32">
        <f t="shared" si="1375"/>
        <v>5.9420249491127716E-2</v>
      </c>
      <c r="AL604" s="32">
        <f t="shared" si="1375"/>
        <v>2.4106227845942262E-2</v>
      </c>
      <c r="AM604" s="32">
        <f t="shared" si="1375"/>
        <v>3.3294737946297039E-2</v>
      </c>
      <c r="AN604" s="32">
        <f t="shared" si="1375"/>
        <v>4.9852108430496193E-2</v>
      </c>
      <c r="AO604" s="32">
        <f t="shared" si="1375"/>
        <v>1.4235621654009932E-2</v>
      </c>
      <c r="AP604" s="32">
        <f t="shared" si="1375"/>
        <v>1.9661777674298161E-2</v>
      </c>
      <c r="AQ604" s="32">
        <f t="shared" si="1375"/>
        <v>2.9439519065637666E-2</v>
      </c>
      <c r="AR604" s="32">
        <f t="shared" si="1375"/>
        <v>5.1920934921169419E-3</v>
      </c>
      <c r="AS604" s="32">
        <f t="shared" si="1375"/>
        <v>7.1711506801262759E-3</v>
      </c>
      <c r="AT604" s="32">
        <f t="shared" si="1375"/>
        <v>1.0737341794181073E-2</v>
      </c>
      <c r="AU604" s="32">
        <f t="shared" si="1375"/>
        <v>4.3560370406882151E-3</v>
      </c>
      <c r="AV604" s="32">
        <f t="shared" si="1375"/>
        <v>6.0164166986619756E-3</v>
      </c>
      <c r="AW604" s="32">
        <f t="shared" ref="AW604:CB604" si="1376">AW603/$O603</f>
        <v>9.0083621654725287E-3</v>
      </c>
      <c r="AX604" s="32">
        <f t="shared" si="1376"/>
        <v>2.5724014399261821E-3</v>
      </c>
      <c r="AY604" s="32">
        <f t="shared" si="1376"/>
        <v>3.5529172121981823E-3</v>
      </c>
      <c r="AZ604" s="32">
        <f t="shared" si="1376"/>
        <v>5.3197719829712305E-3</v>
      </c>
      <c r="BA604" s="32">
        <f t="shared" si="1376"/>
        <v>8.8961322001247702E-3</v>
      </c>
      <c r="BB604" s="32">
        <f t="shared" si="1376"/>
        <v>1.2287048485216515E-2</v>
      </c>
      <c r="BC604" s="32">
        <f t="shared" si="1376"/>
        <v>1.8397359797928749E-2</v>
      </c>
      <c r="BD604" s="32">
        <f t="shared" si="1376"/>
        <v>7.4636332033386696E-3</v>
      </c>
      <c r="BE604" s="32">
        <f t="shared" si="1376"/>
        <v>1.0308527456910759E-2</v>
      </c>
      <c r="BF604" s="32">
        <f t="shared" si="1376"/>
        <v>1.5434926364927805E-2</v>
      </c>
      <c r="BG604" s="32">
        <f t="shared" si="1376"/>
        <v>4.4075522361297264E-3</v>
      </c>
      <c r="BH604" s="32">
        <f t="shared" si="1376"/>
        <v>6.0875678112889192E-3</v>
      </c>
      <c r="BI604" s="32">
        <f t="shared" si="1376"/>
        <v>9.1148965069456495E-3</v>
      </c>
      <c r="BJ604" s="32">
        <f t="shared" si="1376"/>
        <v>1.8239497114574548E-2</v>
      </c>
      <c r="BK604" s="32">
        <f t="shared" si="1376"/>
        <v>2.5191800251080025E-2</v>
      </c>
      <c r="BL604" s="32">
        <f t="shared" si="1376"/>
        <v>3.7719604812685333E-2</v>
      </c>
      <c r="BM604" s="32">
        <f t="shared" si="1376"/>
        <v>1.5302483507903489E-2</v>
      </c>
      <c r="BN604" s="32">
        <f t="shared" si="1376"/>
        <v>2.1135292571663813E-2</v>
      </c>
      <c r="BO604" s="32">
        <f t="shared" si="1376"/>
        <v>3.1645808376456336E-2</v>
      </c>
      <c r="BP604" s="32">
        <f t="shared" si="1376"/>
        <v>9.0366840875068452E-3</v>
      </c>
      <c r="BQ604" s="32">
        <f t="shared" si="1376"/>
        <v>1.2481174181204714E-2</v>
      </c>
      <c r="BR604" s="32">
        <f t="shared" si="1376"/>
        <v>1.8688023603757726E-2</v>
      </c>
      <c r="BS604" s="32">
        <f t="shared" si="1376"/>
        <v>2.0922223162824455E-3</v>
      </c>
      <c r="BT604" s="32">
        <f t="shared" si="1376"/>
        <v>2.8897094224447179E-3</v>
      </c>
      <c r="BU604" s="32">
        <f t="shared" si="1376"/>
        <v>4.3267530050153909E-3</v>
      </c>
      <c r="BV604" s="32">
        <f t="shared" si="1376"/>
        <v>1.7553223802533856E-3</v>
      </c>
      <c r="BW604" s="32">
        <f t="shared" si="1376"/>
        <v>2.424394187066658E-3</v>
      </c>
      <c r="BX604" s="32">
        <f t="shared" si="1376"/>
        <v>3.6300379383329439E-3</v>
      </c>
      <c r="BY604" s="32">
        <f t="shared" si="1376"/>
        <v>1.0365829712469736E-3</v>
      </c>
      <c r="BZ604" s="32">
        <f t="shared" si="1376"/>
        <v>1.4316946893485607E-3</v>
      </c>
      <c r="CA604" s="32">
        <f t="shared" si="1376"/>
        <v>2.1436720423476997E-3</v>
      </c>
      <c r="CB604" s="32">
        <f t="shared" si="1376"/>
        <v>3.5848133986722667E-3</v>
      </c>
      <c r="CC604" s="32">
        <f t="shared" ref="CC604:CS604" si="1377">CC603/$O603</f>
        <v>4.9512276851418841E-3</v>
      </c>
      <c r="CD604" s="32">
        <f t="shared" si="1377"/>
        <v>7.4134579410684237E-3</v>
      </c>
      <c r="CE604" s="32">
        <f t="shared" si="1377"/>
        <v>3.0075690994934203E-3</v>
      </c>
      <c r="CF604" s="32">
        <f t="shared" si="1377"/>
        <v>4.1539566315793221E-3</v>
      </c>
      <c r="CG604" s="32">
        <f t="shared" si="1377"/>
        <v>6.2197064517248279E-3</v>
      </c>
      <c r="CH604" s="32">
        <f t="shared" si="1377"/>
        <v>1.7760811053599396E-3</v>
      </c>
      <c r="CI604" s="32">
        <f t="shared" si="1377"/>
        <v>2.4530654630928773E-3</v>
      </c>
      <c r="CJ604" s="32">
        <f t="shared" si="1377"/>
        <v>3.6729673514914189E-3</v>
      </c>
      <c r="CK604" s="32">
        <f t="shared" si="1377"/>
        <v>7.3498450979015313E-3</v>
      </c>
      <c r="CL604" s="32">
        <f t="shared" si="1377"/>
        <v>1.0151367026164523E-2</v>
      </c>
      <c r="CM604" s="32">
        <f t="shared" si="1377"/>
        <v>1.5199610536727505E-2</v>
      </c>
      <c r="CN604" s="32">
        <f t="shared" si="1377"/>
        <v>6.1663368616896742E-3</v>
      </c>
      <c r="CO604" s="32">
        <f t="shared" si="1377"/>
        <v>8.5167439389779113E-3</v>
      </c>
      <c r="CP604" s="32">
        <f t="shared" si="1377"/>
        <v>1.2752094430222682E-2</v>
      </c>
      <c r="CQ604" s="32">
        <f t="shared" si="1377"/>
        <v>3.6414506290732345E-3</v>
      </c>
      <c r="CR604" s="32">
        <f t="shared" si="1377"/>
        <v>5.0294531858820057E-3</v>
      </c>
      <c r="CS604" s="32">
        <f t="shared" si="1377"/>
        <v>7.5305847420426919E-3</v>
      </c>
    </row>
    <row r="605" spans="2:97" ht="13.5" thickTop="1" x14ac:dyDescent="0.2">
      <c r="H605" s="34">
        <f t="shared" si="1373"/>
        <v>9.0319604474579375E-11</v>
      </c>
      <c r="I605" s="34">
        <f t="shared" ref="I605:J605" si="1378">I600</f>
        <v>0.36329528357971702</v>
      </c>
      <c r="J605" s="34">
        <f t="shared" si="1378"/>
        <v>-0.58906385770073988</v>
      </c>
      <c r="K605" s="34">
        <f t="shared" si="1369"/>
        <v>0.36329528352651302</v>
      </c>
      <c r="L605" s="34">
        <f>$CE$6-$CE$7*SUMPRODUCT($B$6:$CD$6,Q604:CS604)</f>
        <v>-3.2666491733834846E-10</v>
      </c>
    </row>
    <row r="606" spans="2:97" ht="13.5" thickBot="1" x14ac:dyDescent="0.25">
      <c r="B606" s="39" t="s">
        <v>406</v>
      </c>
      <c r="D606" s="39" t="s">
        <v>407</v>
      </c>
      <c r="E606" s="39" t="s">
        <v>408</v>
      </c>
      <c r="F606" s="39" t="s">
        <v>409</v>
      </c>
      <c r="H606" s="39" t="s">
        <v>386</v>
      </c>
      <c r="I606" s="39" t="s">
        <v>410</v>
      </c>
      <c r="J606" s="39" t="s">
        <v>411</v>
      </c>
      <c r="K606" s="39" t="s">
        <v>388</v>
      </c>
      <c r="L606" s="39" t="s">
        <v>412</v>
      </c>
      <c r="M606" s="39" t="s">
        <v>413</v>
      </c>
      <c r="O606" s="45" t="s">
        <v>375</v>
      </c>
    </row>
    <row r="607" spans="2:97" ht="14.25" thickTop="1" thickBot="1" x14ac:dyDescent="0.25">
      <c r="B607" s="32">
        <f>1+B602</f>
        <v>10</v>
      </c>
      <c r="D607" s="32">
        <f>IF(F602,IF(M607&lt;0,D602,H607),E602)</f>
        <v>9.0319604474579375E-11</v>
      </c>
      <c r="E607" s="32">
        <f>IF(F602,IF(M607&lt;0,H607,E602),H607)</f>
        <v>1.3547940671186906E-10</v>
      </c>
      <c r="F607" s="32" t="b">
        <f>OR(F602,M607*M602&lt;=0)</f>
        <v>1</v>
      </c>
      <c r="H607" s="32">
        <f>IF(F602,(D602+E602)/2,2*H602)</f>
        <v>1.3547940671186906E-10</v>
      </c>
      <c r="I607" s="32">
        <f>I602</f>
        <v>-0.68168263201982149</v>
      </c>
      <c r="J607" s="32">
        <f>J602</f>
        <v>1</v>
      </c>
      <c r="K607" s="32">
        <f>I607+J607*H607</f>
        <v>-0.68168263188434208</v>
      </c>
      <c r="L607" s="32">
        <f>$CE$3-$CE$7*SUMPRODUCT($B$3:$CD$3,Q609:CS609)</f>
        <v>-2.037111812569492E-9</v>
      </c>
      <c r="M607" s="32">
        <f>SUMPRODUCT(L607:L610,J607:J610)</f>
        <v>-3.3643606846133963E-9</v>
      </c>
      <c r="O607" s="46">
        <f>SUM(Q607:CS607)</f>
        <v>7.3626050835525039</v>
      </c>
      <c r="P607" s="39" t="s">
        <v>402</v>
      </c>
      <c r="Q607" s="32">
        <f t="shared" ref="Q607:AV607" si="1379">SUMPRODUCT(B$3:B$6,$K607:$K610)</f>
        <v>4.1309690154600065E-2</v>
      </c>
      <c r="R607" s="32">
        <f t="shared" si="1379"/>
        <v>0.36423883104340987</v>
      </c>
      <c r="S607" s="32">
        <f t="shared" si="1379"/>
        <v>0.76790025715442212</v>
      </c>
      <c r="T607" s="32">
        <f t="shared" si="1379"/>
        <v>-0.13426458763693766</v>
      </c>
      <c r="U607" s="32">
        <f t="shared" si="1379"/>
        <v>0.18866455325187215</v>
      </c>
      <c r="V607" s="32">
        <f t="shared" si="1379"/>
        <v>0.59232597936288434</v>
      </c>
      <c r="W607" s="32">
        <f t="shared" si="1379"/>
        <v>-0.66098742101155084</v>
      </c>
      <c r="X607" s="32">
        <f t="shared" si="1379"/>
        <v>-0.33805828012274103</v>
      </c>
      <c r="Y607" s="32">
        <f t="shared" si="1379"/>
        <v>6.5603145988271216E-2</v>
      </c>
      <c r="Z607" s="32">
        <f t="shared" si="1379"/>
        <v>0.57978930199423417</v>
      </c>
      <c r="AA607" s="32">
        <f t="shared" si="1379"/>
        <v>0.90271844288304393</v>
      </c>
      <c r="AB607" s="32">
        <f t="shared" si="1379"/>
        <v>1.3063798689940562</v>
      </c>
      <c r="AC607" s="32">
        <f t="shared" si="1379"/>
        <v>0.4042150242026965</v>
      </c>
      <c r="AD607" s="32">
        <f t="shared" si="1379"/>
        <v>0.72714416509150626</v>
      </c>
      <c r="AE607" s="32">
        <f t="shared" si="1379"/>
        <v>1.1308055912025186</v>
      </c>
      <c r="AF607" s="32">
        <f t="shared" si="1379"/>
        <v>-0.12250780917191673</v>
      </c>
      <c r="AG607" s="32">
        <f t="shared" si="1379"/>
        <v>0.20042133171689308</v>
      </c>
      <c r="AH607" s="32">
        <f t="shared" si="1379"/>
        <v>0.60408275782790533</v>
      </c>
      <c r="AI607" s="32">
        <f t="shared" si="1379"/>
        <v>1.2977621177804131</v>
      </c>
      <c r="AJ607" s="32">
        <f t="shared" si="1379"/>
        <v>1.6206912586692228</v>
      </c>
      <c r="AK607" s="32">
        <f t="shared" si="1379"/>
        <v>2.0243526847802351</v>
      </c>
      <c r="AL607" s="32">
        <f t="shared" si="1379"/>
        <v>1.1221878399888752</v>
      </c>
      <c r="AM607" s="32">
        <f t="shared" si="1379"/>
        <v>1.4451169808776849</v>
      </c>
      <c r="AN607" s="32">
        <f t="shared" si="1379"/>
        <v>1.8487784069886972</v>
      </c>
      <c r="AO607" s="32">
        <f t="shared" si="1379"/>
        <v>0.59546500661426205</v>
      </c>
      <c r="AP607" s="32">
        <f t="shared" si="1379"/>
        <v>0.9183941475030718</v>
      </c>
      <c r="AQ607" s="32">
        <f t="shared" si="1379"/>
        <v>1.322055573614084</v>
      </c>
      <c r="AR607" s="32">
        <f t="shared" si="1379"/>
        <v>-0.41314539776829468</v>
      </c>
      <c r="AS607" s="32">
        <f t="shared" si="1379"/>
        <v>-9.0216256879484868E-2</v>
      </c>
      <c r="AT607" s="32">
        <f t="shared" si="1379"/>
        <v>0.31344516923152738</v>
      </c>
      <c r="AU607" s="32">
        <f t="shared" si="1379"/>
        <v>-0.5887196755598324</v>
      </c>
      <c r="AV607" s="32">
        <f t="shared" si="1379"/>
        <v>-0.26579053467102259</v>
      </c>
      <c r="AW607" s="32">
        <f t="shared" ref="AW607:CB607" si="1380">SUMPRODUCT(AH$3:AH$6,$K607:$K610)</f>
        <v>0.13787089143998965</v>
      </c>
      <c r="AX607" s="32">
        <f t="shared" si="1380"/>
        <v>-1.1154425089344455</v>
      </c>
      <c r="AY607" s="32">
        <f t="shared" si="1380"/>
        <v>-0.79251336804563577</v>
      </c>
      <c r="AZ607" s="32">
        <f t="shared" si="1380"/>
        <v>-0.38885194193462347</v>
      </c>
      <c r="BA607" s="32">
        <f t="shared" si="1380"/>
        <v>0.12533421407133943</v>
      </c>
      <c r="BB607" s="32">
        <f t="shared" si="1380"/>
        <v>0.44826335496014924</v>
      </c>
      <c r="BC607" s="32">
        <f t="shared" si="1380"/>
        <v>0.85192478107116143</v>
      </c>
      <c r="BD607" s="32">
        <f t="shared" si="1380"/>
        <v>-5.0240063720198291E-2</v>
      </c>
      <c r="BE607" s="32">
        <f t="shared" si="1380"/>
        <v>0.27268907716861152</v>
      </c>
      <c r="BF607" s="32">
        <f t="shared" si="1380"/>
        <v>0.67635050327962376</v>
      </c>
      <c r="BG607" s="32">
        <f t="shared" si="1380"/>
        <v>-0.57696289709481152</v>
      </c>
      <c r="BH607" s="32">
        <f t="shared" si="1380"/>
        <v>-0.25403375620600166</v>
      </c>
      <c r="BI607" s="32">
        <f t="shared" si="1380"/>
        <v>0.14962766990501059</v>
      </c>
      <c r="BJ607" s="32">
        <f t="shared" si="1380"/>
        <v>0.84330702985751804</v>
      </c>
      <c r="BK607" s="32">
        <f t="shared" si="1380"/>
        <v>1.1662361707463278</v>
      </c>
      <c r="BL607" s="32">
        <f t="shared" si="1380"/>
        <v>1.5698975968573401</v>
      </c>
      <c r="BM607" s="32">
        <f t="shared" si="1380"/>
        <v>0.66773275206598037</v>
      </c>
      <c r="BN607" s="32">
        <f t="shared" si="1380"/>
        <v>0.99066189295479012</v>
      </c>
      <c r="BO607" s="32">
        <f t="shared" si="1380"/>
        <v>1.3943233190658024</v>
      </c>
      <c r="BP607" s="32">
        <f t="shared" si="1380"/>
        <v>0.14100991869136725</v>
      </c>
      <c r="BQ607" s="32">
        <f t="shared" si="1380"/>
        <v>0.46393905958017706</v>
      </c>
      <c r="BR607" s="32">
        <f t="shared" si="1380"/>
        <v>0.8676004856911893</v>
      </c>
      <c r="BS607" s="32">
        <f t="shared" si="1380"/>
        <v>-1.322055573614084</v>
      </c>
      <c r="BT607" s="32">
        <f t="shared" si="1380"/>
        <v>-0.99912643272527435</v>
      </c>
      <c r="BU607" s="32">
        <f t="shared" si="1380"/>
        <v>-0.59546500661426205</v>
      </c>
      <c r="BV607" s="32">
        <f t="shared" si="1380"/>
        <v>-1.4976298514056219</v>
      </c>
      <c r="BW607" s="32">
        <f t="shared" si="1380"/>
        <v>-1.1747007105168121</v>
      </c>
      <c r="BX607" s="32">
        <f t="shared" si="1380"/>
        <v>-0.77103928440579983</v>
      </c>
      <c r="BY607" s="32">
        <f t="shared" si="1380"/>
        <v>-2.0243526847802351</v>
      </c>
      <c r="BZ607" s="32">
        <f t="shared" si="1380"/>
        <v>-1.7014235438914254</v>
      </c>
      <c r="CA607" s="32">
        <f t="shared" si="1380"/>
        <v>-1.2977621177804131</v>
      </c>
      <c r="CB607" s="32">
        <f t="shared" si="1380"/>
        <v>-0.78357596177444999</v>
      </c>
      <c r="CC607" s="32">
        <f t="shared" ref="CC607:CS607" si="1381">SUMPRODUCT(BN$3:BN$6,$K607:$K610)</f>
        <v>-0.46064682088564018</v>
      </c>
      <c r="CD607" s="32">
        <f t="shared" si="1381"/>
        <v>-5.698539477462794E-2</v>
      </c>
      <c r="CE607" s="32">
        <f t="shared" si="1381"/>
        <v>-0.95915023956598766</v>
      </c>
      <c r="CF607" s="32">
        <f t="shared" si="1381"/>
        <v>-0.63622109867717791</v>
      </c>
      <c r="CG607" s="32">
        <f t="shared" si="1381"/>
        <v>-0.23255967256616561</v>
      </c>
      <c r="CH607" s="32">
        <f t="shared" si="1381"/>
        <v>-1.4858730729406009</v>
      </c>
      <c r="CI607" s="32">
        <f t="shared" si="1381"/>
        <v>-1.1629439320517911</v>
      </c>
      <c r="CJ607" s="32">
        <f t="shared" si="1381"/>
        <v>-0.75928250594077884</v>
      </c>
      <c r="CK607" s="32">
        <f t="shared" si="1381"/>
        <v>-6.5603145988271216E-2</v>
      </c>
      <c r="CL607" s="32">
        <f t="shared" si="1381"/>
        <v>0.25732599490053859</v>
      </c>
      <c r="CM607" s="32">
        <f t="shared" si="1381"/>
        <v>0.66098742101155084</v>
      </c>
      <c r="CN607" s="32">
        <f t="shared" si="1381"/>
        <v>-0.24117742377980894</v>
      </c>
      <c r="CO607" s="32">
        <f t="shared" si="1381"/>
        <v>8.1751717109000865E-2</v>
      </c>
      <c r="CP607" s="32">
        <f t="shared" si="1381"/>
        <v>0.48541314322001311</v>
      </c>
      <c r="CQ607" s="32">
        <f t="shared" si="1381"/>
        <v>-0.76790025715442212</v>
      </c>
      <c r="CR607" s="32">
        <f t="shared" si="1381"/>
        <v>-0.44497111626561231</v>
      </c>
      <c r="CS607" s="32">
        <f t="shared" si="1381"/>
        <v>-4.1309690154600065E-2</v>
      </c>
    </row>
    <row r="608" spans="2:97" ht="14.25" thickTop="1" thickBot="1" x14ac:dyDescent="0.25">
      <c r="H608" s="33">
        <f>H607</f>
        <v>1.3547940671186906E-10</v>
      </c>
      <c r="I608" s="33">
        <f t="shared" ref="I608:J608" si="1382">I603</f>
        <v>0.62822621377012666</v>
      </c>
      <c r="J608" s="33">
        <f t="shared" si="1382"/>
        <v>0.31576583367164573</v>
      </c>
      <c r="K608" s="33">
        <f t="shared" ref="K608:K610" si="1383">I608+J608*H608</f>
        <v>0.62822621381290644</v>
      </c>
      <c r="L608" s="33">
        <f>$CE$4-$CE$7*SUMPRODUCT($B$4:$CD$4,Q609:CS609)</f>
        <v>-8.6216545014394796E-10</v>
      </c>
      <c r="M608" s="39" t="s">
        <v>414</v>
      </c>
      <c r="O608" s="47">
        <f t="shared" ref="O608:O609" si="1384">SUM(Q608:CS608)</f>
        <v>127.41798401577748</v>
      </c>
      <c r="P608" s="39" t="s">
        <v>404</v>
      </c>
      <c r="Q608" s="33">
        <f>EXP(Q607)</f>
        <v>1.0421748068512457</v>
      </c>
      <c r="R608" s="33">
        <f>EXP(R607)</f>
        <v>1.4394179508000144</v>
      </c>
      <c r="S608" s="33">
        <f t="shared" ref="S608:CD608" si="1385">EXP(S607)</f>
        <v>2.1552360578331182</v>
      </c>
      <c r="T608" s="33">
        <f t="shared" si="1385"/>
        <v>0.87435868949569784</v>
      </c>
      <c r="U608" s="33">
        <f t="shared" si="1385"/>
        <v>1.2076357870333017</v>
      </c>
      <c r="V608" s="33">
        <f t="shared" si="1385"/>
        <v>1.8081893389597306</v>
      </c>
      <c r="W608" s="33">
        <f t="shared" si="1385"/>
        <v>0.51634123650635388</v>
      </c>
      <c r="X608" s="33">
        <f t="shared" si="1385"/>
        <v>0.71315372400055155</v>
      </c>
      <c r="Y608" s="33">
        <f t="shared" si="1385"/>
        <v>1.0678028712158958</v>
      </c>
      <c r="Z608" s="33">
        <f t="shared" si="1385"/>
        <v>1.7856621556560912</v>
      </c>
      <c r="AA608" s="33">
        <f t="shared" si="1385"/>
        <v>2.4662984981199023</v>
      </c>
      <c r="AB608" s="33">
        <f t="shared" si="1385"/>
        <v>3.6927811339113847</v>
      </c>
      <c r="AC608" s="33">
        <f t="shared" si="1385"/>
        <v>1.4981260456858991</v>
      </c>
      <c r="AD608" s="33">
        <f t="shared" si="1385"/>
        <v>2.069162973951185</v>
      </c>
      <c r="AE608" s="33">
        <f t="shared" si="1385"/>
        <v>3.0981513385422472</v>
      </c>
      <c r="AF608" s="33">
        <f t="shared" si="1385"/>
        <v>0.88469899614995218</v>
      </c>
      <c r="AG608" s="33">
        <f t="shared" si="1385"/>
        <v>1.2219174823084735</v>
      </c>
      <c r="AH608" s="33">
        <f t="shared" si="1385"/>
        <v>1.8295732772432067</v>
      </c>
      <c r="AI608" s="33">
        <f t="shared" si="1385"/>
        <v>3.661094395131431</v>
      </c>
      <c r="AJ608" s="33">
        <f t="shared" si="1385"/>
        <v>5.0565845166104566</v>
      </c>
      <c r="AK608" s="33">
        <f t="shared" si="1385"/>
        <v>7.5712083996329405</v>
      </c>
      <c r="AL608" s="33">
        <f t="shared" si="1385"/>
        <v>3.0715669544140787</v>
      </c>
      <c r="AM608" s="33">
        <f t="shared" si="1385"/>
        <v>4.2423483874321111</v>
      </c>
      <c r="AN608" s="33">
        <f t="shared" si="1385"/>
        <v>6.3520551549340718</v>
      </c>
      <c r="AO608" s="33">
        <f t="shared" si="1385"/>
        <v>1.8138742123886957</v>
      </c>
      <c r="AP608" s="33">
        <f t="shared" si="1385"/>
        <v>2.505264073398576</v>
      </c>
      <c r="AQ608" s="33">
        <f t="shared" si="1385"/>
        <v>3.7511241695864173</v>
      </c>
      <c r="AR608" s="33">
        <f t="shared" si="1385"/>
        <v>0.6615660856021609</v>
      </c>
      <c r="AS608" s="33">
        <f t="shared" si="1385"/>
        <v>0.9137335627344243</v>
      </c>
      <c r="AT608" s="33">
        <f t="shared" si="1385"/>
        <v>1.3681304450615102</v>
      </c>
      <c r="AU608" s="33">
        <f t="shared" si="1385"/>
        <v>0.55503745803410898</v>
      </c>
      <c r="AV608" s="33">
        <f t="shared" si="1385"/>
        <v>0.76659968674021217</v>
      </c>
      <c r="AW608" s="33">
        <f t="shared" si="1385"/>
        <v>1.1478273463713577</v>
      </c>
      <c r="AX608" s="33">
        <f t="shared" si="1385"/>
        <v>0.32777020555942615</v>
      </c>
      <c r="AY608" s="33">
        <f t="shared" si="1385"/>
        <v>0.45270554854910294</v>
      </c>
      <c r="AZ608" s="33">
        <f t="shared" si="1385"/>
        <v>0.67783462146756646</v>
      </c>
      <c r="BA608" s="33">
        <f t="shared" si="1385"/>
        <v>1.133527230517609</v>
      </c>
      <c r="BB608" s="33">
        <f t="shared" si="1385"/>
        <v>1.5655909475084446</v>
      </c>
      <c r="BC608" s="33">
        <f t="shared" si="1385"/>
        <v>2.3441544966227208</v>
      </c>
      <c r="BD608" s="33">
        <f t="shared" si="1385"/>
        <v>0.95100109623406937</v>
      </c>
      <c r="BE608" s="33">
        <f t="shared" si="1385"/>
        <v>1.3134917867432185</v>
      </c>
      <c r="BF608" s="33">
        <f t="shared" si="1385"/>
        <v>1.9666872008114493</v>
      </c>
      <c r="BG608" s="33">
        <f t="shared" si="1385"/>
        <v>0.56160142038688288</v>
      </c>
      <c r="BH608" s="33">
        <f t="shared" si="1385"/>
        <v>0.77566561807615064</v>
      </c>
      <c r="BI608" s="33">
        <f t="shared" si="1385"/>
        <v>1.1614017373966983</v>
      </c>
      <c r="BJ608" s="33">
        <f t="shared" si="1385"/>
        <v>2.3240399519202941</v>
      </c>
      <c r="BK608" s="33">
        <f t="shared" si="1385"/>
        <v>3.2098884018100793</v>
      </c>
      <c r="BL608" s="33">
        <f t="shared" si="1385"/>
        <v>4.8061560030958415</v>
      </c>
      <c r="BM608" s="33">
        <f t="shared" si="1385"/>
        <v>1.9498115991079754</v>
      </c>
      <c r="BN608" s="33">
        <f t="shared" si="1385"/>
        <v>2.6930163711342701</v>
      </c>
      <c r="BO608" s="33">
        <f t="shared" si="1385"/>
        <v>4.0322451058621436</v>
      </c>
      <c r="BP608" s="33">
        <f t="shared" si="1385"/>
        <v>1.1514360686670992</v>
      </c>
      <c r="BQ608" s="33">
        <f t="shared" si="1385"/>
        <v>1.590326052349669</v>
      </c>
      <c r="BR608" s="33">
        <f t="shared" si="1385"/>
        <v>2.3811902928057966</v>
      </c>
      <c r="BS608" s="33">
        <f t="shared" si="1385"/>
        <v>0.2665867496756994</v>
      </c>
      <c r="BT608" s="33">
        <f t="shared" si="1385"/>
        <v>0.36820094902121636</v>
      </c>
      <c r="BU608" s="33">
        <f t="shared" si="1385"/>
        <v>0.55130614524978405</v>
      </c>
      <c r="BV608" s="33">
        <f t="shared" si="1385"/>
        <v>0.22365963900778926</v>
      </c>
      <c r="BW608" s="33">
        <f t="shared" si="1385"/>
        <v>0.30891141979333492</v>
      </c>
      <c r="BX608" s="33">
        <f t="shared" si="1385"/>
        <v>0.46253211601605104</v>
      </c>
      <c r="BY608" s="33">
        <f t="shared" si="1385"/>
        <v>0.13207931247124052</v>
      </c>
      <c r="BZ608" s="33">
        <f t="shared" si="1385"/>
        <v>0.1824236510522021</v>
      </c>
      <c r="CA608" s="33">
        <f t="shared" si="1385"/>
        <v>0.27314237003280017</v>
      </c>
      <c r="CB608" s="33">
        <f t="shared" si="1385"/>
        <v>0.45676969637513654</v>
      </c>
      <c r="CC608" s="33">
        <f t="shared" si="1385"/>
        <v>0.63087545008914148</v>
      </c>
      <c r="CD608" s="33">
        <f t="shared" si="1385"/>
        <v>0.94460786547653897</v>
      </c>
      <c r="CE608" s="33">
        <f t="shared" ref="CE608:CS608" si="1386">EXP(CE607)</f>
        <v>0.38321839148134151</v>
      </c>
      <c r="CF608" s="33">
        <f t="shared" si="1386"/>
        <v>0.52928877972165778</v>
      </c>
      <c r="CG608" s="33">
        <f t="shared" si="1386"/>
        <v>0.79250245728045421</v>
      </c>
      <c r="CH608" s="33">
        <f t="shared" si="1386"/>
        <v>0.2263046739131486</v>
      </c>
      <c r="CI608" s="33">
        <f t="shared" si="1386"/>
        <v>0.31256465598580252</v>
      </c>
      <c r="CJ608" s="33">
        <f t="shared" si="1386"/>
        <v>0.46800209529858744</v>
      </c>
      <c r="CK608" s="33">
        <f t="shared" si="1386"/>
        <v>0.93650244530744775</v>
      </c>
      <c r="CL608" s="33">
        <f t="shared" si="1386"/>
        <v>1.2934667215919926</v>
      </c>
      <c r="CM608" s="33">
        <f t="shared" si="1386"/>
        <v>1.9367037325280421</v>
      </c>
      <c r="CN608" s="33">
        <f t="shared" si="1386"/>
        <v>0.78570221176476096</v>
      </c>
      <c r="CO608" s="33">
        <f t="shared" si="1386"/>
        <v>1.0851863431763968</v>
      </c>
      <c r="CP608" s="33">
        <f t="shared" si="1386"/>
        <v>1.624846164369379</v>
      </c>
      <c r="CQ608" s="33">
        <f t="shared" si="1386"/>
        <v>0.46398629809738962</v>
      </c>
      <c r="CR608" s="33">
        <f t="shared" si="1386"/>
        <v>0.64084278569780972</v>
      </c>
      <c r="CS608" s="33">
        <f t="shared" si="1386"/>
        <v>0.95953192633904683</v>
      </c>
    </row>
    <row r="609" spans="1:111" ht="14.25" thickTop="1" thickBot="1" x14ac:dyDescent="0.25">
      <c r="H609" s="32">
        <f t="shared" ref="H609:H610" si="1387">H608</f>
        <v>1.3547940671186906E-10</v>
      </c>
      <c r="I609" s="32">
        <f t="shared" ref="I609:J609" si="1388">I604</f>
        <v>-0.35114855557038532</v>
      </c>
      <c r="J609" s="32">
        <f t="shared" si="1388"/>
        <v>-9.3668444895648004E-2</v>
      </c>
      <c r="K609" s="32">
        <f t="shared" si="1383"/>
        <v>-0.35114855558307545</v>
      </c>
      <c r="L609" s="32">
        <f>$CE$5-$CE$7*SUMPRODUCT($B$5:$CD$5,Q609:CS609)</f>
        <v>2.4550672605982982E-10</v>
      </c>
      <c r="M609" s="32">
        <f>SUMPRODUCT($B$7:$CD$7, LN(Q609:CS609))</f>
        <v>-487.23803414473002</v>
      </c>
      <c r="O609" s="48">
        <f t="shared" si="1384"/>
        <v>0.99999999999999956</v>
      </c>
      <c r="P609" s="39" t="s">
        <v>405</v>
      </c>
      <c r="Q609" s="32">
        <f t="shared" ref="Q609:AV609" si="1389">Q608/$O608</f>
        <v>8.1791814154130622E-3</v>
      </c>
      <c r="R609" s="32">
        <f t="shared" si="1389"/>
        <v>1.1296819376939594E-2</v>
      </c>
      <c r="S609" s="32">
        <f t="shared" si="1389"/>
        <v>1.6914692807933982E-2</v>
      </c>
      <c r="T609" s="32">
        <f t="shared" si="1389"/>
        <v>6.8621293630531047E-3</v>
      </c>
      <c r="U609" s="32">
        <f t="shared" si="1389"/>
        <v>9.4777499138878757E-3</v>
      </c>
      <c r="V609" s="32">
        <f t="shared" si="1389"/>
        <v>1.419100571184545E-2</v>
      </c>
      <c r="W609" s="32">
        <f t="shared" si="1389"/>
        <v>4.052341908363722E-3</v>
      </c>
      <c r="X609" s="32">
        <f t="shared" si="1389"/>
        <v>5.5969628581805661E-3</v>
      </c>
      <c r="Y609" s="32">
        <f t="shared" si="1389"/>
        <v>8.3803152236632122E-3</v>
      </c>
      <c r="Z609" s="32">
        <f t="shared" si="1389"/>
        <v>1.4014208193993891E-2</v>
      </c>
      <c r="AA609" s="32">
        <f t="shared" si="1389"/>
        <v>1.9355968603415621E-2</v>
      </c>
      <c r="AB609" s="32">
        <f t="shared" si="1389"/>
        <v>2.8981632086206351E-2</v>
      </c>
      <c r="AC609" s="32">
        <f t="shared" si="1389"/>
        <v>1.1757571407662471E-2</v>
      </c>
      <c r="AD609" s="32">
        <f t="shared" si="1389"/>
        <v>1.6239175261907862E-2</v>
      </c>
      <c r="AE609" s="32">
        <f t="shared" si="1389"/>
        <v>2.4314867029748485E-2</v>
      </c>
      <c r="AF609" s="32">
        <f t="shared" si="1389"/>
        <v>6.9432820098645157E-3</v>
      </c>
      <c r="AG609" s="32">
        <f t="shared" si="1389"/>
        <v>9.589835310509779E-3</v>
      </c>
      <c r="AH609" s="32">
        <f t="shared" si="1389"/>
        <v>1.4358830830478848E-2</v>
      </c>
      <c r="AI609" s="32">
        <f t="shared" si="1389"/>
        <v>2.8732948676052649E-2</v>
      </c>
      <c r="AJ609" s="32">
        <f t="shared" si="1389"/>
        <v>3.9685014291109232E-2</v>
      </c>
      <c r="AK609" s="32">
        <f t="shared" si="1389"/>
        <v>5.9420249489235667E-2</v>
      </c>
      <c r="AL609" s="32">
        <f t="shared" si="1389"/>
        <v>2.4106227846406227E-2</v>
      </c>
      <c r="AM609" s="32">
        <f t="shared" si="1389"/>
        <v>3.3294737946150552E-2</v>
      </c>
      <c r="AN609" s="32">
        <f t="shared" si="1389"/>
        <v>4.985210842880336E-2</v>
      </c>
      <c r="AO609" s="32">
        <f t="shared" si="1389"/>
        <v>1.4235621654193599E-2</v>
      </c>
      <c r="AP609" s="32">
        <f t="shared" si="1389"/>
        <v>1.9661777674086906E-2</v>
      </c>
      <c r="AQ609" s="32">
        <f t="shared" si="1389"/>
        <v>2.9439519064451185E-2</v>
      </c>
      <c r="AR609" s="32">
        <f t="shared" si="1389"/>
        <v>5.192093492236094E-3</v>
      </c>
      <c r="AS609" s="32">
        <f t="shared" si="1389"/>
        <v>7.1711506801212738E-3</v>
      </c>
      <c r="AT609" s="32">
        <f t="shared" si="1389"/>
        <v>1.0737341793856211E-2</v>
      </c>
      <c r="AU609" s="32">
        <f t="shared" si="1389"/>
        <v>4.3560370407789662E-3</v>
      </c>
      <c r="AV609" s="32">
        <f t="shared" si="1389"/>
        <v>6.0164166986450543E-3</v>
      </c>
      <c r="AW609" s="32">
        <f t="shared" ref="AW609:CB609" si="1390">AW608/$O608</f>
        <v>9.0083621651809252E-3</v>
      </c>
      <c r="AX609" s="32">
        <f t="shared" si="1390"/>
        <v>2.5724014399634526E-3</v>
      </c>
      <c r="AY609" s="32">
        <f t="shared" si="1390"/>
        <v>3.5529172121656458E-3</v>
      </c>
      <c r="AZ609" s="32">
        <f t="shared" si="1390"/>
        <v>5.3197719827652737E-3</v>
      </c>
      <c r="BA609" s="32">
        <f t="shared" si="1390"/>
        <v>8.8961322004376588E-3</v>
      </c>
      <c r="BB609" s="32">
        <f t="shared" si="1390"/>
        <v>1.2287048485358127E-2</v>
      </c>
      <c r="BC609" s="32">
        <f t="shared" si="1390"/>
        <v>1.8397359797596994E-2</v>
      </c>
      <c r="BD609" s="32">
        <f t="shared" si="1390"/>
        <v>7.4636332035853906E-3</v>
      </c>
      <c r="BE609" s="32">
        <f t="shared" si="1390"/>
        <v>1.0308527457007765E-2</v>
      </c>
      <c r="BF609" s="32">
        <f t="shared" si="1390"/>
        <v>1.5434926364616828E-2</v>
      </c>
      <c r="BG609" s="32">
        <f t="shared" si="1390"/>
        <v>4.4075522362474577E-3</v>
      </c>
      <c r="BH609" s="32">
        <f t="shared" si="1390"/>
        <v>6.0875678113075796E-3</v>
      </c>
      <c r="BI609" s="32">
        <f t="shared" si="1390"/>
        <v>9.1148965067041725E-3</v>
      </c>
      <c r="BJ609" s="32">
        <f t="shared" si="1390"/>
        <v>1.8239497115513308E-2</v>
      </c>
      <c r="BK609" s="32">
        <f t="shared" si="1390"/>
        <v>2.5191800251780912E-2</v>
      </c>
      <c r="BL609" s="32">
        <f t="shared" si="1390"/>
        <v>3.7719604812619864E-2</v>
      </c>
      <c r="BM609" s="32">
        <f t="shared" si="1390"/>
        <v>1.5302483508658721E-2</v>
      </c>
      <c r="BN609" s="32">
        <f t="shared" si="1390"/>
        <v>2.1135292572207143E-2</v>
      </c>
      <c r="BO609" s="32">
        <f t="shared" si="1390"/>
        <v>3.1645808376334475E-2</v>
      </c>
      <c r="BP609" s="32">
        <f t="shared" si="1390"/>
        <v>9.0366840878954979E-3</v>
      </c>
      <c r="BQ609" s="32">
        <f t="shared" si="1390"/>
        <v>1.2481174181446376E-2</v>
      </c>
      <c r="BR609" s="32">
        <f t="shared" si="1390"/>
        <v>1.8688023603567191E-2</v>
      </c>
      <c r="BS609" s="32">
        <f t="shared" si="1390"/>
        <v>2.0922223164564382E-3</v>
      </c>
      <c r="BT609" s="32">
        <f t="shared" si="1390"/>
        <v>2.889709422616701E-3</v>
      </c>
      <c r="BU609" s="32">
        <f t="shared" si="1390"/>
        <v>4.3267530051450103E-3</v>
      </c>
      <c r="BV609" s="32">
        <f t="shared" si="1390"/>
        <v>1.7553223803956489E-3</v>
      </c>
      <c r="BW609" s="32">
        <f t="shared" si="1390"/>
        <v>2.4243941872058193E-3</v>
      </c>
      <c r="BX609" s="32">
        <f t="shared" si="1390"/>
        <v>3.6300379384340141E-3</v>
      </c>
      <c r="BY609" s="32">
        <f t="shared" si="1390"/>
        <v>1.0365829713244079E-3</v>
      </c>
      <c r="BZ609" s="32">
        <f t="shared" si="1390"/>
        <v>1.4316946894216563E-3</v>
      </c>
      <c r="CA609" s="32">
        <f t="shared" si="1390"/>
        <v>2.1436720423937835E-3</v>
      </c>
      <c r="CB609" s="32">
        <f t="shared" si="1390"/>
        <v>3.5848133990142019E-3</v>
      </c>
      <c r="CC609" s="32">
        <f t="shared" ref="CC609:CS609" si="1391">CC608/$O608</f>
        <v>4.9512276854970774E-3</v>
      </c>
      <c r="CD609" s="32">
        <f t="shared" si="1391"/>
        <v>7.4134579413811267E-3</v>
      </c>
      <c r="CE609" s="32">
        <f t="shared" si="1391"/>
        <v>3.0075690997739351E-3</v>
      </c>
      <c r="CF609" s="32">
        <f t="shared" si="1391"/>
        <v>4.1539566318685344E-3</v>
      </c>
      <c r="CG609" s="32">
        <f t="shared" si="1391"/>
        <v>6.2197064519740235E-3</v>
      </c>
      <c r="CH609" s="32">
        <f t="shared" si="1391"/>
        <v>1.7760811055143246E-3</v>
      </c>
      <c r="CI609" s="32">
        <f t="shared" si="1391"/>
        <v>2.4530654632481026E-3</v>
      </c>
      <c r="CJ609" s="32">
        <f t="shared" si="1391"/>
        <v>3.6729673516152734E-3</v>
      </c>
      <c r="CK609" s="32">
        <f t="shared" si="1391"/>
        <v>7.349845098722373E-3</v>
      </c>
      <c r="CL609" s="32">
        <f t="shared" si="1391"/>
        <v>1.0151367027058203E-2</v>
      </c>
      <c r="CM609" s="32">
        <f t="shared" si="1391"/>
        <v>1.5199610537616343E-2</v>
      </c>
      <c r="CN609" s="32">
        <f t="shared" si="1391"/>
        <v>6.1663368623652978E-3</v>
      </c>
      <c r="CO609" s="32">
        <f t="shared" si="1391"/>
        <v>8.5167439397096732E-3</v>
      </c>
      <c r="CP609" s="32">
        <f t="shared" si="1391"/>
        <v>1.2752094430941422E-2</v>
      </c>
      <c r="CQ609" s="32">
        <f t="shared" si="1391"/>
        <v>3.6414506294491105E-3</v>
      </c>
      <c r="CR609" s="32">
        <f t="shared" si="1391"/>
        <v>5.0294531862822255E-3</v>
      </c>
      <c r="CS609" s="32">
        <f t="shared" si="1391"/>
        <v>7.5305847424193524E-3</v>
      </c>
    </row>
    <row r="610" spans="1:111" ht="13.5" thickTop="1" x14ac:dyDescent="0.2">
      <c r="H610" s="34">
        <f t="shared" si="1387"/>
        <v>1.3547940671186906E-10</v>
      </c>
      <c r="I610" s="34">
        <f t="shared" ref="I610:J610" si="1392">I605</f>
        <v>0.36329528357971702</v>
      </c>
      <c r="J610" s="34">
        <f t="shared" si="1392"/>
        <v>-0.58906385770073988</v>
      </c>
      <c r="K610" s="34">
        <f t="shared" si="1383"/>
        <v>0.36329528349991103</v>
      </c>
      <c r="L610" s="34">
        <f>$CE$6-$CE$7*SUMPRODUCT($B$6:$CD$6,Q609:CS609)</f>
        <v>1.751949696426891E-9</v>
      </c>
    </row>
    <row r="612" spans="1:111" ht="27.75" customHeight="1" x14ac:dyDescent="0.2">
      <c r="A612" s="40" t="s">
        <v>393</v>
      </c>
      <c r="B612" s="40"/>
      <c r="C612" s="40">
        <f>1+C554</f>
        <v>11</v>
      </c>
      <c r="D612" s="40"/>
    </row>
    <row r="613" spans="1:111" x14ac:dyDescent="0.2">
      <c r="B613" s="37" t="s">
        <v>388</v>
      </c>
      <c r="D613" s="37" t="s">
        <v>389</v>
      </c>
      <c r="F613" s="37" t="s">
        <v>387</v>
      </c>
      <c r="H613" s="37" t="s">
        <v>394</v>
      </c>
      <c r="I613" s="37"/>
      <c r="J613" s="37"/>
      <c r="K613" s="37"/>
      <c r="M613" s="37" t="s">
        <v>395</v>
      </c>
      <c r="N613" s="37" t="s">
        <v>396</v>
      </c>
      <c r="P613" s="37" t="s">
        <v>397</v>
      </c>
      <c r="R613" s="37" t="s">
        <v>398</v>
      </c>
      <c r="T613" s="37" t="s">
        <v>399</v>
      </c>
      <c r="V613" s="37" t="s">
        <v>400</v>
      </c>
      <c r="X613" s="37" t="s">
        <v>401</v>
      </c>
      <c r="Y613" s="37"/>
      <c r="Z613" s="37"/>
      <c r="AA613" s="37"/>
      <c r="AC613" s="37" t="s">
        <v>375</v>
      </c>
    </row>
    <row r="614" spans="1:111" x14ac:dyDescent="0.2">
      <c r="B614" s="36">
        <f>K607</f>
        <v>-0.68168263188434208</v>
      </c>
      <c r="D614" s="36">
        <f>$CE$3-$CE$7*SUMPRODUCT($B$3:$CD$3,AE616:DG616)</f>
        <v>-2.037111812569492E-9</v>
      </c>
      <c r="F614" s="36">
        <f>SUMPRODUCT(D614:D617,D614:D617)</f>
        <v>8.0227550916829696E-18</v>
      </c>
      <c r="H614" s="36">
        <f t="shared" ref="H614:K617" si="1393">X556</f>
        <v>-1.8648281621889688E-2</v>
      </c>
      <c r="I614" s="36">
        <f t="shared" si="1393"/>
        <v>2.170598856807409E-5</v>
      </c>
      <c r="J614" s="36">
        <f t="shared" si="1393"/>
        <v>-1.0881997218559376E-5</v>
      </c>
      <c r="K614" s="36">
        <f t="shared" si="1393"/>
        <v>5.6405969491111346E-5</v>
      </c>
      <c r="M614" s="36">
        <f t="array" ref="M614:M617">MMULT(H614:K617,D614:D617)</f>
        <v>3.8066069440285935E-11</v>
      </c>
      <c r="N614" s="36">
        <f>IFERROR(M614/(MAX(ABS(M614),ABS(M615),ABS(M616),ABS(M617))),0)</f>
        <v>1</v>
      </c>
      <c r="P614" s="36">
        <f>L665</f>
        <v>-2.6361135496699717E-11</v>
      </c>
      <c r="R614" s="36">
        <f>H665*J665</f>
        <v>-3.7574366705244935E-11</v>
      </c>
      <c r="T614" s="36">
        <f>P614-D614</f>
        <v>2.0107506770727923E-9</v>
      </c>
      <c r="V614" s="36">
        <f t="array" ref="V614:V617">MMULT(H614:K617,T614:T617)</f>
        <v>-3.7573477518217251E-11</v>
      </c>
      <c r="X614" s="36">
        <f t="array" ref="X614:AA617">H614:K617+MMULT(R614:R617,TRANSPOSE(R614:R617))*((SUMPRODUCT(R614:R617,T614:T617)+SUMPRODUCT(V614:V617,T614:T617))/SUMPRODUCT(R614:R617,T614:T617)^2)-(MMULT(V614:V617,TRANSPOSE(R614:R617))+MMULT(R614:R617,TRANSPOSE(V614:V617)))/SUMPRODUCT(R614:R617,T614:T617)</f>
        <v>-1.8648654168930721E-2</v>
      </c>
      <c r="Y614" s="36">
        <v>2.180233950741222E-5</v>
      </c>
      <c r="Z614" s="36">
        <v>-1.0912850325473736E-5</v>
      </c>
      <c r="AA614" s="36">
        <v>5.6538719823142139E-5</v>
      </c>
      <c r="AC614" s="43">
        <f>SUM(AE614:DG614)</f>
        <v>7.3626050835525039</v>
      </c>
      <c r="AD614" s="37" t="s">
        <v>402</v>
      </c>
      <c r="AE614" s="36">
        <f t="shared" ref="AE614:BJ614" si="1394">SUMPRODUCT(B$3:B$6,$B614:$B617)</f>
        <v>4.1309690154600065E-2</v>
      </c>
      <c r="AF614" s="36">
        <f t="shared" si="1394"/>
        <v>0.36423883104340987</v>
      </c>
      <c r="AG614" s="36">
        <f t="shared" si="1394"/>
        <v>0.76790025715442212</v>
      </c>
      <c r="AH614" s="36">
        <f t="shared" si="1394"/>
        <v>-0.13426458763693766</v>
      </c>
      <c r="AI614" s="36">
        <f t="shared" si="1394"/>
        <v>0.18866455325187215</v>
      </c>
      <c r="AJ614" s="36">
        <f t="shared" si="1394"/>
        <v>0.59232597936288434</v>
      </c>
      <c r="AK614" s="36">
        <f t="shared" si="1394"/>
        <v>-0.66098742101155084</v>
      </c>
      <c r="AL614" s="36">
        <f t="shared" si="1394"/>
        <v>-0.33805828012274103</v>
      </c>
      <c r="AM614" s="36">
        <f t="shared" si="1394"/>
        <v>6.5603145988271216E-2</v>
      </c>
      <c r="AN614" s="36">
        <f t="shared" si="1394"/>
        <v>0.57978930199423417</v>
      </c>
      <c r="AO614" s="36">
        <f t="shared" si="1394"/>
        <v>0.90271844288304393</v>
      </c>
      <c r="AP614" s="36">
        <f t="shared" si="1394"/>
        <v>1.3063798689940562</v>
      </c>
      <c r="AQ614" s="36">
        <f t="shared" si="1394"/>
        <v>0.4042150242026965</v>
      </c>
      <c r="AR614" s="36">
        <f t="shared" si="1394"/>
        <v>0.72714416509150626</v>
      </c>
      <c r="AS614" s="36">
        <f t="shared" si="1394"/>
        <v>1.1308055912025186</v>
      </c>
      <c r="AT614" s="36">
        <f t="shared" si="1394"/>
        <v>-0.12250780917191673</v>
      </c>
      <c r="AU614" s="36">
        <f t="shared" si="1394"/>
        <v>0.20042133171689308</v>
      </c>
      <c r="AV614" s="36">
        <f t="shared" si="1394"/>
        <v>0.60408275782790533</v>
      </c>
      <c r="AW614" s="36">
        <f t="shared" si="1394"/>
        <v>1.2977621177804131</v>
      </c>
      <c r="AX614" s="36">
        <f t="shared" si="1394"/>
        <v>1.6206912586692228</v>
      </c>
      <c r="AY614" s="36">
        <f t="shared" si="1394"/>
        <v>2.0243526847802351</v>
      </c>
      <c r="AZ614" s="36">
        <f t="shared" si="1394"/>
        <v>1.1221878399888752</v>
      </c>
      <c r="BA614" s="36">
        <f t="shared" si="1394"/>
        <v>1.4451169808776849</v>
      </c>
      <c r="BB614" s="36">
        <f t="shared" si="1394"/>
        <v>1.8487784069886972</v>
      </c>
      <c r="BC614" s="36">
        <f t="shared" si="1394"/>
        <v>0.59546500661426205</v>
      </c>
      <c r="BD614" s="36">
        <f t="shared" si="1394"/>
        <v>0.9183941475030718</v>
      </c>
      <c r="BE614" s="36">
        <f t="shared" si="1394"/>
        <v>1.322055573614084</v>
      </c>
      <c r="BF614" s="36">
        <f t="shared" si="1394"/>
        <v>-0.41314539776829468</v>
      </c>
      <c r="BG614" s="36">
        <f t="shared" si="1394"/>
        <v>-9.0216256879484868E-2</v>
      </c>
      <c r="BH614" s="36">
        <f t="shared" si="1394"/>
        <v>0.31344516923152738</v>
      </c>
      <c r="BI614" s="36">
        <f t="shared" si="1394"/>
        <v>-0.5887196755598324</v>
      </c>
      <c r="BJ614" s="36">
        <f t="shared" si="1394"/>
        <v>-0.26579053467102259</v>
      </c>
      <c r="BK614" s="36">
        <f t="shared" ref="BK614:CP614" si="1395">SUMPRODUCT(AH$3:AH$6,$B614:$B617)</f>
        <v>0.13787089143998965</v>
      </c>
      <c r="BL614" s="36">
        <f t="shared" si="1395"/>
        <v>-1.1154425089344455</v>
      </c>
      <c r="BM614" s="36">
        <f t="shared" si="1395"/>
        <v>-0.79251336804563577</v>
      </c>
      <c r="BN614" s="36">
        <f t="shared" si="1395"/>
        <v>-0.38885194193462347</v>
      </c>
      <c r="BO614" s="36">
        <f t="shared" si="1395"/>
        <v>0.12533421407133943</v>
      </c>
      <c r="BP614" s="36">
        <f t="shared" si="1395"/>
        <v>0.44826335496014924</v>
      </c>
      <c r="BQ614" s="36">
        <f t="shared" si="1395"/>
        <v>0.85192478107116143</v>
      </c>
      <c r="BR614" s="36">
        <f t="shared" si="1395"/>
        <v>-5.0240063720198291E-2</v>
      </c>
      <c r="BS614" s="36">
        <f t="shared" si="1395"/>
        <v>0.27268907716861152</v>
      </c>
      <c r="BT614" s="36">
        <f t="shared" si="1395"/>
        <v>0.67635050327962376</v>
      </c>
      <c r="BU614" s="36">
        <f t="shared" si="1395"/>
        <v>-0.57696289709481152</v>
      </c>
      <c r="BV614" s="36">
        <f t="shared" si="1395"/>
        <v>-0.25403375620600166</v>
      </c>
      <c r="BW614" s="36">
        <f t="shared" si="1395"/>
        <v>0.14962766990501059</v>
      </c>
      <c r="BX614" s="36">
        <f t="shared" si="1395"/>
        <v>0.84330702985751804</v>
      </c>
      <c r="BY614" s="36">
        <f t="shared" si="1395"/>
        <v>1.1662361707463278</v>
      </c>
      <c r="BZ614" s="36">
        <f t="shared" si="1395"/>
        <v>1.5698975968573401</v>
      </c>
      <c r="CA614" s="36">
        <f t="shared" si="1395"/>
        <v>0.66773275206598037</v>
      </c>
      <c r="CB614" s="36">
        <f t="shared" si="1395"/>
        <v>0.99066189295479012</v>
      </c>
      <c r="CC614" s="36">
        <f t="shared" si="1395"/>
        <v>1.3943233190658024</v>
      </c>
      <c r="CD614" s="36">
        <f t="shared" si="1395"/>
        <v>0.14100991869136725</v>
      </c>
      <c r="CE614" s="36">
        <f t="shared" si="1395"/>
        <v>0.46393905958017706</v>
      </c>
      <c r="CF614" s="36">
        <f t="shared" si="1395"/>
        <v>0.8676004856911893</v>
      </c>
      <c r="CG614" s="36">
        <f t="shared" si="1395"/>
        <v>-1.322055573614084</v>
      </c>
      <c r="CH614" s="36">
        <f t="shared" si="1395"/>
        <v>-0.99912643272527435</v>
      </c>
      <c r="CI614" s="36">
        <f t="shared" si="1395"/>
        <v>-0.59546500661426205</v>
      </c>
      <c r="CJ614" s="36">
        <f t="shared" si="1395"/>
        <v>-1.4976298514056219</v>
      </c>
      <c r="CK614" s="36">
        <f t="shared" si="1395"/>
        <v>-1.1747007105168121</v>
      </c>
      <c r="CL614" s="36">
        <f t="shared" si="1395"/>
        <v>-0.77103928440579983</v>
      </c>
      <c r="CM614" s="36">
        <f t="shared" si="1395"/>
        <v>-2.0243526847802351</v>
      </c>
      <c r="CN614" s="36">
        <f t="shared" si="1395"/>
        <v>-1.7014235438914254</v>
      </c>
      <c r="CO614" s="36">
        <f t="shared" si="1395"/>
        <v>-1.2977621177804131</v>
      </c>
      <c r="CP614" s="36">
        <f t="shared" si="1395"/>
        <v>-0.78357596177444999</v>
      </c>
      <c r="CQ614" s="36">
        <f t="shared" ref="CQ614:DG614" si="1396">SUMPRODUCT(BN$3:BN$6,$B614:$B617)</f>
        <v>-0.46064682088564018</v>
      </c>
      <c r="CR614" s="36">
        <f t="shared" si="1396"/>
        <v>-5.698539477462794E-2</v>
      </c>
      <c r="CS614" s="36">
        <f t="shared" si="1396"/>
        <v>-0.95915023956598766</v>
      </c>
      <c r="CT614" s="36">
        <f t="shared" si="1396"/>
        <v>-0.63622109867717791</v>
      </c>
      <c r="CU614" s="36">
        <f t="shared" si="1396"/>
        <v>-0.23255967256616561</v>
      </c>
      <c r="CV614" s="36">
        <f t="shared" si="1396"/>
        <v>-1.4858730729406009</v>
      </c>
      <c r="CW614" s="36">
        <f t="shared" si="1396"/>
        <v>-1.1629439320517911</v>
      </c>
      <c r="CX614" s="36">
        <f t="shared" si="1396"/>
        <v>-0.75928250594077884</v>
      </c>
      <c r="CY614" s="36">
        <f t="shared" si="1396"/>
        <v>-6.5603145988271216E-2</v>
      </c>
      <c r="CZ614" s="36">
        <f t="shared" si="1396"/>
        <v>0.25732599490053859</v>
      </c>
      <c r="DA614" s="36">
        <f t="shared" si="1396"/>
        <v>0.66098742101155084</v>
      </c>
      <c r="DB614" s="36">
        <f t="shared" si="1396"/>
        <v>-0.24117742377980894</v>
      </c>
      <c r="DC614" s="36">
        <f t="shared" si="1396"/>
        <v>8.1751717109000865E-2</v>
      </c>
      <c r="DD614" s="36">
        <f t="shared" si="1396"/>
        <v>0.48541314322001311</v>
      </c>
      <c r="DE614" s="36">
        <f t="shared" si="1396"/>
        <v>-0.76790025715442212</v>
      </c>
      <c r="DF614" s="36">
        <f t="shared" si="1396"/>
        <v>-0.44497111626561231</v>
      </c>
      <c r="DG614" s="36">
        <f t="shared" si="1396"/>
        <v>-4.1309690154600065E-2</v>
      </c>
    </row>
    <row r="615" spans="1:111" x14ac:dyDescent="0.2">
      <c r="B615" s="35">
        <f t="shared" ref="B615:B617" si="1397">K608</f>
        <v>0.62822621381290644</v>
      </c>
      <c r="D615" s="35">
        <f>$CE$4-$CE$7*SUMPRODUCT($B$4:$CD$4,AE616:DG616)</f>
        <v>-8.6216545014394796E-10</v>
      </c>
      <c r="F615" s="37" t="s">
        <v>403</v>
      </c>
      <c r="H615" s="35">
        <f t="shared" si="1393"/>
        <v>2.170598856807409E-5</v>
      </c>
      <c r="I615" s="35">
        <f t="shared" si="1393"/>
        <v>-1.391219164886243E-2</v>
      </c>
      <c r="J615" s="35">
        <f t="shared" si="1393"/>
        <v>-1.011891601631178E-5</v>
      </c>
      <c r="K615" s="35">
        <f t="shared" si="1393"/>
        <v>4.1183706928896689E-5</v>
      </c>
      <c r="M615" s="35">
        <v>1.2020060970624205E-11</v>
      </c>
      <c r="N615" s="35">
        <f>IFERROR(M615/(MAX(ABS(M614),ABS(M615),ABS(M616),ABS(M617))),0)</f>
        <v>0.31576837712335964</v>
      </c>
      <c r="P615" s="35">
        <f>L666</f>
        <v>-1.1105782959930366E-11</v>
      </c>
      <c r="R615" s="35">
        <f>H666*J666</f>
        <v>-1.1864796795953192E-11</v>
      </c>
      <c r="T615" s="35">
        <f>P615-D615</f>
        <v>8.510596671840176E-10</v>
      </c>
      <c r="V615" s="35">
        <v>-1.1865226628101506E-11</v>
      </c>
      <c r="X615" s="35">
        <v>2.180233950741222E-5</v>
      </c>
      <c r="Y615" s="35">
        <v>-1.3912093653161157E-2</v>
      </c>
      <c r="Z615" s="35">
        <v>-1.0148703089522663E-5</v>
      </c>
      <c r="AA615" s="35">
        <v>4.1099583061549733E-5</v>
      </c>
      <c r="AC615" s="43">
        <f t="shared" ref="AC615:AC616" si="1398">SUM(AE615:DG615)</f>
        <v>127.41798401577748</v>
      </c>
      <c r="AD615" s="37" t="s">
        <v>404</v>
      </c>
      <c r="AE615" s="35">
        <f>EXP(AE614)</f>
        <v>1.0421748068512457</v>
      </c>
      <c r="AF615" s="35">
        <f t="shared" ref="AF615:CQ615" si="1399">EXP(AF614)</f>
        <v>1.4394179508000144</v>
      </c>
      <c r="AG615" s="35">
        <f t="shared" si="1399"/>
        <v>2.1552360578331182</v>
      </c>
      <c r="AH615" s="35">
        <f t="shared" si="1399"/>
        <v>0.87435868949569784</v>
      </c>
      <c r="AI615" s="35">
        <f t="shared" si="1399"/>
        <v>1.2076357870333017</v>
      </c>
      <c r="AJ615" s="35">
        <f t="shared" si="1399"/>
        <v>1.8081893389597306</v>
      </c>
      <c r="AK615" s="35">
        <f t="shared" si="1399"/>
        <v>0.51634123650635388</v>
      </c>
      <c r="AL615" s="35">
        <f t="shared" si="1399"/>
        <v>0.71315372400055155</v>
      </c>
      <c r="AM615" s="35">
        <f t="shared" si="1399"/>
        <v>1.0678028712158958</v>
      </c>
      <c r="AN615" s="35">
        <f t="shared" si="1399"/>
        <v>1.7856621556560912</v>
      </c>
      <c r="AO615" s="35">
        <f t="shared" si="1399"/>
        <v>2.4662984981199023</v>
      </c>
      <c r="AP615" s="35">
        <f t="shared" si="1399"/>
        <v>3.6927811339113847</v>
      </c>
      <c r="AQ615" s="35">
        <f t="shared" si="1399"/>
        <v>1.4981260456858991</v>
      </c>
      <c r="AR615" s="35">
        <f t="shared" si="1399"/>
        <v>2.069162973951185</v>
      </c>
      <c r="AS615" s="35">
        <f t="shared" si="1399"/>
        <v>3.0981513385422472</v>
      </c>
      <c r="AT615" s="35">
        <f t="shared" si="1399"/>
        <v>0.88469899614995218</v>
      </c>
      <c r="AU615" s="35">
        <f t="shared" si="1399"/>
        <v>1.2219174823084735</v>
      </c>
      <c r="AV615" s="35">
        <f t="shared" si="1399"/>
        <v>1.8295732772432067</v>
      </c>
      <c r="AW615" s="35">
        <f t="shared" si="1399"/>
        <v>3.661094395131431</v>
      </c>
      <c r="AX615" s="35">
        <f t="shared" si="1399"/>
        <v>5.0565845166104566</v>
      </c>
      <c r="AY615" s="35">
        <f t="shared" si="1399"/>
        <v>7.5712083996329405</v>
      </c>
      <c r="AZ615" s="35">
        <f t="shared" si="1399"/>
        <v>3.0715669544140787</v>
      </c>
      <c r="BA615" s="35">
        <f t="shared" si="1399"/>
        <v>4.2423483874321111</v>
      </c>
      <c r="BB615" s="35">
        <f t="shared" si="1399"/>
        <v>6.3520551549340718</v>
      </c>
      <c r="BC615" s="35">
        <f t="shared" si="1399"/>
        <v>1.8138742123886957</v>
      </c>
      <c r="BD615" s="35">
        <f t="shared" si="1399"/>
        <v>2.505264073398576</v>
      </c>
      <c r="BE615" s="35">
        <f t="shared" si="1399"/>
        <v>3.7511241695864173</v>
      </c>
      <c r="BF615" s="35">
        <f t="shared" si="1399"/>
        <v>0.6615660856021609</v>
      </c>
      <c r="BG615" s="35">
        <f t="shared" si="1399"/>
        <v>0.9137335627344243</v>
      </c>
      <c r="BH615" s="35">
        <f t="shared" si="1399"/>
        <v>1.3681304450615102</v>
      </c>
      <c r="BI615" s="35">
        <f t="shared" si="1399"/>
        <v>0.55503745803410898</v>
      </c>
      <c r="BJ615" s="35">
        <f t="shared" si="1399"/>
        <v>0.76659968674021217</v>
      </c>
      <c r="BK615" s="35">
        <f t="shared" si="1399"/>
        <v>1.1478273463713577</v>
      </c>
      <c r="BL615" s="35">
        <f t="shared" si="1399"/>
        <v>0.32777020555942615</v>
      </c>
      <c r="BM615" s="35">
        <f t="shared" si="1399"/>
        <v>0.45270554854910294</v>
      </c>
      <c r="BN615" s="35">
        <f t="shared" si="1399"/>
        <v>0.67783462146756646</v>
      </c>
      <c r="BO615" s="35">
        <f t="shared" si="1399"/>
        <v>1.133527230517609</v>
      </c>
      <c r="BP615" s="35">
        <f t="shared" si="1399"/>
        <v>1.5655909475084446</v>
      </c>
      <c r="BQ615" s="35">
        <f t="shared" si="1399"/>
        <v>2.3441544966227208</v>
      </c>
      <c r="BR615" s="35">
        <f t="shared" si="1399"/>
        <v>0.95100109623406937</v>
      </c>
      <c r="BS615" s="35">
        <f t="shared" si="1399"/>
        <v>1.3134917867432185</v>
      </c>
      <c r="BT615" s="35">
        <f t="shared" si="1399"/>
        <v>1.9666872008114493</v>
      </c>
      <c r="BU615" s="35">
        <f t="shared" si="1399"/>
        <v>0.56160142038688288</v>
      </c>
      <c r="BV615" s="35">
        <f t="shared" si="1399"/>
        <v>0.77566561807615064</v>
      </c>
      <c r="BW615" s="35">
        <f t="shared" si="1399"/>
        <v>1.1614017373966983</v>
      </c>
      <c r="BX615" s="35">
        <f t="shared" si="1399"/>
        <v>2.3240399519202941</v>
      </c>
      <c r="BY615" s="35">
        <f t="shared" si="1399"/>
        <v>3.2098884018100793</v>
      </c>
      <c r="BZ615" s="35">
        <f t="shared" si="1399"/>
        <v>4.8061560030958415</v>
      </c>
      <c r="CA615" s="35">
        <f t="shared" si="1399"/>
        <v>1.9498115991079754</v>
      </c>
      <c r="CB615" s="35">
        <f t="shared" si="1399"/>
        <v>2.6930163711342701</v>
      </c>
      <c r="CC615" s="35">
        <f t="shared" si="1399"/>
        <v>4.0322451058621436</v>
      </c>
      <c r="CD615" s="35">
        <f t="shared" si="1399"/>
        <v>1.1514360686670992</v>
      </c>
      <c r="CE615" s="35">
        <f t="shared" si="1399"/>
        <v>1.590326052349669</v>
      </c>
      <c r="CF615" s="35">
        <f t="shared" si="1399"/>
        <v>2.3811902928057966</v>
      </c>
      <c r="CG615" s="35">
        <f t="shared" si="1399"/>
        <v>0.2665867496756994</v>
      </c>
      <c r="CH615" s="35">
        <f t="shared" si="1399"/>
        <v>0.36820094902121636</v>
      </c>
      <c r="CI615" s="35">
        <f t="shared" si="1399"/>
        <v>0.55130614524978405</v>
      </c>
      <c r="CJ615" s="35">
        <f t="shared" si="1399"/>
        <v>0.22365963900778926</v>
      </c>
      <c r="CK615" s="35">
        <f t="shared" si="1399"/>
        <v>0.30891141979333492</v>
      </c>
      <c r="CL615" s="35">
        <f t="shared" si="1399"/>
        <v>0.46253211601605104</v>
      </c>
      <c r="CM615" s="35">
        <f t="shared" si="1399"/>
        <v>0.13207931247124052</v>
      </c>
      <c r="CN615" s="35">
        <f t="shared" si="1399"/>
        <v>0.1824236510522021</v>
      </c>
      <c r="CO615" s="35">
        <f t="shared" si="1399"/>
        <v>0.27314237003280017</v>
      </c>
      <c r="CP615" s="35">
        <f t="shared" si="1399"/>
        <v>0.45676969637513654</v>
      </c>
      <c r="CQ615" s="35">
        <f t="shared" si="1399"/>
        <v>0.63087545008914148</v>
      </c>
      <c r="CR615" s="35">
        <f t="shared" ref="CR615:DG615" si="1400">EXP(CR614)</f>
        <v>0.94460786547653897</v>
      </c>
      <c r="CS615" s="35">
        <f t="shared" si="1400"/>
        <v>0.38321839148134151</v>
      </c>
      <c r="CT615" s="35">
        <f t="shared" si="1400"/>
        <v>0.52928877972165778</v>
      </c>
      <c r="CU615" s="35">
        <f t="shared" si="1400"/>
        <v>0.79250245728045421</v>
      </c>
      <c r="CV615" s="35">
        <f t="shared" si="1400"/>
        <v>0.2263046739131486</v>
      </c>
      <c r="CW615" s="35">
        <f t="shared" si="1400"/>
        <v>0.31256465598580252</v>
      </c>
      <c r="CX615" s="35">
        <f t="shared" si="1400"/>
        <v>0.46800209529858744</v>
      </c>
      <c r="CY615" s="35">
        <f t="shared" si="1400"/>
        <v>0.93650244530744775</v>
      </c>
      <c r="CZ615" s="35">
        <f t="shared" si="1400"/>
        <v>1.2934667215919926</v>
      </c>
      <c r="DA615" s="35">
        <f t="shared" si="1400"/>
        <v>1.9367037325280421</v>
      </c>
      <c r="DB615" s="35">
        <f t="shared" si="1400"/>
        <v>0.78570221176476096</v>
      </c>
      <c r="DC615" s="35">
        <f t="shared" si="1400"/>
        <v>1.0851863431763968</v>
      </c>
      <c r="DD615" s="35">
        <f t="shared" si="1400"/>
        <v>1.624846164369379</v>
      </c>
      <c r="DE615" s="35">
        <f t="shared" si="1400"/>
        <v>0.46398629809738962</v>
      </c>
      <c r="DF615" s="35">
        <f t="shared" si="1400"/>
        <v>0.64084278569780972</v>
      </c>
      <c r="DG615" s="35">
        <f t="shared" si="1400"/>
        <v>0.95953192633904683</v>
      </c>
    </row>
    <row r="616" spans="1:111" x14ac:dyDescent="0.2">
      <c r="B616" s="36">
        <f t="shared" si="1397"/>
        <v>-0.35114855558307545</v>
      </c>
      <c r="D616" s="36">
        <f>$CE$5-$CE$7*SUMPRODUCT($B$5:$CD$5,AE616:DG616)</f>
        <v>2.4550672605982982E-10</v>
      </c>
      <c r="F616" s="36">
        <f>SUMPRODUCT($B$7:$CD$7, LN(AE616:DG616))</f>
        <v>-487.23803414473002</v>
      </c>
      <c r="H616" s="36">
        <f t="shared" si="1393"/>
        <v>-1.0881997218559376E-5</v>
      </c>
      <c r="I616" s="36">
        <f t="shared" si="1393"/>
        <v>-1.011891601631178E-5</v>
      </c>
      <c r="J616" s="36">
        <f t="shared" si="1393"/>
        <v>-1.4511804626670077E-2</v>
      </c>
      <c r="K616" s="36">
        <f t="shared" si="1393"/>
        <v>-1.9314361361846572E-5</v>
      </c>
      <c r="M616" s="36">
        <v>-3.5656914077777797E-12</v>
      </c>
      <c r="N616" s="36">
        <f>IFERROR(M616/(MAX(ABS(M614),ABS(M615),ABS(M616),ABS(M617))),0)</f>
        <v>-9.3671121295337917E-2</v>
      </c>
      <c r="P616" s="36">
        <f>L667</f>
        <v>3.1619151741324458E-12</v>
      </c>
      <c r="R616" s="36">
        <f>H667*J667</f>
        <v>3.5196330612425047E-12</v>
      </c>
      <c r="T616" s="36">
        <f>P616-D616</f>
        <v>-2.4234481088569737E-10</v>
      </c>
      <c r="V616" s="36">
        <v>3.5197681105396132E-12</v>
      </c>
      <c r="X616" s="36">
        <v>-1.0912850325473736E-5</v>
      </c>
      <c r="Y616" s="36">
        <v>-1.0148703089522663E-5</v>
      </c>
      <c r="Z616" s="36">
        <v>-1.4511795577748171E-2</v>
      </c>
      <c r="AA616" s="36">
        <v>-1.9288068743179886E-5</v>
      </c>
      <c r="AC616" s="44">
        <f t="shared" si="1398"/>
        <v>0.99999999999999956</v>
      </c>
      <c r="AD616" s="37" t="s">
        <v>405</v>
      </c>
      <c r="AE616" s="36">
        <f t="shared" ref="AE616:BJ616" si="1401">AE615/$AC615</f>
        <v>8.1791814154130622E-3</v>
      </c>
      <c r="AF616" s="36">
        <f t="shared" si="1401"/>
        <v>1.1296819376939594E-2</v>
      </c>
      <c r="AG616" s="36">
        <f t="shared" si="1401"/>
        <v>1.6914692807933982E-2</v>
      </c>
      <c r="AH616" s="36">
        <f t="shared" si="1401"/>
        <v>6.8621293630531047E-3</v>
      </c>
      <c r="AI616" s="36">
        <f t="shared" si="1401"/>
        <v>9.4777499138878757E-3</v>
      </c>
      <c r="AJ616" s="36">
        <f t="shared" si="1401"/>
        <v>1.419100571184545E-2</v>
      </c>
      <c r="AK616" s="36">
        <f t="shared" si="1401"/>
        <v>4.052341908363722E-3</v>
      </c>
      <c r="AL616" s="36">
        <f t="shared" si="1401"/>
        <v>5.5969628581805661E-3</v>
      </c>
      <c r="AM616" s="36">
        <f t="shared" si="1401"/>
        <v>8.3803152236632122E-3</v>
      </c>
      <c r="AN616" s="36">
        <f t="shared" si="1401"/>
        <v>1.4014208193993891E-2</v>
      </c>
      <c r="AO616" s="36">
        <f t="shared" si="1401"/>
        <v>1.9355968603415621E-2</v>
      </c>
      <c r="AP616" s="36">
        <f t="shared" si="1401"/>
        <v>2.8981632086206351E-2</v>
      </c>
      <c r="AQ616" s="36">
        <f t="shared" si="1401"/>
        <v>1.1757571407662471E-2</v>
      </c>
      <c r="AR616" s="36">
        <f t="shared" si="1401"/>
        <v>1.6239175261907862E-2</v>
      </c>
      <c r="AS616" s="36">
        <f t="shared" si="1401"/>
        <v>2.4314867029748485E-2</v>
      </c>
      <c r="AT616" s="36">
        <f t="shared" si="1401"/>
        <v>6.9432820098645157E-3</v>
      </c>
      <c r="AU616" s="36">
        <f t="shared" si="1401"/>
        <v>9.589835310509779E-3</v>
      </c>
      <c r="AV616" s="36">
        <f t="shared" si="1401"/>
        <v>1.4358830830478848E-2</v>
      </c>
      <c r="AW616" s="36">
        <f t="shared" si="1401"/>
        <v>2.8732948676052649E-2</v>
      </c>
      <c r="AX616" s="36">
        <f t="shared" si="1401"/>
        <v>3.9685014291109232E-2</v>
      </c>
      <c r="AY616" s="36">
        <f t="shared" si="1401"/>
        <v>5.9420249489235667E-2</v>
      </c>
      <c r="AZ616" s="36">
        <f t="shared" si="1401"/>
        <v>2.4106227846406227E-2</v>
      </c>
      <c r="BA616" s="36">
        <f t="shared" si="1401"/>
        <v>3.3294737946150552E-2</v>
      </c>
      <c r="BB616" s="36">
        <f t="shared" si="1401"/>
        <v>4.985210842880336E-2</v>
      </c>
      <c r="BC616" s="36">
        <f t="shared" si="1401"/>
        <v>1.4235621654193599E-2</v>
      </c>
      <c r="BD616" s="36">
        <f t="shared" si="1401"/>
        <v>1.9661777674086906E-2</v>
      </c>
      <c r="BE616" s="36">
        <f t="shared" si="1401"/>
        <v>2.9439519064451185E-2</v>
      </c>
      <c r="BF616" s="36">
        <f t="shared" si="1401"/>
        <v>5.192093492236094E-3</v>
      </c>
      <c r="BG616" s="36">
        <f t="shared" si="1401"/>
        <v>7.1711506801212738E-3</v>
      </c>
      <c r="BH616" s="36">
        <f t="shared" si="1401"/>
        <v>1.0737341793856211E-2</v>
      </c>
      <c r="BI616" s="36">
        <f t="shared" si="1401"/>
        <v>4.3560370407789662E-3</v>
      </c>
      <c r="BJ616" s="36">
        <f t="shared" si="1401"/>
        <v>6.0164166986450543E-3</v>
      </c>
      <c r="BK616" s="36">
        <f t="shared" ref="BK616:CP616" si="1402">BK615/$AC615</f>
        <v>9.0083621651809252E-3</v>
      </c>
      <c r="BL616" s="36">
        <f t="shared" si="1402"/>
        <v>2.5724014399634526E-3</v>
      </c>
      <c r="BM616" s="36">
        <f t="shared" si="1402"/>
        <v>3.5529172121656458E-3</v>
      </c>
      <c r="BN616" s="36">
        <f t="shared" si="1402"/>
        <v>5.3197719827652737E-3</v>
      </c>
      <c r="BO616" s="36">
        <f t="shared" si="1402"/>
        <v>8.8961322004376588E-3</v>
      </c>
      <c r="BP616" s="36">
        <f t="shared" si="1402"/>
        <v>1.2287048485358127E-2</v>
      </c>
      <c r="BQ616" s="36">
        <f t="shared" si="1402"/>
        <v>1.8397359797596994E-2</v>
      </c>
      <c r="BR616" s="36">
        <f t="shared" si="1402"/>
        <v>7.4636332035853906E-3</v>
      </c>
      <c r="BS616" s="36">
        <f t="shared" si="1402"/>
        <v>1.0308527457007765E-2</v>
      </c>
      <c r="BT616" s="36">
        <f t="shared" si="1402"/>
        <v>1.5434926364616828E-2</v>
      </c>
      <c r="BU616" s="36">
        <f t="shared" si="1402"/>
        <v>4.4075522362474577E-3</v>
      </c>
      <c r="BV616" s="36">
        <f t="shared" si="1402"/>
        <v>6.0875678113075796E-3</v>
      </c>
      <c r="BW616" s="36">
        <f t="shared" si="1402"/>
        <v>9.1148965067041725E-3</v>
      </c>
      <c r="BX616" s="36">
        <f t="shared" si="1402"/>
        <v>1.8239497115513308E-2</v>
      </c>
      <c r="BY616" s="36">
        <f t="shared" si="1402"/>
        <v>2.5191800251780912E-2</v>
      </c>
      <c r="BZ616" s="36">
        <f t="shared" si="1402"/>
        <v>3.7719604812619864E-2</v>
      </c>
      <c r="CA616" s="36">
        <f t="shared" si="1402"/>
        <v>1.5302483508658721E-2</v>
      </c>
      <c r="CB616" s="36">
        <f t="shared" si="1402"/>
        <v>2.1135292572207143E-2</v>
      </c>
      <c r="CC616" s="36">
        <f t="shared" si="1402"/>
        <v>3.1645808376334475E-2</v>
      </c>
      <c r="CD616" s="36">
        <f t="shared" si="1402"/>
        <v>9.0366840878954979E-3</v>
      </c>
      <c r="CE616" s="36">
        <f t="shared" si="1402"/>
        <v>1.2481174181446376E-2</v>
      </c>
      <c r="CF616" s="36">
        <f t="shared" si="1402"/>
        <v>1.8688023603567191E-2</v>
      </c>
      <c r="CG616" s="36">
        <f t="shared" si="1402"/>
        <v>2.0922223164564382E-3</v>
      </c>
      <c r="CH616" s="36">
        <f t="shared" si="1402"/>
        <v>2.889709422616701E-3</v>
      </c>
      <c r="CI616" s="36">
        <f t="shared" si="1402"/>
        <v>4.3267530051450103E-3</v>
      </c>
      <c r="CJ616" s="36">
        <f t="shared" si="1402"/>
        <v>1.7553223803956489E-3</v>
      </c>
      <c r="CK616" s="36">
        <f t="shared" si="1402"/>
        <v>2.4243941872058193E-3</v>
      </c>
      <c r="CL616" s="36">
        <f t="shared" si="1402"/>
        <v>3.6300379384340141E-3</v>
      </c>
      <c r="CM616" s="36">
        <f t="shared" si="1402"/>
        <v>1.0365829713244079E-3</v>
      </c>
      <c r="CN616" s="36">
        <f t="shared" si="1402"/>
        <v>1.4316946894216563E-3</v>
      </c>
      <c r="CO616" s="36">
        <f t="shared" si="1402"/>
        <v>2.1436720423937835E-3</v>
      </c>
      <c r="CP616" s="36">
        <f t="shared" si="1402"/>
        <v>3.5848133990142019E-3</v>
      </c>
      <c r="CQ616" s="36">
        <f t="shared" ref="CQ616:DG616" si="1403">CQ615/$AC615</f>
        <v>4.9512276854970774E-3</v>
      </c>
      <c r="CR616" s="36">
        <f t="shared" si="1403"/>
        <v>7.4134579413811267E-3</v>
      </c>
      <c r="CS616" s="36">
        <f t="shared" si="1403"/>
        <v>3.0075690997739351E-3</v>
      </c>
      <c r="CT616" s="36">
        <f t="shared" si="1403"/>
        <v>4.1539566318685344E-3</v>
      </c>
      <c r="CU616" s="36">
        <f t="shared" si="1403"/>
        <v>6.2197064519740235E-3</v>
      </c>
      <c r="CV616" s="36">
        <f t="shared" si="1403"/>
        <v>1.7760811055143246E-3</v>
      </c>
      <c r="CW616" s="36">
        <f t="shared" si="1403"/>
        <v>2.4530654632481026E-3</v>
      </c>
      <c r="CX616" s="36">
        <f t="shared" si="1403"/>
        <v>3.6729673516152734E-3</v>
      </c>
      <c r="CY616" s="36">
        <f t="shared" si="1403"/>
        <v>7.349845098722373E-3</v>
      </c>
      <c r="CZ616" s="36">
        <f t="shared" si="1403"/>
        <v>1.0151367027058203E-2</v>
      </c>
      <c r="DA616" s="36">
        <f t="shared" si="1403"/>
        <v>1.5199610537616343E-2</v>
      </c>
      <c r="DB616" s="36">
        <f t="shared" si="1403"/>
        <v>6.1663368623652978E-3</v>
      </c>
      <c r="DC616" s="36">
        <f t="shared" si="1403"/>
        <v>8.5167439397096732E-3</v>
      </c>
      <c r="DD616" s="36">
        <f t="shared" si="1403"/>
        <v>1.2752094430941422E-2</v>
      </c>
      <c r="DE616" s="36">
        <f t="shared" si="1403"/>
        <v>3.6414506294491105E-3</v>
      </c>
      <c r="DF616" s="36">
        <f t="shared" si="1403"/>
        <v>5.0294531862822255E-3</v>
      </c>
      <c r="DG616" s="36">
        <f t="shared" si="1403"/>
        <v>7.5305847424193524E-3</v>
      </c>
    </row>
    <row r="617" spans="1:111" x14ac:dyDescent="0.2">
      <c r="B617" s="35">
        <f t="shared" si="1397"/>
        <v>0.36329528349991103</v>
      </c>
      <c r="D617" s="35">
        <f>$CE$6-$CE$7*SUMPRODUCT($B$6:$CD$6,AE616:DG616)</f>
        <v>1.751949696426891E-9</v>
      </c>
      <c r="H617" s="35">
        <f t="shared" si="1393"/>
        <v>5.6405969491111346E-5</v>
      </c>
      <c r="I617" s="35">
        <f t="shared" si="1393"/>
        <v>4.1183706928896689E-5</v>
      </c>
      <c r="J617" s="35">
        <f t="shared" si="1393"/>
        <v>-1.9314361361846572E-5</v>
      </c>
      <c r="K617" s="35">
        <f t="shared" si="1393"/>
        <v>-1.2709376151871158E-2</v>
      </c>
      <c r="M617" s="35">
        <v>-2.2421341932642451E-11</v>
      </c>
      <c r="N617" s="35">
        <f>IFERROR(M617/(MAX(ABS(M614),ABS(M615),ABS(M616),ABS(M617))),0)</f>
        <v>-0.58901121818775393</v>
      </c>
      <c r="P617" s="35">
        <f>L668</f>
        <v>2.2648549702353193E-11</v>
      </c>
      <c r="R617" s="35">
        <f>H668*J668</f>
        <v>2.2131723505689702E-11</v>
      </c>
      <c r="T617" s="35">
        <f>P617-D617</f>
        <v>-1.7293011467245378E-9</v>
      </c>
      <c r="V617" s="35">
        <v>2.2131487622093411E-11</v>
      </c>
      <c r="X617" s="35">
        <v>5.6538719823142139E-5</v>
      </c>
      <c r="Y617" s="35">
        <v>4.1099583061549733E-5</v>
      </c>
      <c r="Z617" s="35">
        <v>-1.9288068743179886E-5</v>
      </c>
      <c r="AA617" s="35">
        <v>-1.2709403285425434E-2</v>
      </c>
    </row>
    <row r="618" spans="1:111" x14ac:dyDescent="0.2">
      <c r="B618" s="3"/>
    </row>
    <row r="619" spans="1:111" ht="13.5" thickBot="1" x14ac:dyDescent="0.25">
      <c r="B619" s="39" t="s">
        <v>406</v>
      </c>
      <c r="D619" s="39" t="s">
        <v>407</v>
      </c>
      <c r="E619" s="39" t="s">
        <v>408</v>
      </c>
      <c r="F619" s="39" t="s">
        <v>409</v>
      </c>
      <c r="H619" s="39" t="s">
        <v>386</v>
      </c>
      <c r="I619" s="39" t="s">
        <v>410</v>
      </c>
      <c r="J619" s="39" t="s">
        <v>411</v>
      </c>
      <c r="K619" s="39" t="s">
        <v>388</v>
      </c>
      <c r="L619" s="39" t="s">
        <v>412</v>
      </c>
      <c r="M619" s="39" t="s">
        <v>413</v>
      </c>
    </row>
    <row r="620" spans="1:111" ht="13.5" thickTop="1" x14ac:dyDescent="0.2">
      <c r="B620" s="32">
        <v>1</v>
      </c>
      <c r="D620" s="32">
        <v>0</v>
      </c>
      <c r="E620" s="32"/>
      <c r="F620" s="32" t="b">
        <v>0</v>
      </c>
      <c r="H620" s="32">
        <v>0</v>
      </c>
      <c r="I620" s="32">
        <f>B614</f>
        <v>-0.68168263188434208</v>
      </c>
      <c r="J620" s="32">
        <f>IF(SUMPRODUCT(L620:L623,N614:N617)&gt;0,N614,-N614)</f>
        <v>-1</v>
      </c>
      <c r="K620" s="32">
        <f>I620+J620*H620</f>
        <v>-0.68168263188434208</v>
      </c>
      <c r="L620" s="32">
        <f>D614</f>
        <v>-2.037111812569492E-9</v>
      </c>
      <c r="M620" s="32">
        <f>SUMPRODUCT(L620:L623,J620:J623)</f>
        <v>3.3642713127849176E-9</v>
      </c>
    </row>
    <row r="621" spans="1:111" ht="13.5" thickBot="1" x14ac:dyDescent="0.25">
      <c r="H621" s="33">
        <f>H620</f>
        <v>0</v>
      </c>
      <c r="I621" s="33">
        <f>B615</f>
        <v>0.62822621381290644</v>
      </c>
      <c r="J621" s="32">
        <f>IF(SUMPRODUCT(L620:L623,N614:N617)&gt;0,N615,-N615)</f>
        <v>-0.31576837712335964</v>
      </c>
      <c r="K621" s="33">
        <f t="shared" ref="K621:K623" si="1404">I621+J621*H621</f>
        <v>0.62822621381290644</v>
      </c>
      <c r="L621" s="32">
        <f>D615</f>
        <v>-8.6216545014394796E-10</v>
      </c>
      <c r="M621" s="39" t="s">
        <v>414</v>
      </c>
    </row>
    <row r="622" spans="1:111" ht="13.5" thickTop="1" x14ac:dyDescent="0.2">
      <c r="H622" s="33">
        <f t="shared" ref="H622:H623" si="1405">H621</f>
        <v>0</v>
      </c>
      <c r="I622" s="32">
        <f>B616</f>
        <v>-0.35114855558307545</v>
      </c>
      <c r="J622" s="32">
        <f>IF(SUMPRODUCT(L620:L623,N614:N617)&gt;0,N616,-N616)</f>
        <v>9.3671121295337917E-2</v>
      </c>
      <c r="K622" s="32">
        <f t="shared" si="1404"/>
        <v>-0.35114855558307545</v>
      </c>
      <c r="L622" s="32">
        <f>D616</f>
        <v>2.4550672605982982E-10</v>
      </c>
      <c r="M622" s="32">
        <f>F616</f>
        <v>-487.23803414473002</v>
      </c>
    </row>
    <row r="623" spans="1:111" x14ac:dyDescent="0.2">
      <c r="H623" s="33">
        <f t="shared" si="1405"/>
        <v>0</v>
      </c>
      <c r="I623" s="34">
        <f>B617</f>
        <v>0.36329528349991103</v>
      </c>
      <c r="J623" s="32">
        <f>IF(SUMPRODUCT(L620:L623,N614:N617)&gt;0,N617,-N617)</f>
        <v>0.58901121818775393</v>
      </c>
      <c r="K623" s="34">
        <f t="shared" si="1404"/>
        <v>0.36329528349991103</v>
      </c>
      <c r="L623" s="32">
        <f>D617</f>
        <v>1.751949696426891E-9</v>
      </c>
    </row>
    <row r="624" spans="1:111" ht="13.5" thickBot="1" x14ac:dyDescent="0.25">
      <c r="B624" s="39" t="s">
        <v>406</v>
      </c>
      <c r="D624" s="39" t="s">
        <v>407</v>
      </c>
      <c r="E624" s="39" t="s">
        <v>408</v>
      </c>
      <c r="F624" s="39" t="s">
        <v>409</v>
      </c>
      <c r="H624" s="39" t="s">
        <v>386</v>
      </c>
      <c r="I624" s="39" t="s">
        <v>410</v>
      </c>
      <c r="J624" s="39" t="s">
        <v>411</v>
      </c>
      <c r="K624" s="39" t="s">
        <v>388</v>
      </c>
      <c r="L624" s="39" t="s">
        <v>412</v>
      </c>
      <c r="M624" s="39" t="s">
        <v>413</v>
      </c>
      <c r="O624" s="45" t="s">
        <v>375</v>
      </c>
    </row>
    <row r="625" spans="2:97" ht="14.25" thickTop="1" thickBot="1" x14ac:dyDescent="0.25">
      <c r="B625" s="32">
        <f>1+B620</f>
        <v>2</v>
      </c>
      <c r="D625" s="32">
        <v>0</v>
      </c>
      <c r="E625" s="32">
        <f>H625</f>
        <v>1.3547940671186906E-10</v>
      </c>
      <c r="F625" s="32" t="b">
        <f>OR(F620,M625*M620&lt;=0)</f>
        <v>1</v>
      </c>
      <c r="H625" s="32">
        <f>ABS(H607)</f>
        <v>1.3547940671186906E-10</v>
      </c>
      <c r="I625" s="32">
        <f>I620</f>
        <v>-0.68168263188434208</v>
      </c>
      <c r="J625" s="32">
        <f>J620</f>
        <v>-1</v>
      </c>
      <c r="K625" s="32">
        <f>I625+J625*H625</f>
        <v>-0.68168263201982149</v>
      </c>
      <c r="L625" s="32">
        <f>$CE$3-$CE$7*SUMPRODUCT($B$3:$CD$3,Q627:CS627)</f>
        <v>5.2130104677416966E-9</v>
      </c>
      <c r="M625" s="32">
        <f>SUMPRODUCT(L625:L628,J625:J628)</f>
        <v>-8.6092928753702905E-9</v>
      </c>
      <c r="O625" s="46">
        <f>SUM(Q625:CS625)</f>
        <v>7.3626050845261215</v>
      </c>
      <c r="P625" s="39" t="s">
        <v>402</v>
      </c>
      <c r="Q625" s="32">
        <f t="shared" ref="Q625:AV625" si="1406">SUMPRODUCT(B$3:B$6,$K625:$K628)</f>
        <v>4.1309690240370178E-2</v>
      </c>
      <c r="R625" s="32">
        <f t="shared" si="1406"/>
        <v>0.36423883120011236</v>
      </c>
      <c r="S625" s="32">
        <f t="shared" si="1406"/>
        <v>0.76790025739978995</v>
      </c>
      <c r="T625" s="32">
        <f t="shared" si="1406"/>
        <v>-0.13426458754482229</v>
      </c>
      <c r="U625" s="32">
        <f t="shared" si="1406"/>
        <v>0.18866455341491986</v>
      </c>
      <c r="V625" s="32">
        <f t="shared" si="1406"/>
        <v>0.59232597961459754</v>
      </c>
      <c r="W625" s="32">
        <f t="shared" si="1406"/>
        <v>-0.66098742090039964</v>
      </c>
      <c r="X625" s="32">
        <f t="shared" si="1406"/>
        <v>-0.33805827994065751</v>
      </c>
      <c r="Y625" s="32">
        <f t="shared" si="1406"/>
        <v>6.560314625902014E-2</v>
      </c>
      <c r="Z625" s="32">
        <f t="shared" si="1406"/>
        <v>0.57978930204333556</v>
      </c>
      <c r="AA625" s="32">
        <f t="shared" si="1406"/>
        <v>0.9027184430030778</v>
      </c>
      <c r="AB625" s="32">
        <f t="shared" si="1406"/>
        <v>1.3063798692027555</v>
      </c>
      <c r="AC625" s="32">
        <f t="shared" si="1406"/>
        <v>0.40421502425814321</v>
      </c>
      <c r="AD625" s="32">
        <f t="shared" si="1406"/>
        <v>0.72714416521788539</v>
      </c>
      <c r="AE625" s="32">
        <f t="shared" si="1406"/>
        <v>1.130805591417563</v>
      </c>
      <c r="AF625" s="32">
        <f t="shared" si="1406"/>
        <v>-0.12250780909743425</v>
      </c>
      <c r="AG625" s="32">
        <f t="shared" si="1406"/>
        <v>0.2004213318623079</v>
      </c>
      <c r="AH625" s="32">
        <f t="shared" si="1406"/>
        <v>0.60408275806198564</v>
      </c>
      <c r="AI625" s="32">
        <f t="shared" si="1406"/>
        <v>1.2977621177806231</v>
      </c>
      <c r="AJ625" s="32">
        <f t="shared" si="1406"/>
        <v>1.6206912587403652</v>
      </c>
      <c r="AK625" s="32">
        <f t="shared" si="1406"/>
        <v>2.0243526849400428</v>
      </c>
      <c r="AL625" s="32">
        <f t="shared" si="1406"/>
        <v>1.1221878399954306</v>
      </c>
      <c r="AM625" s="32">
        <f t="shared" si="1406"/>
        <v>1.4451169809551727</v>
      </c>
      <c r="AN625" s="32">
        <f t="shared" si="1406"/>
        <v>1.8487784071548503</v>
      </c>
      <c r="AO625" s="32">
        <f t="shared" si="1406"/>
        <v>0.59546500663985302</v>
      </c>
      <c r="AP625" s="32">
        <f t="shared" si="1406"/>
        <v>0.91839414759959526</v>
      </c>
      <c r="AQ625" s="32">
        <f t="shared" si="1406"/>
        <v>1.322055573799273</v>
      </c>
      <c r="AR625" s="32">
        <f t="shared" si="1406"/>
        <v>-0.41314539777284415</v>
      </c>
      <c r="AS625" s="32">
        <f t="shared" si="1406"/>
        <v>-9.0216256813101997E-2</v>
      </c>
      <c r="AT625" s="32">
        <f t="shared" si="1406"/>
        <v>0.31344516938657568</v>
      </c>
      <c r="AU625" s="32">
        <f t="shared" si="1406"/>
        <v>-0.58871967555803661</v>
      </c>
      <c r="AV625" s="32">
        <f t="shared" si="1406"/>
        <v>-0.26579053459829449</v>
      </c>
      <c r="AW625" s="32">
        <f t="shared" ref="AW625:CB625" si="1407">SUMPRODUCT(AH$3:AH$6,$K625:$K628)</f>
        <v>0.13787089160138322</v>
      </c>
      <c r="AX625" s="32">
        <f t="shared" si="1407"/>
        <v>-1.115442508913614</v>
      </c>
      <c r="AY625" s="32">
        <f t="shared" si="1407"/>
        <v>-0.79251336795387184</v>
      </c>
      <c r="AZ625" s="32">
        <f t="shared" si="1407"/>
        <v>-0.38885194175419419</v>
      </c>
      <c r="BA625" s="32">
        <f t="shared" si="1407"/>
        <v>0.12533421403012129</v>
      </c>
      <c r="BB625" s="32">
        <f t="shared" si="1407"/>
        <v>0.44826335498986347</v>
      </c>
      <c r="BC625" s="32">
        <f t="shared" si="1407"/>
        <v>0.85192478118954118</v>
      </c>
      <c r="BD625" s="32">
        <f t="shared" si="1407"/>
        <v>-5.0240063755071174E-2</v>
      </c>
      <c r="BE625" s="32">
        <f t="shared" si="1407"/>
        <v>0.27268907720467095</v>
      </c>
      <c r="BF625" s="32">
        <f t="shared" si="1407"/>
        <v>0.67635050340434866</v>
      </c>
      <c r="BG625" s="32">
        <f t="shared" si="1407"/>
        <v>-0.57696289711064863</v>
      </c>
      <c r="BH625" s="32">
        <f t="shared" si="1407"/>
        <v>-0.2540337561509064</v>
      </c>
      <c r="BI625" s="32">
        <f t="shared" si="1407"/>
        <v>0.14962767004877126</v>
      </c>
      <c r="BJ625" s="32">
        <f t="shared" si="1407"/>
        <v>0.84330702976740857</v>
      </c>
      <c r="BK625" s="32">
        <f t="shared" si="1407"/>
        <v>1.1662361707271507</v>
      </c>
      <c r="BL625" s="32">
        <f t="shared" si="1407"/>
        <v>1.5698975969268283</v>
      </c>
      <c r="BM625" s="32">
        <f t="shared" si="1407"/>
        <v>0.66773275198221604</v>
      </c>
      <c r="BN625" s="32">
        <f t="shared" si="1407"/>
        <v>0.99066189294195817</v>
      </c>
      <c r="BO625" s="32">
        <f t="shared" si="1407"/>
        <v>1.3943233191416358</v>
      </c>
      <c r="BP625" s="32">
        <f t="shared" si="1407"/>
        <v>0.14100991862663864</v>
      </c>
      <c r="BQ625" s="32">
        <f t="shared" si="1407"/>
        <v>0.46393905958638082</v>
      </c>
      <c r="BR625" s="32">
        <f t="shared" si="1407"/>
        <v>0.86760048578605842</v>
      </c>
      <c r="BS625" s="32">
        <f t="shared" si="1407"/>
        <v>-1.322055573799273</v>
      </c>
      <c r="BT625" s="32">
        <f t="shared" si="1407"/>
        <v>-0.99912643283953073</v>
      </c>
      <c r="BU625" s="32">
        <f t="shared" si="1407"/>
        <v>-0.59546500663985302</v>
      </c>
      <c r="BV625" s="32">
        <f t="shared" si="1407"/>
        <v>-1.4976298515844653</v>
      </c>
      <c r="BW625" s="32">
        <f t="shared" si="1407"/>
        <v>-1.1747007106247231</v>
      </c>
      <c r="BX625" s="32">
        <f t="shared" si="1407"/>
        <v>-0.77103928442504555</v>
      </c>
      <c r="BY625" s="32">
        <f t="shared" si="1407"/>
        <v>-2.0243526849400428</v>
      </c>
      <c r="BZ625" s="32">
        <f t="shared" si="1407"/>
        <v>-1.7014235439803007</v>
      </c>
      <c r="CA625" s="32">
        <f t="shared" si="1407"/>
        <v>-1.2977621177806231</v>
      </c>
      <c r="CB625" s="32">
        <f t="shared" si="1407"/>
        <v>-0.78357596199630741</v>
      </c>
      <c r="CC625" s="32">
        <f t="shared" ref="CC625:CS625" si="1408">SUMPRODUCT(BN$3:BN$6,$K625:$K628)</f>
        <v>-0.46064682103656518</v>
      </c>
      <c r="CD625" s="32">
        <f t="shared" si="1408"/>
        <v>-5.6985394836887526E-2</v>
      </c>
      <c r="CE625" s="32">
        <f t="shared" si="1408"/>
        <v>-0.95915023978149971</v>
      </c>
      <c r="CF625" s="32">
        <f t="shared" si="1408"/>
        <v>-0.63622109882175759</v>
      </c>
      <c r="CG625" s="32">
        <f t="shared" si="1408"/>
        <v>-0.23255967262207994</v>
      </c>
      <c r="CH625" s="32">
        <f t="shared" si="1408"/>
        <v>-1.4858730731370771</v>
      </c>
      <c r="CI625" s="32">
        <f t="shared" si="1408"/>
        <v>-1.1629439321773349</v>
      </c>
      <c r="CJ625" s="32">
        <f t="shared" si="1408"/>
        <v>-0.75928250597765734</v>
      </c>
      <c r="CK625" s="32">
        <f t="shared" si="1408"/>
        <v>-6.560314625902014E-2</v>
      </c>
      <c r="CL625" s="32">
        <f t="shared" si="1408"/>
        <v>0.25732599470072204</v>
      </c>
      <c r="CM625" s="32">
        <f t="shared" si="1408"/>
        <v>0.66098742090039964</v>
      </c>
      <c r="CN625" s="32">
        <f t="shared" si="1408"/>
        <v>-0.24117742404421261</v>
      </c>
      <c r="CO625" s="32">
        <f t="shared" si="1408"/>
        <v>8.1751716915529543E-2</v>
      </c>
      <c r="CP625" s="32">
        <f t="shared" si="1408"/>
        <v>0.48541314311520722</v>
      </c>
      <c r="CQ625" s="32">
        <f t="shared" si="1408"/>
        <v>-0.76790025739978995</v>
      </c>
      <c r="CR625" s="32">
        <f t="shared" si="1408"/>
        <v>-0.44497111644004783</v>
      </c>
      <c r="CS625" s="32">
        <f t="shared" si="1408"/>
        <v>-4.1309690240370178E-2</v>
      </c>
    </row>
    <row r="626" spans="2:97" ht="14.25" thickTop="1" thickBot="1" x14ac:dyDescent="0.25">
      <c r="H626" s="33">
        <f>H625</f>
        <v>1.3547940671186906E-10</v>
      </c>
      <c r="I626" s="33">
        <f t="shared" ref="I626:J626" si="1409">I621</f>
        <v>0.62822621381290644</v>
      </c>
      <c r="J626" s="33">
        <f t="shared" si="1409"/>
        <v>-0.31576837712335964</v>
      </c>
      <c r="K626" s="33">
        <f t="shared" ref="K626:K628" si="1410">I626+J626*H626</f>
        <v>0.62822621377012633</v>
      </c>
      <c r="L626" s="33">
        <f>$CE$4-$CE$7*SUMPRODUCT($B$4:$CD$4,Q627:CS627)</f>
        <v>2.2063346705181175E-9</v>
      </c>
      <c r="M626" s="39" t="s">
        <v>414</v>
      </c>
      <c r="O626" s="47">
        <f t="shared" ref="O626:O627" si="1411">SUM(Q626:CS626)</f>
        <v>127.41798402396893</v>
      </c>
      <c r="P626" s="39" t="s">
        <v>404</v>
      </c>
      <c r="Q626" s="33">
        <f>EXP(Q625)</f>
        <v>1.0421748069406334</v>
      </c>
      <c r="R626" s="33">
        <f>EXP(R625)</f>
        <v>1.4394179510255747</v>
      </c>
      <c r="S626" s="33">
        <f t="shared" ref="S626:CD626" si="1412">EXP(S625)</f>
        <v>2.1552360583619437</v>
      </c>
      <c r="T626" s="33">
        <f t="shared" si="1412"/>
        <v>0.87435868957623963</v>
      </c>
      <c r="U626" s="33">
        <f t="shared" si="1412"/>
        <v>1.2076357872302039</v>
      </c>
      <c r="V626" s="33">
        <f t="shared" si="1412"/>
        <v>1.8081893394148756</v>
      </c>
      <c r="W626" s="33">
        <f t="shared" si="1412"/>
        <v>0.51634123656374575</v>
      </c>
      <c r="X626" s="33">
        <f t="shared" si="1412"/>
        <v>0.71315372413040501</v>
      </c>
      <c r="Y626" s="33">
        <f t="shared" si="1412"/>
        <v>1.0678028715050021</v>
      </c>
      <c r="Z626" s="33">
        <f t="shared" si="1412"/>
        <v>1.7856621557437697</v>
      </c>
      <c r="AA626" s="33">
        <f t="shared" si="1412"/>
        <v>2.466298498415942</v>
      </c>
      <c r="AB626" s="33">
        <f t="shared" si="1412"/>
        <v>3.6927811346820656</v>
      </c>
      <c r="AC626" s="33">
        <f t="shared" si="1412"/>
        <v>1.4981260457689654</v>
      </c>
      <c r="AD626" s="33">
        <f t="shared" si="1412"/>
        <v>2.0691629742126842</v>
      </c>
      <c r="AE626" s="33">
        <f t="shared" si="1412"/>
        <v>3.0981513392084876</v>
      </c>
      <c r="AF626" s="33">
        <f t="shared" si="1412"/>
        <v>0.88469899621584669</v>
      </c>
      <c r="AG626" s="33">
        <f t="shared" si="1412"/>
        <v>1.2219174824861583</v>
      </c>
      <c r="AH626" s="33">
        <f t="shared" si="1412"/>
        <v>1.8295732776714739</v>
      </c>
      <c r="AI626" s="33">
        <f t="shared" si="1412"/>
        <v>3.6610943951322001</v>
      </c>
      <c r="AJ626" s="33">
        <f t="shared" si="1412"/>
        <v>5.0565845169701937</v>
      </c>
      <c r="AK626" s="33">
        <f t="shared" si="1412"/>
        <v>7.5712084008428784</v>
      </c>
      <c r="AL626" s="33">
        <f t="shared" si="1412"/>
        <v>3.0715669544342141</v>
      </c>
      <c r="AM626" s="33">
        <f t="shared" si="1412"/>
        <v>4.242348387760841</v>
      </c>
      <c r="AN626" s="33">
        <f t="shared" si="1412"/>
        <v>6.3520551559894853</v>
      </c>
      <c r="AO626" s="33">
        <f t="shared" si="1412"/>
        <v>1.8138742124351146</v>
      </c>
      <c r="AP626" s="33">
        <f t="shared" si="1412"/>
        <v>2.5052640736403928</v>
      </c>
      <c r="AQ626" s="33">
        <f t="shared" si="1412"/>
        <v>3.7511241702810838</v>
      </c>
      <c r="AR626" s="33">
        <f t="shared" si="1412"/>
        <v>0.66156608559915109</v>
      </c>
      <c r="AS626" s="33">
        <f t="shared" si="1412"/>
        <v>0.91373356279508056</v>
      </c>
      <c r="AT626" s="33">
        <f t="shared" si="1412"/>
        <v>1.3681304452736365</v>
      </c>
      <c r="AU626" s="33">
        <f t="shared" si="1412"/>
        <v>0.55503745803510574</v>
      </c>
      <c r="AV626" s="33">
        <f t="shared" si="1412"/>
        <v>0.76659968679596546</v>
      </c>
      <c r="AW626" s="33">
        <f t="shared" si="1412"/>
        <v>1.1478273465566098</v>
      </c>
      <c r="AX626" s="33">
        <f t="shared" si="1412"/>
        <v>0.32777020556625414</v>
      </c>
      <c r="AY626" s="33">
        <f t="shared" si="1412"/>
        <v>0.45270554859064499</v>
      </c>
      <c r="AZ626" s="33">
        <f t="shared" si="1412"/>
        <v>0.67783462158986774</v>
      </c>
      <c r="BA626" s="33">
        <f t="shared" si="1412"/>
        <v>1.133527230470887</v>
      </c>
      <c r="BB626" s="33">
        <f t="shared" si="1412"/>
        <v>1.565590947554965</v>
      </c>
      <c r="BC626" s="33">
        <f t="shared" si="1412"/>
        <v>2.3441544969002215</v>
      </c>
      <c r="BD626" s="33">
        <f t="shared" si="1412"/>
        <v>0.95100109620090523</v>
      </c>
      <c r="BE626" s="33">
        <f t="shared" si="1412"/>
        <v>1.3134917867905822</v>
      </c>
      <c r="BF626" s="33">
        <f t="shared" si="1412"/>
        <v>1.9666872010567442</v>
      </c>
      <c r="BG626" s="33">
        <f t="shared" si="1412"/>
        <v>0.56160142037798877</v>
      </c>
      <c r="BH626" s="33">
        <f t="shared" si="1412"/>
        <v>0.77566561811888612</v>
      </c>
      <c r="BI626" s="33">
        <f t="shared" si="1412"/>
        <v>1.1614017375636621</v>
      </c>
      <c r="BJ626" s="33">
        <f t="shared" si="1412"/>
        <v>2.3240399517108759</v>
      </c>
      <c r="BK626" s="33">
        <f t="shared" si="1412"/>
        <v>3.2098884017485227</v>
      </c>
      <c r="BL626" s="33">
        <f t="shared" si="1412"/>
        <v>4.8061560034298125</v>
      </c>
      <c r="BM626" s="33">
        <f t="shared" si="1412"/>
        <v>1.9498115989446507</v>
      </c>
      <c r="BN626" s="33">
        <f t="shared" si="1412"/>
        <v>2.6930163710997133</v>
      </c>
      <c r="BO626" s="33">
        <f t="shared" si="1412"/>
        <v>4.0322451061679221</v>
      </c>
      <c r="BP626" s="33">
        <f t="shared" si="1412"/>
        <v>1.1514360685925684</v>
      </c>
      <c r="BQ626" s="33">
        <f t="shared" si="1412"/>
        <v>1.5903260523595351</v>
      </c>
      <c r="BR626" s="33">
        <f t="shared" si="1412"/>
        <v>2.3811902930316977</v>
      </c>
      <c r="BS626" s="33">
        <f t="shared" si="1412"/>
        <v>0.2665867496263305</v>
      </c>
      <c r="BT626" s="33">
        <f t="shared" si="1412"/>
        <v>0.36820094897914707</v>
      </c>
      <c r="BU626" s="33">
        <f t="shared" si="1412"/>
        <v>0.55130614523567567</v>
      </c>
      <c r="BV626" s="33">
        <f t="shared" si="1412"/>
        <v>0.2236596389677892</v>
      </c>
      <c r="BW626" s="33">
        <f t="shared" si="1412"/>
        <v>0.30891141975999997</v>
      </c>
      <c r="BX626" s="33">
        <f t="shared" si="1412"/>
        <v>0.46253211600714927</v>
      </c>
      <c r="BY626" s="33">
        <f t="shared" si="1412"/>
        <v>0.13207931245013321</v>
      </c>
      <c r="BZ626" s="33">
        <f t="shared" si="1412"/>
        <v>0.18242365103598915</v>
      </c>
      <c r="CA626" s="33">
        <f t="shared" si="1412"/>
        <v>0.27314237003274278</v>
      </c>
      <c r="CB626" s="33">
        <f t="shared" si="1412"/>
        <v>0.45676969627379876</v>
      </c>
      <c r="CC626" s="33">
        <f t="shared" si="1412"/>
        <v>0.63087544999392664</v>
      </c>
      <c r="CD626" s="33">
        <f t="shared" si="1412"/>
        <v>0.94460786541772812</v>
      </c>
      <c r="CE626" s="33">
        <f t="shared" ref="CE626:CS626" si="1413">EXP(CE625)</f>
        <v>0.3832183913987533</v>
      </c>
      <c r="CF626" s="33">
        <f t="shared" si="1413"/>
        <v>0.52928877964513332</v>
      </c>
      <c r="CG626" s="33">
        <f t="shared" si="1413"/>
        <v>0.79250245723614199</v>
      </c>
      <c r="CH626" s="33">
        <f t="shared" si="1413"/>
        <v>0.22630467386868514</v>
      </c>
      <c r="CI626" s="33">
        <f t="shared" si="1413"/>
        <v>0.31256465594656196</v>
      </c>
      <c r="CJ626" s="33">
        <f t="shared" si="1413"/>
        <v>0.46800209528132819</v>
      </c>
      <c r="CK626" s="33">
        <f t="shared" si="1413"/>
        <v>0.93650244505389069</v>
      </c>
      <c r="CL626" s="33">
        <f t="shared" si="1413"/>
        <v>1.2934667213335365</v>
      </c>
      <c r="CM626" s="33">
        <f t="shared" si="1413"/>
        <v>1.9367037323127749</v>
      </c>
      <c r="CN626" s="33">
        <f t="shared" si="1413"/>
        <v>0.78570221155701836</v>
      </c>
      <c r="CO626" s="33">
        <f t="shared" si="1413"/>
        <v>1.0851863429664443</v>
      </c>
      <c r="CP626" s="33">
        <f t="shared" si="1413"/>
        <v>1.6248461641990857</v>
      </c>
      <c r="CQ626" s="33">
        <f t="shared" si="1413"/>
        <v>0.4639862979835423</v>
      </c>
      <c r="CR626" s="33">
        <f t="shared" si="1413"/>
        <v>0.64084278558602392</v>
      </c>
      <c r="CS626" s="33">
        <f t="shared" si="1413"/>
        <v>0.95953192625674766</v>
      </c>
    </row>
    <row r="627" spans="2:97" ht="14.25" thickTop="1" thickBot="1" x14ac:dyDescent="0.25">
      <c r="H627" s="32">
        <f t="shared" ref="H627:H628" si="1414">H626</f>
        <v>1.3547940671186906E-10</v>
      </c>
      <c r="I627" s="32">
        <f t="shared" ref="I627:J627" si="1415">I622</f>
        <v>-0.35114855558307545</v>
      </c>
      <c r="J627" s="32">
        <f t="shared" si="1415"/>
        <v>9.3671121295337917E-2</v>
      </c>
      <c r="K627" s="32">
        <f t="shared" si="1410"/>
        <v>-0.35114855557038493</v>
      </c>
      <c r="L627" s="32">
        <f>$CE$5-$CE$7*SUMPRODUCT($B$5:$CD$5,Q627:CS627)</f>
        <v>-6.2826188695908058E-10</v>
      </c>
      <c r="M627" s="32">
        <f>SUMPRODUCT($B$7:$CD$7, LN(Q627:CS627))</f>
        <v>-487.2380341447298</v>
      </c>
      <c r="O627" s="48">
        <f t="shared" si="1411"/>
        <v>1.0000000000000002</v>
      </c>
      <c r="P627" s="39" t="s">
        <v>405</v>
      </c>
      <c r="Q627" s="32">
        <f t="shared" ref="Q627:AV627" si="1416">Q626/$O626</f>
        <v>8.1791814155887689E-3</v>
      </c>
      <c r="R627" s="32">
        <f t="shared" si="1416"/>
        <v>1.1296819377983582E-2</v>
      </c>
      <c r="S627" s="32">
        <f t="shared" si="1416"/>
        <v>1.691469281099689E-2</v>
      </c>
      <c r="T627" s="32">
        <f t="shared" si="1416"/>
        <v>6.8621293632440596E-3</v>
      </c>
      <c r="U627" s="32">
        <f t="shared" si="1416"/>
        <v>9.4777499148238943E-3</v>
      </c>
      <c r="V627" s="32">
        <f t="shared" si="1416"/>
        <v>1.4191005714505203E-2</v>
      </c>
      <c r="W627" s="32">
        <f t="shared" si="1416"/>
        <v>4.0523419085536265E-3</v>
      </c>
      <c r="X627" s="32">
        <f t="shared" si="1416"/>
        <v>5.5969628588398625E-3</v>
      </c>
      <c r="Y627" s="32">
        <f t="shared" si="1416"/>
        <v>8.3803152253934185E-3</v>
      </c>
      <c r="Z627" s="32">
        <f t="shared" si="1416"/>
        <v>1.4014208193781061E-2</v>
      </c>
      <c r="AA627" s="32">
        <f t="shared" si="1416"/>
        <v>1.935596860449464E-2</v>
      </c>
      <c r="AB627" s="32">
        <f t="shared" si="1416"/>
        <v>2.8981632090391628E-2</v>
      </c>
      <c r="AC627" s="32">
        <f t="shared" si="1416"/>
        <v>1.175757140755852E-2</v>
      </c>
      <c r="AD627" s="32">
        <f t="shared" si="1416"/>
        <v>1.6239175262916173E-2</v>
      </c>
      <c r="AE627" s="32">
        <f t="shared" si="1416"/>
        <v>2.4314867033414109E-2</v>
      </c>
      <c r="AF627" s="32">
        <f t="shared" si="1416"/>
        <v>6.9432820099352985E-3</v>
      </c>
      <c r="AG627" s="32">
        <f t="shared" si="1416"/>
        <v>9.5898353112877713E-3</v>
      </c>
      <c r="AH627" s="32">
        <f t="shared" si="1416"/>
        <v>1.4358830832916869E-2</v>
      </c>
      <c r="AI627" s="32">
        <f t="shared" si="1416"/>
        <v>2.87329486742115E-2</v>
      </c>
      <c r="AJ627" s="32">
        <f t="shared" si="1416"/>
        <v>3.9685014291381243E-2</v>
      </c>
      <c r="AK627" s="32">
        <f t="shared" si="1416"/>
        <v>5.9420249494911481E-2</v>
      </c>
      <c r="AL627" s="32">
        <f t="shared" si="1416"/>
        <v>2.4106227845014514E-2</v>
      </c>
      <c r="AM627" s="32">
        <f t="shared" si="1416"/>
        <v>3.3294737946590033E-2</v>
      </c>
      <c r="AN627" s="32">
        <f t="shared" si="1416"/>
        <v>4.9852108433881548E-2</v>
      </c>
      <c r="AO627" s="32">
        <f t="shared" si="1416"/>
        <v>1.4235621653642724E-2</v>
      </c>
      <c r="AP627" s="32">
        <f t="shared" si="1416"/>
        <v>1.9661777674720715E-2</v>
      </c>
      <c r="AQ627" s="32">
        <f t="shared" si="1416"/>
        <v>2.9439519068010449E-2</v>
      </c>
      <c r="AR627" s="32">
        <f t="shared" si="1416"/>
        <v>5.1920934918786828E-3</v>
      </c>
      <c r="AS627" s="32">
        <f t="shared" si="1416"/>
        <v>7.1711506801362965E-3</v>
      </c>
      <c r="AT627" s="32">
        <f t="shared" si="1416"/>
        <v>1.0737341794830735E-2</v>
      </c>
      <c r="AU627" s="32">
        <f t="shared" si="1416"/>
        <v>4.3560370405067482E-3</v>
      </c>
      <c r="AV627" s="32">
        <f t="shared" si="1416"/>
        <v>6.0164166986958322E-3</v>
      </c>
      <c r="AW627" s="32">
        <f t="shared" ref="AW627:CB627" si="1417">AW626/$O626</f>
        <v>9.008362166055689E-3</v>
      </c>
      <c r="AX627" s="32">
        <f t="shared" si="1417"/>
        <v>2.5724014398516653E-3</v>
      </c>
      <c r="AY627" s="32">
        <f t="shared" si="1417"/>
        <v>3.5529172122632656E-3</v>
      </c>
      <c r="AZ627" s="32">
        <f t="shared" si="1417"/>
        <v>5.3197719833831189E-3</v>
      </c>
      <c r="BA627" s="32">
        <f t="shared" si="1417"/>
        <v>8.8961321994990624E-3</v>
      </c>
      <c r="BB627" s="32">
        <f t="shared" si="1417"/>
        <v>1.2287048484933318E-2</v>
      </c>
      <c r="BC627" s="32">
        <f t="shared" si="1417"/>
        <v>1.8397359798592139E-2</v>
      </c>
      <c r="BD627" s="32">
        <f t="shared" si="1417"/>
        <v>7.4636332028452899E-3</v>
      </c>
      <c r="BE627" s="32">
        <f t="shared" si="1417"/>
        <v>1.0308527456716768E-2</v>
      </c>
      <c r="BF627" s="32">
        <f t="shared" si="1417"/>
        <v>1.5434926365549667E-2</v>
      </c>
      <c r="BG627" s="32">
        <f t="shared" si="1417"/>
        <v>4.4075522358943027E-3</v>
      </c>
      <c r="BH627" s="32">
        <f t="shared" si="1417"/>
        <v>6.0875678112516174E-3</v>
      </c>
      <c r="BI627" s="32">
        <f t="shared" si="1417"/>
        <v>9.1148965074285566E-3</v>
      </c>
      <c r="BJ627" s="32">
        <f t="shared" si="1417"/>
        <v>1.8239497112697175E-2</v>
      </c>
      <c r="BK627" s="32">
        <f t="shared" si="1417"/>
        <v>2.5191800249678275E-2</v>
      </c>
      <c r="BL627" s="32">
        <f t="shared" si="1417"/>
        <v>3.7719604812816013E-2</v>
      </c>
      <c r="BM627" s="32">
        <f t="shared" si="1417"/>
        <v>1.5302483506393152E-2</v>
      </c>
      <c r="BN627" s="32">
        <f t="shared" si="1417"/>
        <v>2.1135292570577186E-2</v>
      </c>
      <c r="BO627" s="32">
        <f t="shared" si="1417"/>
        <v>3.1645808376699835E-2</v>
      </c>
      <c r="BP627" s="32">
        <f t="shared" si="1417"/>
        <v>9.0366840867296162E-3</v>
      </c>
      <c r="BQ627" s="32">
        <f t="shared" si="1417"/>
        <v>1.2481174180721418E-2</v>
      </c>
      <c r="BR627" s="32">
        <f t="shared" si="1417"/>
        <v>1.8688023604138689E-2</v>
      </c>
      <c r="BS627" s="32">
        <f t="shared" si="1417"/>
        <v>2.0922223159344773E-3</v>
      </c>
      <c r="BT627" s="32">
        <f t="shared" si="1417"/>
        <v>2.8897094221007596E-3</v>
      </c>
      <c r="BU627" s="32">
        <f t="shared" si="1417"/>
        <v>4.3267530047561261E-3</v>
      </c>
      <c r="BV627" s="32">
        <f t="shared" si="1417"/>
        <v>1.7553223799688749E-3</v>
      </c>
      <c r="BW627" s="32">
        <f t="shared" si="1417"/>
        <v>2.4243941867883412E-3</v>
      </c>
      <c r="BX627" s="32">
        <f t="shared" si="1417"/>
        <v>3.6300379381307836E-3</v>
      </c>
      <c r="BY627" s="32">
        <f t="shared" si="1417"/>
        <v>1.0365829710921139E-3</v>
      </c>
      <c r="BZ627" s="32">
        <f t="shared" si="1417"/>
        <v>1.4316946892023732E-3</v>
      </c>
      <c r="CA627" s="32">
        <f t="shared" si="1417"/>
        <v>2.1436720422555208E-3</v>
      </c>
      <c r="CB627" s="32">
        <f t="shared" si="1417"/>
        <v>3.584813397988424E-3</v>
      </c>
      <c r="CC627" s="32">
        <f t="shared" ref="CC627:CS627" si="1418">CC626/$O626</f>
        <v>4.9512276844315087E-3</v>
      </c>
      <c r="CD627" s="32">
        <f t="shared" si="1418"/>
        <v>7.4134579404429718E-3</v>
      </c>
      <c r="CE627" s="32">
        <f t="shared" si="1418"/>
        <v>3.0075690989324168E-3</v>
      </c>
      <c r="CF627" s="32">
        <f t="shared" si="1418"/>
        <v>4.1539566310009064E-3</v>
      </c>
      <c r="CG627" s="32">
        <f t="shared" si="1418"/>
        <v>6.2197064512264011E-3</v>
      </c>
      <c r="CH627" s="32">
        <f t="shared" si="1418"/>
        <v>1.7760811050511864E-3</v>
      </c>
      <c r="CI627" s="32">
        <f t="shared" si="1418"/>
        <v>2.453065462782433E-3</v>
      </c>
      <c r="CJ627" s="32">
        <f t="shared" si="1418"/>
        <v>3.6729673512436918E-3</v>
      </c>
      <c r="CK627" s="32">
        <f t="shared" si="1418"/>
        <v>7.3498450962599026E-3</v>
      </c>
      <c r="CL627" s="32">
        <f t="shared" si="1418"/>
        <v>1.0151367024377181E-2</v>
      </c>
      <c r="CM627" s="32">
        <f t="shared" si="1418"/>
        <v>1.5199610534949733E-2</v>
      </c>
      <c r="CN627" s="32">
        <f t="shared" si="1418"/>
        <v>6.1663368603384738E-3</v>
      </c>
      <c r="CO627" s="32">
        <f t="shared" si="1418"/>
        <v>8.5167439375144031E-3</v>
      </c>
      <c r="CP627" s="32">
        <f t="shared" si="1418"/>
        <v>1.2752094428785121E-2</v>
      </c>
      <c r="CQ627" s="32">
        <f t="shared" si="1418"/>
        <v>3.6414506283215142E-3</v>
      </c>
      <c r="CR627" s="32">
        <f t="shared" si="1418"/>
        <v>5.0294531850815765E-3</v>
      </c>
      <c r="CS627" s="32">
        <f t="shared" si="1418"/>
        <v>7.5305847412893276E-3</v>
      </c>
    </row>
    <row r="628" spans="2:97" ht="13.5" thickTop="1" x14ac:dyDescent="0.2">
      <c r="H628" s="34">
        <f t="shared" si="1414"/>
        <v>1.3547940671186906E-10</v>
      </c>
      <c r="I628" s="34">
        <f t="shared" ref="I628:J628" si="1419">I623</f>
        <v>0.36329528349991103</v>
      </c>
      <c r="J628" s="34">
        <f t="shared" si="1419"/>
        <v>0.58901121818775393</v>
      </c>
      <c r="K628" s="34">
        <f t="shared" si="1410"/>
        <v>0.36329528357970992</v>
      </c>
      <c r="L628" s="34">
        <f>$CE$6-$CE$7*SUMPRODUCT($B$6:$CD$6,Q627:CS627)</f>
        <v>-4.4833470269622921E-9</v>
      </c>
    </row>
    <row r="629" spans="2:97" ht="13.5" thickBot="1" x14ac:dyDescent="0.25">
      <c r="B629" s="39" t="s">
        <v>406</v>
      </c>
      <c r="D629" s="39" t="s">
        <v>407</v>
      </c>
      <c r="E629" s="39" t="s">
        <v>408</v>
      </c>
      <c r="F629" s="39" t="s">
        <v>409</v>
      </c>
      <c r="H629" s="39" t="s">
        <v>386</v>
      </c>
      <c r="I629" s="39" t="s">
        <v>410</v>
      </c>
      <c r="J629" s="39" t="s">
        <v>411</v>
      </c>
      <c r="K629" s="39" t="s">
        <v>388</v>
      </c>
      <c r="L629" s="39" t="s">
        <v>412</v>
      </c>
      <c r="M629" s="39" t="s">
        <v>413</v>
      </c>
      <c r="O629" s="45" t="s">
        <v>375</v>
      </c>
    </row>
    <row r="630" spans="2:97" ht="14.25" thickTop="1" thickBot="1" x14ac:dyDescent="0.25">
      <c r="B630" s="32">
        <f>1+B625</f>
        <v>3</v>
      </c>
      <c r="D630" s="32">
        <f>IF(F625,IF(M630&lt;0,D625,H630),E625)</f>
        <v>0</v>
      </c>
      <c r="E630" s="32">
        <f>IF(F625,IF(M630&lt;0,H630,E625),H630)</f>
        <v>6.7739703355934532E-11</v>
      </c>
      <c r="F630" s="32" t="b">
        <f>OR(F625,M630*M625&lt;=0)</f>
        <v>1</v>
      </c>
      <c r="H630" s="32">
        <f>IF(F625,(D625+E625)/2,2*H625)</f>
        <v>6.7739703355934532E-11</v>
      </c>
      <c r="I630" s="32">
        <f>I625</f>
        <v>-0.68168263188434208</v>
      </c>
      <c r="J630" s="32">
        <f>J625</f>
        <v>-1</v>
      </c>
      <c r="K630" s="32">
        <f>I630+J630*H630</f>
        <v>-0.68168263195208179</v>
      </c>
      <c r="L630" s="32">
        <f>$CE$3-$CE$7*SUMPRODUCT($B$3:$CD$3,Q632:CS632)</f>
        <v>1.5879209058766719E-9</v>
      </c>
      <c r="M630" s="32">
        <f>SUMPRODUCT(L630:L633,J630:J633)</f>
        <v>-2.6224747682476517E-9</v>
      </c>
      <c r="O630" s="46">
        <f>SUM(Q630:CS630)</f>
        <v>7.3626050840392994</v>
      </c>
      <c r="P630" s="39" t="s">
        <v>402</v>
      </c>
      <c r="Q630" s="32">
        <f t="shared" ref="Q630:AV630" si="1420">SUMPRODUCT(B$3:B$6,$K630:$K633)</f>
        <v>4.1309690197485038E-2</v>
      </c>
      <c r="R630" s="32">
        <f t="shared" si="1420"/>
        <v>0.36423883112176103</v>
      </c>
      <c r="S630" s="32">
        <f t="shared" si="1420"/>
        <v>0.76790025727710609</v>
      </c>
      <c r="T630" s="32">
        <f t="shared" si="1420"/>
        <v>-0.13426458759088006</v>
      </c>
      <c r="U630" s="32">
        <f t="shared" si="1420"/>
        <v>0.18866455333339593</v>
      </c>
      <c r="V630" s="32">
        <f t="shared" si="1420"/>
        <v>0.59232597948874099</v>
      </c>
      <c r="W630" s="32">
        <f t="shared" si="1420"/>
        <v>-0.6609874209559754</v>
      </c>
      <c r="X630" s="32">
        <f t="shared" si="1420"/>
        <v>-0.33805828003169935</v>
      </c>
      <c r="Y630" s="32">
        <f t="shared" si="1420"/>
        <v>6.560314612364565E-2</v>
      </c>
      <c r="Z630" s="32">
        <f t="shared" si="1420"/>
        <v>0.57978930201878476</v>
      </c>
      <c r="AA630" s="32">
        <f t="shared" si="1420"/>
        <v>0.90271844294306081</v>
      </c>
      <c r="AB630" s="32">
        <f t="shared" si="1420"/>
        <v>1.3063798690984059</v>
      </c>
      <c r="AC630" s="32">
        <f t="shared" si="1420"/>
        <v>0.40421502423041972</v>
      </c>
      <c r="AD630" s="32">
        <f t="shared" si="1420"/>
        <v>0.72714416515469571</v>
      </c>
      <c r="AE630" s="32">
        <f t="shared" si="1420"/>
        <v>1.1308055913100408</v>
      </c>
      <c r="AF630" s="32">
        <f t="shared" si="1420"/>
        <v>-0.12250780913467557</v>
      </c>
      <c r="AG630" s="32">
        <f t="shared" si="1420"/>
        <v>0.20042133178960042</v>
      </c>
      <c r="AH630" s="32">
        <f t="shared" si="1420"/>
        <v>0.60408275794494548</v>
      </c>
      <c r="AI630" s="32">
        <f t="shared" si="1420"/>
        <v>1.2977621177805181</v>
      </c>
      <c r="AJ630" s="32">
        <f t="shared" si="1420"/>
        <v>1.6206912587047941</v>
      </c>
      <c r="AK630" s="32">
        <f t="shared" si="1420"/>
        <v>2.0243526848601392</v>
      </c>
      <c r="AL630" s="32">
        <f t="shared" si="1420"/>
        <v>1.122187839992153</v>
      </c>
      <c r="AM630" s="32">
        <f t="shared" si="1420"/>
        <v>1.445116980916429</v>
      </c>
      <c r="AN630" s="32">
        <f t="shared" si="1420"/>
        <v>1.8487784070717739</v>
      </c>
      <c r="AO630" s="32">
        <f t="shared" si="1420"/>
        <v>0.5954650066270577</v>
      </c>
      <c r="AP630" s="32">
        <f t="shared" si="1420"/>
        <v>0.91839414755133364</v>
      </c>
      <c r="AQ630" s="32">
        <f t="shared" si="1420"/>
        <v>1.3220555737066786</v>
      </c>
      <c r="AR630" s="32">
        <f t="shared" si="1420"/>
        <v>-0.41314539777056952</v>
      </c>
      <c r="AS630" s="32">
        <f t="shared" si="1420"/>
        <v>-9.021625684629353E-2</v>
      </c>
      <c r="AT630" s="32">
        <f t="shared" si="1420"/>
        <v>0.31344516930905147</v>
      </c>
      <c r="AU630" s="32">
        <f t="shared" si="1420"/>
        <v>-0.58871967555893456</v>
      </c>
      <c r="AV630" s="32">
        <f t="shared" si="1420"/>
        <v>-0.26579053463465863</v>
      </c>
      <c r="AW630" s="32">
        <f t="shared" ref="AW630:CB630" si="1421">SUMPRODUCT(AH$3:AH$6,$K630:$K633)</f>
        <v>0.13787089152068638</v>
      </c>
      <c r="AX630" s="32">
        <f t="shared" si="1421"/>
        <v>-1.1154425089240299</v>
      </c>
      <c r="AY630" s="32">
        <f t="shared" si="1421"/>
        <v>-0.79251336799975391</v>
      </c>
      <c r="AZ630" s="32">
        <f t="shared" si="1421"/>
        <v>-0.38885194184440891</v>
      </c>
      <c r="BA630" s="32">
        <f t="shared" si="1421"/>
        <v>0.12533421405073031</v>
      </c>
      <c r="BB630" s="32">
        <f t="shared" si="1421"/>
        <v>0.4482633549750063</v>
      </c>
      <c r="BC630" s="32">
        <f t="shared" si="1421"/>
        <v>0.85192478113035131</v>
      </c>
      <c r="BD630" s="32">
        <f t="shared" si="1421"/>
        <v>-5.0240063737634788E-2</v>
      </c>
      <c r="BE630" s="32">
        <f t="shared" si="1421"/>
        <v>0.2726890771866412</v>
      </c>
      <c r="BF630" s="32">
        <f t="shared" si="1421"/>
        <v>0.67635050334198621</v>
      </c>
      <c r="BG630" s="32">
        <f t="shared" si="1421"/>
        <v>-0.57696289710273008</v>
      </c>
      <c r="BH630" s="32">
        <f t="shared" si="1421"/>
        <v>-0.25403375617845408</v>
      </c>
      <c r="BI630" s="32">
        <f t="shared" si="1421"/>
        <v>0.14962766997689092</v>
      </c>
      <c r="BJ630" s="32">
        <f t="shared" si="1421"/>
        <v>0.84330702981246342</v>
      </c>
      <c r="BK630" s="32">
        <f t="shared" si="1421"/>
        <v>1.1662361707367395</v>
      </c>
      <c r="BL630" s="32">
        <f t="shared" si="1421"/>
        <v>1.5698975968920843</v>
      </c>
      <c r="BM630" s="32">
        <f t="shared" si="1421"/>
        <v>0.66773275202409832</v>
      </c>
      <c r="BN630" s="32">
        <f t="shared" si="1421"/>
        <v>0.99066189294837426</v>
      </c>
      <c r="BO630" s="32">
        <f t="shared" si="1421"/>
        <v>1.3943233191037192</v>
      </c>
      <c r="BP630" s="32">
        <f t="shared" si="1421"/>
        <v>0.14100991865900298</v>
      </c>
      <c r="BQ630" s="32">
        <f t="shared" si="1421"/>
        <v>0.46393905958327897</v>
      </c>
      <c r="BR630" s="32">
        <f t="shared" si="1421"/>
        <v>0.86760048573862392</v>
      </c>
      <c r="BS630" s="32">
        <f t="shared" si="1421"/>
        <v>-1.3220555737066786</v>
      </c>
      <c r="BT630" s="32">
        <f t="shared" si="1421"/>
        <v>-0.99912643278240265</v>
      </c>
      <c r="BU630" s="32">
        <f t="shared" si="1421"/>
        <v>-0.5954650066270577</v>
      </c>
      <c r="BV630" s="32">
        <f t="shared" si="1421"/>
        <v>-1.4976298514950437</v>
      </c>
      <c r="BW630" s="32">
        <f t="shared" si="1421"/>
        <v>-1.1747007105707676</v>
      </c>
      <c r="BX630" s="32">
        <f t="shared" si="1421"/>
        <v>-0.7710392844154228</v>
      </c>
      <c r="BY630" s="32">
        <f t="shared" si="1421"/>
        <v>-2.0243526848601392</v>
      </c>
      <c r="BZ630" s="32">
        <f t="shared" si="1421"/>
        <v>-1.7014235439358629</v>
      </c>
      <c r="CA630" s="32">
        <f t="shared" si="1421"/>
        <v>-1.2977621177805181</v>
      </c>
      <c r="CB630" s="32">
        <f t="shared" si="1421"/>
        <v>-0.78357596188537881</v>
      </c>
      <c r="CC630" s="32">
        <f t="shared" ref="CC630:CS630" si="1422">SUMPRODUCT(BN$3:BN$6,$K630:$K633)</f>
        <v>-0.46064682096110277</v>
      </c>
      <c r="CD630" s="32">
        <f t="shared" si="1422"/>
        <v>-5.6985394805757761E-2</v>
      </c>
      <c r="CE630" s="32">
        <f t="shared" si="1422"/>
        <v>-0.95915023967374391</v>
      </c>
      <c r="CF630" s="32">
        <f t="shared" si="1422"/>
        <v>-0.63622109874946786</v>
      </c>
      <c r="CG630" s="32">
        <f t="shared" si="1422"/>
        <v>-0.23255967259412286</v>
      </c>
      <c r="CH630" s="32">
        <f t="shared" si="1422"/>
        <v>-1.485873073038839</v>
      </c>
      <c r="CI630" s="32">
        <f t="shared" si="1422"/>
        <v>-1.1629439321145629</v>
      </c>
      <c r="CJ630" s="32">
        <f t="shared" si="1422"/>
        <v>-0.75928250595921809</v>
      </c>
      <c r="CK630" s="32">
        <f t="shared" si="1422"/>
        <v>-6.560314612364565E-2</v>
      </c>
      <c r="CL630" s="32">
        <f t="shared" si="1422"/>
        <v>0.25732599480063034</v>
      </c>
      <c r="CM630" s="32">
        <f t="shared" si="1422"/>
        <v>0.6609874209559754</v>
      </c>
      <c r="CN630" s="32">
        <f t="shared" si="1422"/>
        <v>-0.24117742391201075</v>
      </c>
      <c r="CO630" s="32">
        <f t="shared" si="1422"/>
        <v>8.1751717012265246E-2</v>
      </c>
      <c r="CP630" s="32">
        <f t="shared" si="1422"/>
        <v>0.48541314316761025</v>
      </c>
      <c r="CQ630" s="32">
        <f t="shared" si="1422"/>
        <v>-0.76790025727710609</v>
      </c>
      <c r="CR630" s="32">
        <f t="shared" si="1422"/>
        <v>-0.44497111635283004</v>
      </c>
      <c r="CS630" s="32">
        <f t="shared" si="1422"/>
        <v>-4.1309690197485038E-2</v>
      </c>
    </row>
    <row r="631" spans="2:97" ht="14.25" thickTop="1" thickBot="1" x14ac:dyDescent="0.25">
      <c r="H631" s="33">
        <f>H630</f>
        <v>6.7739703355934532E-11</v>
      </c>
      <c r="I631" s="33">
        <f t="shared" ref="I631:J631" si="1423">I626</f>
        <v>0.62822621381290644</v>
      </c>
      <c r="J631" s="33">
        <f t="shared" si="1423"/>
        <v>-0.31576837712335964</v>
      </c>
      <c r="K631" s="33">
        <f t="shared" ref="K631:K633" si="1424">I631+J631*H631</f>
        <v>0.62822621379151644</v>
      </c>
      <c r="L631" s="33">
        <f>$CE$4-$CE$7*SUMPRODUCT($B$4:$CD$4,Q632:CS632)</f>
        <v>6.7208105747340596E-10</v>
      </c>
      <c r="M631" s="39" t="s">
        <v>414</v>
      </c>
      <c r="O631" s="47">
        <f t="shared" ref="O631:O632" si="1425">SUM(Q631:CS631)</f>
        <v>127.41798401987326</v>
      </c>
      <c r="P631" s="39" t="s">
        <v>404</v>
      </c>
      <c r="Q631" s="33">
        <f>EXP(Q630)</f>
        <v>1.0421748068959396</v>
      </c>
      <c r="R631" s="33">
        <f>EXP(R630)</f>
        <v>1.4394179509127945</v>
      </c>
      <c r="S631" s="33">
        <f t="shared" ref="S631:CD631" si="1426">EXP(S630)</f>
        <v>2.1552360580975312</v>
      </c>
      <c r="T631" s="33">
        <f t="shared" si="1426"/>
        <v>0.87435868953596863</v>
      </c>
      <c r="U631" s="33">
        <f t="shared" si="1426"/>
        <v>1.2076357871317527</v>
      </c>
      <c r="V631" s="33">
        <f t="shared" si="1426"/>
        <v>1.8081893391873032</v>
      </c>
      <c r="W631" s="33">
        <f t="shared" si="1426"/>
        <v>0.51634123653504971</v>
      </c>
      <c r="X631" s="33">
        <f t="shared" si="1426"/>
        <v>0.71315372406547828</v>
      </c>
      <c r="Y631" s="33">
        <f t="shared" si="1426"/>
        <v>1.0678028713604488</v>
      </c>
      <c r="Z631" s="33">
        <f t="shared" si="1426"/>
        <v>1.7856621556999301</v>
      </c>
      <c r="AA631" s="33">
        <f t="shared" si="1426"/>
        <v>2.4662984982679221</v>
      </c>
      <c r="AB631" s="33">
        <f t="shared" si="1426"/>
        <v>3.6927811342967249</v>
      </c>
      <c r="AC631" s="33">
        <f t="shared" si="1426"/>
        <v>1.4981260457274321</v>
      </c>
      <c r="AD631" s="33">
        <f t="shared" si="1426"/>
        <v>2.0691629740819342</v>
      </c>
      <c r="AE631" s="33">
        <f t="shared" si="1426"/>
        <v>3.0981513388753674</v>
      </c>
      <c r="AF631" s="33">
        <f t="shared" si="1426"/>
        <v>0.88469899618289938</v>
      </c>
      <c r="AG631" s="33">
        <f t="shared" si="1426"/>
        <v>1.2219174823973158</v>
      </c>
      <c r="AH631" s="33">
        <f t="shared" si="1426"/>
        <v>1.8295732774573403</v>
      </c>
      <c r="AI631" s="33">
        <f t="shared" si="1426"/>
        <v>3.6610943951318156</v>
      </c>
      <c r="AJ631" s="33">
        <f t="shared" si="1426"/>
        <v>5.0565845167903261</v>
      </c>
      <c r="AK631" s="33">
        <f t="shared" si="1426"/>
        <v>7.5712084002379108</v>
      </c>
      <c r="AL631" s="33">
        <f t="shared" si="1426"/>
        <v>3.0715669544241471</v>
      </c>
      <c r="AM631" s="33">
        <f t="shared" si="1426"/>
        <v>4.2423483875964765</v>
      </c>
      <c r="AN631" s="33">
        <f t="shared" si="1426"/>
        <v>6.3520551554617786</v>
      </c>
      <c r="AO631" s="33">
        <f t="shared" si="1426"/>
        <v>1.8138742124119054</v>
      </c>
      <c r="AP631" s="33">
        <f t="shared" si="1426"/>
        <v>2.5052640735194847</v>
      </c>
      <c r="AQ631" s="33">
        <f t="shared" si="1426"/>
        <v>3.751124169933751</v>
      </c>
      <c r="AR631" s="33">
        <f t="shared" si="1426"/>
        <v>0.66156608560065588</v>
      </c>
      <c r="AS631" s="33">
        <f t="shared" si="1426"/>
        <v>0.91373356276475226</v>
      </c>
      <c r="AT631" s="33">
        <f t="shared" si="1426"/>
        <v>1.3681304451675733</v>
      </c>
      <c r="AU631" s="33">
        <f t="shared" si="1426"/>
        <v>0.55503745803460736</v>
      </c>
      <c r="AV631" s="33">
        <f t="shared" si="1426"/>
        <v>0.76659968676808876</v>
      </c>
      <c r="AW631" s="33">
        <f t="shared" si="1426"/>
        <v>1.1478273464639837</v>
      </c>
      <c r="AX631" s="33">
        <f t="shared" si="1426"/>
        <v>0.32777020556284009</v>
      </c>
      <c r="AY631" s="33">
        <f t="shared" si="1426"/>
        <v>0.45270554856987394</v>
      </c>
      <c r="AZ631" s="33">
        <f t="shared" si="1426"/>
        <v>0.6778346215287171</v>
      </c>
      <c r="BA631" s="33">
        <f t="shared" si="1426"/>
        <v>1.1335272304942481</v>
      </c>
      <c r="BB631" s="33">
        <f t="shared" si="1426"/>
        <v>1.5655909475317047</v>
      </c>
      <c r="BC631" s="33">
        <f t="shared" si="1426"/>
        <v>2.3441544967614711</v>
      </c>
      <c r="BD631" s="33">
        <f t="shared" si="1426"/>
        <v>0.9510010962174873</v>
      </c>
      <c r="BE631" s="33">
        <f t="shared" si="1426"/>
        <v>1.3134917867669003</v>
      </c>
      <c r="BF631" s="33">
        <f t="shared" si="1426"/>
        <v>1.9666872009340968</v>
      </c>
      <c r="BG631" s="33">
        <f t="shared" si="1426"/>
        <v>0.56160142038243588</v>
      </c>
      <c r="BH631" s="33">
        <f t="shared" si="1426"/>
        <v>0.77566561809751833</v>
      </c>
      <c r="BI631" s="33">
        <f t="shared" si="1426"/>
        <v>1.1614017374801802</v>
      </c>
      <c r="BJ631" s="33">
        <f t="shared" si="1426"/>
        <v>2.3240399518155854</v>
      </c>
      <c r="BK631" s="33">
        <f t="shared" si="1426"/>
        <v>3.2098884017793017</v>
      </c>
      <c r="BL631" s="33">
        <f t="shared" si="1426"/>
        <v>4.806156003262827</v>
      </c>
      <c r="BM631" s="33">
        <f t="shared" si="1426"/>
        <v>1.9498115990263132</v>
      </c>
      <c r="BN631" s="33">
        <f t="shared" si="1426"/>
        <v>2.6930163711169919</v>
      </c>
      <c r="BO631" s="33">
        <f t="shared" si="1426"/>
        <v>4.0322451060150337</v>
      </c>
      <c r="BP631" s="33">
        <f t="shared" si="1426"/>
        <v>1.1514360686298337</v>
      </c>
      <c r="BQ631" s="33">
        <f t="shared" si="1426"/>
        <v>1.5903260523546021</v>
      </c>
      <c r="BR631" s="33">
        <f t="shared" si="1426"/>
        <v>2.3811902929187472</v>
      </c>
      <c r="BS631" s="33">
        <f t="shared" si="1426"/>
        <v>0.26658674965101492</v>
      </c>
      <c r="BT631" s="33">
        <f t="shared" si="1426"/>
        <v>0.36820094900018169</v>
      </c>
      <c r="BU631" s="33">
        <f t="shared" si="1426"/>
        <v>0.55130614524272981</v>
      </c>
      <c r="BV631" s="33">
        <f t="shared" si="1426"/>
        <v>0.22365963898778921</v>
      </c>
      <c r="BW631" s="33">
        <f t="shared" si="1426"/>
        <v>0.30891141977666747</v>
      </c>
      <c r="BX631" s="33">
        <f t="shared" si="1426"/>
        <v>0.4625321160116001</v>
      </c>
      <c r="BY631" s="33">
        <f t="shared" si="1426"/>
        <v>0.13207931246068683</v>
      </c>
      <c r="BZ631" s="33">
        <f t="shared" si="1426"/>
        <v>0.18242365104409564</v>
      </c>
      <c r="CA631" s="33">
        <f t="shared" si="1426"/>
        <v>0.27314237003277148</v>
      </c>
      <c r="CB631" s="33">
        <f t="shared" si="1426"/>
        <v>0.45676969632446762</v>
      </c>
      <c r="CC631" s="33">
        <f t="shared" si="1426"/>
        <v>0.630875450041534</v>
      </c>
      <c r="CD631" s="33">
        <f t="shared" si="1426"/>
        <v>0.94460786544713349</v>
      </c>
      <c r="CE631" s="33">
        <f t="shared" ref="CE631:CS631" si="1427">EXP(CE630)</f>
        <v>0.38321839144004732</v>
      </c>
      <c r="CF631" s="33">
        <f t="shared" si="1427"/>
        <v>0.52928877968339549</v>
      </c>
      <c r="CG631" s="33">
        <f t="shared" si="1427"/>
        <v>0.79250245725829804</v>
      </c>
      <c r="CH631" s="33">
        <f t="shared" si="1427"/>
        <v>0.22630467389091685</v>
      </c>
      <c r="CI631" s="33">
        <f t="shared" si="1427"/>
        <v>0.31256465596618227</v>
      </c>
      <c r="CJ631" s="33">
        <f t="shared" si="1427"/>
        <v>0.46800209528995779</v>
      </c>
      <c r="CK631" s="33">
        <f t="shared" si="1427"/>
        <v>0.93650244518066927</v>
      </c>
      <c r="CL631" s="33">
        <f t="shared" si="1427"/>
        <v>1.2934667214627644</v>
      </c>
      <c r="CM631" s="33">
        <f t="shared" si="1427"/>
        <v>1.9367037324204088</v>
      </c>
      <c r="CN631" s="33">
        <f t="shared" si="1427"/>
        <v>0.78570221166088972</v>
      </c>
      <c r="CO631" s="33">
        <f t="shared" si="1427"/>
        <v>1.0851863430714206</v>
      </c>
      <c r="CP631" s="33">
        <f t="shared" si="1427"/>
        <v>1.6248461642842325</v>
      </c>
      <c r="CQ631" s="33">
        <f t="shared" si="1427"/>
        <v>0.46398629804046593</v>
      </c>
      <c r="CR631" s="33">
        <f t="shared" si="1427"/>
        <v>0.64084278564191688</v>
      </c>
      <c r="CS631" s="33">
        <f t="shared" si="1427"/>
        <v>0.95953192629789741</v>
      </c>
    </row>
    <row r="632" spans="2:97" ht="14.25" thickTop="1" thickBot="1" x14ac:dyDescent="0.25">
      <c r="H632" s="32">
        <f t="shared" ref="H632:H633" si="1428">H631</f>
        <v>6.7739703355934532E-11</v>
      </c>
      <c r="I632" s="32">
        <f t="shared" ref="I632:J632" si="1429">I627</f>
        <v>-0.35114855558307545</v>
      </c>
      <c r="J632" s="32">
        <f t="shared" si="1429"/>
        <v>9.3671121295337917E-2</v>
      </c>
      <c r="K632" s="32">
        <f t="shared" si="1424"/>
        <v>-0.35114855557673019</v>
      </c>
      <c r="L632" s="32">
        <f>$CE$5-$CE$7*SUMPRODUCT($B$5:$CD$5,Q632:CS632)</f>
        <v>-1.9142021301377099E-10</v>
      </c>
      <c r="M632" s="32">
        <f>SUMPRODUCT($B$7:$CD$7, LN(Q632:CS632))</f>
        <v>-487.23803414472997</v>
      </c>
      <c r="O632" s="48">
        <f t="shared" si="1425"/>
        <v>0.99999999999999967</v>
      </c>
      <c r="P632" s="39" t="s">
        <v>405</v>
      </c>
      <c r="Q632" s="32">
        <f t="shared" ref="Q632:AV632" si="1430">Q631/$O631</f>
        <v>8.1791814155009121E-3</v>
      </c>
      <c r="R632" s="32">
        <f t="shared" si="1430"/>
        <v>1.1296819377461582E-2</v>
      </c>
      <c r="S632" s="32">
        <f t="shared" si="1430"/>
        <v>1.6914692809465431E-2</v>
      </c>
      <c r="T632" s="32">
        <f t="shared" si="1430"/>
        <v>6.8621293631485787E-3</v>
      </c>
      <c r="U632" s="32">
        <f t="shared" si="1430"/>
        <v>9.4777499143558798E-3</v>
      </c>
      <c r="V632" s="32">
        <f t="shared" si="1430"/>
        <v>1.419100571317532E-2</v>
      </c>
      <c r="W632" s="32">
        <f t="shared" si="1430"/>
        <v>4.0523419084586712E-3</v>
      </c>
      <c r="X632" s="32">
        <f t="shared" si="1430"/>
        <v>5.5969628585102113E-3</v>
      </c>
      <c r="Y632" s="32">
        <f t="shared" si="1430"/>
        <v>8.3803152245283102E-3</v>
      </c>
      <c r="Z632" s="32">
        <f t="shared" si="1430"/>
        <v>1.4014208193887467E-2</v>
      </c>
      <c r="AA632" s="32">
        <f t="shared" si="1430"/>
        <v>1.935596860395512E-2</v>
      </c>
      <c r="AB632" s="32">
        <f t="shared" si="1430"/>
        <v>2.8981632088298976E-2</v>
      </c>
      <c r="AC632" s="32">
        <f t="shared" si="1430"/>
        <v>1.175757140761049E-2</v>
      </c>
      <c r="AD632" s="32">
        <f t="shared" si="1430"/>
        <v>1.6239175262412007E-2</v>
      </c>
      <c r="AE632" s="32">
        <f t="shared" si="1430"/>
        <v>2.4314867031581287E-2</v>
      </c>
      <c r="AF632" s="32">
        <f t="shared" si="1430"/>
        <v>6.9432820098999032E-3</v>
      </c>
      <c r="AG632" s="32">
        <f t="shared" si="1430"/>
        <v>9.5898353108987699E-3</v>
      </c>
      <c r="AH632" s="32">
        <f t="shared" si="1430"/>
        <v>1.4358830831697852E-2</v>
      </c>
      <c r="AI632" s="32">
        <f t="shared" si="1430"/>
        <v>2.8732948675132063E-2</v>
      </c>
      <c r="AJ632" s="32">
        <f t="shared" si="1430"/>
        <v>3.9685014291245227E-2</v>
      </c>
      <c r="AK632" s="32">
        <f t="shared" si="1430"/>
        <v>5.9420249492073557E-2</v>
      </c>
      <c r="AL632" s="32">
        <f t="shared" si="1430"/>
        <v>2.4106227845710364E-2</v>
      </c>
      <c r="AM632" s="32">
        <f t="shared" si="1430"/>
        <v>3.3294737946370286E-2</v>
      </c>
      <c r="AN632" s="32">
        <f t="shared" si="1430"/>
        <v>4.9852108431342426E-2</v>
      </c>
      <c r="AO632" s="32">
        <f t="shared" si="1430"/>
        <v>1.4235621653918156E-2</v>
      </c>
      <c r="AP632" s="32">
        <f t="shared" si="1430"/>
        <v>1.9661777674403802E-2</v>
      </c>
      <c r="AQ632" s="32">
        <f t="shared" si="1430"/>
        <v>2.9439519066230806E-2</v>
      </c>
      <c r="AR632" s="32">
        <f t="shared" si="1430"/>
        <v>5.1920934920573853E-3</v>
      </c>
      <c r="AS632" s="32">
        <f t="shared" si="1430"/>
        <v>7.1711506801287808E-3</v>
      </c>
      <c r="AT632" s="32">
        <f t="shared" si="1430"/>
        <v>1.0737341794343469E-2</v>
      </c>
      <c r="AU632" s="32">
        <f t="shared" si="1430"/>
        <v>4.3560370406428555E-3</v>
      </c>
      <c r="AV632" s="32">
        <f t="shared" si="1430"/>
        <v>6.0164166986704402E-3</v>
      </c>
      <c r="AW632" s="32">
        <f t="shared" ref="AW632:CB632" si="1431">AW631/$O631</f>
        <v>9.0083621656183027E-3</v>
      </c>
      <c r="AX632" s="32">
        <f t="shared" si="1431"/>
        <v>2.5724014399075572E-3</v>
      </c>
      <c r="AY632" s="32">
        <f t="shared" si="1431"/>
        <v>3.552917212214454E-3</v>
      </c>
      <c r="AZ632" s="32">
        <f t="shared" si="1431"/>
        <v>5.3197719830741941E-3</v>
      </c>
      <c r="BA632" s="32">
        <f t="shared" si="1431"/>
        <v>8.8961321999683571E-3</v>
      </c>
      <c r="BB632" s="32">
        <f t="shared" si="1431"/>
        <v>1.2287048485145715E-2</v>
      </c>
      <c r="BC632" s="32">
        <f t="shared" si="1431"/>
        <v>1.8397359798094558E-2</v>
      </c>
      <c r="BD632" s="32">
        <f t="shared" si="1431"/>
        <v>7.4636332032153368E-3</v>
      </c>
      <c r="BE632" s="32">
        <f t="shared" si="1431"/>
        <v>1.0308527456862261E-2</v>
      </c>
      <c r="BF632" s="32">
        <f t="shared" si="1431"/>
        <v>1.543492636508324E-2</v>
      </c>
      <c r="BG632" s="32">
        <f t="shared" si="1431"/>
        <v>4.4075522360708785E-3</v>
      </c>
      <c r="BH632" s="32">
        <f t="shared" si="1431"/>
        <v>6.087567811279595E-3</v>
      </c>
      <c r="BI632" s="32">
        <f t="shared" si="1431"/>
        <v>9.1148965070663602E-3</v>
      </c>
      <c r="BJ632" s="32">
        <f t="shared" si="1431"/>
        <v>1.8239497114105236E-2</v>
      </c>
      <c r="BK632" s="32">
        <f t="shared" si="1431"/>
        <v>2.5191800250729587E-2</v>
      </c>
      <c r="BL632" s="32">
        <f t="shared" si="1431"/>
        <v>3.7719604812717925E-2</v>
      </c>
      <c r="BM632" s="32">
        <f t="shared" si="1431"/>
        <v>1.5302483507525931E-2</v>
      </c>
      <c r="BN632" s="32">
        <f t="shared" si="1431"/>
        <v>2.1135292571392156E-2</v>
      </c>
      <c r="BO632" s="32">
        <f t="shared" si="1431"/>
        <v>3.1645808376517148E-2</v>
      </c>
      <c r="BP632" s="32">
        <f t="shared" si="1431"/>
        <v>9.0366840873125527E-3</v>
      </c>
      <c r="BQ632" s="32">
        <f t="shared" si="1431"/>
        <v>1.2481174181083892E-2</v>
      </c>
      <c r="BR632" s="32">
        <f t="shared" si="1431"/>
        <v>1.8688023603852931E-2</v>
      </c>
      <c r="BS632" s="32">
        <f t="shared" si="1431"/>
        <v>2.0922223161954569E-3</v>
      </c>
      <c r="BT632" s="32">
        <f t="shared" si="1431"/>
        <v>2.8897094223587286E-3</v>
      </c>
      <c r="BU632" s="32">
        <f t="shared" si="1431"/>
        <v>4.326753004950566E-3</v>
      </c>
      <c r="BV632" s="32">
        <f t="shared" si="1431"/>
        <v>1.7553223801822608E-3</v>
      </c>
      <c r="BW632" s="32">
        <f t="shared" si="1431"/>
        <v>2.4243941869970791E-3</v>
      </c>
      <c r="BX632" s="32">
        <f t="shared" si="1431"/>
        <v>3.6300379382823967E-3</v>
      </c>
      <c r="BY632" s="32">
        <f t="shared" si="1431"/>
        <v>1.0365829712082602E-3</v>
      </c>
      <c r="BZ632" s="32">
        <f t="shared" si="1431"/>
        <v>1.4316946893120142E-3</v>
      </c>
      <c r="CA632" s="32">
        <f t="shared" si="1431"/>
        <v>2.1436720423246513E-3</v>
      </c>
      <c r="CB632" s="32">
        <f t="shared" si="1431"/>
        <v>3.584813398501311E-3</v>
      </c>
      <c r="CC632" s="32">
        <f t="shared" ref="CC632:CS632" si="1432">CC631/$O631</f>
        <v>4.95122768496429E-3</v>
      </c>
      <c r="CD632" s="32">
        <f t="shared" si="1432"/>
        <v>7.4134579409120454E-3</v>
      </c>
      <c r="CE632" s="32">
        <f t="shared" si="1432"/>
        <v>3.007569099353174E-3</v>
      </c>
      <c r="CF632" s="32">
        <f t="shared" si="1432"/>
        <v>4.1539566314347182E-3</v>
      </c>
      <c r="CG632" s="32">
        <f t="shared" si="1432"/>
        <v>6.2197064516002088E-3</v>
      </c>
      <c r="CH632" s="32">
        <f t="shared" si="1432"/>
        <v>1.7760811052827546E-3</v>
      </c>
      <c r="CI632" s="32">
        <f t="shared" si="1432"/>
        <v>2.4530654630152667E-3</v>
      </c>
      <c r="CJ632" s="32">
        <f t="shared" si="1432"/>
        <v>3.6729673514294806E-3</v>
      </c>
      <c r="CK632" s="32">
        <f t="shared" si="1432"/>
        <v>7.3498450974911348E-3</v>
      </c>
      <c r="CL632" s="32">
        <f t="shared" si="1432"/>
        <v>1.0151367025717686E-2</v>
      </c>
      <c r="CM632" s="32">
        <f t="shared" si="1432"/>
        <v>1.5199610536283034E-2</v>
      </c>
      <c r="CN632" s="32">
        <f t="shared" si="1432"/>
        <v>6.1663368613518836E-3</v>
      </c>
      <c r="CO632" s="32">
        <f t="shared" si="1432"/>
        <v>8.5167439386120338E-3</v>
      </c>
      <c r="CP632" s="32">
        <f t="shared" si="1432"/>
        <v>1.2752094429863267E-2</v>
      </c>
      <c r="CQ632" s="32">
        <f t="shared" si="1432"/>
        <v>3.6414506288853106E-3</v>
      </c>
      <c r="CR632" s="32">
        <f t="shared" si="1432"/>
        <v>5.0294531856818992E-3</v>
      </c>
      <c r="CS632" s="32">
        <f t="shared" si="1432"/>
        <v>7.5305847418543374E-3</v>
      </c>
    </row>
    <row r="633" spans="2:97" ht="13.5" thickTop="1" x14ac:dyDescent="0.2">
      <c r="H633" s="34">
        <f t="shared" si="1428"/>
        <v>6.7739703355934532E-11</v>
      </c>
      <c r="I633" s="34">
        <f t="shared" ref="I633:J633" si="1433">I628</f>
        <v>0.36329528349991103</v>
      </c>
      <c r="J633" s="34">
        <f t="shared" si="1433"/>
        <v>0.58901121818775393</v>
      </c>
      <c r="K633" s="34">
        <f t="shared" si="1424"/>
        <v>0.3632952835398105</v>
      </c>
      <c r="L633" s="34">
        <f>$CE$6-$CE$7*SUMPRODUCT($B$6:$CD$6,Q632:CS632)</f>
        <v>-1.3656809016993066E-9</v>
      </c>
    </row>
    <row r="634" spans="2:97" ht="13.5" thickBot="1" x14ac:dyDescent="0.25">
      <c r="B634" s="39" t="s">
        <v>406</v>
      </c>
      <c r="D634" s="39" t="s">
        <v>407</v>
      </c>
      <c r="E634" s="39" t="s">
        <v>408</v>
      </c>
      <c r="F634" s="39" t="s">
        <v>409</v>
      </c>
      <c r="H634" s="39" t="s">
        <v>386</v>
      </c>
      <c r="I634" s="39" t="s">
        <v>410</v>
      </c>
      <c r="J634" s="39" t="s">
        <v>411</v>
      </c>
      <c r="K634" s="39" t="s">
        <v>388</v>
      </c>
      <c r="L634" s="39" t="s">
        <v>412</v>
      </c>
      <c r="M634" s="39" t="s">
        <v>413</v>
      </c>
      <c r="O634" s="45" t="s">
        <v>375</v>
      </c>
    </row>
    <row r="635" spans="2:97" ht="14.25" thickTop="1" thickBot="1" x14ac:dyDescent="0.25">
      <c r="B635" s="32">
        <f>1+B630</f>
        <v>4</v>
      </c>
      <c r="D635" s="32">
        <f>IF(F630,IF(M635&lt;0,D630,H635),E630)</f>
        <v>3.3869851677967266E-11</v>
      </c>
      <c r="E635" s="32">
        <f>IF(F630,IF(M635&lt;0,H635,E630),H635)</f>
        <v>6.7739703355934532E-11</v>
      </c>
      <c r="F635" s="32" t="b">
        <f>OR(F630,M635*M630&lt;=0)</f>
        <v>1</v>
      </c>
      <c r="H635" s="32">
        <f>IF(F630,(D630+E630)/2,2*H630)</f>
        <v>3.3869851677967266E-11</v>
      </c>
      <c r="I635" s="32">
        <f>I630</f>
        <v>-0.68168263188434208</v>
      </c>
      <c r="J635" s="32">
        <f>J630</f>
        <v>-1</v>
      </c>
      <c r="K635" s="32">
        <f>I635+J635*H635</f>
        <v>-0.68168263191821199</v>
      </c>
      <c r="L635" s="32">
        <f>$CE$3-$CE$7*SUMPRODUCT($B$3:$CD$3,Q637:CS637)</f>
        <v>-2.2463808591055567E-10</v>
      </c>
      <c r="M635" s="32">
        <f>SUMPRODUCT(L635:L638,J635:J638)</f>
        <v>3.7092864019234521E-10</v>
      </c>
      <c r="O635" s="46">
        <f>SUM(Q635:CS635)</f>
        <v>7.3626050837959101</v>
      </c>
      <c r="P635" s="39" t="s">
        <v>402</v>
      </c>
      <c r="Q635" s="32">
        <f t="shared" ref="Q635:AV635" si="1434">SUMPRODUCT(B$3:B$6,$K635:$K638)</f>
        <v>4.1309690176042635E-2</v>
      </c>
      <c r="R635" s="32">
        <f t="shared" si="1434"/>
        <v>0.36423883108258553</v>
      </c>
      <c r="S635" s="32">
        <f t="shared" si="1434"/>
        <v>0.76790025721576405</v>
      </c>
      <c r="T635" s="32">
        <f t="shared" si="1434"/>
        <v>-0.13426458761390878</v>
      </c>
      <c r="U635" s="32">
        <f t="shared" si="1434"/>
        <v>0.1886645532926341</v>
      </c>
      <c r="V635" s="32">
        <f t="shared" si="1434"/>
        <v>0.59232597942581267</v>
      </c>
      <c r="W635" s="32">
        <f t="shared" si="1434"/>
        <v>-0.66098742098376295</v>
      </c>
      <c r="X635" s="32">
        <f t="shared" si="1434"/>
        <v>-0.33805828007722011</v>
      </c>
      <c r="Y635" s="32">
        <f t="shared" si="1434"/>
        <v>6.5603146055958461E-2</v>
      </c>
      <c r="Z635" s="32">
        <f t="shared" si="1434"/>
        <v>0.57978930200650958</v>
      </c>
      <c r="AA635" s="32">
        <f t="shared" si="1434"/>
        <v>0.90271844291305248</v>
      </c>
      <c r="AB635" s="32">
        <f t="shared" si="1434"/>
        <v>1.3063798690462312</v>
      </c>
      <c r="AC635" s="32">
        <f t="shared" si="1434"/>
        <v>0.40421502421655819</v>
      </c>
      <c r="AD635" s="32">
        <f t="shared" si="1434"/>
        <v>0.72714416512310109</v>
      </c>
      <c r="AE635" s="32">
        <f t="shared" si="1434"/>
        <v>1.1308055912562796</v>
      </c>
      <c r="AF635" s="32">
        <f t="shared" si="1434"/>
        <v>-0.12250780915329601</v>
      </c>
      <c r="AG635" s="32">
        <f t="shared" si="1434"/>
        <v>0.20042133175324686</v>
      </c>
      <c r="AH635" s="32">
        <f t="shared" si="1434"/>
        <v>0.6040827578864254</v>
      </c>
      <c r="AI635" s="32">
        <f t="shared" si="1434"/>
        <v>1.2977621177804655</v>
      </c>
      <c r="AJ635" s="32">
        <f t="shared" si="1434"/>
        <v>1.6206912586870084</v>
      </c>
      <c r="AK635" s="32">
        <f t="shared" si="1434"/>
        <v>2.0243526848201872</v>
      </c>
      <c r="AL635" s="32">
        <f t="shared" si="1434"/>
        <v>1.1221878399905143</v>
      </c>
      <c r="AM635" s="32">
        <f t="shared" si="1434"/>
        <v>1.445116980897057</v>
      </c>
      <c r="AN635" s="32">
        <f t="shared" si="1434"/>
        <v>1.8487784070302355</v>
      </c>
      <c r="AO635" s="32">
        <f t="shared" si="1434"/>
        <v>0.59546500662066004</v>
      </c>
      <c r="AP635" s="32">
        <f t="shared" si="1434"/>
        <v>0.91839414752720294</v>
      </c>
      <c r="AQ635" s="32">
        <f t="shared" si="1434"/>
        <v>1.3220555736603816</v>
      </c>
      <c r="AR635" s="32">
        <f t="shared" si="1434"/>
        <v>-0.41314539776943204</v>
      </c>
      <c r="AS635" s="32">
        <f t="shared" si="1434"/>
        <v>-9.0216256862889171E-2</v>
      </c>
      <c r="AT635" s="32">
        <f t="shared" si="1434"/>
        <v>0.31344516927028943</v>
      </c>
      <c r="AU635" s="32">
        <f t="shared" si="1434"/>
        <v>-0.58871967555938343</v>
      </c>
      <c r="AV635" s="32">
        <f t="shared" si="1434"/>
        <v>-0.26579053465284058</v>
      </c>
      <c r="AW635" s="32">
        <f t="shared" ref="AW635:CB635" si="1435">SUMPRODUCT(AH$3:AH$6,$K635:$K638)</f>
        <v>0.13787089148033801</v>
      </c>
      <c r="AX635" s="32">
        <f t="shared" si="1435"/>
        <v>-1.1154425089292377</v>
      </c>
      <c r="AY635" s="32">
        <f t="shared" si="1435"/>
        <v>-0.79251336802269479</v>
      </c>
      <c r="AZ635" s="32">
        <f t="shared" si="1435"/>
        <v>-0.38885194188951622</v>
      </c>
      <c r="BA635" s="32">
        <f t="shared" si="1435"/>
        <v>0.1253342140610349</v>
      </c>
      <c r="BB635" s="32">
        <f t="shared" si="1435"/>
        <v>0.4482633549675778</v>
      </c>
      <c r="BC635" s="32">
        <f t="shared" si="1435"/>
        <v>0.85192478110075642</v>
      </c>
      <c r="BD635" s="32">
        <f t="shared" si="1435"/>
        <v>-5.024006372891654E-2</v>
      </c>
      <c r="BE635" s="32">
        <f t="shared" si="1435"/>
        <v>0.27268907717762636</v>
      </c>
      <c r="BF635" s="32">
        <f t="shared" si="1435"/>
        <v>0.67635050331080493</v>
      </c>
      <c r="BG635" s="32">
        <f t="shared" si="1435"/>
        <v>-0.5769628970987708</v>
      </c>
      <c r="BH635" s="32">
        <f t="shared" si="1435"/>
        <v>-0.25403375619222784</v>
      </c>
      <c r="BI635" s="32">
        <f t="shared" si="1435"/>
        <v>0.14962766994095072</v>
      </c>
      <c r="BJ635" s="32">
        <f t="shared" si="1435"/>
        <v>0.84330702983499084</v>
      </c>
      <c r="BK635" s="32">
        <f t="shared" si="1435"/>
        <v>1.1662361707415336</v>
      </c>
      <c r="BL635" s="32">
        <f t="shared" si="1435"/>
        <v>1.5698975968747124</v>
      </c>
      <c r="BM635" s="32">
        <f t="shared" si="1435"/>
        <v>0.66773275204503946</v>
      </c>
      <c r="BN635" s="32">
        <f t="shared" si="1435"/>
        <v>0.99066189295158236</v>
      </c>
      <c r="BO635" s="32">
        <f t="shared" si="1435"/>
        <v>1.3943233190847608</v>
      </c>
      <c r="BP635" s="32">
        <f t="shared" si="1435"/>
        <v>0.14100991867518531</v>
      </c>
      <c r="BQ635" s="32">
        <f t="shared" si="1435"/>
        <v>0.46393905958172821</v>
      </c>
      <c r="BR635" s="32">
        <f t="shared" si="1435"/>
        <v>0.86760048571490678</v>
      </c>
      <c r="BS635" s="32">
        <f t="shared" si="1435"/>
        <v>-1.3220555736603816</v>
      </c>
      <c r="BT635" s="32">
        <f t="shared" si="1435"/>
        <v>-0.99912643275383861</v>
      </c>
      <c r="BU635" s="32">
        <f t="shared" si="1435"/>
        <v>-0.59546500662066004</v>
      </c>
      <c r="BV635" s="32">
        <f t="shared" si="1435"/>
        <v>-1.4976298514503328</v>
      </c>
      <c r="BW635" s="32">
        <f t="shared" si="1435"/>
        <v>-1.1747007105437901</v>
      </c>
      <c r="BX635" s="32">
        <f t="shared" si="1435"/>
        <v>-0.77103928441061143</v>
      </c>
      <c r="BY635" s="32">
        <f t="shared" si="1435"/>
        <v>-2.0243526848201872</v>
      </c>
      <c r="BZ635" s="32">
        <f t="shared" si="1435"/>
        <v>-1.7014235439136443</v>
      </c>
      <c r="CA635" s="32">
        <f t="shared" si="1435"/>
        <v>-1.2977621177804655</v>
      </c>
      <c r="CB635" s="32">
        <f t="shared" si="1435"/>
        <v>-0.78357596182991429</v>
      </c>
      <c r="CC635" s="32">
        <f t="shared" ref="CC635:CS635" si="1436">SUMPRODUCT(BN$3:BN$6,$K635:$K638)</f>
        <v>-0.46064682092337145</v>
      </c>
      <c r="CD635" s="32">
        <f t="shared" si="1436"/>
        <v>-5.6985394790192878E-2</v>
      </c>
      <c r="CE635" s="32">
        <f t="shared" si="1436"/>
        <v>-0.95915023961986579</v>
      </c>
      <c r="CF635" s="32">
        <f t="shared" si="1436"/>
        <v>-0.63622109871332289</v>
      </c>
      <c r="CG635" s="32">
        <f t="shared" si="1436"/>
        <v>-0.23255967258014432</v>
      </c>
      <c r="CH635" s="32">
        <f t="shared" si="1436"/>
        <v>-1.4858730729897198</v>
      </c>
      <c r="CI635" s="32">
        <f t="shared" si="1436"/>
        <v>-1.1629439320831771</v>
      </c>
      <c r="CJ635" s="32">
        <f t="shared" si="1436"/>
        <v>-0.75928250594999847</v>
      </c>
      <c r="CK635" s="32">
        <f t="shared" si="1436"/>
        <v>-6.5603146055958461E-2</v>
      </c>
      <c r="CL635" s="32">
        <f t="shared" si="1436"/>
        <v>0.25732599485058444</v>
      </c>
      <c r="CM635" s="32">
        <f t="shared" si="1436"/>
        <v>0.66098742098376295</v>
      </c>
      <c r="CN635" s="32">
        <f t="shared" si="1436"/>
        <v>-0.24117742384590987</v>
      </c>
      <c r="CO635" s="32">
        <f t="shared" si="1436"/>
        <v>8.1751717060633E-2</v>
      </c>
      <c r="CP635" s="32">
        <f t="shared" si="1436"/>
        <v>0.48541314319381157</v>
      </c>
      <c r="CQ635" s="32">
        <f t="shared" si="1436"/>
        <v>-0.76790025721576405</v>
      </c>
      <c r="CR635" s="32">
        <f t="shared" si="1436"/>
        <v>-0.4449711163092212</v>
      </c>
      <c r="CS635" s="32">
        <f t="shared" si="1436"/>
        <v>-4.1309690176042635E-2</v>
      </c>
    </row>
    <row r="636" spans="2:97" ht="14.25" thickTop="1" thickBot="1" x14ac:dyDescent="0.25">
      <c r="H636" s="33">
        <f>H635</f>
        <v>3.3869851677967266E-11</v>
      </c>
      <c r="I636" s="33">
        <f t="shared" ref="I636:J636" si="1437">I631</f>
        <v>0.62822621381290644</v>
      </c>
      <c r="J636" s="33">
        <f t="shared" si="1437"/>
        <v>-0.31576837712335964</v>
      </c>
      <c r="K636" s="33">
        <f t="shared" ref="K636:K638" si="1438">I636+J636*H636</f>
        <v>0.62822621380221144</v>
      </c>
      <c r="L636" s="33">
        <f>$CE$4-$CE$7*SUMPRODUCT($B$4:$CD$4,Q637:CS637)</f>
        <v>-9.5006669198482996E-11</v>
      </c>
      <c r="M636" s="39" t="s">
        <v>414</v>
      </c>
      <c r="O636" s="47">
        <f t="shared" ref="O636:O637" si="1439">SUM(Q636:CS636)</f>
        <v>127.41798401782543</v>
      </c>
      <c r="P636" s="39" t="s">
        <v>404</v>
      </c>
      <c r="Q636" s="33">
        <f>EXP(Q635)</f>
        <v>1.0421748068735928</v>
      </c>
      <c r="R636" s="33">
        <f>EXP(R635)</f>
        <v>1.4394179508564047</v>
      </c>
      <c r="S636" s="33">
        <f t="shared" ref="S636:CD636" si="1440">EXP(S635)</f>
        <v>2.1552360579653245</v>
      </c>
      <c r="T636" s="33">
        <f t="shared" si="1440"/>
        <v>0.87435868951583329</v>
      </c>
      <c r="U636" s="33">
        <f t="shared" si="1440"/>
        <v>1.2076357870825272</v>
      </c>
      <c r="V636" s="33">
        <f t="shared" si="1440"/>
        <v>1.8081893390735169</v>
      </c>
      <c r="W636" s="33">
        <f t="shared" si="1440"/>
        <v>0.51634123652070185</v>
      </c>
      <c r="X636" s="33">
        <f t="shared" si="1440"/>
        <v>0.71315372403301491</v>
      </c>
      <c r="Y636" s="33">
        <f t="shared" si="1440"/>
        <v>1.0678028712881724</v>
      </c>
      <c r="Z636" s="33">
        <f t="shared" si="1440"/>
        <v>1.785662155678011</v>
      </c>
      <c r="AA636" s="33">
        <f t="shared" si="1440"/>
        <v>2.4662984981939124</v>
      </c>
      <c r="AB636" s="33">
        <f t="shared" si="1440"/>
        <v>3.6927811341040551</v>
      </c>
      <c r="AC636" s="33">
        <f t="shared" si="1440"/>
        <v>1.4981260457066659</v>
      </c>
      <c r="AD636" s="33">
        <f t="shared" si="1440"/>
        <v>2.0691629740165598</v>
      </c>
      <c r="AE636" s="33">
        <f t="shared" si="1440"/>
        <v>3.0981513387088069</v>
      </c>
      <c r="AF636" s="33">
        <f t="shared" si="1440"/>
        <v>0.88469899616642589</v>
      </c>
      <c r="AG636" s="33">
        <f t="shared" si="1440"/>
        <v>1.2219174823528949</v>
      </c>
      <c r="AH636" s="33">
        <f t="shared" si="1440"/>
        <v>1.8295732773502735</v>
      </c>
      <c r="AI636" s="33">
        <f t="shared" si="1440"/>
        <v>3.6610943951316228</v>
      </c>
      <c r="AJ636" s="33">
        <f t="shared" si="1440"/>
        <v>5.0565845167003909</v>
      </c>
      <c r="AK636" s="33">
        <f t="shared" si="1440"/>
        <v>7.5712083999354256</v>
      </c>
      <c r="AL636" s="33">
        <f t="shared" si="1440"/>
        <v>3.0715669544191133</v>
      </c>
      <c r="AM636" s="33">
        <f t="shared" si="1440"/>
        <v>4.2423483875142942</v>
      </c>
      <c r="AN636" s="33">
        <f t="shared" si="1440"/>
        <v>6.3520551551979247</v>
      </c>
      <c r="AO636" s="33">
        <f t="shared" si="1440"/>
        <v>1.8138742124003009</v>
      </c>
      <c r="AP636" s="33">
        <f t="shared" si="1440"/>
        <v>2.5052640734590308</v>
      </c>
      <c r="AQ636" s="33">
        <f t="shared" si="1440"/>
        <v>3.7511241697600854</v>
      </c>
      <c r="AR636" s="33">
        <f t="shared" si="1440"/>
        <v>0.66156608560140839</v>
      </c>
      <c r="AS636" s="33">
        <f t="shared" si="1440"/>
        <v>0.91373356274958828</v>
      </c>
      <c r="AT636" s="33">
        <f t="shared" si="1440"/>
        <v>1.3681304451145417</v>
      </c>
      <c r="AU636" s="33">
        <f t="shared" si="1440"/>
        <v>0.55503745803435822</v>
      </c>
      <c r="AV636" s="33">
        <f t="shared" si="1440"/>
        <v>0.76659968675415047</v>
      </c>
      <c r="AW636" s="33">
        <f t="shared" si="1440"/>
        <v>1.1478273464176707</v>
      </c>
      <c r="AX636" s="33">
        <f t="shared" si="1440"/>
        <v>0.32777020556113312</v>
      </c>
      <c r="AY636" s="33">
        <f t="shared" si="1440"/>
        <v>0.45270554855948847</v>
      </c>
      <c r="AZ636" s="33">
        <f t="shared" si="1440"/>
        <v>0.67783462149814178</v>
      </c>
      <c r="BA636" s="33">
        <f t="shared" si="1440"/>
        <v>1.1335272305059285</v>
      </c>
      <c r="BB636" s="33">
        <f t="shared" si="1440"/>
        <v>1.5655909475200747</v>
      </c>
      <c r="BC636" s="33">
        <f t="shared" si="1440"/>
        <v>2.3441544966920964</v>
      </c>
      <c r="BD636" s="33">
        <f t="shared" si="1440"/>
        <v>0.95100109622577833</v>
      </c>
      <c r="BE636" s="33">
        <f t="shared" si="1440"/>
        <v>1.3134917867550593</v>
      </c>
      <c r="BF636" s="33">
        <f t="shared" si="1440"/>
        <v>1.9666872008727729</v>
      </c>
      <c r="BG636" s="33">
        <f t="shared" si="1440"/>
        <v>0.56160142038465932</v>
      </c>
      <c r="BH636" s="33">
        <f t="shared" si="1440"/>
        <v>0.77566561808683443</v>
      </c>
      <c r="BI636" s="33">
        <f t="shared" si="1440"/>
        <v>1.1614017374384391</v>
      </c>
      <c r="BJ636" s="33">
        <f t="shared" si="1440"/>
        <v>2.32403995186794</v>
      </c>
      <c r="BK636" s="33">
        <f t="shared" si="1440"/>
        <v>3.2098884017946907</v>
      </c>
      <c r="BL636" s="33">
        <f t="shared" si="1440"/>
        <v>4.8061560031793356</v>
      </c>
      <c r="BM636" s="33">
        <f t="shared" si="1440"/>
        <v>1.9498115990671445</v>
      </c>
      <c r="BN636" s="33">
        <f t="shared" si="1440"/>
        <v>2.6930163711256316</v>
      </c>
      <c r="BO636" s="33">
        <f t="shared" si="1440"/>
        <v>4.0322451059385882</v>
      </c>
      <c r="BP636" s="33">
        <f t="shared" si="1440"/>
        <v>1.1514360686484668</v>
      </c>
      <c r="BQ636" s="33">
        <f t="shared" si="1440"/>
        <v>1.5903260523521359</v>
      </c>
      <c r="BR636" s="33">
        <f t="shared" si="1440"/>
        <v>2.3811902928622724</v>
      </c>
      <c r="BS636" s="33">
        <f t="shared" si="1440"/>
        <v>0.26658674966335705</v>
      </c>
      <c r="BT636" s="33">
        <f t="shared" si="1440"/>
        <v>0.368200949010699</v>
      </c>
      <c r="BU636" s="33">
        <f t="shared" si="1440"/>
        <v>0.55130614524625687</v>
      </c>
      <c r="BV636" s="33">
        <f t="shared" si="1440"/>
        <v>0.22365963899778923</v>
      </c>
      <c r="BW636" s="33">
        <f t="shared" si="1440"/>
        <v>0.30891141978500114</v>
      </c>
      <c r="BX636" s="33">
        <f t="shared" si="1440"/>
        <v>0.46253211601382554</v>
      </c>
      <c r="BY636" s="33">
        <f t="shared" si="1440"/>
        <v>0.13207931246596369</v>
      </c>
      <c r="BZ636" s="33">
        <f t="shared" si="1440"/>
        <v>0.18242365104814887</v>
      </c>
      <c r="CA636" s="33">
        <f t="shared" si="1440"/>
        <v>0.27314237003278585</v>
      </c>
      <c r="CB636" s="33">
        <f t="shared" si="1440"/>
        <v>0.45676969634980213</v>
      </c>
      <c r="CC636" s="33">
        <f t="shared" si="1440"/>
        <v>0.63087545006533774</v>
      </c>
      <c r="CD636" s="33">
        <f t="shared" si="1440"/>
        <v>0.94460786546183617</v>
      </c>
      <c r="CE636" s="33">
        <f t="shared" ref="CE636:CS636" si="1441">EXP(CE635)</f>
        <v>0.38321839146069442</v>
      </c>
      <c r="CF636" s="33">
        <f t="shared" si="1441"/>
        <v>0.52928877970252663</v>
      </c>
      <c r="CG636" s="33">
        <f t="shared" si="1441"/>
        <v>0.79250245726937607</v>
      </c>
      <c r="CH636" s="33">
        <f t="shared" si="1441"/>
        <v>0.22630467390203277</v>
      </c>
      <c r="CI636" s="33">
        <f t="shared" si="1441"/>
        <v>0.31256465597599237</v>
      </c>
      <c r="CJ636" s="33">
        <f t="shared" si="1441"/>
        <v>0.46800209529427261</v>
      </c>
      <c r="CK636" s="33">
        <f t="shared" si="1441"/>
        <v>0.93650244524405846</v>
      </c>
      <c r="CL636" s="33">
        <f t="shared" si="1441"/>
        <v>1.2934667215273785</v>
      </c>
      <c r="CM636" s="33">
        <f t="shared" si="1441"/>
        <v>1.9367037324742251</v>
      </c>
      <c r="CN636" s="33">
        <f t="shared" si="1441"/>
        <v>0.78570221171282528</v>
      </c>
      <c r="CO636" s="33">
        <f t="shared" si="1441"/>
        <v>1.0851863431239088</v>
      </c>
      <c r="CP636" s="33">
        <f t="shared" si="1441"/>
        <v>1.6248461643268055</v>
      </c>
      <c r="CQ636" s="33">
        <f t="shared" si="1441"/>
        <v>0.46398629806892777</v>
      </c>
      <c r="CR636" s="33">
        <f t="shared" si="1441"/>
        <v>0.6408427856698633</v>
      </c>
      <c r="CS636" s="33">
        <f t="shared" si="1441"/>
        <v>0.95953192631847206</v>
      </c>
    </row>
    <row r="637" spans="2:97" ht="14.25" thickTop="1" thickBot="1" x14ac:dyDescent="0.25">
      <c r="H637" s="32">
        <f t="shared" ref="H637:H638" si="1442">H636</f>
        <v>3.3869851677967266E-11</v>
      </c>
      <c r="I637" s="32">
        <f t="shared" ref="I637:J637" si="1443">I632</f>
        <v>-0.35114855558307545</v>
      </c>
      <c r="J637" s="32">
        <f t="shared" si="1443"/>
        <v>9.3671121295337917E-2</v>
      </c>
      <c r="K637" s="32">
        <f t="shared" si="1438"/>
        <v>-0.35114855557990282</v>
      </c>
      <c r="L637" s="32">
        <f>$CE$5-$CE$7*SUMPRODUCT($B$5:$CD$5,Q637:CS637)</f>
        <v>2.7043256523029413E-11</v>
      </c>
      <c r="M637" s="32">
        <f>SUMPRODUCT($B$7:$CD$7, LN(Q637:CS637))</f>
        <v>-487.23803414473002</v>
      </c>
      <c r="O637" s="48">
        <f t="shared" si="1439"/>
        <v>0.99999999999999978</v>
      </c>
      <c r="P637" s="39" t="s">
        <v>405</v>
      </c>
      <c r="Q637" s="32">
        <f t="shared" ref="Q637:AV637" si="1444">Q636/$O636</f>
        <v>8.1791814154569837E-3</v>
      </c>
      <c r="R637" s="32">
        <f t="shared" si="1444"/>
        <v>1.1296819377200585E-2</v>
      </c>
      <c r="S637" s="32">
        <f t="shared" si="1444"/>
        <v>1.6914692808699696E-2</v>
      </c>
      <c r="T637" s="32">
        <f t="shared" si="1444"/>
        <v>6.8621293631008391E-3</v>
      </c>
      <c r="U637" s="32">
        <f t="shared" si="1444"/>
        <v>9.4777499141218725E-3</v>
      </c>
      <c r="V637" s="32">
        <f t="shared" si="1444"/>
        <v>1.4191005712510378E-2</v>
      </c>
      <c r="W637" s="32">
        <f t="shared" si="1444"/>
        <v>4.0523419084111953E-3</v>
      </c>
      <c r="X637" s="32">
        <f t="shared" si="1444"/>
        <v>5.5969628583453857E-3</v>
      </c>
      <c r="Y637" s="32">
        <f t="shared" si="1444"/>
        <v>8.3803152240957586E-3</v>
      </c>
      <c r="Z637" s="32">
        <f t="shared" si="1444"/>
        <v>1.4014208193940675E-2</v>
      </c>
      <c r="AA637" s="32">
        <f t="shared" si="1444"/>
        <v>1.9355968603685363E-2</v>
      </c>
      <c r="AB637" s="32">
        <f t="shared" si="1444"/>
        <v>2.898163208725265E-2</v>
      </c>
      <c r="AC637" s="32">
        <f t="shared" si="1444"/>
        <v>1.1757571407636476E-2</v>
      </c>
      <c r="AD637" s="32">
        <f t="shared" si="1444"/>
        <v>1.6239175262159927E-2</v>
      </c>
      <c r="AE637" s="32">
        <f t="shared" si="1444"/>
        <v>2.431486703066487E-2</v>
      </c>
      <c r="AF637" s="32">
        <f t="shared" si="1444"/>
        <v>6.9432820098822073E-3</v>
      </c>
      <c r="AG637" s="32">
        <f t="shared" si="1444"/>
        <v>9.589835310704271E-3</v>
      </c>
      <c r="AH637" s="32">
        <f t="shared" si="1444"/>
        <v>1.4358830831088343E-2</v>
      </c>
      <c r="AI637" s="32">
        <f t="shared" si="1444"/>
        <v>2.8732948675592337E-2</v>
      </c>
      <c r="AJ637" s="32">
        <f t="shared" si="1444"/>
        <v>3.9685014291177205E-2</v>
      </c>
      <c r="AK637" s="32">
        <f t="shared" si="1444"/>
        <v>5.9420249490654581E-2</v>
      </c>
      <c r="AL637" s="32">
        <f t="shared" si="1444"/>
        <v>2.4106227846058287E-2</v>
      </c>
      <c r="AM637" s="32">
        <f t="shared" si="1444"/>
        <v>3.3294737946260408E-2</v>
      </c>
      <c r="AN637" s="32">
        <f t="shared" si="1444"/>
        <v>4.9852108430072865E-2</v>
      </c>
      <c r="AO637" s="32">
        <f t="shared" si="1444"/>
        <v>1.4235621654055872E-2</v>
      </c>
      <c r="AP637" s="32">
        <f t="shared" si="1444"/>
        <v>1.9661777674245349E-2</v>
      </c>
      <c r="AQ637" s="32">
        <f t="shared" si="1444"/>
        <v>2.943951906534099E-2</v>
      </c>
      <c r="AR637" s="32">
        <f t="shared" si="1444"/>
        <v>5.1920934921467375E-3</v>
      </c>
      <c r="AS637" s="32">
        <f t="shared" si="1444"/>
        <v>7.1711506801250243E-3</v>
      </c>
      <c r="AT637" s="32">
        <f t="shared" si="1444"/>
        <v>1.0737341794099834E-2</v>
      </c>
      <c r="AU637" s="32">
        <f t="shared" si="1444"/>
        <v>4.3560370407109096E-3</v>
      </c>
      <c r="AV637" s="32">
        <f t="shared" si="1444"/>
        <v>6.0164166986577438E-3</v>
      </c>
      <c r="AW637" s="32">
        <f t="shared" ref="AW637:CB637" si="1445">AW636/$O636</f>
        <v>9.0083621653996096E-3</v>
      </c>
      <c r="AX637" s="32">
        <f t="shared" si="1445"/>
        <v>2.5724014399355036E-3</v>
      </c>
      <c r="AY637" s="32">
        <f t="shared" si="1445"/>
        <v>3.5529172121900481E-3</v>
      </c>
      <c r="AZ637" s="32">
        <f t="shared" si="1445"/>
        <v>5.3197719829197309E-3</v>
      </c>
      <c r="BA637" s="32">
        <f t="shared" si="1445"/>
        <v>8.8961322002030028E-3</v>
      </c>
      <c r="BB637" s="32">
        <f t="shared" si="1445"/>
        <v>1.2287048485251915E-2</v>
      </c>
      <c r="BC637" s="32">
        <f t="shared" si="1445"/>
        <v>1.8397359797845771E-2</v>
      </c>
      <c r="BD637" s="32">
        <f t="shared" si="1445"/>
        <v>7.4636332034003598E-3</v>
      </c>
      <c r="BE637" s="32">
        <f t="shared" si="1445"/>
        <v>1.0308527456935007E-2</v>
      </c>
      <c r="BF637" s="32">
        <f t="shared" si="1445"/>
        <v>1.5434926364850025E-2</v>
      </c>
      <c r="BG637" s="32">
        <f t="shared" si="1445"/>
        <v>4.4075522361591655E-3</v>
      </c>
      <c r="BH637" s="32">
        <f t="shared" si="1445"/>
        <v>6.0875678112935839E-3</v>
      </c>
      <c r="BI637" s="32">
        <f t="shared" si="1445"/>
        <v>9.114896506885262E-3</v>
      </c>
      <c r="BJ637" s="32">
        <f t="shared" si="1445"/>
        <v>1.8239497114809263E-2</v>
      </c>
      <c r="BK637" s="32">
        <f t="shared" si="1445"/>
        <v>2.5191800251255239E-2</v>
      </c>
      <c r="BL637" s="32">
        <f t="shared" si="1445"/>
        <v>3.7719604812668887E-2</v>
      </c>
      <c r="BM637" s="32">
        <f t="shared" si="1445"/>
        <v>1.530248350809232E-2</v>
      </c>
      <c r="BN637" s="32">
        <f t="shared" si="1445"/>
        <v>2.1135292571799646E-2</v>
      </c>
      <c r="BO637" s="32">
        <f t="shared" si="1445"/>
        <v>3.1645808376425798E-2</v>
      </c>
      <c r="BP637" s="32">
        <f t="shared" si="1445"/>
        <v>9.0366840876040227E-3</v>
      </c>
      <c r="BQ637" s="32">
        <f t="shared" si="1445"/>
        <v>1.2481174181265131E-2</v>
      </c>
      <c r="BR637" s="32">
        <f t="shared" si="1445"/>
        <v>1.8688023603710056E-2</v>
      </c>
      <c r="BS637" s="32">
        <f t="shared" si="1445"/>
        <v>2.0922223163259458E-3</v>
      </c>
      <c r="BT637" s="32">
        <f t="shared" si="1445"/>
        <v>2.8897094224877131E-3</v>
      </c>
      <c r="BU637" s="32">
        <f t="shared" si="1445"/>
        <v>4.3267530050477851E-3</v>
      </c>
      <c r="BV637" s="32">
        <f t="shared" si="1445"/>
        <v>1.7553223802889539E-3</v>
      </c>
      <c r="BW637" s="32">
        <f t="shared" si="1445"/>
        <v>2.4243941871014475E-3</v>
      </c>
      <c r="BX637" s="32">
        <f t="shared" si="1445"/>
        <v>3.6300379383582032E-3</v>
      </c>
      <c r="BY637" s="32">
        <f t="shared" si="1445"/>
        <v>1.0365829712663335E-3</v>
      </c>
      <c r="BZ637" s="32">
        <f t="shared" si="1445"/>
        <v>1.4316946893668345E-3</v>
      </c>
      <c r="CA637" s="32">
        <f t="shared" si="1445"/>
        <v>2.1436720423592165E-3</v>
      </c>
      <c r="CB637" s="32">
        <f t="shared" si="1445"/>
        <v>3.5848133987577552E-3</v>
      </c>
      <c r="CC637" s="32">
        <f t="shared" ref="CC637:CS637" si="1446">CC636/$O636</f>
        <v>4.9512276852306811E-3</v>
      </c>
      <c r="CD637" s="32">
        <f t="shared" si="1446"/>
        <v>7.4134579411465817E-3</v>
      </c>
      <c r="CE637" s="32">
        <f t="shared" si="1446"/>
        <v>3.007569099563553E-3</v>
      </c>
      <c r="CF637" s="32">
        <f t="shared" si="1446"/>
        <v>4.1539566316516245E-3</v>
      </c>
      <c r="CG637" s="32">
        <f t="shared" si="1446"/>
        <v>6.2197064517871131E-3</v>
      </c>
      <c r="CH637" s="32">
        <f t="shared" si="1446"/>
        <v>1.776081105398539E-3</v>
      </c>
      <c r="CI637" s="32">
        <f t="shared" si="1446"/>
        <v>2.4530654631316831E-3</v>
      </c>
      <c r="CJ637" s="32">
        <f t="shared" si="1446"/>
        <v>3.6729673515223751E-3</v>
      </c>
      <c r="CK637" s="32">
        <f t="shared" si="1446"/>
        <v>7.34984509810675E-3</v>
      </c>
      <c r="CL637" s="32">
        <f t="shared" si="1446"/>
        <v>1.0151367026387938E-2</v>
      </c>
      <c r="CM637" s="32">
        <f t="shared" si="1446"/>
        <v>1.5199610536949678E-2</v>
      </c>
      <c r="CN637" s="32">
        <f t="shared" si="1446"/>
        <v>6.1663368618585868E-3</v>
      </c>
      <c r="CO637" s="32">
        <f t="shared" si="1446"/>
        <v>8.51674393916085E-3</v>
      </c>
      <c r="CP637" s="32">
        <f t="shared" si="1446"/>
        <v>1.2752094430402336E-2</v>
      </c>
      <c r="CQ637" s="32">
        <f t="shared" si="1446"/>
        <v>3.6414506291672089E-3</v>
      </c>
      <c r="CR637" s="32">
        <f t="shared" si="1446"/>
        <v>5.0294531859820602E-3</v>
      </c>
      <c r="CS637" s="32">
        <f t="shared" si="1446"/>
        <v>7.5305847421368406E-3</v>
      </c>
    </row>
    <row r="638" spans="2:97" ht="13.5" thickTop="1" x14ac:dyDescent="0.2">
      <c r="H638" s="34">
        <f t="shared" si="1442"/>
        <v>3.3869851677967266E-11</v>
      </c>
      <c r="I638" s="34">
        <f t="shared" ref="I638:J638" si="1447">I633</f>
        <v>0.36329528349991103</v>
      </c>
      <c r="J638" s="34">
        <f t="shared" si="1447"/>
        <v>0.58901121818775393</v>
      </c>
      <c r="K638" s="34">
        <f t="shared" si="1438"/>
        <v>0.36329528351986073</v>
      </c>
      <c r="L638" s="34">
        <f>$CE$6-$CE$7*SUMPRODUCT($B$6:$CD$6,Q637:CS637)</f>
        <v>1.9313262100695283E-10</v>
      </c>
    </row>
    <row r="639" spans="2:97" ht="13.5" thickBot="1" x14ac:dyDescent="0.25">
      <c r="B639" s="39" t="s">
        <v>406</v>
      </c>
      <c r="D639" s="39" t="s">
        <v>407</v>
      </c>
      <c r="E639" s="39" t="s">
        <v>408</v>
      </c>
      <c r="F639" s="39" t="s">
        <v>409</v>
      </c>
      <c r="H639" s="39" t="s">
        <v>386</v>
      </c>
      <c r="I639" s="39" t="s">
        <v>410</v>
      </c>
      <c r="J639" s="39" t="s">
        <v>411</v>
      </c>
      <c r="K639" s="39" t="s">
        <v>388</v>
      </c>
      <c r="L639" s="39" t="s">
        <v>412</v>
      </c>
      <c r="M639" s="39" t="s">
        <v>413</v>
      </c>
      <c r="O639" s="45" t="s">
        <v>375</v>
      </c>
    </row>
    <row r="640" spans="2:97" ht="14.25" thickTop="1" thickBot="1" x14ac:dyDescent="0.25">
      <c r="B640" s="32">
        <f>1+B635</f>
        <v>5</v>
      </c>
      <c r="D640" s="32">
        <f>IF(F635,IF(M640&lt;0,D635,H640),E635)</f>
        <v>3.3869851677967266E-11</v>
      </c>
      <c r="E640" s="32">
        <f>IF(F635,IF(M640&lt;0,H640,E635),H640)</f>
        <v>5.0804777516950899E-11</v>
      </c>
      <c r="F640" s="32" t="b">
        <f>OR(F635,M640*M635&lt;=0)</f>
        <v>1</v>
      </c>
      <c r="H640" s="32">
        <f>IF(F635,(D635+E635)/2,2*H635)</f>
        <v>5.0804777516950899E-11</v>
      </c>
      <c r="I640" s="32">
        <f>I635</f>
        <v>-0.68168263188434208</v>
      </c>
      <c r="J640" s="32">
        <f>J635</f>
        <v>-1</v>
      </c>
      <c r="K640" s="32">
        <f>I640+J640*H640</f>
        <v>-0.68168263193514689</v>
      </c>
      <c r="L640" s="32">
        <f>$CE$3-$CE$7*SUMPRODUCT($B$3:$CD$3,Q642:CS642)</f>
        <v>6.8171601697031292E-10</v>
      </c>
      <c r="M640" s="32">
        <f>SUMPRODUCT(L640:L643,J640:J643)</f>
        <v>-1.1258457528535153E-9</v>
      </c>
      <c r="O640" s="46">
        <f>SUM(Q640:CS640)</f>
        <v>7.3626050839176083</v>
      </c>
      <c r="P640" s="39" t="s">
        <v>402</v>
      </c>
      <c r="Q640" s="32">
        <f t="shared" ref="Q640:AV640" si="1448">SUMPRODUCT(B$3:B$6,$K640:$K643)</f>
        <v>4.1309690186763892E-2</v>
      </c>
      <c r="R640" s="32">
        <f t="shared" si="1448"/>
        <v>0.36423883110217331</v>
      </c>
      <c r="S640" s="32">
        <f t="shared" si="1448"/>
        <v>0.76790025724643507</v>
      </c>
      <c r="T640" s="32">
        <f t="shared" si="1448"/>
        <v>-0.13426458760239438</v>
      </c>
      <c r="U640" s="32">
        <f t="shared" si="1448"/>
        <v>0.18866455331301504</v>
      </c>
      <c r="V640" s="32">
        <f t="shared" si="1448"/>
        <v>0.59232597945727683</v>
      </c>
      <c r="W640" s="32">
        <f t="shared" si="1448"/>
        <v>-0.66098742096986918</v>
      </c>
      <c r="X640" s="32">
        <f t="shared" si="1448"/>
        <v>-0.33805828005445976</v>
      </c>
      <c r="Y640" s="32">
        <f t="shared" si="1448"/>
        <v>6.5603146089802E-2</v>
      </c>
      <c r="Z640" s="32">
        <f t="shared" si="1448"/>
        <v>0.57978930201264722</v>
      </c>
      <c r="AA640" s="32">
        <f t="shared" si="1448"/>
        <v>0.90271844292805659</v>
      </c>
      <c r="AB640" s="32">
        <f t="shared" si="1448"/>
        <v>1.3063798690723183</v>
      </c>
      <c r="AC640" s="32">
        <f t="shared" si="1448"/>
        <v>0.40421502422348893</v>
      </c>
      <c r="AD640" s="32">
        <f t="shared" si="1448"/>
        <v>0.72714416513889835</v>
      </c>
      <c r="AE640" s="32">
        <f t="shared" si="1448"/>
        <v>1.13080559128316</v>
      </c>
      <c r="AF640" s="32">
        <f t="shared" si="1448"/>
        <v>-0.12250780914398585</v>
      </c>
      <c r="AG640" s="32">
        <f t="shared" si="1448"/>
        <v>0.20042133177142357</v>
      </c>
      <c r="AH640" s="32">
        <f t="shared" si="1448"/>
        <v>0.60408275791568533</v>
      </c>
      <c r="AI640" s="32">
        <f t="shared" si="1448"/>
        <v>1.2977621177804917</v>
      </c>
      <c r="AJ640" s="32">
        <f t="shared" si="1448"/>
        <v>1.620691258695901</v>
      </c>
      <c r="AK640" s="32">
        <f t="shared" si="1448"/>
        <v>2.0243526848401627</v>
      </c>
      <c r="AL640" s="32">
        <f t="shared" si="1448"/>
        <v>1.1221878399913334</v>
      </c>
      <c r="AM640" s="32">
        <f t="shared" si="1448"/>
        <v>1.4451169809067428</v>
      </c>
      <c r="AN640" s="32">
        <f t="shared" si="1448"/>
        <v>1.8487784070510045</v>
      </c>
      <c r="AO640" s="32">
        <f t="shared" si="1448"/>
        <v>0.59546500662385871</v>
      </c>
      <c r="AP640" s="32">
        <f t="shared" si="1448"/>
        <v>0.91839414753926807</v>
      </c>
      <c r="AQ640" s="32">
        <f t="shared" si="1448"/>
        <v>1.3220555736835298</v>
      </c>
      <c r="AR640" s="32">
        <f t="shared" si="1448"/>
        <v>-0.4131453977700007</v>
      </c>
      <c r="AS640" s="32">
        <f t="shared" si="1448"/>
        <v>-9.0216256854591281E-2</v>
      </c>
      <c r="AT640" s="32">
        <f t="shared" si="1448"/>
        <v>0.31344516928967048</v>
      </c>
      <c r="AU640" s="32">
        <f t="shared" si="1448"/>
        <v>-0.58871967555915894</v>
      </c>
      <c r="AV640" s="32">
        <f t="shared" si="1448"/>
        <v>-0.26579053464374958</v>
      </c>
      <c r="AW640" s="32">
        <f t="shared" ref="AW640:CB640" si="1449">SUMPRODUCT(AH$3:AH$6,$K640:$K643)</f>
        <v>0.13787089150051221</v>
      </c>
      <c r="AX640" s="32">
        <f t="shared" si="1449"/>
        <v>-1.1154425089266338</v>
      </c>
      <c r="AY640" s="32">
        <f t="shared" si="1449"/>
        <v>-0.79251336801122441</v>
      </c>
      <c r="AZ640" s="32">
        <f t="shared" si="1449"/>
        <v>-0.38885194186696265</v>
      </c>
      <c r="BA640" s="32">
        <f t="shared" si="1449"/>
        <v>0.12533421405588269</v>
      </c>
      <c r="BB640" s="32">
        <f t="shared" si="1449"/>
        <v>0.44826335497129211</v>
      </c>
      <c r="BC640" s="32">
        <f t="shared" si="1449"/>
        <v>0.85192478111555392</v>
      </c>
      <c r="BD640" s="32">
        <f t="shared" si="1449"/>
        <v>-5.0240063733275553E-2</v>
      </c>
      <c r="BE640" s="32">
        <f t="shared" si="1449"/>
        <v>0.27268907718213387</v>
      </c>
      <c r="BF640" s="32">
        <f t="shared" si="1449"/>
        <v>0.67635050332639568</v>
      </c>
      <c r="BG640" s="32">
        <f t="shared" si="1449"/>
        <v>-0.57696289710075033</v>
      </c>
      <c r="BH640" s="32">
        <f t="shared" si="1449"/>
        <v>-0.25403375618534096</v>
      </c>
      <c r="BI640" s="32">
        <f t="shared" si="1449"/>
        <v>0.14962766995892079</v>
      </c>
      <c r="BJ640" s="32">
        <f t="shared" si="1449"/>
        <v>0.84330702982372729</v>
      </c>
      <c r="BK640" s="32">
        <f t="shared" si="1449"/>
        <v>1.1662361707391367</v>
      </c>
      <c r="BL640" s="32">
        <f t="shared" si="1449"/>
        <v>1.5698975968833984</v>
      </c>
      <c r="BM640" s="32">
        <f t="shared" si="1449"/>
        <v>0.66773275203456905</v>
      </c>
      <c r="BN640" s="32">
        <f t="shared" si="1449"/>
        <v>0.99066189294997842</v>
      </c>
      <c r="BO640" s="32">
        <f t="shared" si="1449"/>
        <v>1.3943233190942401</v>
      </c>
      <c r="BP640" s="32">
        <f t="shared" si="1449"/>
        <v>0.14100991866709406</v>
      </c>
      <c r="BQ640" s="32">
        <f t="shared" si="1449"/>
        <v>0.46393905958250348</v>
      </c>
      <c r="BR640" s="32">
        <f t="shared" si="1449"/>
        <v>0.86760048572676518</v>
      </c>
      <c r="BS640" s="32">
        <f t="shared" si="1449"/>
        <v>-1.3220555736835298</v>
      </c>
      <c r="BT640" s="32">
        <f t="shared" si="1449"/>
        <v>-0.99912643276812041</v>
      </c>
      <c r="BU640" s="32">
        <f t="shared" si="1449"/>
        <v>-0.59546500662385871</v>
      </c>
      <c r="BV640" s="32">
        <f t="shared" si="1449"/>
        <v>-1.497629851472688</v>
      </c>
      <c r="BW640" s="32">
        <f t="shared" si="1449"/>
        <v>-1.1747007105572786</v>
      </c>
      <c r="BX640" s="32">
        <f t="shared" si="1449"/>
        <v>-0.77103928441301695</v>
      </c>
      <c r="BY640" s="32">
        <f t="shared" si="1449"/>
        <v>-2.0243526848401627</v>
      </c>
      <c r="BZ640" s="32">
        <f t="shared" si="1449"/>
        <v>-1.7014235439247534</v>
      </c>
      <c r="CA640" s="32">
        <f t="shared" si="1449"/>
        <v>-1.2977621177804917</v>
      </c>
      <c r="CB640" s="32">
        <f t="shared" si="1449"/>
        <v>-0.78357596185764655</v>
      </c>
      <c r="CC640" s="32">
        <f t="shared" ref="CC640:CS640" si="1450">SUMPRODUCT(BN$3:BN$6,$K640:$K643)</f>
        <v>-0.46064682094223713</v>
      </c>
      <c r="CD640" s="32">
        <f t="shared" si="1450"/>
        <v>-5.6985394797975375E-2</v>
      </c>
      <c r="CE640" s="32">
        <f t="shared" si="1450"/>
        <v>-0.95915023964680479</v>
      </c>
      <c r="CF640" s="32">
        <f t="shared" si="1450"/>
        <v>-0.63622109873139543</v>
      </c>
      <c r="CG640" s="32">
        <f t="shared" si="1450"/>
        <v>-0.23255967258713367</v>
      </c>
      <c r="CH640" s="32">
        <f t="shared" si="1450"/>
        <v>-1.4858730730142795</v>
      </c>
      <c r="CI640" s="32">
        <f t="shared" si="1450"/>
        <v>-1.1629439320988701</v>
      </c>
      <c r="CJ640" s="32">
        <f t="shared" si="1450"/>
        <v>-0.75928250595460844</v>
      </c>
      <c r="CK640" s="32">
        <f t="shared" si="1450"/>
        <v>-6.5603146089802E-2</v>
      </c>
      <c r="CL640" s="32">
        <f t="shared" si="1450"/>
        <v>0.25732599482560742</v>
      </c>
      <c r="CM640" s="32">
        <f t="shared" si="1450"/>
        <v>0.66098742096986918</v>
      </c>
      <c r="CN640" s="32">
        <f t="shared" si="1450"/>
        <v>-0.24117742387896027</v>
      </c>
      <c r="CO640" s="32">
        <f t="shared" si="1450"/>
        <v>8.1751717036449151E-2</v>
      </c>
      <c r="CP640" s="32">
        <f t="shared" si="1450"/>
        <v>0.48541314318071094</v>
      </c>
      <c r="CQ640" s="32">
        <f t="shared" si="1450"/>
        <v>-0.76790025724643507</v>
      </c>
      <c r="CR640" s="32">
        <f t="shared" si="1450"/>
        <v>-0.44497111633102565</v>
      </c>
      <c r="CS640" s="32">
        <f t="shared" si="1450"/>
        <v>-4.1309690186763892E-2</v>
      </c>
    </row>
    <row r="641" spans="2:97" ht="14.25" thickTop="1" thickBot="1" x14ac:dyDescent="0.25">
      <c r="H641" s="33">
        <f>H640</f>
        <v>5.0804777516950899E-11</v>
      </c>
      <c r="I641" s="33">
        <f t="shared" ref="I641:J641" si="1451">I636</f>
        <v>0.62822621381290644</v>
      </c>
      <c r="J641" s="33">
        <f t="shared" si="1451"/>
        <v>-0.31576837712335964</v>
      </c>
      <c r="K641" s="33">
        <f t="shared" ref="K641:K643" si="1452">I641+J641*H641</f>
        <v>0.62822621379686394</v>
      </c>
      <c r="L641" s="33">
        <f>$CE$4-$CE$7*SUMPRODUCT($B$4:$CD$4,Q642:CS642)</f>
        <v>2.8852298328274628E-10</v>
      </c>
      <c r="M641" s="39" t="s">
        <v>414</v>
      </c>
      <c r="O641" s="47">
        <f t="shared" ref="O641:O642" si="1453">SUM(Q641:CS641)</f>
        <v>127.4179840188493</v>
      </c>
      <c r="P641" s="39" t="s">
        <v>404</v>
      </c>
      <c r="Q641" s="33">
        <f>EXP(Q640)</f>
        <v>1.0421748068847663</v>
      </c>
      <c r="R641" s="33">
        <f>EXP(R640)</f>
        <v>1.4394179508845995</v>
      </c>
      <c r="S641" s="33">
        <f t="shared" ref="S641:CD641" si="1454">EXP(S640)</f>
        <v>2.155236058031428</v>
      </c>
      <c r="T641" s="33">
        <f t="shared" si="1454"/>
        <v>0.87435868952590101</v>
      </c>
      <c r="U641" s="33">
        <f t="shared" si="1454"/>
        <v>1.2076357871071399</v>
      </c>
      <c r="V641" s="33">
        <f t="shared" si="1454"/>
        <v>1.80818933913041</v>
      </c>
      <c r="W641" s="33">
        <f t="shared" si="1454"/>
        <v>0.51634123652787578</v>
      </c>
      <c r="X641" s="33">
        <f t="shared" si="1454"/>
        <v>0.7131537240492466</v>
      </c>
      <c r="Y641" s="33">
        <f t="shared" si="1454"/>
        <v>1.0678028713243106</v>
      </c>
      <c r="Z641" s="33">
        <f t="shared" si="1454"/>
        <v>1.7856621556889707</v>
      </c>
      <c r="AA641" s="33">
        <f t="shared" si="1454"/>
        <v>2.4662984982309171</v>
      </c>
      <c r="AB641" s="33">
        <f t="shared" si="1454"/>
        <v>3.6927811342003891</v>
      </c>
      <c r="AC641" s="33">
        <f t="shared" si="1454"/>
        <v>1.4981260457170489</v>
      </c>
      <c r="AD641" s="33">
        <f t="shared" si="1454"/>
        <v>2.069162974049247</v>
      </c>
      <c r="AE641" s="33">
        <f t="shared" si="1454"/>
        <v>3.0981513387920869</v>
      </c>
      <c r="AF641" s="33">
        <f t="shared" si="1454"/>
        <v>0.88469899617466252</v>
      </c>
      <c r="AG641" s="33">
        <f t="shared" si="1454"/>
        <v>1.2219174823751053</v>
      </c>
      <c r="AH641" s="33">
        <f t="shared" si="1454"/>
        <v>1.8295732774038067</v>
      </c>
      <c r="AI641" s="33">
        <f t="shared" si="1454"/>
        <v>3.6610943951317187</v>
      </c>
      <c r="AJ641" s="33">
        <f t="shared" si="1454"/>
        <v>5.0565845167453567</v>
      </c>
      <c r="AK641" s="33">
        <f t="shared" si="1454"/>
        <v>7.5712084000866655</v>
      </c>
      <c r="AL641" s="33">
        <f t="shared" si="1454"/>
        <v>3.0715669544216295</v>
      </c>
      <c r="AM641" s="33">
        <f t="shared" si="1454"/>
        <v>4.242348387555384</v>
      </c>
      <c r="AN641" s="33">
        <f t="shared" si="1454"/>
        <v>6.3520551553298503</v>
      </c>
      <c r="AO641" s="33">
        <f t="shared" si="1454"/>
        <v>1.8138742124061029</v>
      </c>
      <c r="AP641" s="33">
        <f t="shared" si="1454"/>
        <v>2.5052640734892573</v>
      </c>
      <c r="AQ641" s="33">
        <f t="shared" si="1454"/>
        <v>3.7511241698469169</v>
      </c>
      <c r="AR641" s="33">
        <f t="shared" si="1454"/>
        <v>0.66156608560103225</v>
      </c>
      <c r="AS641" s="33">
        <f t="shared" si="1454"/>
        <v>0.91373356275717033</v>
      </c>
      <c r="AT641" s="33">
        <f t="shared" si="1454"/>
        <v>1.3681304451410576</v>
      </c>
      <c r="AU641" s="33">
        <f t="shared" si="1454"/>
        <v>0.55503745803448279</v>
      </c>
      <c r="AV641" s="33">
        <f t="shared" si="1454"/>
        <v>0.76659968676111967</v>
      </c>
      <c r="AW641" s="33">
        <f t="shared" si="1454"/>
        <v>1.1478273464408273</v>
      </c>
      <c r="AX641" s="33">
        <f t="shared" si="1454"/>
        <v>0.32777020556198661</v>
      </c>
      <c r="AY641" s="33">
        <f t="shared" si="1454"/>
        <v>0.4527055485646812</v>
      </c>
      <c r="AZ641" s="33">
        <f t="shared" si="1454"/>
        <v>0.67783462151342933</v>
      </c>
      <c r="BA641" s="33">
        <f t="shared" si="1454"/>
        <v>1.1335272305000883</v>
      </c>
      <c r="BB641" s="33">
        <f t="shared" si="1454"/>
        <v>1.5655909475258898</v>
      </c>
      <c r="BC641" s="33">
        <f t="shared" si="1454"/>
        <v>2.3441544967267838</v>
      </c>
      <c r="BD641" s="33">
        <f t="shared" si="1454"/>
        <v>0.95100109622163287</v>
      </c>
      <c r="BE641" s="33">
        <f t="shared" si="1454"/>
        <v>1.3134917867609799</v>
      </c>
      <c r="BF641" s="33">
        <f t="shared" si="1454"/>
        <v>1.9666872009034351</v>
      </c>
      <c r="BG641" s="33">
        <f t="shared" si="1454"/>
        <v>0.56160142038354766</v>
      </c>
      <c r="BH641" s="33">
        <f t="shared" si="1454"/>
        <v>0.77566561809217638</v>
      </c>
      <c r="BI641" s="33">
        <f t="shared" si="1454"/>
        <v>1.1614017374593097</v>
      </c>
      <c r="BJ641" s="33">
        <f t="shared" si="1454"/>
        <v>2.3240399518417632</v>
      </c>
      <c r="BK641" s="33">
        <f t="shared" si="1454"/>
        <v>3.2098884017869964</v>
      </c>
      <c r="BL641" s="33">
        <f t="shared" si="1454"/>
        <v>4.8061560032210817</v>
      </c>
      <c r="BM641" s="33">
        <f t="shared" si="1454"/>
        <v>1.9498115990467291</v>
      </c>
      <c r="BN641" s="33">
        <f t="shared" si="1454"/>
        <v>2.693016371121312</v>
      </c>
      <c r="BO641" s="33">
        <f t="shared" si="1454"/>
        <v>4.0322451059768118</v>
      </c>
      <c r="BP641" s="33">
        <f t="shared" si="1454"/>
        <v>1.1514360686391503</v>
      </c>
      <c r="BQ641" s="33">
        <f t="shared" si="1454"/>
        <v>1.5903260523533689</v>
      </c>
      <c r="BR641" s="33">
        <f t="shared" si="1454"/>
        <v>2.3811902928905093</v>
      </c>
      <c r="BS641" s="33">
        <f t="shared" si="1454"/>
        <v>0.2665867496571861</v>
      </c>
      <c r="BT641" s="33">
        <f t="shared" si="1454"/>
        <v>0.36820094900544043</v>
      </c>
      <c r="BU641" s="33">
        <f t="shared" si="1454"/>
        <v>0.5513061452444934</v>
      </c>
      <c r="BV641" s="33">
        <f t="shared" si="1454"/>
        <v>0.22365963899278926</v>
      </c>
      <c r="BW641" s="33">
        <f t="shared" si="1454"/>
        <v>0.30891141978083436</v>
      </c>
      <c r="BX641" s="33">
        <f t="shared" si="1454"/>
        <v>0.46253211601271288</v>
      </c>
      <c r="BY641" s="33">
        <f t="shared" si="1454"/>
        <v>0.13207931246332533</v>
      </c>
      <c r="BZ641" s="33">
        <f t="shared" si="1454"/>
        <v>0.18242365104612229</v>
      </c>
      <c r="CA641" s="33">
        <f t="shared" si="1454"/>
        <v>0.27314237003277869</v>
      </c>
      <c r="CB641" s="33">
        <f t="shared" si="1454"/>
        <v>0.45676969633713488</v>
      </c>
      <c r="CC641" s="33">
        <f t="shared" si="1454"/>
        <v>0.63087545005343582</v>
      </c>
      <c r="CD641" s="33">
        <f t="shared" si="1454"/>
        <v>0.94460786545448483</v>
      </c>
      <c r="CE641" s="33">
        <f t="shared" ref="CE641:CS641" si="1455">EXP(CE640)</f>
        <v>0.3832183914503709</v>
      </c>
      <c r="CF641" s="33">
        <f t="shared" si="1455"/>
        <v>0.52928877969296095</v>
      </c>
      <c r="CG641" s="33">
        <f t="shared" si="1455"/>
        <v>0.79250245726383695</v>
      </c>
      <c r="CH641" s="33">
        <f t="shared" si="1455"/>
        <v>0.2263046738964748</v>
      </c>
      <c r="CI641" s="33">
        <f t="shared" si="1455"/>
        <v>0.31256465597108729</v>
      </c>
      <c r="CJ641" s="33">
        <f t="shared" si="1455"/>
        <v>0.46800209529211512</v>
      </c>
      <c r="CK641" s="33">
        <f t="shared" si="1455"/>
        <v>0.93650244521236392</v>
      </c>
      <c r="CL641" s="33">
        <f t="shared" si="1455"/>
        <v>1.2934667214950715</v>
      </c>
      <c r="CM641" s="33">
        <f t="shared" si="1455"/>
        <v>1.9367037324473169</v>
      </c>
      <c r="CN641" s="33">
        <f t="shared" si="1455"/>
        <v>0.7857022116868575</v>
      </c>
      <c r="CO641" s="33">
        <f t="shared" si="1455"/>
        <v>1.0851863430976647</v>
      </c>
      <c r="CP641" s="33">
        <f t="shared" si="1455"/>
        <v>1.624846164305519</v>
      </c>
      <c r="CQ641" s="33">
        <f t="shared" si="1455"/>
        <v>0.46398629805469688</v>
      </c>
      <c r="CR641" s="33">
        <f t="shared" si="1455"/>
        <v>0.64084278565589003</v>
      </c>
      <c r="CS641" s="33">
        <f t="shared" si="1455"/>
        <v>0.95953192630818462</v>
      </c>
    </row>
    <row r="642" spans="2:97" ht="14.25" thickTop="1" thickBot="1" x14ac:dyDescent="0.25">
      <c r="H642" s="32">
        <f t="shared" ref="H642:H643" si="1456">H641</f>
        <v>5.0804777516950899E-11</v>
      </c>
      <c r="I642" s="32">
        <f t="shared" ref="I642:J642" si="1457">I637</f>
        <v>-0.35114855558307545</v>
      </c>
      <c r="J642" s="32">
        <f t="shared" si="1457"/>
        <v>9.3671121295337917E-2</v>
      </c>
      <c r="K642" s="32">
        <f t="shared" si="1452"/>
        <v>-0.35114855557831653</v>
      </c>
      <c r="L642" s="32">
        <f>$CE$5-$CE$7*SUMPRODUCT($B$5:$CD$5,Q642:CS642)</f>
        <v>-8.2160056535940384E-11</v>
      </c>
      <c r="M642" s="32">
        <f>SUMPRODUCT($B$7:$CD$7, LN(Q642:CS642))</f>
        <v>-487.23803414472991</v>
      </c>
      <c r="O642" s="48">
        <f t="shared" si="1453"/>
        <v>1</v>
      </c>
      <c r="P642" s="39" t="s">
        <v>405</v>
      </c>
      <c r="Q642" s="32">
        <f t="shared" ref="Q642:AV642" si="1458">Q641/$O641</f>
        <v>8.1791814154789522E-3</v>
      </c>
      <c r="R642" s="32">
        <f t="shared" si="1458"/>
        <v>1.1296819377331086E-2</v>
      </c>
      <c r="S642" s="32">
        <f t="shared" si="1458"/>
        <v>1.691469280908257E-2</v>
      </c>
      <c r="T642" s="32">
        <f t="shared" si="1458"/>
        <v>6.8621293631247115E-3</v>
      </c>
      <c r="U642" s="32">
        <f t="shared" si="1458"/>
        <v>9.4777499142388796E-3</v>
      </c>
      <c r="V642" s="32">
        <f t="shared" si="1458"/>
        <v>1.4191005712842856E-2</v>
      </c>
      <c r="W642" s="32">
        <f t="shared" si="1458"/>
        <v>4.052341908434935E-3</v>
      </c>
      <c r="X642" s="32">
        <f t="shared" si="1458"/>
        <v>5.5969628584278007E-3</v>
      </c>
      <c r="Y642" s="32">
        <f t="shared" si="1458"/>
        <v>8.380315224312037E-3</v>
      </c>
      <c r="Z642" s="32">
        <f t="shared" si="1458"/>
        <v>1.4014208193914076E-2</v>
      </c>
      <c r="AA642" s="32">
        <f t="shared" si="1458"/>
        <v>1.9355968603820248E-2</v>
      </c>
      <c r="AB642" s="32">
        <f t="shared" si="1458"/>
        <v>2.8981632087775818E-2</v>
      </c>
      <c r="AC642" s="32">
        <f t="shared" si="1458"/>
        <v>1.1757571407623487E-2</v>
      </c>
      <c r="AD642" s="32">
        <f t="shared" si="1458"/>
        <v>1.6239175262285972E-2</v>
      </c>
      <c r="AE642" s="32">
        <f t="shared" si="1458"/>
        <v>2.4314867031123084E-2</v>
      </c>
      <c r="AF642" s="32">
        <f t="shared" si="1458"/>
        <v>6.943282009891057E-3</v>
      </c>
      <c r="AG642" s="32">
        <f t="shared" si="1458"/>
        <v>9.5898353108015248E-3</v>
      </c>
      <c r="AH642" s="32">
        <f t="shared" si="1458"/>
        <v>1.4358830831393101E-2</v>
      </c>
      <c r="AI642" s="32">
        <f t="shared" si="1458"/>
        <v>2.8732948675362208E-2</v>
      </c>
      <c r="AJ642" s="32">
        <f t="shared" si="1458"/>
        <v>3.9685014291211219E-2</v>
      </c>
      <c r="AK642" s="32">
        <f t="shared" si="1458"/>
        <v>5.9420249491364076E-2</v>
      </c>
      <c r="AL642" s="32">
        <f t="shared" si="1458"/>
        <v>2.4106227845884332E-2</v>
      </c>
      <c r="AM642" s="32">
        <f t="shared" si="1458"/>
        <v>3.3294737946315343E-2</v>
      </c>
      <c r="AN642" s="32">
        <f t="shared" si="1458"/>
        <v>4.9852108430707656E-2</v>
      </c>
      <c r="AO642" s="32">
        <f t="shared" si="1458"/>
        <v>1.4235621653987018E-2</v>
      </c>
      <c r="AP642" s="32">
        <f t="shared" si="1458"/>
        <v>1.9661777674324581E-2</v>
      </c>
      <c r="AQ642" s="32">
        <f t="shared" si="1458"/>
        <v>2.9439519065785898E-2</v>
      </c>
      <c r="AR642" s="32">
        <f t="shared" si="1458"/>
        <v>5.192093492102064E-3</v>
      </c>
      <c r="AS642" s="32">
        <f t="shared" si="1458"/>
        <v>7.1711506801269056E-3</v>
      </c>
      <c r="AT642" s="32">
        <f t="shared" si="1458"/>
        <v>1.0737341794221656E-2</v>
      </c>
      <c r="AU642" s="32">
        <f t="shared" si="1458"/>
        <v>4.3560370406768838E-3</v>
      </c>
      <c r="AV642" s="32">
        <f t="shared" si="1458"/>
        <v>6.0164166986640946E-3</v>
      </c>
      <c r="AW642" s="32">
        <f t="shared" ref="AW642:CB642" si="1459">AW641/$O641</f>
        <v>9.0083621655089596E-3</v>
      </c>
      <c r="AX642" s="32">
        <f t="shared" si="1459"/>
        <v>2.5724014399215313E-3</v>
      </c>
      <c r="AY642" s="32">
        <f t="shared" si="1459"/>
        <v>3.5529172122022524E-3</v>
      </c>
      <c r="AZ642" s="32">
        <f t="shared" si="1459"/>
        <v>5.3197719829969634E-3</v>
      </c>
      <c r="BA642" s="32">
        <f t="shared" si="1459"/>
        <v>8.8961322000856834E-3</v>
      </c>
      <c r="BB642" s="32">
        <f t="shared" si="1459"/>
        <v>1.228704848519882E-2</v>
      </c>
      <c r="BC642" s="32">
        <f t="shared" si="1459"/>
        <v>1.8397359797970171E-2</v>
      </c>
      <c r="BD642" s="32">
        <f t="shared" si="1459"/>
        <v>7.4636332033078522E-3</v>
      </c>
      <c r="BE642" s="32">
        <f t="shared" si="1459"/>
        <v>1.0308527456898638E-2</v>
      </c>
      <c r="BF642" s="32">
        <f t="shared" si="1459"/>
        <v>1.543492636496664E-2</v>
      </c>
      <c r="BG642" s="32">
        <f t="shared" si="1459"/>
        <v>4.4075522361150246E-3</v>
      </c>
      <c r="BH642" s="32">
        <f t="shared" si="1459"/>
        <v>6.0875678112865921E-3</v>
      </c>
      <c r="BI642" s="32">
        <f t="shared" si="1459"/>
        <v>9.1148965069758163E-3</v>
      </c>
      <c r="BJ642" s="32">
        <f t="shared" si="1459"/>
        <v>1.823949711445726E-2</v>
      </c>
      <c r="BK642" s="32">
        <f t="shared" si="1459"/>
        <v>2.5191800250992425E-2</v>
      </c>
      <c r="BL642" s="32">
        <f t="shared" si="1459"/>
        <v>3.7719604812693423E-2</v>
      </c>
      <c r="BM642" s="32">
        <f t="shared" si="1459"/>
        <v>1.5302483507809134E-2</v>
      </c>
      <c r="BN642" s="32">
        <f t="shared" si="1459"/>
        <v>2.1135292571595909E-2</v>
      </c>
      <c r="BO642" s="32">
        <f t="shared" si="1459"/>
        <v>3.164580837647149E-2</v>
      </c>
      <c r="BP642" s="32">
        <f t="shared" si="1459"/>
        <v>9.0366840874582903E-3</v>
      </c>
      <c r="BQ642" s="32">
        <f t="shared" si="1459"/>
        <v>1.2481174181174516E-2</v>
      </c>
      <c r="BR642" s="32">
        <f t="shared" si="1459"/>
        <v>1.8688023603781499E-2</v>
      </c>
      <c r="BS642" s="32">
        <f t="shared" si="1459"/>
        <v>2.0922223162607029E-3</v>
      </c>
      <c r="BT642" s="32">
        <f t="shared" si="1459"/>
        <v>2.8897094224232226E-3</v>
      </c>
      <c r="BU642" s="32">
        <f t="shared" si="1459"/>
        <v>4.3267530049991773E-3</v>
      </c>
      <c r="BV642" s="32">
        <f t="shared" si="1459"/>
        <v>1.7553223802356083E-3</v>
      </c>
      <c r="BW642" s="32">
        <f t="shared" si="1459"/>
        <v>2.4243941870492648E-3</v>
      </c>
      <c r="BX642" s="32">
        <f t="shared" si="1459"/>
        <v>3.6300379383203021E-3</v>
      </c>
      <c r="BY642" s="32">
        <f t="shared" si="1459"/>
        <v>1.0365829712372977E-3</v>
      </c>
      <c r="BZ642" s="32">
        <f t="shared" si="1459"/>
        <v>1.4316946893394252E-3</v>
      </c>
      <c r="CA642" s="32">
        <f t="shared" si="1459"/>
        <v>2.1436720423419348E-3</v>
      </c>
      <c r="CB642" s="32">
        <f t="shared" si="1459"/>
        <v>3.5848133986295348E-3</v>
      </c>
      <c r="CC642" s="32">
        <f t="shared" ref="CC642:CS642" si="1460">CC641/$O641</f>
        <v>4.9512276850974873E-3</v>
      </c>
      <c r="CD642" s="32">
        <f t="shared" si="1460"/>
        <v>7.4134579410293161E-3</v>
      </c>
      <c r="CE642" s="32">
        <f t="shared" si="1460"/>
        <v>3.007569099458365E-3</v>
      </c>
      <c r="CF642" s="32">
        <f t="shared" si="1460"/>
        <v>4.1539566315431722E-3</v>
      </c>
      <c r="CG642" s="32">
        <f t="shared" si="1460"/>
        <v>6.2197064516936627E-3</v>
      </c>
      <c r="CH642" s="32">
        <f t="shared" si="1460"/>
        <v>1.7760811053406473E-3</v>
      </c>
      <c r="CI642" s="32">
        <f t="shared" si="1460"/>
        <v>2.4530654630734758E-3</v>
      </c>
      <c r="CJ642" s="32">
        <f t="shared" si="1460"/>
        <v>3.6729673514759287E-3</v>
      </c>
      <c r="CK642" s="32">
        <f t="shared" si="1460"/>
        <v>7.3498450977989458E-3</v>
      </c>
      <c r="CL642" s="32">
        <f t="shared" si="1460"/>
        <v>1.0151367026052816E-2</v>
      </c>
      <c r="CM642" s="32">
        <f t="shared" si="1460"/>
        <v>1.5199610536616361E-2</v>
      </c>
      <c r="CN642" s="32">
        <f t="shared" si="1460"/>
        <v>6.1663368616052374E-3</v>
      </c>
      <c r="CO642" s="32">
        <f t="shared" si="1460"/>
        <v>8.5167439388864462E-3</v>
      </c>
      <c r="CP642" s="32">
        <f t="shared" si="1460"/>
        <v>1.2752094430132806E-2</v>
      </c>
      <c r="CQ642" s="32">
        <f t="shared" si="1460"/>
        <v>3.6414506290262613E-3</v>
      </c>
      <c r="CR642" s="32">
        <f t="shared" si="1460"/>
        <v>5.0294531858319806E-3</v>
      </c>
      <c r="CS642" s="32">
        <f t="shared" si="1460"/>
        <v>7.5305847419955916E-3</v>
      </c>
    </row>
    <row r="643" spans="2:97" ht="13.5" thickTop="1" x14ac:dyDescent="0.2">
      <c r="H643" s="34">
        <f t="shared" si="1456"/>
        <v>5.0804777516950899E-11</v>
      </c>
      <c r="I643" s="34">
        <f t="shared" ref="I643:J643" si="1461">I638</f>
        <v>0.36329528349991103</v>
      </c>
      <c r="J643" s="34">
        <f t="shared" si="1461"/>
        <v>0.58901121818775393</v>
      </c>
      <c r="K643" s="34">
        <f t="shared" si="1452"/>
        <v>0.36329528352983559</v>
      </c>
      <c r="L643" s="34">
        <f>$CE$6-$CE$7*SUMPRODUCT($B$6:$CD$6,Q642:CS642)</f>
        <v>-5.8628302213037387E-10</v>
      </c>
    </row>
    <row r="644" spans="2:97" ht="13.5" thickBot="1" x14ac:dyDescent="0.25">
      <c r="B644" s="39" t="s">
        <v>406</v>
      </c>
      <c r="D644" s="39" t="s">
        <v>407</v>
      </c>
      <c r="E644" s="39" t="s">
        <v>408</v>
      </c>
      <c r="F644" s="39" t="s">
        <v>409</v>
      </c>
      <c r="H644" s="39" t="s">
        <v>386</v>
      </c>
      <c r="I644" s="39" t="s">
        <v>410</v>
      </c>
      <c r="J644" s="39" t="s">
        <v>411</v>
      </c>
      <c r="K644" s="39" t="s">
        <v>388</v>
      </c>
      <c r="L644" s="39" t="s">
        <v>412</v>
      </c>
      <c r="M644" s="39" t="s">
        <v>413</v>
      </c>
      <c r="O644" s="45" t="s">
        <v>375</v>
      </c>
    </row>
    <row r="645" spans="2:97" ht="14.25" thickTop="1" thickBot="1" x14ac:dyDescent="0.25">
      <c r="B645" s="32">
        <f>1+B640</f>
        <v>6</v>
      </c>
      <c r="D645" s="32">
        <f>IF(F640,IF(M645&lt;0,D640,H645),E640)</f>
        <v>3.3869851677967266E-11</v>
      </c>
      <c r="E645" s="32">
        <f>IF(F640,IF(M645&lt;0,H645,E640),H645)</f>
        <v>4.2337314597459082E-11</v>
      </c>
      <c r="F645" s="32" t="b">
        <f>OR(F640,M645*M640&lt;=0)</f>
        <v>1</v>
      </c>
      <c r="H645" s="32">
        <f>IF(F640,(D640+E640)/2,2*H640)</f>
        <v>4.2337314597459082E-11</v>
      </c>
      <c r="I645" s="32">
        <f>I640</f>
        <v>-0.68168263188434208</v>
      </c>
      <c r="J645" s="32">
        <f>J640</f>
        <v>-1</v>
      </c>
      <c r="K645" s="32">
        <f>I645+J645*H645</f>
        <v>-0.68168263192667944</v>
      </c>
      <c r="L645" s="32">
        <f>$CE$3-$CE$7*SUMPRODUCT($B$3:$CD$3,Q647:CS647)</f>
        <v>2.2848922753837542E-10</v>
      </c>
      <c r="M645" s="32">
        <f>SUMPRODUCT(L645:L648,J645:J648)</f>
        <v>-3.7740521591667786E-10</v>
      </c>
      <c r="O645" s="46">
        <f>SUM(Q645:CS645)</f>
        <v>7.3626050838567521</v>
      </c>
      <c r="P645" s="39" t="s">
        <v>402</v>
      </c>
      <c r="Q645" s="32">
        <f t="shared" ref="Q645:AV645" si="1462">SUMPRODUCT(B$3:B$6,$K645:$K648)</f>
        <v>4.1309690181403236E-2</v>
      </c>
      <c r="R645" s="32">
        <f t="shared" si="1462"/>
        <v>0.36423883109237942</v>
      </c>
      <c r="S645" s="32">
        <f t="shared" si="1462"/>
        <v>0.76790025723109956</v>
      </c>
      <c r="T645" s="32">
        <f t="shared" si="1462"/>
        <v>-0.1342645876081516</v>
      </c>
      <c r="U645" s="32">
        <f t="shared" si="1462"/>
        <v>0.18866455330282456</v>
      </c>
      <c r="V645" s="32">
        <f t="shared" si="1462"/>
        <v>0.59232597944154475</v>
      </c>
      <c r="W645" s="32">
        <f t="shared" si="1462"/>
        <v>-0.66098742097681606</v>
      </c>
      <c r="X645" s="32">
        <f t="shared" si="1462"/>
        <v>-0.33805828006583993</v>
      </c>
      <c r="Y645" s="32">
        <f t="shared" si="1462"/>
        <v>6.5603146072880258E-2</v>
      </c>
      <c r="Z645" s="32">
        <f t="shared" si="1462"/>
        <v>0.57978930200957834</v>
      </c>
      <c r="AA645" s="32">
        <f t="shared" si="1462"/>
        <v>0.90271844292055448</v>
      </c>
      <c r="AB645" s="32">
        <f t="shared" si="1462"/>
        <v>1.3063798690592747</v>
      </c>
      <c r="AC645" s="32">
        <f t="shared" si="1462"/>
        <v>0.40421502422002353</v>
      </c>
      <c r="AD645" s="32">
        <f t="shared" si="1462"/>
        <v>0.72714416513099966</v>
      </c>
      <c r="AE645" s="32">
        <f t="shared" si="1462"/>
        <v>1.1308055912697199</v>
      </c>
      <c r="AF645" s="32">
        <f t="shared" si="1462"/>
        <v>-0.12250780914864096</v>
      </c>
      <c r="AG645" s="32">
        <f t="shared" si="1462"/>
        <v>0.20042133176233523</v>
      </c>
      <c r="AH645" s="32">
        <f t="shared" si="1462"/>
        <v>0.60408275790105548</v>
      </c>
      <c r="AI645" s="32">
        <f t="shared" si="1462"/>
        <v>1.2977621177804786</v>
      </c>
      <c r="AJ645" s="32">
        <f t="shared" si="1462"/>
        <v>1.6206912586914548</v>
      </c>
      <c r="AK645" s="32">
        <f t="shared" si="1462"/>
        <v>2.0243526848301752</v>
      </c>
      <c r="AL645" s="32">
        <f t="shared" si="1462"/>
        <v>1.1221878399909238</v>
      </c>
      <c r="AM645" s="32">
        <f t="shared" si="1462"/>
        <v>1.4451169809019</v>
      </c>
      <c r="AN645" s="32">
        <f t="shared" si="1462"/>
        <v>1.8487784070406201</v>
      </c>
      <c r="AO645" s="32">
        <f t="shared" si="1462"/>
        <v>0.59546500662225932</v>
      </c>
      <c r="AP645" s="32">
        <f t="shared" si="1462"/>
        <v>0.91839414753323545</v>
      </c>
      <c r="AQ645" s="32">
        <f t="shared" si="1462"/>
        <v>1.3220555736719557</v>
      </c>
      <c r="AR645" s="32">
        <f t="shared" si="1462"/>
        <v>-0.41314539776971643</v>
      </c>
      <c r="AS645" s="32">
        <f t="shared" si="1462"/>
        <v>-9.0216256858740254E-2</v>
      </c>
      <c r="AT645" s="32">
        <f t="shared" si="1462"/>
        <v>0.31344516927997995</v>
      </c>
      <c r="AU645" s="32">
        <f t="shared" si="1462"/>
        <v>-0.58871967555927129</v>
      </c>
      <c r="AV645" s="32">
        <f t="shared" si="1462"/>
        <v>-0.26579053464829511</v>
      </c>
      <c r="AW645" s="32">
        <f t="shared" ref="AW645:CB645" si="1463">SUMPRODUCT(AH$3:AH$6,$K645:$K648)</f>
        <v>0.13787089149042511</v>
      </c>
      <c r="AX645" s="32">
        <f t="shared" si="1463"/>
        <v>-1.1154425089279358</v>
      </c>
      <c r="AY645" s="32">
        <f t="shared" si="1463"/>
        <v>-0.79251336801695971</v>
      </c>
      <c r="AZ645" s="32">
        <f t="shared" si="1463"/>
        <v>-0.38885194187823946</v>
      </c>
      <c r="BA645" s="32">
        <f t="shared" si="1463"/>
        <v>0.12533421405845879</v>
      </c>
      <c r="BB645" s="32">
        <f t="shared" si="1463"/>
        <v>0.44826335496943498</v>
      </c>
      <c r="BC645" s="32">
        <f t="shared" si="1463"/>
        <v>0.85192478110815517</v>
      </c>
      <c r="BD645" s="32">
        <f t="shared" si="1463"/>
        <v>-5.0240063731096074E-2</v>
      </c>
      <c r="BE645" s="32">
        <f t="shared" si="1463"/>
        <v>0.27268907717988011</v>
      </c>
      <c r="BF645" s="32">
        <f t="shared" si="1463"/>
        <v>0.67635050331860036</v>
      </c>
      <c r="BG645" s="32">
        <f t="shared" si="1463"/>
        <v>-0.57696289709976056</v>
      </c>
      <c r="BH645" s="32">
        <f t="shared" si="1463"/>
        <v>-0.25403375618878443</v>
      </c>
      <c r="BI645" s="32">
        <f t="shared" si="1463"/>
        <v>0.14962766994993579</v>
      </c>
      <c r="BJ645" s="32">
        <f t="shared" si="1463"/>
        <v>0.84330702982935901</v>
      </c>
      <c r="BK645" s="32">
        <f t="shared" si="1463"/>
        <v>1.1662361707403353</v>
      </c>
      <c r="BL645" s="32">
        <f t="shared" si="1463"/>
        <v>1.5698975968790554</v>
      </c>
      <c r="BM645" s="32">
        <f t="shared" si="1463"/>
        <v>0.6677327520398042</v>
      </c>
      <c r="BN645" s="32">
        <f t="shared" si="1463"/>
        <v>0.99066189295078033</v>
      </c>
      <c r="BO645" s="32">
        <f t="shared" si="1463"/>
        <v>1.3943233190895006</v>
      </c>
      <c r="BP645" s="32">
        <f t="shared" si="1463"/>
        <v>0.14100991867113954</v>
      </c>
      <c r="BQ645" s="32">
        <f t="shared" si="1463"/>
        <v>0.46393905958211573</v>
      </c>
      <c r="BR645" s="32">
        <f t="shared" si="1463"/>
        <v>0.86760048572083592</v>
      </c>
      <c r="BS645" s="32">
        <f t="shared" si="1463"/>
        <v>-1.3220555736719557</v>
      </c>
      <c r="BT645" s="32">
        <f t="shared" si="1463"/>
        <v>-0.99912643276097957</v>
      </c>
      <c r="BU645" s="32">
        <f t="shared" si="1463"/>
        <v>-0.59546500662225932</v>
      </c>
      <c r="BV645" s="32">
        <f t="shared" si="1463"/>
        <v>-1.4976298514615105</v>
      </c>
      <c r="BW645" s="32">
        <f t="shared" si="1463"/>
        <v>-1.1747007105505343</v>
      </c>
      <c r="BX645" s="32">
        <f t="shared" si="1463"/>
        <v>-0.77103928441181413</v>
      </c>
      <c r="BY645" s="32">
        <f t="shared" si="1463"/>
        <v>-2.0243526848301752</v>
      </c>
      <c r="BZ645" s="32">
        <f t="shared" si="1463"/>
        <v>-1.7014235439191987</v>
      </c>
      <c r="CA645" s="32">
        <f t="shared" si="1463"/>
        <v>-1.2977621177804786</v>
      </c>
      <c r="CB645" s="32">
        <f t="shared" si="1463"/>
        <v>-0.78357596184378053</v>
      </c>
      <c r="CC645" s="32">
        <f t="shared" ref="CC645:CS645" si="1464">SUMPRODUCT(BN$3:BN$6,$K645:$K648)</f>
        <v>-0.46064682093280429</v>
      </c>
      <c r="CD645" s="32">
        <f t="shared" si="1464"/>
        <v>-5.6985394794084099E-2</v>
      </c>
      <c r="CE645" s="32">
        <f t="shared" si="1464"/>
        <v>-0.95915023963333534</v>
      </c>
      <c r="CF645" s="32">
        <f t="shared" si="1464"/>
        <v>-0.63622109872235921</v>
      </c>
      <c r="CG645" s="32">
        <f t="shared" si="1464"/>
        <v>-0.23255967258363897</v>
      </c>
      <c r="CH645" s="32">
        <f t="shared" si="1464"/>
        <v>-1.4858730730019998</v>
      </c>
      <c r="CI645" s="32">
        <f t="shared" si="1464"/>
        <v>-1.1629439320910235</v>
      </c>
      <c r="CJ645" s="32">
        <f t="shared" si="1464"/>
        <v>-0.7592825059523034</v>
      </c>
      <c r="CK645" s="32">
        <f t="shared" si="1464"/>
        <v>-6.5603146072880258E-2</v>
      </c>
      <c r="CL645" s="32">
        <f t="shared" si="1464"/>
        <v>0.25732599483809593</v>
      </c>
      <c r="CM645" s="32">
        <f t="shared" si="1464"/>
        <v>0.66098742097681606</v>
      </c>
      <c r="CN645" s="32">
        <f t="shared" si="1464"/>
        <v>-0.2411774238624351</v>
      </c>
      <c r="CO645" s="32">
        <f t="shared" si="1464"/>
        <v>8.1751717048541075E-2</v>
      </c>
      <c r="CP645" s="32">
        <f t="shared" si="1464"/>
        <v>0.48541314318726125</v>
      </c>
      <c r="CQ645" s="32">
        <f t="shared" si="1464"/>
        <v>-0.76790025723109956</v>
      </c>
      <c r="CR645" s="32">
        <f t="shared" si="1464"/>
        <v>-0.44497111632012343</v>
      </c>
      <c r="CS645" s="32">
        <f t="shared" si="1464"/>
        <v>-4.1309690181403236E-2</v>
      </c>
    </row>
    <row r="646" spans="2:97" ht="14.25" thickTop="1" thickBot="1" x14ac:dyDescent="0.25">
      <c r="H646" s="33">
        <f>H645</f>
        <v>4.2337314597459082E-11</v>
      </c>
      <c r="I646" s="33">
        <f t="shared" ref="I646:J646" si="1465">I641</f>
        <v>0.62822621381290644</v>
      </c>
      <c r="J646" s="33">
        <f t="shared" si="1465"/>
        <v>-0.31576837712335964</v>
      </c>
      <c r="K646" s="33">
        <f t="shared" ref="K646:K648" si="1466">I646+J646*H646</f>
        <v>0.62822621379953769</v>
      </c>
      <c r="L646" s="33">
        <f>$CE$4-$CE$7*SUMPRODUCT($B$4:$CD$4,Q647:CS647)</f>
        <v>9.6747498901095241E-11</v>
      </c>
      <c r="M646" s="39" t="s">
        <v>414</v>
      </c>
      <c r="O646" s="47">
        <f t="shared" ref="O646:O647" si="1467">SUM(Q646:CS646)</f>
        <v>127.41798401833736</v>
      </c>
      <c r="P646" s="39" t="s">
        <v>404</v>
      </c>
      <c r="Q646" s="33">
        <f>EXP(Q645)</f>
        <v>1.0421748068791794</v>
      </c>
      <c r="R646" s="33">
        <f>EXP(R645)</f>
        <v>1.4394179508705021</v>
      </c>
      <c r="S646" s="33">
        <f t="shared" ref="S646:CD646" si="1468">EXP(S645)</f>
        <v>2.1552360579983763</v>
      </c>
      <c r="T646" s="33">
        <f t="shared" si="1468"/>
        <v>0.87435868952086715</v>
      </c>
      <c r="U646" s="33">
        <f t="shared" si="1468"/>
        <v>1.2076357870948335</v>
      </c>
      <c r="V646" s="33">
        <f t="shared" si="1468"/>
        <v>1.8081893391019634</v>
      </c>
      <c r="W646" s="33">
        <f t="shared" si="1468"/>
        <v>0.51634123652428887</v>
      </c>
      <c r="X646" s="33">
        <f t="shared" si="1468"/>
        <v>0.71315372404113075</v>
      </c>
      <c r="Y646" s="33">
        <f t="shared" si="1468"/>
        <v>1.0678028713062415</v>
      </c>
      <c r="Z646" s="33">
        <f t="shared" si="1468"/>
        <v>1.7856621556834906</v>
      </c>
      <c r="AA646" s="33">
        <f t="shared" si="1468"/>
        <v>2.4662984982124145</v>
      </c>
      <c r="AB646" s="33">
        <f t="shared" si="1468"/>
        <v>3.6927811341522223</v>
      </c>
      <c r="AC646" s="33">
        <f t="shared" si="1468"/>
        <v>1.4981260457118573</v>
      </c>
      <c r="AD646" s="33">
        <f t="shared" si="1468"/>
        <v>2.0691629740329032</v>
      </c>
      <c r="AE646" s="33">
        <f t="shared" si="1468"/>
        <v>3.0981513387504473</v>
      </c>
      <c r="AF646" s="33">
        <f t="shared" si="1468"/>
        <v>0.88469899617054415</v>
      </c>
      <c r="AG646" s="33">
        <f t="shared" si="1468"/>
        <v>1.221917482364</v>
      </c>
      <c r="AH646" s="33">
        <f t="shared" si="1468"/>
        <v>1.8295732773770403</v>
      </c>
      <c r="AI646" s="33">
        <f t="shared" si="1468"/>
        <v>3.6610943951316708</v>
      </c>
      <c r="AJ646" s="33">
        <f t="shared" si="1468"/>
        <v>5.0565845167228742</v>
      </c>
      <c r="AK646" s="33">
        <f t="shared" si="1468"/>
        <v>7.5712084000110469</v>
      </c>
      <c r="AL646" s="33">
        <f t="shared" si="1468"/>
        <v>3.071566954420371</v>
      </c>
      <c r="AM646" s="33">
        <f t="shared" si="1468"/>
        <v>4.2423483875348396</v>
      </c>
      <c r="AN646" s="33">
        <f t="shared" si="1468"/>
        <v>6.3520551552638889</v>
      </c>
      <c r="AO646" s="33">
        <f t="shared" si="1468"/>
        <v>1.8138742124032017</v>
      </c>
      <c r="AP646" s="33">
        <f t="shared" si="1468"/>
        <v>2.505264073474144</v>
      </c>
      <c r="AQ646" s="33">
        <f t="shared" si="1468"/>
        <v>3.7511241698035009</v>
      </c>
      <c r="AR646" s="33">
        <f t="shared" si="1468"/>
        <v>0.66156608560122032</v>
      </c>
      <c r="AS646" s="33">
        <f t="shared" si="1468"/>
        <v>0.91373356275337936</v>
      </c>
      <c r="AT646" s="33">
        <f t="shared" si="1468"/>
        <v>1.3681304451277996</v>
      </c>
      <c r="AU646" s="33">
        <f t="shared" si="1468"/>
        <v>0.55503745803442039</v>
      </c>
      <c r="AV646" s="33">
        <f t="shared" si="1468"/>
        <v>0.76659968675763501</v>
      </c>
      <c r="AW646" s="33">
        <f t="shared" si="1468"/>
        <v>1.147827346429249</v>
      </c>
      <c r="AX646" s="33">
        <f t="shared" si="1468"/>
        <v>0.32777020556155984</v>
      </c>
      <c r="AY646" s="33">
        <f t="shared" si="1468"/>
        <v>0.45270554856208478</v>
      </c>
      <c r="AZ646" s="33">
        <f t="shared" si="1468"/>
        <v>0.67783462150578555</v>
      </c>
      <c r="BA646" s="33">
        <f t="shared" si="1468"/>
        <v>1.1335272305030084</v>
      </c>
      <c r="BB646" s="33">
        <f t="shared" si="1468"/>
        <v>1.5655909475229823</v>
      </c>
      <c r="BC646" s="33">
        <f t="shared" si="1468"/>
        <v>2.3441544967094399</v>
      </c>
      <c r="BD646" s="33">
        <f t="shared" si="1468"/>
        <v>0.95100109622370566</v>
      </c>
      <c r="BE646" s="33">
        <f t="shared" si="1468"/>
        <v>1.3134917867580196</v>
      </c>
      <c r="BF646" s="33">
        <f t="shared" si="1468"/>
        <v>1.9666872008881042</v>
      </c>
      <c r="BG646" s="33">
        <f t="shared" si="1468"/>
        <v>0.56160142038410354</v>
      </c>
      <c r="BH646" s="33">
        <f t="shared" si="1468"/>
        <v>0.7756656180895054</v>
      </c>
      <c r="BI646" s="33">
        <f t="shared" si="1468"/>
        <v>1.1614017374488745</v>
      </c>
      <c r="BJ646" s="33">
        <f t="shared" si="1468"/>
        <v>2.3240399518548513</v>
      </c>
      <c r="BK646" s="33">
        <f t="shared" si="1468"/>
        <v>3.209888401790844</v>
      </c>
      <c r="BL646" s="33">
        <f t="shared" si="1468"/>
        <v>4.8061560032002086</v>
      </c>
      <c r="BM646" s="33">
        <f t="shared" si="1468"/>
        <v>1.9498115990569367</v>
      </c>
      <c r="BN646" s="33">
        <f t="shared" si="1468"/>
        <v>2.6930163711234716</v>
      </c>
      <c r="BO646" s="33">
        <f t="shared" si="1468"/>
        <v>4.0322451059577009</v>
      </c>
      <c r="BP646" s="33">
        <f t="shared" si="1468"/>
        <v>1.1514360686438083</v>
      </c>
      <c r="BQ646" s="33">
        <f t="shared" si="1468"/>
        <v>1.5903260523527523</v>
      </c>
      <c r="BR646" s="33">
        <f t="shared" si="1468"/>
        <v>2.3811902928763908</v>
      </c>
      <c r="BS646" s="33">
        <f t="shared" si="1468"/>
        <v>0.26658674966027157</v>
      </c>
      <c r="BT646" s="33">
        <f t="shared" si="1468"/>
        <v>0.36820094900806966</v>
      </c>
      <c r="BU646" s="33">
        <f t="shared" si="1468"/>
        <v>0.55130614524537513</v>
      </c>
      <c r="BV646" s="33">
        <f t="shared" si="1468"/>
        <v>0.22365963899528923</v>
      </c>
      <c r="BW646" s="33">
        <f t="shared" si="1468"/>
        <v>0.30891141978291781</v>
      </c>
      <c r="BX646" s="33">
        <f t="shared" si="1468"/>
        <v>0.46253211601326921</v>
      </c>
      <c r="BY646" s="33">
        <f t="shared" si="1468"/>
        <v>0.13207931246464447</v>
      </c>
      <c r="BZ646" s="33">
        <f t="shared" si="1468"/>
        <v>0.18242365104713559</v>
      </c>
      <c r="CA646" s="33">
        <f t="shared" si="1468"/>
        <v>0.27314237003278224</v>
      </c>
      <c r="CB646" s="33">
        <f t="shared" si="1468"/>
        <v>0.45676969634346842</v>
      </c>
      <c r="CC646" s="33">
        <f t="shared" si="1468"/>
        <v>0.63087545005938683</v>
      </c>
      <c r="CD646" s="33">
        <f t="shared" si="1468"/>
        <v>0.94460786545816056</v>
      </c>
      <c r="CE646" s="33">
        <f t="shared" ref="CE646:CS646" si="1469">EXP(CE645)</f>
        <v>0.3832183914555326</v>
      </c>
      <c r="CF646" s="33">
        <f t="shared" si="1469"/>
        <v>0.52928877969774379</v>
      </c>
      <c r="CG646" s="33">
        <f t="shared" si="1469"/>
        <v>0.79250245726660651</v>
      </c>
      <c r="CH646" s="33">
        <f t="shared" si="1469"/>
        <v>0.22630467389925374</v>
      </c>
      <c r="CI646" s="33">
        <f t="shared" si="1469"/>
        <v>0.31256465597353983</v>
      </c>
      <c r="CJ646" s="33">
        <f t="shared" si="1469"/>
        <v>0.46800209529319392</v>
      </c>
      <c r="CK646" s="33">
        <f t="shared" si="1469"/>
        <v>0.93650244522821113</v>
      </c>
      <c r="CL646" s="33">
        <f t="shared" si="1469"/>
        <v>1.293466721511225</v>
      </c>
      <c r="CM646" s="33">
        <f t="shared" si="1469"/>
        <v>1.936703732460771</v>
      </c>
      <c r="CN646" s="33">
        <f t="shared" si="1469"/>
        <v>0.78570221169984145</v>
      </c>
      <c r="CO646" s="33">
        <f t="shared" si="1469"/>
        <v>1.0851863431107867</v>
      </c>
      <c r="CP646" s="33">
        <f t="shared" si="1469"/>
        <v>1.6248461643161622</v>
      </c>
      <c r="CQ646" s="33">
        <f t="shared" si="1469"/>
        <v>0.4639862980618123</v>
      </c>
      <c r="CR646" s="33">
        <f t="shared" si="1469"/>
        <v>0.64084278566287667</v>
      </c>
      <c r="CS646" s="33">
        <f t="shared" si="1469"/>
        <v>0.9595319263133284</v>
      </c>
    </row>
    <row r="647" spans="2:97" ht="14.25" thickTop="1" thickBot="1" x14ac:dyDescent="0.25">
      <c r="H647" s="32">
        <f t="shared" ref="H647:H648" si="1470">H646</f>
        <v>4.2337314597459082E-11</v>
      </c>
      <c r="I647" s="32">
        <f t="shared" ref="I647:J647" si="1471">I642</f>
        <v>-0.35114855558307545</v>
      </c>
      <c r="J647" s="32">
        <f t="shared" si="1471"/>
        <v>9.3671121295337917E-2</v>
      </c>
      <c r="K647" s="32">
        <f t="shared" si="1466"/>
        <v>-0.35114855557910968</v>
      </c>
      <c r="L647" s="32">
        <f>$CE$5-$CE$7*SUMPRODUCT($B$5:$CD$5,Q647:CS647)</f>
        <v>-2.7533531010703882E-11</v>
      </c>
      <c r="M647" s="32">
        <f>SUMPRODUCT($B$7:$CD$7, LN(Q647:CS647))</f>
        <v>-487.23803414473014</v>
      </c>
      <c r="O647" s="48">
        <f t="shared" si="1467"/>
        <v>0.99999999999999978</v>
      </c>
      <c r="P647" s="39" t="s">
        <v>405</v>
      </c>
      <c r="Q647" s="32">
        <f t="shared" ref="Q647:AV647" si="1472">Q646/$O646</f>
        <v>8.1791814154679662E-3</v>
      </c>
      <c r="R647" s="32">
        <f t="shared" si="1472"/>
        <v>1.1296819377265835E-2</v>
      </c>
      <c r="S647" s="32">
        <f t="shared" si="1472"/>
        <v>1.6914692808891133E-2</v>
      </c>
      <c r="T647" s="32">
        <f t="shared" si="1472"/>
        <v>6.8621293631127749E-3</v>
      </c>
      <c r="U647" s="32">
        <f t="shared" si="1472"/>
        <v>9.4777499141803761E-3</v>
      </c>
      <c r="V647" s="32">
        <f t="shared" si="1472"/>
        <v>1.4191005712676617E-2</v>
      </c>
      <c r="W647" s="32">
        <f t="shared" si="1472"/>
        <v>4.0523419084230652E-3</v>
      </c>
      <c r="X647" s="32">
        <f t="shared" si="1472"/>
        <v>5.5969628583865932E-3</v>
      </c>
      <c r="Y647" s="32">
        <f t="shared" si="1472"/>
        <v>8.3803152242038978E-3</v>
      </c>
      <c r="Z647" s="32">
        <f t="shared" si="1472"/>
        <v>1.4014208193927374E-2</v>
      </c>
      <c r="AA647" s="32">
        <f t="shared" si="1472"/>
        <v>1.9355968603752802E-2</v>
      </c>
      <c r="AB647" s="32">
        <f t="shared" si="1472"/>
        <v>2.8981632087514236E-2</v>
      </c>
      <c r="AC647" s="32">
        <f t="shared" si="1472"/>
        <v>1.1757571407629981E-2</v>
      </c>
      <c r="AD647" s="32">
        <f t="shared" si="1472"/>
        <v>1.623917526222295E-2</v>
      </c>
      <c r="AE647" s="32">
        <f t="shared" si="1472"/>
        <v>2.4314867030893982E-2</v>
      </c>
      <c r="AF647" s="32">
        <f t="shared" si="1472"/>
        <v>6.9432820098866317E-3</v>
      </c>
      <c r="AG647" s="32">
        <f t="shared" si="1472"/>
        <v>9.5898353107528971E-3</v>
      </c>
      <c r="AH647" s="32">
        <f t="shared" si="1472"/>
        <v>1.4358830831240723E-2</v>
      </c>
      <c r="AI647" s="32">
        <f t="shared" si="1472"/>
        <v>2.8732948675477273E-2</v>
      </c>
      <c r="AJ647" s="32">
        <f t="shared" si="1472"/>
        <v>3.9685014291194212E-2</v>
      </c>
      <c r="AK647" s="32">
        <f t="shared" si="1472"/>
        <v>5.9420249491009339E-2</v>
      </c>
      <c r="AL647" s="32">
        <f t="shared" si="1472"/>
        <v>2.4106227845971304E-2</v>
      </c>
      <c r="AM647" s="32">
        <f t="shared" si="1472"/>
        <v>3.3294737946287879E-2</v>
      </c>
      <c r="AN647" s="32">
        <f t="shared" si="1472"/>
        <v>4.9852108430390271E-2</v>
      </c>
      <c r="AO647" s="32">
        <f t="shared" si="1472"/>
        <v>1.4235621654021443E-2</v>
      </c>
      <c r="AP647" s="32">
        <f t="shared" si="1472"/>
        <v>1.9661777674284966E-2</v>
      </c>
      <c r="AQ647" s="32">
        <f t="shared" si="1472"/>
        <v>2.9439519065563444E-2</v>
      </c>
      <c r="AR647" s="32">
        <f t="shared" si="1472"/>
        <v>5.1920934921244003E-3</v>
      </c>
      <c r="AS647" s="32">
        <f t="shared" si="1472"/>
        <v>7.1711506801259654E-3</v>
      </c>
      <c r="AT647" s="32">
        <f t="shared" si="1472"/>
        <v>1.0737341794160745E-2</v>
      </c>
      <c r="AU647" s="32">
        <f t="shared" si="1472"/>
        <v>4.3560370406938954E-3</v>
      </c>
      <c r="AV647" s="32">
        <f t="shared" si="1472"/>
        <v>6.0164166986609192E-3</v>
      </c>
      <c r="AW647" s="32">
        <f t="shared" ref="AW647:CB647" si="1473">AW646/$O646</f>
        <v>9.0083621654542846E-3</v>
      </c>
      <c r="AX647" s="32">
        <f t="shared" si="1473"/>
        <v>2.5724014399285174E-3</v>
      </c>
      <c r="AY647" s="32">
        <f t="shared" si="1473"/>
        <v>3.55291721219615E-3</v>
      </c>
      <c r="AZ647" s="32">
        <f t="shared" si="1473"/>
        <v>5.3197719829583476E-3</v>
      </c>
      <c r="BA647" s="32">
        <f t="shared" si="1473"/>
        <v>8.8961322001443431E-3</v>
      </c>
      <c r="BB647" s="32">
        <f t="shared" si="1473"/>
        <v>1.2287048485225369E-2</v>
      </c>
      <c r="BC647" s="32">
        <f t="shared" si="1473"/>
        <v>1.8397359797907967E-2</v>
      </c>
      <c r="BD647" s="32">
        <f t="shared" si="1473"/>
        <v>7.4636332033541069E-3</v>
      </c>
      <c r="BE647" s="32">
        <f t="shared" si="1473"/>
        <v>1.0308527456916822E-2</v>
      </c>
      <c r="BF647" s="32">
        <f t="shared" si="1473"/>
        <v>1.5434926364908334E-2</v>
      </c>
      <c r="BG647" s="32">
        <f t="shared" si="1473"/>
        <v>4.4075522361370955E-3</v>
      </c>
      <c r="BH647" s="32">
        <f t="shared" si="1473"/>
        <v>6.0875678112900884E-3</v>
      </c>
      <c r="BI647" s="32">
        <f t="shared" si="1473"/>
        <v>9.11489650693054E-3</v>
      </c>
      <c r="BJ647" s="32">
        <f t="shared" si="1473"/>
        <v>1.8239497114633262E-2</v>
      </c>
      <c r="BK647" s="32">
        <f t="shared" si="1473"/>
        <v>2.5191800251123834E-2</v>
      </c>
      <c r="BL647" s="32">
        <f t="shared" si="1473"/>
        <v>3.7719604812681155E-2</v>
      </c>
      <c r="BM647" s="32">
        <f t="shared" si="1473"/>
        <v>1.5302483507950725E-2</v>
      </c>
      <c r="BN647" s="32">
        <f t="shared" si="1473"/>
        <v>2.1135292571697776E-2</v>
      </c>
      <c r="BO647" s="32">
        <f t="shared" si="1473"/>
        <v>3.1645808376448654E-2</v>
      </c>
      <c r="BP647" s="32">
        <f t="shared" si="1473"/>
        <v>9.0366840875311556E-3</v>
      </c>
      <c r="BQ647" s="32">
        <f t="shared" si="1473"/>
        <v>1.2481174181219822E-2</v>
      </c>
      <c r="BR647" s="32">
        <f t="shared" si="1473"/>
        <v>1.8688023603745777E-2</v>
      </c>
      <c r="BS647" s="32">
        <f t="shared" si="1473"/>
        <v>2.0922223162933243E-3</v>
      </c>
      <c r="BT647" s="32">
        <f t="shared" si="1473"/>
        <v>2.8897094224554676E-3</v>
      </c>
      <c r="BU647" s="32">
        <f t="shared" si="1473"/>
        <v>4.3267530050234817E-3</v>
      </c>
      <c r="BV647" s="32">
        <f t="shared" si="1473"/>
        <v>1.755322380262281E-3</v>
      </c>
      <c r="BW647" s="32">
        <f t="shared" si="1473"/>
        <v>2.4243941870753568E-3</v>
      </c>
      <c r="BX647" s="32">
        <f t="shared" si="1473"/>
        <v>3.6300379383392527E-3</v>
      </c>
      <c r="BY647" s="32">
        <f t="shared" si="1473"/>
        <v>1.0365829712518154E-3</v>
      </c>
      <c r="BZ647" s="32">
        <f t="shared" si="1473"/>
        <v>1.43169468935313E-3</v>
      </c>
      <c r="CA647" s="32">
        <f t="shared" si="1473"/>
        <v>2.1436720423505754E-3</v>
      </c>
      <c r="CB647" s="32">
        <f t="shared" si="1473"/>
        <v>3.5848133986936441E-3</v>
      </c>
      <c r="CC647" s="32">
        <f t="shared" ref="CC647:CS647" si="1474">CC646/$O646</f>
        <v>4.9512276851640842E-3</v>
      </c>
      <c r="CD647" s="32">
        <f t="shared" si="1474"/>
        <v>7.4134579410879498E-3</v>
      </c>
      <c r="CE647" s="32">
        <f t="shared" si="1474"/>
        <v>3.0075690995109584E-3</v>
      </c>
      <c r="CF647" s="32">
        <f t="shared" si="1474"/>
        <v>4.153956631597398E-3</v>
      </c>
      <c r="CG647" s="32">
        <f t="shared" si="1474"/>
        <v>6.2197064517403875E-3</v>
      </c>
      <c r="CH647" s="32">
        <f t="shared" si="1474"/>
        <v>1.7760811053695929E-3</v>
      </c>
      <c r="CI647" s="32">
        <f t="shared" si="1474"/>
        <v>2.4530654631025797E-3</v>
      </c>
      <c r="CJ647" s="32">
        <f t="shared" si="1474"/>
        <v>3.6729673514991523E-3</v>
      </c>
      <c r="CK647" s="32">
        <f t="shared" si="1474"/>
        <v>7.349845097952847E-3</v>
      </c>
      <c r="CL647" s="32">
        <f t="shared" si="1474"/>
        <v>1.0151367026220378E-2</v>
      </c>
      <c r="CM647" s="32">
        <f t="shared" si="1474"/>
        <v>1.519961053678302E-2</v>
      </c>
      <c r="CN647" s="32">
        <f t="shared" si="1474"/>
        <v>6.1663368617319129E-3</v>
      </c>
      <c r="CO647" s="32">
        <f t="shared" si="1474"/>
        <v>8.5167439390236473E-3</v>
      </c>
      <c r="CP647" s="32">
        <f t="shared" si="1474"/>
        <v>1.275209443026757E-2</v>
      </c>
      <c r="CQ647" s="32">
        <f t="shared" si="1474"/>
        <v>3.6414506290967348E-3</v>
      </c>
      <c r="CR647" s="32">
        <f t="shared" si="1474"/>
        <v>5.0294531859070204E-3</v>
      </c>
      <c r="CS647" s="32">
        <f t="shared" si="1474"/>
        <v>7.5305847420662165E-3</v>
      </c>
    </row>
    <row r="648" spans="2:97" ht="13.5" thickTop="1" x14ac:dyDescent="0.2">
      <c r="H648" s="34">
        <f t="shared" si="1470"/>
        <v>4.2337314597459082E-11</v>
      </c>
      <c r="I648" s="34">
        <f t="shared" ref="I648:J648" si="1475">I643</f>
        <v>0.36329528349991103</v>
      </c>
      <c r="J648" s="34">
        <f t="shared" si="1475"/>
        <v>0.58901121818775393</v>
      </c>
      <c r="K648" s="34">
        <f t="shared" si="1466"/>
        <v>0.36329528352484819</v>
      </c>
      <c r="L648" s="34">
        <f>$CE$6-$CE$7*SUMPRODUCT($B$6:$CD$6,Q647:CS647)</f>
        <v>-1.9657875327538932E-10</v>
      </c>
    </row>
    <row r="649" spans="2:97" ht="13.5" thickBot="1" x14ac:dyDescent="0.25">
      <c r="B649" s="39" t="s">
        <v>406</v>
      </c>
      <c r="D649" s="39" t="s">
        <v>407</v>
      </c>
      <c r="E649" s="39" t="s">
        <v>408</v>
      </c>
      <c r="F649" s="39" t="s">
        <v>409</v>
      </c>
      <c r="H649" s="39" t="s">
        <v>386</v>
      </c>
      <c r="I649" s="39" t="s">
        <v>410</v>
      </c>
      <c r="J649" s="39" t="s">
        <v>411</v>
      </c>
      <c r="K649" s="39" t="s">
        <v>388</v>
      </c>
      <c r="L649" s="39" t="s">
        <v>412</v>
      </c>
      <c r="M649" s="39" t="s">
        <v>413</v>
      </c>
      <c r="O649" s="45" t="s">
        <v>375</v>
      </c>
    </row>
    <row r="650" spans="2:97" ht="14.25" thickTop="1" thickBot="1" x14ac:dyDescent="0.25">
      <c r="B650" s="32">
        <f>1+B645</f>
        <v>7</v>
      </c>
      <c r="D650" s="32">
        <f>IF(F645,IF(M650&lt;0,D645,H650),E645)</f>
        <v>3.3869851677967266E-11</v>
      </c>
      <c r="E650" s="32">
        <f>IF(F645,IF(M650&lt;0,H650,E645),H650)</f>
        <v>3.8103583137713174E-11</v>
      </c>
      <c r="F650" s="32" t="b">
        <f>OR(F645,M650*M645&lt;=0)</f>
        <v>1</v>
      </c>
      <c r="H650" s="32">
        <f>IF(F645,(D645+E645)/2,2*H645)</f>
        <v>3.8103583137713174E-11</v>
      </c>
      <c r="I650" s="32">
        <f>I645</f>
        <v>-0.68168263188434208</v>
      </c>
      <c r="J650" s="32">
        <f>J645</f>
        <v>-1</v>
      </c>
      <c r="K650" s="32">
        <f>I650+J650*H650</f>
        <v>-0.68168263192244571</v>
      </c>
      <c r="L650" s="32">
        <f>$CE$3-$CE$7*SUMPRODUCT($B$3:$CD$3,Q652:CS652)</f>
        <v>2.0179413695586845E-12</v>
      </c>
      <c r="M650" s="32">
        <f>SUMPRODUCT(L650:L653,J650:J653)</f>
        <v>-3.3185958106434913E-12</v>
      </c>
      <c r="O650" s="46">
        <f>SUM(Q650:CS650)</f>
        <v>7.362605083826339</v>
      </c>
      <c r="P650" s="39" t="s">
        <v>402</v>
      </c>
      <c r="Q650" s="32">
        <f t="shared" ref="Q650:AV650" si="1476">SUMPRODUCT(B$3:B$6,$K650:$K653)</f>
        <v>4.1309690178722991E-2</v>
      </c>
      <c r="R650" s="32">
        <f t="shared" si="1476"/>
        <v>0.36423883108748251</v>
      </c>
      <c r="S650" s="32">
        <f t="shared" si="1476"/>
        <v>0.76790025722343191</v>
      </c>
      <c r="T650" s="32">
        <f t="shared" si="1476"/>
        <v>-0.13426458761103013</v>
      </c>
      <c r="U650" s="32">
        <f t="shared" si="1476"/>
        <v>0.18866455329772938</v>
      </c>
      <c r="V650" s="32">
        <f t="shared" si="1476"/>
        <v>0.59232597943367882</v>
      </c>
      <c r="W650" s="32">
        <f t="shared" si="1476"/>
        <v>-0.66098742098028951</v>
      </c>
      <c r="X650" s="32">
        <f t="shared" si="1476"/>
        <v>-0.33805828007152999</v>
      </c>
      <c r="Y650" s="32">
        <f t="shared" si="1476"/>
        <v>6.5603146064419415E-2</v>
      </c>
      <c r="Z650" s="32">
        <f t="shared" si="1476"/>
        <v>0.57978930200804402</v>
      </c>
      <c r="AA650" s="32">
        <f t="shared" si="1476"/>
        <v>0.90271844291680348</v>
      </c>
      <c r="AB650" s="32">
        <f t="shared" si="1476"/>
        <v>1.3063798690527528</v>
      </c>
      <c r="AC650" s="32">
        <f t="shared" si="1476"/>
        <v>0.40421502421829086</v>
      </c>
      <c r="AD650" s="32">
        <f t="shared" si="1476"/>
        <v>0.72714416512705038</v>
      </c>
      <c r="AE650" s="32">
        <f t="shared" si="1476"/>
        <v>1.1308055912629997</v>
      </c>
      <c r="AF650" s="32">
        <f t="shared" si="1476"/>
        <v>-0.12250780915096848</v>
      </c>
      <c r="AG650" s="32">
        <f t="shared" si="1476"/>
        <v>0.20042133175779103</v>
      </c>
      <c r="AH650" s="32">
        <f t="shared" si="1476"/>
        <v>0.60408275789374044</v>
      </c>
      <c r="AI650" s="32">
        <f t="shared" si="1476"/>
        <v>1.2977621177804721</v>
      </c>
      <c r="AJ650" s="32">
        <f t="shared" si="1476"/>
        <v>1.6206912586892317</v>
      </c>
      <c r="AK650" s="32">
        <f t="shared" si="1476"/>
        <v>2.0243526848251809</v>
      </c>
      <c r="AL650" s="32">
        <f t="shared" si="1476"/>
        <v>1.122187839990719</v>
      </c>
      <c r="AM650" s="32">
        <f t="shared" si="1476"/>
        <v>1.4451169808994786</v>
      </c>
      <c r="AN650" s="32">
        <f t="shared" si="1476"/>
        <v>1.8487784070354278</v>
      </c>
      <c r="AO650" s="32">
        <f t="shared" si="1476"/>
        <v>0.59546500662145974</v>
      </c>
      <c r="AP650" s="32">
        <f t="shared" si="1476"/>
        <v>0.9183941475302192</v>
      </c>
      <c r="AQ650" s="32">
        <f t="shared" si="1476"/>
        <v>1.3220555736661685</v>
      </c>
      <c r="AR650" s="32">
        <f t="shared" si="1476"/>
        <v>-0.41314539776957415</v>
      </c>
      <c r="AS650" s="32">
        <f t="shared" si="1476"/>
        <v>-9.0216256860814636E-2</v>
      </c>
      <c r="AT650" s="32">
        <f t="shared" si="1476"/>
        <v>0.31344516927513477</v>
      </c>
      <c r="AU650" s="32">
        <f t="shared" si="1476"/>
        <v>-0.58871967555932725</v>
      </c>
      <c r="AV650" s="32">
        <f t="shared" si="1476"/>
        <v>-0.26579053465056773</v>
      </c>
      <c r="AW650" s="32">
        <f t="shared" ref="AW650:CB650" si="1477">SUMPRODUCT(AH$3:AH$6,$K650:$K653)</f>
        <v>0.13787089148538165</v>
      </c>
      <c r="AX650" s="32">
        <f t="shared" si="1477"/>
        <v>-1.1154425089285867</v>
      </c>
      <c r="AY650" s="32">
        <f t="shared" si="1477"/>
        <v>-0.79251336801982719</v>
      </c>
      <c r="AZ650" s="32">
        <f t="shared" si="1477"/>
        <v>-0.38885194188387778</v>
      </c>
      <c r="BA650" s="32">
        <f t="shared" si="1477"/>
        <v>0.12533421405974687</v>
      </c>
      <c r="BB650" s="32">
        <f t="shared" si="1477"/>
        <v>0.44826335496850639</v>
      </c>
      <c r="BC650" s="32">
        <f t="shared" si="1477"/>
        <v>0.8519247811044558</v>
      </c>
      <c r="BD650" s="32">
        <f t="shared" si="1477"/>
        <v>-5.0240063730006279E-2</v>
      </c>
      <c r="BE650" s="32">
        <f t="shared" si="1477"/>
        <v>0.27268907717875324</v>
      </c>
      <c r="BF650" s="32">
        <f t="shared" si="1477"/>
        <v>0.67635050331470259</v>
      </c>
      <c r="BG650" s="32">
        <f t="shared" si="1477"/>
        <v>-0.57696289709926563</v>
      </c>
      <c r="BH650" s="32">
        <f t="shared" si="1477"/>
        <v>-0.25403375619050611</v>
      </c>
      <c r="BI650" s="32">
        <f t="shared" si="1477"/>
        <v>0.1496276699454433</v>
      </c>
      <c r="BJ650" s="32">
        <f t="shared" si="1477"/>
        <v>0.84330702983217498</v>
      </c>
      <c r="BK650" s="32">
        <f t="shared" si="1477"/>
        <v>1.1662361707409346</v>
      </c>
      <c r="BL650" s="32">
        <f t="shared" si="1477"/>
        <v>1.5698975968768838</v>
      </c>
      <c r="BM650" s="32">
        <f t="shared" si="1477"/>
        <v>0.66773275204242188</v>
      </c>
      <c r="BN650" s="32">
        <f t="shared" si="1477"/>
        <v>0.99066189295118134</v>
      </c>
      <c r="BO650" s="32">
        <f t="shared" si="1477"/>
        <v>1.3943233190871307</v>
      </c>
      <c r="BP650" s="32">
        <f t="shared" si="1477"/>
        <v>0.14100991867316232</v>
      </c>
      <c r="BQ650" s="32">
        <f t="shared" si="1477"/>
        <v>0.46393905958192183</v>
      </c>
      <c r="BR650" s="32">
        <f t="shared" si="1477"/>
        <v>0.86760048571787118</v>
      </c>
      <c r="BS650" s="32">
        <f t="shared" si="1477"/>
        <v>-1.3220555736661685</v>
      </c>
      <c r="BT650" s="32">
        <f t="shared" si="1477"/>
        <v>-0.99912643275740909</v>
      </c>
      <c r="BU650" s="32">
        <f t="shared" si="1477"/>
        <v>-0.59546500662145974</v>
      </c>
      <c r="BV650" s="32">
        <f t="shared" si="1477"/>
        <v>-1.4976298514559216</v>
      </c>
      <c r="BW650" s="32">
        <f t="shared" si="1477"/>
        <v>-1.1747007105471621</v>
      </c>
      <c r="BX650" s="32">
        <f t="shared" si="1477"/>
        <v>-0.77103928441121283</v>
      </c>
      <c r="BY650" s="32">
        <f t="shared" si="1477"/>
        <v>-2.0243526848251809</v>
      </c>
      <c r="BZ650" s="32">
        <f t="shared" si="1477"/>
        <v>-1.7014235439164214</v>
      </c>
      <c r="CA650" s="32">
        <f t="shared" si="1477"/>
        <v>-1.2977621177804721</v>
      </c>
      <c r="CB650" s="32">
        <f t="shared" si="1477"/>
        <v>-0.78357596183684741</v>
      </c>
      <c r="CC650" s="32">
        <f t="shared" ref="CC650:CS650" si="1478">SUMPRODUCT(BN$3:BN$6,$K650:$K653)</f>
        <v>-0.4606468209280879</v>
      </c>
      <c r="CD650" s="32">
        <f t="shared" si="1478"/>
        <v>-5.6985394792138488E-2</v>
      </c>
      <c r="CE650" s="32">
        <f t="shared" si="1478"/>
        <v>-0.95915023962660051</v>
      </c>
      <c r="CF650" s="32">
        <f t="shared" si="1478"/>
        <v>-0.63622109871784105</v>
      </c>
      <c r="CG650" s="32">
        <f t="shared" si="1478"/>
        <v>-0.23255967258189164</v>
      </c>
      <c r="CH650" s="32">
        <f t="shared" si="1478"/>
        <v>-1.4858730729958598</v>
      </c>
      <c r="CI650" s="32">
        <f t="shared" si="1478"/>
        <v>-1.1629439320871002</v>
      </c>
      <c r="CJ650" s="32">
        <f t="shared" si="1478"/>
        <v>-0.75928250595115099</v>
      </c>
      <c r="CK650" s="32">
        <f t="shared" si="1478"/>
        <v>-6.5603146064419415E-2</v>
      </c>
      <c r="CL650" s="32">
        <f t="shared" si="1478"/>
        <v>0.2573259948443401</v>
      </c>
      <c r="CM650" s="32">
        <f t="shared" si="1478"/>
        <v>0.66098742098028951</v>
      </c>
      <c r="CN650" s="32">
        <f t="shared" si="1478"/>
        <v>-0.24117742385417254</v>
      </c>
      <c r="CO650" s="32">
        <f t="shared" si="1478"/>
        <v>8.1751717054586975E-2</v>
      </c>
      <c r="CP650" s="32">
        <f t="shared" si="1478"/>
        <v>0.48541314319053641</v>
      </c>
      <c r="CQ650" s="32">
        <f t="shared" si="1478"/>
        <v>-0.76790025722343191</v>
      </c>
      <c r="CR650" s="32">
        <f t="shared" si="1478"/>
        <v>-0.4449711163146724</v>
      </c>
      <c r="CS650" s="32">
        <f t="shared" si="1478"/>
        <v>-4.1309690178722991E-2</v>
      </c>
    </row>
    <row r="651" spans="2:97" ht="14.25" thickTop="1" thickBot="1" x14ac:dyDescent="0.25">
      <c r="H651" s="33">
        <f>H650</f>
        <v>3.8103583137713174E-11</v>
      </c>
      <c r="I651" s="33">
        <f t="shared" ref="I651:J651" si="1479">I646</f>
        <v>0.62822621381290644</v>
      </c>
      <c r="J651" s="33">
        <f t="shared" si="1479"/>
        <v>-0.31576837712335964</v>
      </c>
      <c r="K651" s="33">
        <f t="shared" ref="K651:K653" si="1480">I651+J651*H651</f>
        <v>0.62822621380087451</v>
      </c>
      <c r="L651" s="33">
        <f>$CE$4-$CE$7*SUMPRODUCT($B$4:$CD$4,Q652:CS652)</f>
        <v>8.2422957348171622E-13</v>
      </c>
      <c r="M651" s="39" t="s">
        <v>414</v>
      </c>
      <c r="O651" s="47">
        <f t="shared" ref="O651:O652" si="1481">SUM(Q651:CS651)</f>
        <v>127.41798401808131</v>
      </c>
      <c r="P651" s="39" t="s">
        <v>404</v>
      </c>
      <c r="Q651" s="33">
        <f>EXP(Q650)</f>
        <v>1.0421748068763861</v>
      </c>
      <c r="R651" s="33">
        <f>EXP(R650)</f>
        <v>1.4394179508634533</v>
      </c>
      <c r="S651" s="33">
        <f t="shared" ref="S651:CD651" si="1482">EXP(S650)</f>
        <v>2.1552360579818508</v>
      </c>
      <c r="T651" s="33">
        <f t="shared" si="1482"/>
        <v>0.87435868951835027</v>
      </c>
      <c r="U651" s="33">
        <f t="shared" si="1482"/>
        <v>1.2076357870886805</v>
      </c>
      <c r="V651" s="33">
        <f t="shared" si="1482"/>
        <v>1.8081893390877404</v>
      </c>
      <c r="W651" s="33">
        <f t="shared" si="1482"/>
        <v>0.51634123652249542</v>
      </c>
      <c r="X651" s="33">
        <f t="shared" si="1482"/>
        <v>0.71315372403707289</v>
      </c>
      <c r="Y651" s="33">
        <f t="shared" si="1482"/>
        <v>1.067802871297207</v>
      </c>
      <c r="Z651" s="33">
        <f t="shared" si="1482"/>
        <v>1.7856621556807508</v>
      </c>
      <c r="AA651" s="33">
        <f t="shared" si="1482"/>
        <v>2.4662984982031637</v>
      </c>
      <c r="AB651" s="33">
        <f t="shared" si="1482"/>
        <v>3.6927811341281385</v>
      </c>
      <c r="AC651" s="33">
        <f t="shared" si="1482"/>
        <v>1.4981260457092616</v>
      </c>
      <c r="AD651" s="33">
        <f t="shared" si="1482"/>
        <v>2.0691629740247315</v>
      </c>
      <c r="AE651" s="33">
        <f t="shared" si="1482"/>
        <v>3.0981513387296271</v>
      </c>
      <c r="AF651" s="33">
        <f t="shared" si="1482"/>
        <v>0.88469899616848502</v>
      </c>
      <c r="AG651" s="33">
        <f t="shared" si="1482"/>
        <v>1.2219174823584473</v>
      </c>
      <c r="AH651" s="33">
        <f t="shared" si="1482"/>
        <v>1.8295732773636568</v>
      </c>
      <c r="AI651" s="33">
        <f t="shared" si="1482"/>
        <v>3.6610943951316472</v>
      </c>
      <c r="AJ651" s="33">
        <f t="shared" si="1482"/>
        <v>5.0565845167116326</v>
      </c>
      <c r="AK651" s="33">
        <f t="shared" si="1482"/>
        <v>7.5712083999732345</v>
      </c>
      <c r="AL651" s="33">
        <f t="shared" si="1482"/>
        <v>3.0715669544197421</v>
      </c>
      <c r="AM651" s="33">
        <f t="shared" si="1482"/>
        <v>4.2423483875245669</v>
      </c>
      <c r="AN651" s="33">
        <f t="shared" si="1482"/>
        <v>6.3520551552309072</v>
      </c>
      <c r="AO651" s="33">
        <f t="shared" si="1482"/>
        <v>1.8138742124017513</v>
      </c>
      <c r="AP651" s="33">
        <f t="shared" si="1482"/>
        <v>2.5052640734665874</v>
      </c>
      <c r="AQ651" s="33">
        <f t="shared" si="1482"/>
        <v>3.751124169781793</v>
      </c>
      <c r="AR651" s="33">
        <f t="shared" si="1482"/>
        <v>0.66156608560131447</v>
      </c>
      <c r="AS651" s="33">
        <f t="shared" si="1482"/>
        <v>0.91373356275148387</v>
      </c>
      <c r="AT651" s="33">
        <f t="shared" si="1482"/>
        <v>1.3681304451211709</v>
      </c>
      <c r="AU651" s="33">
        <f t="shared" si="1482"/>
        <v>0.55503745803438942</v>
      </c>
      <c r="AV651" s="33">
        <f t="shared" si="1482"/>
        <v>0.76659968675589285</v>
      </c>
      <c r="AW651" s="33">
        <f t="shared" si="1482"/>
        <v>1.1478273464234601</v>
      </c>
      <c r="AX651" s="33">
        <f t="shared" si="1482"/>
        <v>0.32777020556134651</v>
      </c>
      <c r="AY651" s="33">
        <f t="shared" si="1482"/>
        <v>0.45270554856078665</v>
      </c>
      <c r="AZ651" s="33">
        <f t="shared" si="1482"/>
        <v>0.67783462150196372</v>
      </c>
      <c r="BA651" s="33">
        <f t="shared" si="1482"/>
        <v>1.1335272305044686</v>
      </c>
      <c r="BB651" s="33">
        <f t="shared" si="1482"/>
        <v>1.5655909475215286</v>
      </c>
      <c r="BC651" s="33">
        <f t="shared" si="1482"/>
        <v>2.3441544967007681</v>
      </c>
      <c r="BD651" s="33">
        <f t="shared" si="1482"/>
        <v>0.95100109622474205</v>
      </c>
      <c r="BE651" s="33">
        <f t="shared" si="1482"/>
        <v>1.3134917867565394</v>
      </c>
      <c r="BF651" s="33">
        <f t="shared" si="1482"/>
        <v>1.9666872008804386</v>
      </c>
      <c r="BG651" s="33">
        <f t="shared" si="1482"/>
        <v>0.56160142038438143</v>
      </c>
      <c r="BH651" s="33">
        <f t="shared" si="1482"/>
        <v>0.77566561808816992</v>
      </c>
      <c r="BI651" s="33">
        <f t="shared" si="1482"/>
        <v>1.1614017374436569</v>
      </c>
      <c r="BJ651" s="33">
        <f t="shared" si="1482"/>
        <v>2.3240399518613959</v>
      </c>
      <c r="BK651" s="33">
        <f t="shared" si="1482"/>
        <v>3.2098884017927674</v>
      </c>
      <c r="BL651" s="33">
        <f t="shared" si="1482"/>
        <v>4.8061560031897717</v>
      </c>
      <c r="BM651" s="33">
        <f t="shared" si="1482"/>
        <v>1.9498115990620406</v>
      </c>
      <c r="BN651" s="33">
        <f t="shared" si="1482"/>
        <v>2.6930163711245516</v>
      </c>
      <c r="BO651" s="33">
        <f t="shared" si="1482"/>
        <v>4.0322451059481441</v>
      </c>
      <c r="BP651" s="33">
        <f t="shared" si="1482"/>
        <v>1.1514360686461373</v>
      </c>
      <c r="BQ651" s="33">
        <f t="shared" si="1482"/>
        <v>1.5903260523524438</v>
      </c>
      <c r="BR651" s="33">
        <f t="shared" si="1482"/>
        <v>2.3811902928693311</v>
      </c>
      <c r="BS651" s="33">
        <f t="shared" si="1482"/>
        <v>0.26658674966181434</v>
      </c>
      <c r="BT651" s="33">
        <f t="shared" si="1482"/>
        <v>0.36820094900938433</v>
      </c>
      <c r="BU651" s="33">
        <f t="shared" si="1482"/>
        <v>0.551306145245816</v>
      </c>
      <c r="BV651" s="33">
        <f t="shared" si="1482"/>
        <v>0.22365963899653923</v>
      </c>
      <c r="BW651" s="33">
        <f t="shared" si="1482"/>
        <v>0.30891141978395947</v>
      </c>
      <c r="BX651" s="33">
        <f t="shared" si="1482"/>
        <v>0.46253211601354732</v>
      </c>
      <c r="BY651" s="33">
        <f t="shared" si="1482"/>
        <v>0.13207931246530411</v>
      </c>
      <c r="BZ651" s="33">
        <f t="shared" si="1482"/>
        <v>0.18242365104764224</v>
      </c>
      <c r="CA651" s="33">
        <f t="shared" si="1482"/>
        <v>0.27314237003278402</v>
      </c>
      <c r="CB651" s="33">
        <f t="shared" si="1482"/>
        <v>0.45676969634663528</v>
      </c>
      <c r="CC651" s="33">
        <f t="shared" si="1482"/>
        <v>0.63087545006236223</v>
      </c>
      <c r="CD651" s="33">
        <f t="shared" si="1482"/>
        <v>0.94460786545999831</v>
      </c>
      <c r="CE651" s="33">
        <f t="shared" ref="CE651:CS651" si="1483">EXP(CE650)</f>
        <v>0.38321839145811354</v>
      </c>
      <c r="CF651" s="33">
        <f t="shared" si="1483"/>
        <v>0.52928877970013521</v>
      </c>
      <c r="CG651" s="33">
        <f t="shared" si="1483"/>
        <v>0.79250245726799129</v>
      </c>
      <c r="CH651" s="33">
        <f t="shared" si="1483"/>
        <v>0.22630467390064324</v>
      </c>
      <c r="CI651" s="33">
        <f t="shared" si="1483"/>
        <v>0.31256465597476613</v>
      </c>
      <c r="CJ651" s="33">
        <f t="shared" si="1483"/>
        <v>0.46800209529373321</v>
      </c>
      <c r="CK651" s="33">
        <f t="shared" si="1483"/>
        <v>0.9365024452361348</v>
      </c>
      <c r="CL651" s="33">
        <f t="shared" si="1483"/>
        <v>1.2934667215193016</v>
      </c>
      <c r="CM651" s="33">
        <f t="shared" si="1483"/>
        <v>1.9367037324674981</v>
      </c>
      <c r="CN651" s="33">
        <f t="shared" si="1483"/>
        <v>0.78570221170633325</v>
      </c>
      <c r="CO651" s="33">
        <f t="shared" si="1483"/>
        <v>1.0851863431173476</v>
      </c>
      <c r="CP651" s="33">
        <f t="shared" si="1483"/>
        <v>1.624846164321484</v>
      </c>
      <c r="CQ651" s="33">
        <f t="shared" si="1483"/>
        <v>0.46398629806537001</v>
      </c>
      <c r="CR651" s="33">
        <f t="shared" si="1483"/>
        <v>0.64084278566636987</v>
      </c>
      <c r="CS651" s="33">
        <f t="shared" si="1483"/>
        <v>0.95953192631590012</v>
      </c>
    </row>
    <row r="652" spans="2:97" ht="14.25" thickTop="1" thickBot="1" x14ac:dyDescent="0.25">
      <c r="H652" s="32">
        <f t="shared" ref="H652:H653" si="1484">H651</f>
        <v>3.8103583137713174E-11</v>
      </c>
      <c r="I652" s="32">
        <f t="shared" ref="I652:J652" si="1485">I647</f>
        <v>-0.35114855558307545</v>
      </c>
      <c r="J652" s="32">
        <f t="shared" si="1485"/>
        <v>9.3671121295337917E-2</v>
      </c>
      <c r="K652" s="32">
        <f t="shared" si="1480"/>
        <v>-0.35114855557950625</v>
      </c>
      <c r="L652" s="32">
        <f>$CE$5-$CE$7*SUMPRODUCT($B$5:$CD$5,Q652:CS652)</f>
        <v>-2.2737367544323206E-13</v>
      </c>
      <c r="M652" s="32">
        <f>SUMPRODUCT($B$7:$CD$7, LN(Q652:CS652))</f>
        <v>-487.23803414472997</v>
      </c>
      <c r="O652" s="48">
        <f t="shared" si="1481"/>
        <v>1.0000000000000007</v>
      </c>
      <c r="P652" s="39" t="s">
        <v>405</v>
      </c>
      <c r="Q652" s="32">
        <f t="shared" ref="Q652:AV652" si="1486">Q651/$O651</f>
        <v>8.179181415462481E-3</v>
      </c>
      <c r="R652" s="32">
        <f t="shared" si="1486"/>
        <v>1.1296819377233216E-2</v>
      </c>
      <c r="S652" s="32">
        <f t="shared" si="1486"/>
        <v>1.6914692808795428E-2</v>
      </c>
      <c r="T652" s="32">
        <f t="shared" si="1486"/>
        <v>6.8621293631068118E-3</v>
      </c>
      <c r="U652" s="32">
        <f t="shared" si="1486"/>
        <v>9.4777499141511321E-3</v>
      </c>
      <c r="V652" s="32">
        <f t="shared" si="1486"/>
        <v>1.419100571259351E-2</v>
      </c>
      <c r="W652" s="32">
        <f t="shared" si="1486"/>
        <v>4.0523419084171333E-3</v>
      </c>
      <c r="X652" s="32">
        <f t="shared" si="1486"/>
        <v>5.5969628583659933E-3</v>
      </c>
      <c r="Y652" s="32">
        <f t="shared" si="1486"/>
        <v>8.3803152241498334E-3</v>
      </c>
      <c r="Z652" s="32">
        <f t="shared" si="1486"/>
        <v>1.4014208193934034E-2</v>
      </c>
      <c r="AA652" s="32">
        <f t="shared" si="1486"/>
        <v>1.9355968603719097E-2</v>
      </c>
      <c r="AB652" s="32">
        <f t="shared" si="1486"/>
        <v>2.8981632087383462E-2</v>
      </c>
      <c r="AC652" s="32">
        <f t="shared" si="1486"/>
        <v>1.1757571407633236E-2</v>
      </c>
      <c r="AD652" s="32">
        <f t="shared" si="1486"/>
        <v>1.6239175262191451E-2</v>
      </c>
      <c r="AE652" s="32">
        <f t="shared" si="1486"/>
        <v>2.4314867030779442E-2</v>
      </c>
      <c r="AF652" s="32">
        <f t="shared" si="1486"/>
        <v>6.9432820098844243E-3</v>
      </c>
      <c r="AG652" s="32">
        <f t="shared" si="1486"/>
        <v>9.5898353107285901E-3</v>
      </c>
      <c r="AH652" s="32">
        <f t="shared" si="1486"/>
        <v>1.4358830831164541E-2</v>
      </c>
      <c r="AI652" s="32">
        <f t="shared" si="1486"/>
        <v>2.8732948675534827E-2</v>
      </c>
      <c r="AJ652" s="32">
        <f t="shared" si="1486"/>
        <v>3.9685014291185733E-2</v>
      </c>
      <c r="AK652" s="32">
        <f t="shared" si="1486"/>
        <v>5.9420249490831988E-2</v>
      </c>
      <c r="AL652" s="32">
        <f t="shared" si="1486"/>
        <v>2.4106227846014811E-2</v>
      </c>
      <c r="AM652" s="32">
        <f t="shared" si="1486"/>
        <v>3.3294737946274161E-2</v>
      </c>
      <c r="AN652" s="32">
        <f t="shared" si="1486"/>
        <v>4.9852108430231606E-2</v>
      </c>
      <c r="AO652" s="32">
        <f t="shared" si="1486"/>
        <v>1.4235621654038667E-2</v>
      </c>
      <c r="AP652" s="32">
        <f t="shared" si="1486"/>
        <v>1.966177767426517E-2</v>
      </c>
      <c r="AQ652" s="32">
        <f t="shared" si="1486"/>
        <v>2.9439519065452235E-2</v>
      </c>
      <c r="AR652" s="32">
        <f t="shared" si="1486"/>
        <v>5.1920934921355737E-3</v>
      </c>
      <c r="AS652" s="32">
        <f t="shared" si="1486"/>
        <v>7.1711506801254996E-3</v>
      </c>
      <c r="AT652" s="32">
        <f t="shared" si="1486"/>
        <v>1.0737341794130299E-2</v>
      </c>
      <c r="AU652" s="32">
        <f t="shared" si="1486"/>
        <v>4.356037040702406E-3</v>
      </c>
      <c r="AV652" s="32">
        <f t="shared" si="1486"/>
        <v>6.0164166986593362E-3</v>
      </c>
      <c r="AW652" s="32">
        <f t="shared" ref="AW652:CB652" si="1487">AW651/$O651</f>
        <v>9.008362165426954E-3</v>
      </c>
      <c r="AX652" s="32">
        <f t="shared" si="1487"/>
        <v>2.5724014399320125E-3</v>
      </c>
      <c r="AY652" s="32">
        <f t="shared" si="1487"/>
        <v>3.5529172121931017E-3</v>
      </c>
      <c r="AZ652" s="32">
        <f t="shared" si="1487"/>
        <v>5.3197719829390427E-3</v>
      </c>
      <c r="BA652" s="32">
        <f t="shared" si="1487"/>
        <v>8.8961322001736808E-3</v>
      </c>
      <c r="BB652" s="32">
        <f t="shared" si="1487"/>
        <v>1.2287048485238651E-2</v>
      </c>
      <c r="BC652" s="32">
        <f t="shared" si="1487"/>
        <v>1.8397359797876881E-2</v>
      </c>
      <c r="BD652" s="32">
        <f t="shared" si="1487"/>
        <v>7.4636332033772386E-3</v>
      </c>
      <c r="BE652" s="32">
        <f t="shared" si="1487"/>
        <v>1.0308527456925922E-2</v>
      </c>
      <c r="BF652" s="32">
        <f t="shared" si="1487"/>
        <v>1.5434926364879191E-2</v>
      </c>
      <c r="BG652" s="32">
        <f t="shared" si="1487"/>
        <v>4.4075522361481335E-3</v>
      </c>
      <c r="BH652" s="32">
        <f t="shared" si="1487"/>
        <v>6.0875678112918405E-3</v>
      </c>
      <c r="BI652" s="32">
        <f t="shared" si="1487"/>
        <v>9.1148965069079071E-3</v>
      </c>
      <c r="BJ652" s="32">
        <f t="shared" si="1487"/>
        <v>1.8239497114721278E-2</v>
      </c>
      <c r="BK652" s="32">
        <f t="shared" si="1487"/>
        <v>2.5191800251189552E-2</v>
      </c>
      <c r="BL652" s="32">
        <f t="shared" si="1487"/>
        <v>3.7719604812675042E-2</v>
      </c>
      <c r="BM652" s="32">
        <f t="shared" si="1487"/>
        <v>1.5302483508021533E-2</v>
      </c>
      <c r="BN652" s="32">
        <f t="shared" si="1487"/>
        <v>2.1135292571748725E-2</v>
      </c>
      <c r="BO652" s="32">
        <f t="shared" si="1487"/>
        <v>3.164580837643724E-2</v>
      </c>
      <c r="BP652" s="32">
        <f t="shared" si="1487"/>
        <v>9.0366840875675935E-3</v>
      </c>
      <c r="BQ652" s="32">
        <f t="shared" si="1487"/>
        <v>1.2481174181242484E-2</v>
      </c>
      <c r="BR652" s="32">
        <f t="shared" si="1487"/>
        <v>1.8688023603727927E-2</v>
      </c>
      <c r="BS652" s="32">
        <f t="shared" si="1487"/>
        <v>2.0922223163096364E-3</v>
      </c>
      <c r="BT652" s="32">
        <f t="shared" si="1487"/>
        <v>2.8897094224715923E-3</v>
      </c>
      <c r="BU652" s="32">
        <f t="shared" si="1487"/>
        <v>4.326753005035636E-3</v>
      </c>
      <c r="BV652" s="32">
        <f t="shared" si="1487"/>
        <v>1.7553223802756186E-3</v>
      </c>
      <c r="BW652" s="32">
        <f t="shared" si="1487"/>
        <v>2.4243941870884037E-3</v>
      </c>
      <c r="BX652" s="32">
        <f t="shared" si="1487"/>
        <v>3.6300379383487299E-3</v>
      </c>
      <c r="BY652" s="32">
        <f t="shared" si="1487"/>
        <v>1.0365829712590754E-3</v>
      </c>
      <c r="BZ652" s="32">
        <f t="shared" si="1487"/>
        <v>1.4316946893599832E-3</v>
      </c>
      <c r="CA652" s="32">
        <f t="shared" si="1487"/>
        <v>2.143672042354897E-3</v>
      </c>
      <c r="CB652" s="32">
        <f t="shared" si="1487"/>
        <v>3.5848133987257023E-3</v>
      </c>
      <c r="CC652" s="32">
        <f t="shared" ref="CC652:CS652" si="1488">CC651/$O651</f>
        <v>4.9512276851973857E-3</v>
      </c>
      <c r="CD652" s="32">
        <f t="shared" si="1488"/>
        <v>7.4134579411172701E-3</v>
      </c>
      <c r="CE652" s="32">
        <f t="shared" si="1488"/>
        <v>3.0075690995372581E-3</v>
      </c>
      <c r="CF652" s="32">
        <f t="shared" si="1488"/>
        <v>4.1539566316245143E-3</v>
      </c>
      <c r="CG652" s="32">
        <f t="shared" si="1488"/>
        <v>6.2197064517637542E-3</v>
      </c>
      <c r="CH652" s="32">
        <f t="shared" si="1488"/>
        <v>1.776081105384067E-3</v>
      </c>
      <c r="CI652" s="32">
        <f t="shared" si="1488"/>
        <v>2.4530654631171331E-3</v>
      </c>
      <c r="CJ652" s="32">
        <f t="shared" si="1488"/>
        <v>3.6729673515107659E-3</v>
      </c>
      <c r="CK652" s="32">
        <f t="shared" si="1488"/>
        <v>7.3498450980298037E-3</v>
      </c>
      <c r="CL652" s="32">
        <f t="shared" si="1488"/>
        <v>1.0151367026304165E-2</v>
      </c>
      <c r="CM652" s="32">
        <f t="shared" si="1488"/>
        <v>1.5199610536866359E-2</v>
      </c>
      <c r="CN652" s="32">
        <f t="shared" si="1488"/>
        <v>6.1663368617952529E-3</v>
      </c>
      <c r="CO652" s="32">
        <f t="shared" si="1488"/>
        <v>8.5167439390922538E-3</v>
      </c>
      <c r="CP652" s="32">
        <f t="shared" si="1488"/>
        <v>1.2752094430334962E-2</v>
      </c>
      <c r="CQ652" s="32">
        <f t="shared" si="1488"/>
        <v>3.641450629131974E-3</v>
      </c>
      <c r="CR652" s="32">
        <f t="shared" si="1488"/>
        <v>5.0294531859445425E-3</v>
      </c>
      <c r="CS652" s="32">
        <f t="shared" si="1488"/>
        <v>7.5305847421015329E-3</v>
      </c>
    </row>
    <row r="653" spans="2:97" ht="13.5" thickTop="1" x14ac:dyDescent="0.2">
      <c r="H653" s="34">
        <f t="shared" si="1484"/>
        <v>3.8103583137713174E-11</v>
      </c>
      <c r="I653" s="34">
        <f t="shared" ref="I653:J653" si="1489">I648</f>
        <v>0.36329528349991103</v>
      </c>
      <c r="J653" s="34">
        <f t="shared" si="1489"/>
        <v>0.58901121818775393</v>
      </c>
      <c r="K653" s="34">
        <f t="shared" si="1480"/>
        <v>0.36329528352235446</v>
      </c>
      <c r="L653" s="34">
        <f>$CE$6-$CE$7*SUMPRODUCT($B$6:$CD$6,Q652:CS652)</f>
        <v>-1.730171561575844E-12</v>
      </c>
    </row>
    <row r="654" spans="2:97" ht="13.5" thickBot="1" x14ac:dyDescent="0.25">
      <c r="B654" s="39" t="s">
        <v>406</v>
      </c>
      <c r="D654" s="39" t="s">
        <v>407</v>
      </c>
      <c r="E654" s="39" t="s">
        <v>408</v>
      </c>
      <c r="F654" s="39" t="s">
        <v>409</v>
      </c>
      <c r="H654" s="39" t="s">
        <v>386</v>
      </c>
      <c r="I654" s="39" t="s">
        <v>410</v>
      </c>
      <c r="J654" s="39" t="s">
        <v>411</v>
      </c>
      <c r="K654" s="39" t="s">
        <v>388</v>
      </c>
      <c r="L654" s="39" t="s">
        <v>412</v>
      </c>
      <c r="M654" s="39" t="s">
        <v>413</v>
      </c>
      <c r="O654" s="45" t="s">
        <v>375</v>
      </c>
    </row>
    <row r="655" spans="2:97" ht="14.25" thickTop="1" thickBot="1" x14ac:dyDescent="0.25">
      <c r="B655" s="32">
        <f>1+B650</f>
        <v>8</v>
      </c>
      <c r="D655" s="32">
        <f>IF(F650,IF(M655&lt;0,D650,H655),E650)</f>
        <v>3.598671740784022E-11</v>
      </c>
      <c r="E655" s="32">
        <f>IF(F650,IF(M655&lt;0,H655,E650),H655)</f>
        <v>3.8103583137713174E-11</v>
      </c>
      <c r="F655" s="32" t="b">
        <f>OR(F650,M655*M650&lt;=0)</f>
        <v>1</v>
      </c>
      <c r="H655" s="32">
        <f>IF(F650,(D650+E650)/2,2*H650)</f>
        <v>3.598671740784022E-11</v>
      </c>
      <c r="I655" s="32">
        <f>I650</f>
        <v>-0.68168263188434208</v>
      </c>
      <c r="J655" s="32">
        <f>J650</f>
        <v>-1</v>
      </c>
      <c r="K655" s="32">
        <f>I655+J655*H655</f>
        <v>-0.68168263192032885</v>
      </c>
      <c r="L655" s="32">
        <f>$CE$3-$CE$7*SUMPRODUCT($B$3:$CD$3,Q657:CS657)</f>
        <v>-1.1130651955681969E-10</v>
      </c>
      <c r="M655" s="32">
        <f>SUMPRODUCT(L655:L658,J655:J658)</f>
        <v>1.8380527091471378E-10</v>
      </c>
      <c r="O655" s="46">
        <f>SUM(Q655:CS655)</f>
        <v>7.3626050838111254</v>
      </c>
      <c r="P655" s="39" t="s">
        <v>402</v>
      </c>
      <c r="Q655" s="32">
        <f t="shared" ref="Q655:AV655" si="1490">SUMPRODUCT(B$3:B$6,$K655:$K658)</f>
        <v>4.1309690177382785E-2</v>
      </c>
      <c r="R655" s="32">
        <f t="shared" si="1490"/>
        <v>0.36423883108503402</v>
      </c>
      <c r="S655" s="32">
        <f t="shared" si="1490"/>
        <v>0.76790025721959809</v>
      </c>
      <c r="T655" s="32">
        <f t="shared" si="1490"/>
        <v>-0.13426458761246948</v>
      </c>
      <c r="U655" s="32">
        <f t="shared" si="1490"/>
        <v>0.18866455329518175</v>
      </c>
      <c r="V655" s="32">
        <f t="shared" si="1490"/>
        <v>0.59232597942974574</v>
      </c>
      <c r="W655" s="32">
        <f t="shared" si="1490"/>
        <v>-0.66098742098202634</v>
      </c>
      <c r="X655" s="32">
        <f t="shared" si="1490"/>
        <v>-0.33805828007437505</v>
      </c>
      <c r="Y655" s="32">
        <f t="shared" si="1490"/>
        <v>6.5603146060188966E-2</v>
      </c>
      <c r="Z655" s="32">
        <f t="shared" si="1490"/>
        <v>0.57978930200727685</v>
      </c>
      <c r="AA655" s="32">
        <f t="shared" si="1490"/>
        <v>0.90271844291492809</v>
      </c>
      <c r="AB655" s="32">
        <f t="shared" si="1490"/>
        <v>1.3063798690494921</v>
      </c>
      <c r="AC655" s="32">
        <f t="shared" si="1490"/>
        <v>0.4042150242174245</v>
      </c>
      <c r="AD655" s="32">
        <f t="shared" si="1490"/>
        <v>0.72714416512507574</v>
      </c>
      <c r="AE655" s="32">
        <f t="shared" si="1490"/>
        <v>1.1308055912596398</v>
      </c>
      <c r="AF655" s="32">
        <f t="shared" si="1490"/>
        <v>-0.12250780915213227</v>
      </c>
      <c r="AG655" s="32">
        <f t="shared" si="1490"/>
        <v>0.20042133175551896</v>
      </c>
      <c r="AH655" s="32">
        <f t="shared" si="1490"/>
        <v>0.60408275789008292</v>
      </c>
      <c r="AI655" s="32">
        <f t="shared" si="1490"/>
        <v>1.2977621177804686</v>
      </c>
      <c r="AJ655" s="32">
        <f t="shared" si="1490"/>
        <v>1.6206912586881197</v>
      </c>
      <c r="AK655" s="32">
        <f t="shared" si="1490"/>
        <v>2.0243526848226838</v>
      </c>
      <c r="AL655" s="32">
        <f t="shared" si="1490"/>
        <v>1.1221878399906164</v>
      </c>
      <c r="AM655" s="32">
        <f t="shared" si="1490"/>
        <v>1.4451169808982676</v>
      </c>
      <c r="AN655" s="32">
        <f t="shared" si="1490"/>
        <v>1.8487784070328317</v>
      </c>
      <c r="AO655" s="32">
        <f t="shared" si="1490"/>
        <v>0.59546500662105961</v>
      </c>
      <c r="AP655" s="32">
        <f t="shared" si="1490"/>
        <v>0.91839414752871085</v>
      </c>
      <c r="AQ655" s="32">
        <f t="shared" si="1490"/>
        <v>1.3220555736632749</v>
      </c>
      <c r="AR655" s="32">
        <f t="shared" si="1490"/>
        <v>-0.41314539776950315</v>
      </c>
      <c r="AS655" s="32">
        <f t="shared" si="1490"/>
        <v>-9.0216256861851918E-2</v>
      </c>
      <c r="AT655" s="32">
        <f t="shared" si="1490"/>
        <v>0.3134451692727121</v>
      </c>
      <c r="AU655" s="32">
        <f t="shared" si="1490"/>
        <v>-0.58871967555935545</v>
      </c>
      <c r="AV655" s="32">
        <f t="shared" si="1490"/>
        <v>-0.26579053465170421</v>
      </c>
      <c r="AW655" s="32">
        <f t="shared" ref="AW655:CB655" si="1491">SUMPRODUCT(AH$3:AH$6,$K655:$K658)</f>
        <v>0.13787089148285983</v>
      </c>
      <c r="AX655" s="32">
        <f t="shared" si="1491"/>
        <v>-1.1154425089289122</v>
      </c>
      <c r="AY655" s="32">
        <f t="shared" si="1491"/>
        <v>-0.79251336802126093</v>
      </c>
      <c r="AZ655" s="32">
        <f t="shared" si="1491"/>
        <v>-0.38885194188669692</v>
      </c>
      <c r="BA655" s="32">
        <f t="shared" si="1491"/>
        <v>0.12533421406039086</v>
      </c>
      <c r="BB655" s="32">
        <f t="shared" si="1491"/>
        <v>0.44826335496804209</v>
      </c>
      <c r="BC655" s="32">
        <f t="shared" si="1491"/>
        <v>0.85192478110260605</v>
      </c>
      <c r="BD655" s="32">
        <f t="shared" si="1491"/>
        <v>-5.0240063729461437E-2</v>
      </c>
      <c r="BE655" s="32">
        <f t="shared" si="1491"/>
        <v>0.2726890771781898</v>
      </c>
      <c r="BF655" s="32">
        <f t="shared" si="1491"/>
        <v>0.67635050331275381</v>
      </c>
      <c r="BG655" s="32">
        <f t="shared" si="1491"/>
        <v>-0.57696289709901816</v>
      </c>
      <c r="BH655" s="32">
        <f t="shared" si="1491"/>
        <v>-0.25403375619136698</v>
      </c>
      <c r="BI655" s="32">
        <f t="shared" si="1491"/>
        <v>0.14962766994319704</v>
      </c>
      <c r="BJ655" s="32">
        <f t="shared" si="1491"/>
        <v>0.84330702983358274</v>
      </c>
      <c r="BK655" s="32">
        <f t="shared" si="1491"/>
        <v>1.1662361707412339</v>
      </c>
      <c r="BL655" s="32">
        <f t="shared" si="1491"/>
        <v>1.569897596875798</v>
      </c>
      <c r="BM655" s="32">
        <f t="shared" si="1491"/>
        <v>0.66773275204373062</v>
      </c>
      <c r="BN655" s="32">
        <f t="shared" si="1491"/>
        <v>0.99066189295138185</v>
      </c>
      <c r="BO655" s="32">
        <f t="shared" si="1491"/>
        <v>1.3943233190859459</v>
      </c>
      <c r="BP655" s="32">
        <f t="shared" si="1491"/>
        <v>0.14100991867417378</v>
      </c>
      <c r="BQ655" s="32">
        <f t="shared" si="1491"/>
        <v>0.46393905958182502</v>
      </c>
      <c r="BR655" s="32">
        <f t="shared" si="1491"/>
        <v>0.86760048571638904</v>
      </c>
      <c r="BS655" s="32">
        <f t="shared" si="1491"/>
        <v>-1.3220555736632749</v>
      </c>
      <c r="BT655" s="32">
        <f t="shared" si="1491"/>
        <v>-0.99912643275562363</v>
      </c>
      <c r="BU655" s="32">
        <f t="shared" si="1491"/>
        <v>-0.59546500662105961</v>
      </c>
      <c r="BV655" s="32">
        <f t="shared" si="1491"/>
        <v>-1.497629851453127</v>
      </c>
      <c r="BW655" s="32">
        <f t="shared" si="1491"/>
        <v>-1.1747007105454759</v>
      </c>
      <c r="BX655" s="32">
        <f t="shared" si="1491"/>
        <v>-0.77103928441091174</v>
      </c>
      <c r="BY655" s="32">
        <f t="shared" si="1491"/>
        <v>-2.0243526848226838</v>
      </c>
      <c r="BZ655" s="32">
        <f t="shared" si="1491"/>
        <v>-1.7014235439150327</v>
      </c>
      <c r="CA655" s="32">
        <f t="shared" si="1491"/>
        <v>-1.2977621177804686</v>
      </c>
      <c r="CB655" s="32">
        <f t="shared" si="1491"/>
        <v>-0.78357596183338085</v>
      </c>
      <c r="CC655" s="32">
        <f t="shared" ref="CC655:CS655" si="1492">SUMPRODUCT(BN$3:BN$6,$K655:$K658)</f>
        <v>-0.46064682092572967</v>
      </c>
      <c r="CD655" s="32">
        <f t="shared" si="1492"/>
        <v>-5.6985394791165656E-2</v>
      </c>
      <c r="CE655" s="32">
        <f t="shared" si="1492"/>
        <v>-0.9591502396232332</v>
      </c>
      <c r="CF655" s="32">
        <f t="shared" si="1492"/>
        <v>-0.63622109871558197</v>
      </c>
      <c r="CG655" s="32">
        <f t="shared" si="1492"/>
        <v>-0.23255967258101795</v>
      </c>
      <c r="CH655" s="32">
        <f t="shared" si="1492"/>
        <v>-1.48587307299279</v>
      </c>
      <c r="CI655" s="32">
        <f t="shared" si="1492"/>
        <v>-1.1629439320851389</v>
      </c>
      <c r="CJ655" s="32">
        <f t="shared" si="1492"/>
        <v>-0.75928250595057478</v>
      </c>
      <c r="CK655" s="32">
        <f t="shared" si="1492"/>
        <v>-6.5603146060188966E-2</v>
      </c>
      <c r="CL655" s="32">
        <f t="shared" si="1492"/>
        <v>0.25732599484746227</v>
      </c>
      <c r="CM655" s="32">
        <f t="shared" si="1492"/>
        <v>0.66098742098202634</v>
      </c>
      <c r="CN655" s="32">
        <f t="shared" si="1492"/>
        <v>-0.24117742385004123</v>
      </c>
      <c r="CO655" s="32">
        <f t="shared" si="1492"/>
        <v>8.1751717057610002E-2</v>
      </c>
      <c r="CP655" s="32">
        <f t="shared" si="1492"/>
        <v>0.48541314319217399</v>
      </c>
      <c r="CQ655" s="32">
        <f t="shared" si="1492"/>
        <v>-0.76790025721959809</v>
      </c>
      <c r="CR655" s="32">
        <f t="shared" si="1492"/>
        <v>-0.4449711163119468</v>
      </c>
      <c r="CS655" s="32">
        <f t="shared" si="1492"/>
        <v>-4.1309690177382785E-2</v>
      </c>
    </row>
    <row r="656" spans="2:97" ht="14.25" thickTop="1" thickBot="1" x14ac:dyDescent="0.25">
      <c r="H656" s="33">
        <f>H655</f>
        <v>3.598671740784022E-11</v>
      </c>
      <c r="I656" s="33">
        <f t="shared" ref="I656:J656" si="1493">I651</f>
        <v>0.62822621381290644</v>
      </c>
      <c r="J656" s="33">
        <f t="shared" si="1493"/>
        <v>-0.31576837712335964</v>
      </c>
      <c r="K656" s="33">
        <f t="shared" ref="K656:K658" si="1494">I656+J656*H656</f>
        <v>0.62822621380154298</v>
      </c>
      <c r="L656" s="33">
        <f>$CE$4-$CE$7*SUMPRODUCT($B$4:$CD$4,Q657:CS657)</f>
        <v>-4.7108983380894642E-11</v>
      </c>
      <c r="M656" s="39" t="s">
        <v>414</v>
      </c>
      <c r="O656" s="47">
        <f t="shared" ref="O656:O657" si="1495">SUM(Q656:CS656)</f>
        <v>127.41798401795334</v>
      </c>
      <c r="P656" s="39" t="s">
        <v>404</v>
      </c>
      <c r="Q656" s="33">
        <f>EXP(Q655)</f>
        <v>1.0421748068749894</v>
      </c>
      <c r="R656" s="33">
        <f>EXP(R655)</f>
        <v>1.439417950859929</v>
      </c>
      <c r="S656" s="33">
        <f t="shared" ref="S656:CD656" si="1496">EXP(S655)</f>
        <v>2.1552360579735876</v>
      </c>
      <c r="T656" s="33">
        <f t="shared" si="1496"/>
        <v>0.87435868951709173</v>
      </c>
      <c r="U656" s="33">
        <f t="shared" si="1496"/>
        <v>1.2076357870856038</v>
      </c>
      <c r="V656" s="33">
        <f t="shared" si="1496"/>
        <v>1.8081893390806287</v>
      </c>
      <c r="W656" s="33">
        <f t="shared" si="1496"/>
        <v>0.51634123652159858</v>
      </c>
      <c r="X656" s="33">
        <f t="shared" si="1496"/>
        <v>0.71315372403504385</v>
      </c>
      <c r="Y656" s="33">
        <f t="shared" si="1496"/>
        <v>1.0678028712926897</v>
      </c>
      <c r="Z656" s="33">
        <f t="shared" si="1496"/>
        <v>1.785662155679381</v>
      </c>
      <c r="AA656" s="33">
        <f t="shared" si="1496"/>
        <v>2.4662984981985385</v>
      </c>
      <c r="AB656" s="33">
        <f t="shared" si="1496"/>
        <v>3.6927811341160974</v>
      </c>
      <c r="AC656" s="33">
        <f t="shared" si="1496"/>
        <v>1.4981260457079637</v>
      </c>
      <c r="AD656" s="33">
        <f t="shared" si="1496"/>
        <v>2.0691629740206459</v>
      </c>
      <c r="AE656" s="33">
        <f t="shared" si="1496"/>
        <v>3.0981513387192177</v>
      </c>
      <c r="AF656" s="33">
        <f t="shared" si="1496"/>
        <v>0.8846989961674554</v>
      </c>
      <c r="AG656" s="33">
        <f t="shared" si="1496"/>
        <v>1.2219174823556711</v>
      </c>
      <c r="AH656" s="33">
        <f t="shared" si="1496"/>
        <v>1.8295732773569653</v>
      </c>
      <c r="AI656" s="33">
        <f t="shared" si="1496"/>
        <v>3.6610943951316344</v>
      </c>
      <c r="AJ656" s="33">
        <f t="shared" si="1496"/>
        <v>5.0565845167060104</v>
      </c>
      <c r="AK656" s="33">
        <f t="shared" si="1496"/>
        <v>7.5712083999543287</v>
      </c>
      <c r="AL656" s="33">
        <f t="shared" si="1496"/>
        <v>3.0715669544194273</v>
      </c>
      <c r="AM656" s="33">
        <f t="shared" si="1496"/>
        <v>4.2423483875194297</v>
      </c>
      <c r="AN656" s="33">
        <f t="shared" si="1496"/>
        <v>6.3520551552144164</v>
      </c>
      <c r="AO656" s="33">
        <f t="shared" si="1496"/>
        <v>1.8138742124010256</v>
      </c>
      <c r="AP656" s="33">
        <f t="shared" si="1496"/>
        <v>2.5052640734628087</v>
      </c>
      <c r="AQ656" s="33">
        <f t="shared" si="1496"/>
        <v>3.7511241697709381</v>
      </c>
      <c r="AR656" s="33">
        <f t="shared" si="1496"/>
        <v>0.66156608560136143</v>
      </c>
      <c r="AS656" s="33">
        <f t="shared" si="1496"/>
        <v>0.91373356275053608</v>
      </c>
      <c r="AT656" s="33">
        <f t="shared" si="1496"/>
        <v>1.3681304451178562</v>
      </c>
      <c r="AU656" s="33">
        <f t="shared" si="1496"/>
        <v>0.55503745803437377</v>
      </c>
      <c r="AV656" s="33">
        <f t="shared" si="1496"/>
        <v>0.76659968675502166</v>
      </c>
      <c r="AW656" s="33">
        <f t="shared" si="1496"/>
        <v>1.1478273464205653</v>
      </c>
      <c r="AX656" s="33">
        <f t="shared" si="1496"/>
        <v>0.32777020556123981</v>
      </c>
      <c r="AY656" s="33">
        <f t="shared" si="1496"/>
        <v>0.45270554856013762</v>
      </c>
      <c r="AZ656" s="33">
        <f t="shared" si="1496"/>
        <v>0.6778346215000528</v>
      </c>
      <c r="BA656" s="33">
        <f t="shared" si="1496"/>
        <v>1.1335272305051984</v>
      </c>
      <c r="BB656" s="33">
        <f t="shared" si="1496"/>
        <v>1.5655909475208016</v>
      </c>
      <c r="BC656" s="33">
        <f t="shared" si="1496"/>
        <v>2.3441544966964321</v>
      </c>
      <c r="BD656" s="33">
        <f t="shared" si="1496"/>
        <v>0.95100109622526019</v>
      </c>
      <c r="BE656" s="33">
        <f t="shared" si="1496"/>
        <v>1.3134917867557994</v>
      </c>
      <c r="BF656" s="33">
        <f t="shared" si="1496"/>
        <v>1.9666872008766059</v>
      </c>
      <c r="BG656" s="33">
        <f t="shared" si="1496"/>
        <v>0.56160142038452043</v>
      </c>
      <c r="BH656" s="33">
        <f t="shared" si="1496"/>
        <v>0.77566561808750223</v>
      </c>
      <c r="BI656" s="33">
        <f t="shared" si="1496"/>
        <v>1.1614017374410481</v>
      </c>
      <c r="BJ656" s="33">
        <f t="shared" si="1496"/>
        <v>2.3240399518646675</v>
      </c>
      <c r="BK656" s="33">
        <f t="shared" si="1496"/>
        <v>3.2098884017937284</v>
      </c>
      <c r="BL656" s="33">
        <f t="shared" si="1496"/>
        <v>4.8061560031845527</v>
      </c>
      <c r="BM656" s="33">
        <f t="shared" si="1496"/>
        <v>1.9498115990645926</v>
      </c>
      <c r="BN656" s="33">
        <f t="shared" si="1496"/>
        <v>2.6930163711250916</v>
      </c>
      <c r="BO656" s="33">
        <f t="shared" si="1496"/>
        <v>4.0322451059433666</v>
      </c>
      <c r="BP656" s="33">
        <f t="shared" si="1496"/>
        <v>1.151436068647302</v>
      </c>
      <c r="BQ656" s="33">
        <f t="shared" si="1496"/>
        <v>1.5903260523522897</v>
      </c>
      <c r="BR656" s="33">
        <f t="shared" si="1496"/>
        <v>2.381190292865802</v>
      </c>
      <c r="BS656" s="33">
        <f t="shared" si="1496"/>
        <v>0.26658674966258578</v>
      </c>
      <c r="BT656" s="33">
        <f t="shared" si="1496"/>
        <v>0.36820094901004174</v>
      </c>
      <c r="BU656" s="33">
        <f t="shared" si="1496"/>
        <v>0.55130614524603661</v>
      </c>
      <c r="BV656" s="33">
        <f t="shared" si="1496"/>
        <v>0.22365963899716429</v>
      </c>
      <c r="BW656" s="33">
        <f t="shared" si="1496"/>
        <v>0.30891141978448039</v>
      </c>
      <c r="BX656" s="33">
        <f t="shared" si="1496"/>
        <v>0.4625321160136866</v>
      </c>
      <c r="BY656" s="33">
        <f t="shared" si="1496"/>
        <v>0.13207931246563392</v>
      </c>
      <c r="BZ656" s="33">
        <f t="shared" si="1496"/>
        <v>0.18242365104789557</v>
      </c>
      <c r="CA656" s="33">
        <f t="shared" si="1496"/>
        <v>0.27314237003278496</v>
      </c>
      <c r="CB656" s="33">
        <f t="shared" si="1496"/>
        <v>0.45676969634821868</v>
      </c>
      <c r="CC656" s="33">
        <f t="shared" si="1496"/>
        <v>0.63087545006385004</v>
      </c>
      <c r="CD656" s="33">
        <f t="shared" si="1496"/>
        <v>0.94460786546091735</v>
      </c>
      <c r="CE656" s="33">
        <f t="shared" ref="CE656:CS656" si="1497">EXP(CE655)</f>
        <v>0.38321839145940395</v>
      </c>
      <c r="CF656" s="33">
        <f t="shared" si="1497"/>
        <v>0.52928877970133092</v>
      </c>
      <c r="CG656" s="33">
        <f t="shared" si="1497"/>
        <v>0.79250245726868362</v>
      </c>
      <c r="CH656" s="33">
        <f t="shared" si="1497"/>
        <v>0.22630467390133796</v>
      </c>
      <c r="CI656" s="33">
        <f t="shared" si="1497"/>
        <v>0.31256465597537919</v>
      </c>
      <c r="CJ656" s="33">
        <f t="shared" si="1497"/>
        <v>0.46800209529400288</v>
      </c>
      <c r="CK656" s="33">
        <f t="shared" si="1497"/>
        <v>0.93650244524009663</v>
      </c>
      <c r="CL656" s="33">
        <f t="shared" si="1497"/>
        <v>1.29346672152334</v>
      </c>
      <c r="CM656" s="33">
        <f t="shared" si="1497"/>
        <v>1.9367037324708618</v>
      </c>
      <c r="CN656" s="33">
        <f t="shared" si="1497"/>
        <v>0.78570221170957932</v>
      </c>
      <c r="CO656" s="33">
        <f t="shared" si="1497"/>
        <v>1.0851863431206281</v>
      </c>
      <c r="CP656" s="33">
        <f t="shared" si="1497"/>
        <v>1.6248461643241447</v>
      </c>
      <c r="CQ656" s="33">
        <f t="shared" si="1497"/>
        <v>0.46398629806714886</v>
      </c>
      <c r="CR656" s="33">
        <f t="shared" si="1497"/>
        <v>0.64084278566811659</v>
      </c>
      <c r="CS656" s="33">
        <f t="shared" si="1497"/>
        <v>0.95953192631718609</v>
      </c>
    </row>
    <row r="657" spans="1:111" ht="14.25" thickTop="1" thickBot="1" x14ac:dyDescent="0.25">
      <c r="H657" s="32">
        <f t="shared" ref="H657:H658" si="1498">H656</f>
        <v>3.598671740784022E-11</v>
      </c>
      <c r="I657" s="32">
        <f t="shared" ref="I657:J657" si="1499">I652</f>
        <v>-0.35114855558307545</v>
      </c>
      <c r="J657" s="32">
        <f t="shared" si="1499"/>
        <v>9.3671121295337917E-2</v>
      </c>
      <c r="K657" s="32">
        <f t="shared" si="1494"/>
        <v>-0.35114855557970454</v>
      </c>
      <c r="L657" s="32">
        <f>$CE$5-$CE$7*SUMPRODUCT($B$5:$CD$5,Q657:CS657)</f>
        <v>1.3422152278508293E-11</v>
      </c>
      <c r="M657" s="32">
        <f>SUMPRODUCT($B$7:$CD$7, LN(Q657:CS657))</f>
        <v>-487.23803414473014</v>
      </c>
      <c r="O657" s="48">
        <f t="shared" si="1495"/>
        <v>1</v>
      </c>
      <c r="P657" s="39" t="s">
        <v>405</v>
      </c>
      <c r="Q657" s="32">
        <f t="shared" ref="Q657:AV657" si="1500">Q656/$O656</f>
        <v>8.179181415459735E-3</v>
      </c>
      <c r="R657" s="32">
        <f t="shared" si="1500"/>
        <v>1.1296819377216903E-2</v>
      </c>
      <c r="S657" s="32">
        <f t="shared" si="1500"/>
        <v>1.6914692808747564E-2</v>
      </c>
      <c r="T657" s="32">
        <f t="shared" si="1500"/>
        <v>6.8621293631038263E-3</v>
      </c>
      <c r="U657" s="32">
        <f t="shared" si="1500"/>
        <v>9.4777499141365049E-3</v>
      </c>
      <c r="V657" s="32">
        <f t="shared" si="1500"/>
        <v>1.4191005712551948E-2</v>
      </c>
      <c r="W657" s="32">
        <f t="shared" si="1500"/>
        <v>4.0523419084141643E-3</v>
      </c>
      <c r="X657" s="32">
        <f t="shared" si="1500"/>
        <v>5.5969628583556908E-3</v>
      </c>
      <c r="Y657" s="32">
        <f t="shared" si="1500"/>
        <v>8.3803152241227977E-3</v>
      </c>
      <c r="Z657" s="32">
        <f t="shared" si="1500"/>
        <v>1.4014208193937358E-2</v>
      </c>
      <c r="AA657" s="32">
        <f t="shared" si="1500"/>
        <v>1.9355968603702239E-2</v>
      </c>
      <c r="AB657" s="32">
        <f t="shared" si="1500"/>
        <v>2.898163208731807E-2</v>
      </c>
      <c r="AC657" s="32">
        <f t="shared" si="1500"/>
        <v>1.175757140763486E-2</v>
      </c>
      <c r="AD657" s="32">
        <f t="shared" si="1500"/>
        <v>1.6239175262175692E-2</v>
      </c>
      <c r="AE657" s="32">
        <f t="shared" si="1500"/>
        <v>2.4314867030722165E-2</v>
      </c>
      <c r="AF657" s="32">
        <f t="shared" si="1500"/>
        <v>6.9432820098833167E-3</v>
      </c>
      <c r="AG657" s="32">
        <f t="shared" si="1500"/>
        <v>9.5898353107164332E-3</v>
      </c>
      <c r="AH657" s="32">
        <f t="shared" si="1500"/>
        <v>1.4358830831126447E-2</v>
      </c>
      <c r="AI657" s="32">
        <f t="shared" si="1500"/>
        <v>2.8732948675563582E-2</v>
      </c>
      <c r="AJ657" s="32">
        <f t="shared" si="1500"/>
        <v>3.9685014291181465E-2</v>
      </c>
      <c r="AK657" s="32">
        <f t="shared" si="1500"/>
        <v>5.9420249490743288E-2</v>
      </c>
      <c r="AL657" s="32">
        <f t="shared" si="1500"/>
        <v>2.4106227846036551E-2</v>
      </c>
      <c r="AM657" s="32">
        <f t="shared" si="1500"/>
        <v>3.3294737946267285E-2</v>
      </c>
      <c r="AN657" s="32">
        <f t="shared" si="1500"/>
        <v>4.9852108430152246E-2</v>
      </c>
      <c r="AO657" s="32">
        <f t="shared" si="1500"/>
        <v>1.423562165404727E-2</v>
      </c>
      <c r="AP657" s="32">
        <f t="shared" si="1500"/>
        <v>1.9661777674255261E-2</v>
      </c>
      <c r="AQ657" s="32">
        <f t="shared" si="1500"/>
        <v>2.9439519065396609E-2</v>
      </c>
      <c r="AR657" s="32">
        <f t="shared" si="1500"/>
        <v>5.192093492141156E-3</v>
      </c>
      <c r="AS657" s="32">
        <f t="shared" si="1500"/>
        <v>7.1711506801252637E-3</v>
      </c>
      <c r="AT657" s="32">
        <f t="shared" si="1500"/>
        <v>1.0737341794115068E-2</v>
      </c>
      <c r="AU657" s="32">
        <f t="shared" si="1500"/>
        <v>4.3560370407066586E-3</v>
      </c>
      <c r="AV657" s="32">
        <f t="shared" si="1500"/>
        <v>6.0164166986585417E-3</v>
      </c>
      <c r="AW657" s="32">
        <f t="shared" ref="AW657:CB657" si="1501">AW656/$O656</f>
        <v>9.0083621654132827E-3</v>
      </c>
      <c r="AX657" s="32">
        <f t="shared" si="1501"/>
        <v>2.5724014399337585E-3</v>
      </c>
      <c r="AY657" s="32">
        <f t="shared" si="1501"/>
        <v>3.5529172121915764E-3</v>
      </c>
      <c r="AZ657" s="32">
        <f t="shared" si="1501"/>
        <v>5.319771982929389E-3</v>
      </c>
      <c r="BA657" s="32">
        <f t="shared" si="1501"/>
        <v>8.8961322001883426E-3</v>
      </c>
      <c r="BB657" s="32">
        <f t="shared" si="1501"/>
        <v>1.2287048485245285E-2</v>
      </c>
      <c r="BC657" s="32">
        <f t="shared" si="1501"/>
        <v>1.8397359797861328E-2</v>
      </c>
      <c r="BD657" s="32">
        <f t="shared" si="1501"/>
        <v>7.4636332033888014E-3</v>
      </c>
      <c r="BE657" s="32">
        <f t="shared" si="1501"/>
        <v>1.0308527456930465E-2</v>
      </c>
      <c r="BF657" s="32">
        <f t="shared" si="1501"/>
        <v>1.5434926364864612E-2</v>
      </c>
      <c r="BG657" s="32">
        <f t="shared" si="1501"/>
        <v>4.4075522361536508E-3</v>
      </c>
      <c r="BH657" s="32">
        <f t="shared" si="1501"/>
        <v>6.0875678112927139E-3</v>
      </c>
      <c r="BI657" s="32">
        <f t="shared" si="1501"/>
        <v>9.114896506896588E-3</v>
      </c>
      <c r="BJ657" s="32">
        <f t="shared" si="1501"/>
        <v>1.8239497114765271E-2</v>
      </c>
      <c r="BK657" s="32">
        <f t="shared" si="1501"/>
        <v>2.5191800251222397E-2</v>
      </c>
      <c r="BL657" s="32">
        <f t="shared" si="1501"/>
        <v>3.7719604812671968E-2</v>
      </c>
      <c r="BM657" s="32">
        <f t="shared" si="1501"/>
        <v>1.530248350805693E-2</v>
      </c>
      <c r="BN657" s="32">
        <f t="shared" si="1501"/>
        <v>2.113529257177419E-2</v>
      </c>
      <c r="BO657" s="32">
        <f t="shared" si="1501"/>
        <v>3.1645808376431529E-2</v>
      </c>
      <c r="BP657" s="32">
        <f t="shared" si="1501"/>
        <v>9.0366840875858098E-3</v>
      </c>
      <c r="BQ657" s="32">
        <f t="shared" si="1501"/>
        <v>1.2481174181253808E-2</v>
      </c>
      <c r="BR657" s="32">
        <f t="shared" si="1501"/>
        <v>1.8688023603718996E-2</v>
      </c>
      <c r="BS657" s="32">
        <f t="shared" si="1501"/>
        <v>2.0922223163177922E-3</v>
      </c>
      <c r="BT657" s="32">
        <f t="shared" si="1501"/>
        <v>2.889709422479654E-3</v>
      </c>
      <c r="BU657" s="32">
        <f t="shared" si="1501"/>
        <v>4.3267530050417127E-3</v>
      </c>
      <c r="BV657" s="32">
        <f t="shared" si="1501"/>
        <v>1.7553223802822871E-3</v>
      </c>
      <c r="BW657" s="32">
        <f t="shared" si="1501"/>
        <v>2.4243941870949271E-3</v>
      </c>
      <c r="BX657" s="32">
        <f t="shared" si="1501"/>
        <v>3.6300379383534687E-3</v>
      </c>
      <c r="BY657" s="32">
        <f t="shared" si="1501"/>
        <v>1.0365829712627049E-3</v>
      </c>
      <c r="BZ657" s="32">
        <f t="shared" si="1501"/>
        <v>1.4316946893634093E-3</v>
      </c>
      <c r="CA657" s="32">
        <f t="shared" si="1501"/>
        <v>2.1436720423570576E-3</v>
      </c>
      <c r="CB657" s="32">
        <f t="shared" si="1501"/>
        <v>3.5848133987417294E-3</v>
      </c>
      <c r="CC657" s="32">
        <f t="shared" ref="CC657:CS657" si="1502">CC656/$O656</f>
        <v>4.9512276852140347E-3</v>
      </c>
      <c r="CD657" s="32">
        <f t="shared" si="1502"/>
        <v>7.4134579411319285E-3</v>
      </c>
      <c r="CE657" s="32">
        <f t="shared" si="1502"/>
        <v>3.007569099550406E-3</v>
      </c>
      <c r="CF657" s="32">
        <f t="shared" si="1502"/>
        <v>4.1539566316380703E-3</v>
      </c>
      <c r="CG657" s="32">
        <f t="shared" si="1502"/>
        <v>6.219706451775435E-3</v>
      </c>
      <c r="CH657" s="32">
        <f t="shared" si="1502"/>
        <v>1.776081105391303E-3</v>
      </c>
      <c r="CI657" s="32">
        <f t="shared" si="1502"/>
        <v>2.4530654631244085E-3</v>
      </c>
      <c r="CJ657" s="32">
        <f t="shared" si="1502"/>
        <v>3.6729673515165711E-3</v>
      </c>
      <c r="CK657" s="32">
        <f t="shared" si="1502"/>
        <v>7.3498450980682781E-3</v>
      </c>
      <c r="CL657" s="32">
        <f t="shared" si="1502"/>
        <v>1.0151367026346053E-2</v>
      </c>
      <c r="CM657" s="32">
        <f t="shared" si="1502"/>
        <v>1.5199610536908024E-2</v>
      </c>
      <c r="CN657" s="32">
        <f t="shared" si="1502"/>
        <v>6.166336861826922E-3</v>
      </c>
      <c r="CO657" s="32">
        <f t="shared" si="1502"/>
        <v>8.5167439391265528E-3</v>
      </c>
      <c r="CP657" s="32">
        <f t="shared" si="1502"/>
        <v>1.2752094430368652E-2</v>
      </c>
      <c r="CQ657" s="32">
        <f t="shared" si="1502"/>
        <v>3.6414506291495919E-3</v>
      </c>
      <c r="CR657" s="32">
        <f t="shared" si="1502"/>
        <v>5.0294531859633026E-3</v>
      </c>
      <c r="CS657" s="32">
        <f t="shared" si="1502"/>
        <v>7.5305847421191889E-3</v>
      </c>
    </row>
    <row r="658" spans="1:111" ht="13.5" thickTop="1" x14ac:dyDescent="0.2">
      <c r="H658" s="34">
        <f t="shared" si="1498"/>
        <v>3.598671740784022E-11</v>
      </c>
      <c r="I658" s="34">
        <f t="shared" ref="I658:J658" si="1503">I653</f>
        <v>0.36329528349991103</v>
      </c>
      <c r="J658" s="34">
        <f t="shared" si="1503"/>
        <v>0.58901121818775393</v>
      </c>
      <c r="K658" s="34">
        <f t="shared" si="1494"/>
        <v>0.36329528352110763</v>
      </c>
      <c r="L658" s="34">
        <f>$CE$6-$CE$7*SUMPRODUCT($B$6:$CD$6,Q657:CS657)</f>
        <v>9.5695895652170293E-11</v>
      </c>
    </row>
    <row r="659" spans="1:111" ht="13.5" thickBot="1" x14ac:dyDescent="0.25">
      <c r="B659" s="39" t="s">
        <v>406</v>
      </c>
      <c r="D659" s="39" t="s">
        <v>407</v>
      </c>
      <c r="E659" s="39" t="s">
        <v>408</v>
      </c>
      <c r="F659" s="39" t="s">
        <v>409</v>
      </c>
      <c r="H659" s="39" t="s">
        <v>386</v>
      </c>
      <c r="I659" s="39" t="s">
        <v>410</v>
      </c>
      <c r="J659" s="39" t="s">
        <v>411</v>
      </c>
      <c r="K659" s="39" t="s">
        <v>388</v>
      </c>
      <c r="L659" s="39" t="s">
        <v>412</v>
      </c>
      <c r="M659" s="39" t="s">
        <v>413</v>
      </c>
      <c r="O659" s="45" t="s">
        <v>375</v>
      </c>
    </row>
    <row r="660" spans="1:111" ht="14.25" thickTop="1" thickBot="1" x14ac:dyDescent="0.25">
      <c r="B660" s="32">
        <f>1+B655</f>
        <v>9</v>
      </c>
      <c r="D660" s="32">
        <f>IF(F655,IF(M660&lt;0,D655,H660),E655)</f>
        <v>3.7045150272776697E-11</v>
      </c>
      <c r="E660" s="32">
        <f>IF(F655,IF(M660&lt;0,H660,E655),H660)</f>
        <v>3.8103583137713174E-11</v>
      </c>
      <c r="F660" s="32" t="b">
        <f>OR(F655,M660*M655&lt;=0)</f>
        <v>1</v>
      </c>
      <c r="H660" s="32">
        <f>IF(F655,(D655+E655)/2,2*H655)</f>
        <v>3.7045150272776697E-11</v>
      </c>
      <c r="I660" s="32">
        <f>I655</f>
        <v>-0.68168263188434208</v>
      </c>
      <c r="J660" s="32">
        <f>J655</f>
        <v>-1</v>
      </c>
      <c r="K660" s="32">
        <f>I660+J660*H660</f>
        <v>-0.68168263192138723</v>
      </c>
      <c r="L660" s="32">
        <f>$CE$3-$CE$7*SUMPRODUCT($B$3:$CD$3,Q662:CS662)</f>
        <v>-5.468336894409731E-11</v>
      </c>
      <c r="M660" s="32">
        <f>SUMPRODUCT(L660:L663,J660:J663)</f>
        <v>9.0270581416910798E-11</v>
      </c>
      <c r="O660" s="46">
        <f>SUM(Q660:CS660)</f>
        <v>7.3626050838187238</v>
      </c>
      <c r="P660" s="39" t="s">
        <v>402</v>
      </c>
      <c r="Q660" s="32">
        <f t="shared" ref="Q660:AV660" si="1504">SUMPRODUCT(B$3:B$6,$K660:$K663)</f>
        <v>4.1309690178052805E-2</v>
      </c>
      <c r="R660" s="32">
        <f t="shared" si="1504"/>
        <v>0.36423883108625815</v>
      </c>
      <c r="S660" s="32">
        <f t="shared" si="1504"/>
        <v>0.76790025722151478</v>
      </c>
      <c r="T660" s="32">
        <f t="shared" si="1504"/>
        <v>-0.13426458761174989</v>
      </c>
      <c r="U660" s="32">
        <f t="shared" si="1504"/>
        <v>0.18866455329645546</v>
      </c>
      <c r="V660" s="32">
        <f t="shared" si="1504"/>
        <v>0.59232597943171217</v>
      </c>
      <c r="W660" s="32">
        <f t="shared" si="1504"/>
        <v>-0.66098742098115792</v>
      </c>
      <c r="X660" s="32">
        <f t="shared" si="1504"/>
        <v>-0.33805828007295263</v>
      </c>
      <c r="Y660" s="32">
        <f t="shared" si="1504"/>
        <v>6.5603146062304052E-2</v>
      </c>
      <c r="Z660" s="32">
        <f t="shared" si="1504"/>
        <v>0.57978930200766043</v>
      </c>
      <c r="AA660" s="32">
        <f t="shared" si="1504"/>
        <v>0.90271844291586578</v>
      </c>
      <c r="AB660" s="32">
        <f t="shared" si="1504"/>
        <v>1.3063798690511224</v>
      </c>
      <c r="AC660" s="32">
        <f t="shared" si="1504"/>
        <v>0.40421502421785771</v>
      </c>
      <c r="AD660" s="32">
        <f t="shared" si="1504"/>
        <v>0.72714416512606306</v>
      </c>
      <c r="AE660" s="32">
        <f t="shared" si="1504"/>
        <v>1.1308055912613197</v>
      </c>
      <c r="AF660" s="32">
        <f t="shared" si="1504"/>
        <v>-0.12250780915155041</v>
      </c>
      <c r="AG660" s="32">
        <f t="shared" si="1504"/>
        <v>0.20042133175665494</v>
      </c>
      <c r="AH660" s="32">
        <f t="shared" si="1504"/>
        <v>0.60408275789191168</v>
      </c>
      <c r="AI660" s="32">
        <f t="shared" si="1504"/>
        <v>1.2977621177804703</v>
      </c>
      <c r="AJ660" s="32">
        <f t="shared" si="1504"/>
        <v>1.6206912586886757</v>
      </c>
      <c r="AK660" s="32">
        <f t="shared" si="1504"/>
        <v>2.0243526848239326</v>
      </c>
      <c r="AL660" s="32">
        <f t="shared" si="1504"/>
        <v>1.1221878399906675</v>
      </c>
      <c r="AM660" s="32">
        <f t="shared" si="1504"/>
        <v>1.4451169808988729</v>
      </c>
      <c r="AN660" s="32">
        <f t="shared" si="1504"/>
        <v>1.8487784070341298</v>
      </c>
      <c r="AO660" s="32">
        <f t="shared" si="1504"/>
        <v>0.59546500662125956</v>
      </c>
      <c r="AP660" s="32">
        <f t="shared" si="1504"/>
        <v>0.91839414752946491</v>
      </c>
      <c r="AQ660" s="32">
        <f t="shared" si="1504"/>
        <v>1.3220555736647217</v>
      </c>
      <c r="AR660" s="32">
        <f t="shared" si="1504"/>
        <v>-0.41314539776953868</v>
      </c>
      <c r="AS660" s="32">
        <f t="shared" si="1504"/>
        <v>-9.0216256861333333E-2</v>
      </c>
      <c r="AT660" s="32">
        <f t="shared" si="1504"/>
        <v>0.31344516927392335</v>
      </c>
      <c r="AU660" s="32">
        <f t="shared" si="1504"/>
        <v>-0.58871967555934135</v>
      </c>
      <c r="AV660" s="32">
        <f t="shared" si="1504"/>
        <v>-0.265790534651136</v>
      </c>
      <c r="AW660" s="32">
        <f t="shared" ref="AW660:CB660" si="1505">SUMPRODUCT(AH$3:AH$6,$K660:$K663)</f>
        <v>0.13787089148412066</v>
      </c>
      <c r="AX660" s="32">
        <f t="shared" si="1505"/>
        <v>-1.1154425089287496</v>
      </c>
      <c r="AY660" s="32">
        <f t="shared" si="1505"/>
        <v>-0.79251336802054417</v>
      </c>
      <c r="AZ660" s="32">
        <f t="shared" si="1505"/>
        <v>-0.38885194188528749</v>
      </c>
      <c r="BA660" s="32">
        <f t="shared" si="1505"/>
        <v>0.12533421406006884</v>
      </c>
      <c r="BB660" s="32">
        <f t="shared" si="1505"/>
        <v>0.44826335496827419</v>
      </c>
      <c r="BC660" s="32">
        <f t="shared" si="1505"/>
        <v>0.85192478110353087</v>
      </c>
      <c r="BD660" s="32">
        <f t="shared" si="1505"/>
        <v>-5.024006372973383E-2</v>
      </c>
      <c r="BE660" s="32">
        <f t="shared" si="1505"/>
        <v>0.27268907717847152</v>
      </c>
      <c r="BF660" s="32">
        <f t="shared" si="1505"/>
        <v>0.67635050331372826</v>
      </c>
      <c r="BG660" s="32">
        <f t="shared" si="1505"/>
        <v>-0.57696289709914195</v>
      </c>
      <c r="BH660" s="32">
        <f t="shared" si="1505"/>
        <v>-0.2540337561909366</v>
      </c>
      <c r="BI660" s="32">
        <f t="shared" si="1505"/>
        <v>0.14962766994432011</v>
      </c>
      <c r="BJ660" s="32">
        <f t="shared" si="1505"/>
        <v>0.84330702983287897</v>
      </c>
      <c r="BK660" s="32">
        <f t="shared" si="1505"/>
        <v>1.1662361707410844</v>
      </c>
      <c r="BL660" s="32">
        <f t="shared" si="1505"/>
        <v>1.5698975968763409</v>
      </c>
      <c r="BM660" s="32">
        <f t="shared" si="1505"/>
        <v>0.66773275204307614</v>
      </c>
      <c r="BN660" s="32">
        <f t="shared" si="1505"/>
        <v>0.99066189295128149</v>
      </c>
      <c r="BO660" s="32">
        <f t="shared" si="1505"/>
        <v>1.3943233190865381</v>
      </c>
      <c r="BP660" s="32">
        <f t="shared" si="1505"/>
        <v>0.14100991867366808</v>
      </c>
      <c r="BQ660" s="32">
        <f t="shared" si="1505"/>
        <v>0.46393905958187343</v>
      </c>
      <c r="BR660" s="32">
        <f t="shared" si="1505"/>
        <v>0.86760048571713011</v>
      </c>
      <c r="BS660" s="32">
        <f t="shared" si="1505"/>
        <v>-1.3220555736647217</v>
      </c>
      <c r="BT660" s="32">
        <f t="shared" si="1505"/>
        <v>-0.99912643275651625</v>
      </c>
      <c r="BU660" s="32">
        <f t="shared" si="1505"/>
        <v>-0.59546500662125956</v>
      </c>
      <c r="BV660" s="32">
        <f t="shared" si="1505"/>
        <v>-1.4976298514545245</v>
      </c>
      <c r="BW660" s="32">
        <f t="shared" si="1505"/>
        <v>-1.1747007105463192</v>
      </c>
      <c r="BX660" s="32">
        <f t="shared" si="1505"/>
        <v>-0.7710392844110624</v>
      </c>
      <c r="BY660" s="32">
        <f t="shared" si="1505"/>
        <v>-2.0243526848239326</v>
      </c>
      <c r="BZ660" s="32">
        <f t="shared" si="1505"/>
        <v>-1.7014235439157273</v>
      </c>
      <c r="CA660" s="32">
        <f t="shared" si="1505"/>
        <v>-1.2977621177804703</v>
      </c>
      <c r="CB660" s="32">
        <f t="shared" si="1505"/>
        <v>-0.78357596183511413</v>
      </c>
      <c r="CC660" s="32">
        <f t="shared" ref="CC660:CS660" si="1506">SUMPRODUCT(BN$3:BN$6,$K660:$K663)</f>
        <v>-0.46064682092690873</v>
      </c>
      <c r="CD660" s="32">
        <f t="shared" si="1506"/>
        <v>-5.6985394791652044E-2</v>
      </c>
      <c r="CE660" s="32">
        <f t="shared" si="1506"/>
        <v>-0.95915023962491675</v>
      </c>
      <c r="CF660" s="32">
        <f t="shared" si="1506"/>
        <v>-0.6362210987167114</v>
      </c>
      <c r="CG660" s="32">
        <f t="shared" si="1506"/>
        <v>-0.23255967258145471</v>
      </c>
      <c r="CH660" s="32">
        <f t="shared" si="1506"/>
        <v>-1.485873072994325</v>
      </c>
      <c r="CI660" s="32">
        <f t="shared" si="1506"/>
        <v>-1.1629439320861197</v>
      </c>
      <c r="CJ660" s="32">
        <f t="shared" si="1506"/>
        <v>-0.75928250595086288</v>
      </c>
      <c r="CK660" s="32">
        <f t="shared" si="1506"/>
        <v>-6.5603146062304052E-2</v>
      </c>
      <c r="CL660" s="32">
        <f t="shared" si="1506"/>
        <v>0.2573259948459013</v>
      </c>
      <c r="CM660" s="32">
        <f t="shared" si="1506"/>
        <v>0.66098742098115792</v>
      </c>
      <c r="CN660" s="32">
        <f t="shared" si="1506"/>
        <v>-0.24117742385210675</v>
      </c>
      <c r="CO660" s="32">
        <f t="shared" si="1506"/>
        <v>8.17517170560986E-2</v>
      </c>
      <c r="CP660" s="32">
        <f t="shared" si="1506"/>
        <v>0.48541314319135531</v>
      </c>
      <c r="CQ660" s="32">
        <f t="shared" si="1506"/>
        <v>-0.76790025722151478</v>
      </c>
      <c r="CR660" s="32">
        <f t="shared" si="1506"/>
        <v>-0.44497111631330949</v>
      </c>
      <c r="CS660" s="32">
        <f t="shared" si="1506"/>
        <v>-4.1309690178052805E-2</v>
      </c>
    </row>
    <row r="661" spans="1:111" ht="14.25" thickTop="1" thickBot="1" x14ac:dyDescent="0.25">
      <c r="H661" s="33">
        <f>H660</f>
        <v>3.7045150272776697E-11</v>
      </c>
      <c r="I661" s="33">
        <f t="shared" ref="I661:J661" si="1507">I656</f>
        <v>0.62822621381290644</v>
      </c>
      <c r="J661" s="33">
        <f t="shared" si="1507"/>
        <v>-0.31576837712335964</v>
      </c>
      <c r="K661" s="33">
        <f t="shared" ref="K661:K663" si="1508">I661+J661*H661</f>
        <v>0.6282262138012088</v>
      </c>
      <c r="L661" s="33">
        <f>$CE$4-$CE$7*SUMPRODUCT($B$4:$CD$4,Q662:CS662)</f>
        <v>-2.3106849766918458E-11</v>
      </c>
      <c r="M661" s="39" t="s">
        <v>414</v>
      </c>
      <c r="O661" s="47">
        <f t="shared" ref="O661:O662" si="1509">SUM(Q661:CS661)</f>
        <v>127.41798401801736</v>
      </c>
      <c r="P661" s="39" t="s">
        <v>404</v>
      </c>
      <c r="Q661" s="33">
        <f>EXP(Q660)</f>
        <v>1.0421748068756878</v>
      </c>
      <c r="R661" s="33">
        <f>EXP(R660)</f>
        <v>1.4394179508616909</v>
      </c>
      <c r="S661" s="33">
        <f t="shared" ref="S661:CD661" si="1510">EXP(S660)</f>
        <v>2.1552360579777186</v>
      </c>
      <c r="T661" s="33">
        <f t="shared" si="1510"/>
        <v>0.87435868951772089</v>
      </c>
      <c r="U661" s="33">
        <f t="shared" si="1510"/>
        <v>1.2076357870871421</v>
      </c>
      <c r="V661" s="33">
        <f t="shared" si="1510"/>
        <v>1.8081893390841843</v>
      </c>
      <c r="W661" s="33">
        <f t="shared" si="1510"/>
        <v>0.516341236522047</v>
      </c>
      <c r="X661" s="33">
        <f t="shared" si="1510"/>
        <v>0.71315372403605826</v>
      </c>
      <c r="Y661" s="33">
        <f t="shared" si="1510"/>
        <v>1.0678028712949481</v>
      </c>
      <c r="Z661" s="33">
        <f t="shared" si="1510"/>
        <v>1.785662155680066</v>
      </c>
      <c r="AA661" s="33">
        <f t="shared" si="1510"/>
        <v>2.4662984982008509</v>
      </c>
      <c r="AB661" s="33">
        <f t="shared" si="1510"/>
        <v>3.6927811341221175</v>
      </c>
      <c r="AC661" s="33">
        <f t="shared" si="1510"/>
        <v>1.4981260457086125</v>
      </c>
      <c r="AD661" s="33">
        <f t="shared" si="1510"/>
        <v>2.0691629740226887</v>
      </c>
      <c r="AE661" s="33">
        <f t="shared" si="1510"/>
        <v>3.0981513387244224</v>
      </c>
      <c r="AF661" s="33">
        <f t="shared" si="1510"/>
        <v>0.88469899616797021</v>
      </c>
      <c r="AG661" s="33">
        <f t="shared" si="1510"/>
        <v>1.2219174823570591</v>
      </c>
      <c r="AH661" s="33">
        <f t="shared" si="1510"/>
        <v>1.8295732773603111</v>
      </c>
      <c r="AI661" s="33">
        <f t="shared" si="1510"/>
        <v>3.661094395131641</v>
      </c>
      <c r="AJ661" s="33">
        <f t="shared" si="1510"/>
        <v>5.0565845167088215</v>
      </c>
      <c r="AK661" s="33">
        <f t="shared" si="1510"/>
        <v>7.5712083999637834</v>
      </c>
      <c r="AL661" s="33">
        <f t="shared" si="1510"/>
        <v>3.0715669544195841</v>
      </c>
      <c r="AM661" s="33">
        <f t="shared" si="1510"/>
        <v>4.2423483875219974</v>
      </c>
      <c r="AN661" s="33">
        <f t="shared" si="1510"/>
        <v>6.3520551552226614</v>
      </c>
      <c r="AO661" s="33">
        <f t="shared" si="1510"/>
        <v>1.8138742124013882</v>
      </c>
      <c r="AP661" s="33">
        <f t="shared" si="1510"/>
        <v>2.5052640734646978</v>
      </c>
      <c r="AQ661" s="33">
        <f t="shared" si="1510"/>
        <v>3.7511241697763653</v>
      </c>
      <c r="AR661" s="33">
        <f t="shared" si="1510"/>
        <v>0.66156608560133789</v>
      </c>
      <c r="AS661" s="33">
        <f t="shared" si="1510"/>
        <v>0.91373356275100992</v>
      </c>
      <c r="AT661" s="33">
        <f t="shared" si="1510"/>
        <v>1.3681304451195135</v>
      </c>
      <c r="AU661" s="33">
        <f t="shared" si="1510"/>
        <v>0.55503745803438154</v>
      </c>
      <c r="AV661" s="33">
        <f t="shared" si="1510"/>
        <v>0.7665996867554572</v>
      </c>
      <c r="AW661" s="33">
        <f t="shared" si="1510"/>
        <v>1.1478273464220126</v>
      </c>
      <c r="AX661" s="33">
        <f t="shared" si="1510"/>
        <v>0.3277702055612931</v>
      </c>
      <c r="AY661" s="33">
        <f t="shared" si="1510"/>
        <v>0.45270554856046208</v>
      </c>
      <c r="AZ661" s="33">
        <f t="shared" si="1510"/>
        <v>0.67783462150100815</v>
      </c>
      <c r="BA661" s="33">
        <f t="shared" si="1510"/>
        <v>1.1335272305048334</v>
      </c>
      <c r="BB661" s="33">
        <f t="shared" si="1510"/>
        <v>1.5655909475211651</v>
      </c>
      <c r="BC661" s="33">
        <f t="shared" si="1510"/>
        <v>2.3441544966986001</v>
      </c>
      <c r="BD661" s="33">
        <f t="shared" si="1510"/>
        <v>0.95100109622500106</v>
      </c>
      <c r="BE661" s="33">
        <f t="shared" si="1510"/>
        <v>1.3134917867561695</v>
      </c>
      <c r="BF661" s="33">
        <f t="shared" si="1510"/>
        <v>1.9666872008785223</v>
      </c>
      <c r="BG661" s="33">
        <f t="shared" si="1510"/>
        <v>0.56160142038445093</v>
      </c>
      <c r="BH661" s="33">
        <f t="shared" si="1510"/>
        <v>0.77566561808783607</v>
      </c>
      <c r="BI661" s="33">
        <f t="shared" si="1510"/>
        <v>1.1614017374423524</v>
      </c>
      <c r="BJ661" s="33">
        <f t="shared" si="1510"/>
        <v>2.3240399518630319</v>
      </c>
      <c r="BK661" s="33">
        <f t="shared" si="1510"/>
        <v>3.2098884017932487</v>
      </c>
      <c r="BL661" s="33">
        <f t="shared" si="1510"/>
        <v>4.8061560031871622</v>
      </c>
      <c r="BM661" s="33">
        <f t="shared" si="1510"/>
        <v>1.9498115990633165</v>
      </c>
      <c r="BN661" s="33">
        <f t="shared" si="1510"/>
        <v>2.6930163711248212</v>
      </c>
      <c r="BO661" s="33">
        <f t="shared" si="1510"/>
        <v>4.0322451059457549</v>
      </c>
      <c r="BP661" s="33">
        <f t="shared" si="1510"/>
        <v>1.1514360686467198</v>
      </c>
      <c r="BQ661" s="33">
        <f t="shared" si="1510"/>
        <v>1.5903260523523668</v>
      </c>
      <c r="BR661" s="33">
        <f t="shared" si="1510"/>
        <v>2.3811902928675663</v>
      </c>
      <c r="BS661" s="33">
        <f t="shared" si="1510"/>
        <v>0.26658674966220008</v>
      </c>
      <c r="BT661" s="33">
        <f t="shared" si="1510"/>
        <v>0.36820094900971306</v>
      </c>
      <c r="BU661" s="33">
        <f t="shared" si="1510"/>
        <v>0.55130614524592636</v>
      </c>
      <c r="BV661" s="33">
        <f t="shared" si="1510"/>
        <v>0.22365963899685171</v>
      </c>
      <c r="BW661" s="33">
        <f t="shared" si="1510"/>
        <v>0.30891141978421988</v>
      </c>
      <c r="BX661" s="33">
        <f t="shared" si="1510"/>
        <v>0.46253211601361693</v>
      </c>
      <c r="BY661" s="33">
        <f t="shared" si="1510"/>
        <v>0.13207931246546897</v>
      </c>
      <c r="BZ661" s="33">
        <f t="shared" si="1510"/>
        <v>0.18242365104776886</v>
      </c>
      <c r="CA661" s="33">
        <f t="shared" si="1510"/>
        <v>0.27314237003278452</v>
      </c>
      <c r="CB661" s="33">
        <f t="shared" si="1510"/>
        <v>0.45676969634742698</v>
      </c>
      <c r="CC661" s="33">
        <f t="shared" si="1510"/>
        <v>0.63087545006310619</v>
      </c>
      <c r="CD661" s="33">
        <f t="shared" si="1510"/>
        <v>0.94460786546045783</v>
      </c>
      <c r="CE661" s="33">
        <f t="shared" ref="CE661:CS661" si="1511">EXP(CE660)</f>
        <v>0.3832183914587588</v>
      </c>
      <c r="CF661" s="33">
        <f t="shared" si="1511"/>
        <v>0.52928877970073307</v>
      </c>
      <c r="CG661" s="33">
        <f t="shared" si="1511"/>
        <v>0.79250245726833757</v>
      </c>
      <c r="CH661" s="33">
        <f t="shared" si="1511"/>
        <v>0.22630467390099057</v>
      </c>
      <c r="CI661" s="33">
        <f t="shared" si="1511"/>
        <v>0.3125646559750726</v>
      </c>
      <c r="CJ661" s="33">
        <f t="shared" si="1511"/>
        <v>0.46800209529386805</v>
      </c>
      <c r="CK661" s="33">
        <f t="shared" si="1511"/>
        <v>0.93650244523811577</v>
      </c>
      <c r="CL661" s="33">
        <f t="shared" si="1511"/>
        <v>1.2934667215213209</v>
      </c>
      <c r="CM661" s="33">
        <f t="shared" si="1511"/>
        <v>1.9367037324691798</v>
      </c>
      <c r="CN661" s="33">
        <f t="shared" si="1511"/>
        <v>0.7857022117079564</v>
      </c>
      <c r="CO661" s="33">
        <f t="shared" si="1511"/>
        <v>1.0851863431189881</v>
      </c>
      <c r="CP661" s="33">
        <f t="shared" si="1511"/>
        <v>1.6248461643228145</v>
      </c>
      <c r="CQ661" s="33">
        <f t="shared" si="1511"/>
        <v>0.46398629806625952</v>
      </c>
      <c r="CR661" s="33">
        <f t="shared" si="1511"/>
        <v>0.64084278566724329</v>
      </c>
      <c r="CS661" s="33">
        <f t="shared" si="1511"/>
        <v>0.95953192631654316</v>
      </c>
    </row>
    <row r="662" spans="1:111" ht="14.25" thickTop="1" thickBot="1" x14ac:dyDescent="0.25">
      <c r="H662" s="32">
        <f t="shared" ref="H662:H663" si="1512">H661</f>
        <v>3.7045150272776697E-11</v>
      </c>
      <c r="I662" s="32">
        <f t="shared" ref="I662:J662" si="1513">I657</f>
        <v>-0.35114855558307545</v>
      </c>
      <c r="J662" s="32">
        <f t="shared" si="1513"/>
        <v>9.3671121295337917E-2</v>
      </c>
      <c r="K662" s="32">
        <f t="shared" si="1508"/>
        <v>-0.35114855557960539</v>
      </c>
      <c r="L662" s="32">
        <f>$CE$5-$CE$7*SUMPRODUCT($B$5:$CD$5,Q662:CS662)</f>
        <v>6.5796257331385277E-12</v>
      </c>
      <c r="M662" s="32">
        <f>SUMPRODUCT($B$7:$CD$7, LN(Q662:CS662))</f>
        <v>-487.23803414472997</v>
      </c>
      <c r="O662" s="48">
        <f t="shared" si="1509"/>
        <v>1</v>
      </c>
      <c r="P662" s="39" t="s">
        <v>405</v>
      </c>
      <c r="Q662" s="32">
        <f t="shared" ref="Q662:AV662" si="1514">Q661/$O661</f>
        <v>8.1791814154611054E-3</v>
      </c>
      <c r="R662" s="32">
        <f t="shared" si="1514"/>
        <v>1.1296819377225055E-2</v>
      </c>
      <c r="S662" s="32">
        <f t="shared" si="1514"/>
        <v>1.6914692808771486E-2</v>
      </c>
      <c r="T662" s="32">
        <f t="shared" si="1514"/>
        <v>6.8621293631053164E-3</v>
      </c>
      <c r="U662" s="32">
        <f t="shared" si="1514"/>
        <v>9.4777499141438151E-3</v>
      </c>
      <c r="V662" s="32">
        <f t="shared" si="1514"/>
        <v>1.4191005712572723E-2</v>
      </c>
      <c r="W662" s="32">
        <f t="shared" si="1514"/>
        <v>4.0523419084156475E-3</v>
      </c>
      <c r="X662" s="32">
        <f t="shared" si="1514"/>
        <v>5.5969628583608395E-3</v>
      </c>
      <c r="Y662" s="32">
        <f t="shared" si="1514"/>
        <v>8.3803152241363112E-3</v>
      </c>
      <c r="Z662" s="32">
        <f t="shared" si="1514"/>
        <v>1.4014208193935692E-2</v>
      </c>
      <c r="AA662" s="32">
        <f t="shared" si="1514"/>
        <v>1.9355968603710662E-2</v>
      </c>
      <c r="AB662" s="32">
        <f t="shared" si="1514"/>
        <v>2.8981632087350752E-2</v>
      </c>
      <c r="AC662" s="32">
        <f t="shared" si="1514"/>
        <v>1.1757571407634044E-2</v>
      </c>
      <c r="AD662" s="32">
        <f t="shared" si="1514"/>
        <v>1.6239175262183568E-2</v>
      </c>
      <c r="AE662" s="32">
        <f t="shared" si="1514"/>
        <v>2.4314867030750798E-2</v>
      </c>
      <c r="AF662" s="32">
        <f t="shared" si="1514"/>
        <v>6.9432820098838683E-3</v>
      </c>
      <c r="AG662" s="32">
        <f t="shared" si="1514"/>
        <v>9.5898353107225082E-3</v>
      </c>
      <c r="AH662" s="32">
        <f t="shared" si="1514"/>
        <v>1.435883083114549E-2</v>
      </c>
      <c r="AI662" s="32">
        <f t="shared" si="1514"/>
        <v>2.8732948675549198E-2</v>
      </c>
      <c r="AJ662" s="32">
        <f t="shared" si="1514"/>
        <v>3.9685014291183589E-2</v>
      </c>
      <c r="AK662" s="32">
        <f t="shared" si="1514"/>
        <v>5.9420249490787634E-2</v>
      </c>
      <c r="AL662" s="32">
        <f t="shared" si="1514"/>
        <v>2.4106227846025671E-2</v>
      </c>
      <c r="AM662" s="32">
        <f t="shared" si="1514"/>
        <v>3.3294737946270705E-2</v>
      </c>
      <c r="AN662" s="32">
        <f t="shared" si="1514"/>
        <v>4.9852108430191909E-2</v>
      </c>
      <c r="AO662" s="32">
        <f t="shared" si="1514"/>
        <v>1.4235621654042964E-2</v>
      </c>
      <c r="AP662" s="32">
        <f t="shared" si="1514"/>
        <v>1.9661777674260209E-2</v>
      </c>
      <c r="AQ662" s="32">
        <f t="shared" si="1514"/>
        <v>2.9439519065424413E-2</v>
      </c>
      <c r="AR662" s="32">
        <f t="shared" si="1514"/>
        <v>5.1920934921383631E-3</v>
      </c>
      <c r="AS662" s="32">
        <f t="shared" si="1514"/>
        <v>7.171150680125379E-3</v>
      </c>
      <c r="AT662" s="32">
        <f t="shared" si="1514"/>
        <v>1.073734179412268E-2</v>
      </c>
      <c r="AU662" s="32">
        <f t="shared" si="1514"/>
        <v>4.356037040704531E-3</v>
      </c>
      <c r="AV662" s="32">
        <f t="shared" si="1514"/>
        <v>6.0164166986589364E-3</v>
      </c>
      <c r="AW662" s="32">
        <f t="shared" ref="AW662:CB662" si="1515">AW661/$O661</f>
        <v>9.0083621654201158E-3</v>
      </c>
      <c r="AX662" s="32">
        <f t="shared" si="1515"/>
        <v>2.5724014399328842E-3</v>
      </c>
      <c r="AY662" s="32">
        <f t="shared" si="1515"/>
        <v>3.5529172121923375E-3</v>
      </c>
      <c r="AZ662" s="32">
        <f t="shared" si="1515"/>
        <v>5.3197719829342132E-3</v>
      </c>
      <c r="BA662" s="32">
        <f t="shared" si="1515"/>
        <v>8.8961322001810082E-3</v>
      </c>
      <c r="BB662" s="32">
        <f t="shared" si="1515"/>
        <v>1.2287048485241965E-2</v>
      </c>
      <c r="BC662" s="32">
        <f t="shared" si="1515"/>
        <v>1.8397359797869099E-2</v>
      </c>
      <c r="BD662" s="32">
        <f t="shared" si="1515"/>
        <v>7.4636332033830178E-3</v>
      </c>
      <c r="BE662" s="32">
        <f t="shared" si="1515"/>
        <v>1.0308527456928191E-2</v>
      </c>
      <c r="BF662" s="32">
        <f t="shared" si="1515"/>
        <v>1.5434926364871898E-2</v>
      </c>
      <c r="BG662" s="32">
        <f t="shared" si="1515"/>
        <v>4.4075522361508909E-3</v>
      </c>
      <c r="BH662" s="32">
        <f t="shared" si="1515"/>
        <v>6.087567811292275E-3</v>
      </c>
      <c r="BI662" s="32">
        <f t="shared" si="1515"/>
        <v>9.1148965069022432E-3</v>
      </c>
      <c r="BJ662" s="32">
        <f t="shared" si="1515"/>
        <v>1.8239497114743271E-2</v>
      </c>
      <c r="BK662" s="32">
        <f t="shared" si="1515"/>
        <v>2.5191800251205976E-2</v>
      </c>
      <c r="BL662" s="32">
        <f t="shared" si="1515"/>
        <v>3.7719604812673495E-2</v>
      </c>
      <c r="BM662" s="32">
        <f t="shared" si="1515"/>
        <v>1.5302483508039227E-2</v>
      </c>
      <c r="BN662" s="32">
        <f t="shared" si="1515"/>
        <v>2.1135292571761447E-2</v>
      </c>
      <c r="BO662" s="32">
        <f t="shared" si="1515"/>
        <v>3.1645808376434374E-2</v>
      </c>
      <c r="BP662" s="32">
        <f t="shared" si="1515"/>
        <v>9.0366840875766991E-3</v>
      </c>
      <c r="BQ662" s="32">
        <f t="shared" si="1515"/>
        <v>1.2481174181248143E-2</v>
      </c>
      <c r="BR662" s="32">
        <f t="shared" si="1515"/>
        <v>1.8688023603723455E-2</v>
      </c>
      <c r="BS662" s="32">
        <f t="shared" si="1515"/>
        <v>2.0922223163137139E-3</v>
      </c>
      <c r="BT662" s="32">
        <f t="shared" si="1515"/>
        <v>2.8897094224756225E-3</v>
      </c>
      <c r="BU662" s="32">
        <f t="shared" si="1515"/>
        <v>4.3267530050386744E-3</v>
      </c>
      <c r="BV662" s="32">
        <f t="shared" si="1515"/>
        <v>1.7553223802789521E-3</v>
      </c>
      <c r="BW662" s="32">
        <f t="shared" si="1515"/>
        <v>2.4243941870916641E-3</v>
      </c>
      <c r="BX662" s="32">
        <f t="shared" si="1515"/>
        <v>3.6300379383510982E-3</v>
      </c>
      <c r="BY662" s="32">
        <f t="shared" si="1515"/>
        <v>1.0365829712608895E-3</v>
      </c>
      <c r="BZ662" s="32">
        <f t="shared" si="1515"/>
        <v>1.4316946893616956E-3</v>
      </c>
      <c r="CA662" s="32">
        <f t="shared" si="1515"/>
        <v>2.1436720423559769E-3</v>
      </c>
      <c r="CB662" s="32">
        <f t="shared" si="1515"/>
        <v>3.5848133987337149E-3</v>
      </c>
      <c r="CC662" s="32">
        <f t="shared" ref="CC662:CS662" si="1516">CC661/$O661</f>
        <v>4.9512276852057098E-3</v>
      </c>
      <c r="CD662" s="32">
        <f t="shared" si="1516"/>
        <v>7.4134579411245967E-3</v>
      </c>
      <c r="CE662" s="32">
        <f t="shared" si="1516"/>
        <v>3.0075690995438314E-3</v>
      </c>
      <c r="CF662" s="32">
        <f t="shared" si="1516"/>
        <v>4.153956631631291E-3</v>
      </c>
      <c r="CG662" s="32">
        <f t="shared" si="1516"/>
        <v>6.2197064517695933E-3</v>
      </c>
      <c r="CH662" s="32">
        <f t="shared" si="1516"/>
        <v>1.7760811053876844E-3</v>
      </c>
      <c r="CI662" s="32">
        <f t="shared" si="1516"/>
        <v>2.4530654631207695E-3</v>
      </c>
      <c r="CJ662" s="32">
        <f t="shared" si="1516"/>
        <v>3.6729673515136676E-3</v>
      </c>
      <c r="CK662" s="32">
        <f t="shared" si="1516"/>
        <v>7.3498450980490392E-3</v>
      </c>
      <c r="CL662" s="32">
        <f t="shared" si="1516"/>
        <v>1.0151367026325107E-2</v>
      </c>
      <c r="CM662" s="32">
        <f t="shared" si="1516"/>
        <v>1.5199610536887186E-2</v>
      </c>
      <c r="CN662" s="32">
        <f t="shared" si="1516"/>
        <v>6.1663368618110866E-3</v>
      </c>
      <c r="CO662" s="32">
        <f t="shared" si="1516"/>
        <v>8.5167439391094033E-3</v>
      </c>
      <c r="CP662" s="32">
        <f t="shared" si="1516"/>
        <v>1.2752094430351805E-2</v>
      </c>
      <c r="CQ662" s="32">
        <f t="shared" si="1516"/>
        <v>3.6414506291407825E-3</v>
      </c>
      <c r="CR662" s="32">
        <f t="shared" si="1516"/>
        <v>5.0294531859539212E-3</v>
      </c>
      <c r="CS662" s="32">
        <f t="shared" si="1516"/>
        <v>7.5305847421103592E-3</v>
      </c>
    </row>
    <row r="663" spans="1:111" ht="13.5" thickTop="1" x14ac:dyDescent="0.2">
      <c r="H663" s="34">
        <f t="shared" si="1512"/>
        <v>3.7045150272776697E-11</v>
      </c>
      <c r="I663" s="34">
        <f t="shared" ref="I663:J663" si="1517">I658</f>
        <v>0.36329528349991103</v>
      </c>
      <c r="J663" s="34">
        <f t="shared" si="1517"/>
        <v>0.58901121818775393</v>
      </c>
      <c r="K663" s="34">
        <f t="shared" si="1508"/>
        <v>0.36329528352173102</v>
      </c>
      <c r="L663" s="34">
        <f>$CE$6-$CE$7*SUMPRODUCT($B$6:$CD$6,Q662:CS662)</f>
        <v>4.6984638402136625E-11</v>
      </c>
    </row>
    <row r="664" spans="1:111" ht="13.5" thickBot="1" x14ac:dyDescent="0.25">
      <c r="B664" s="39" t="s">
        <v>406</v>
      </c>
      <c r="D664" s="39" t="s">
        <v>407</v>
      </c>
      <c r="E664" s="39" t="s">
        <v>408</v>
      </c>
      <c r="F664" s="39" t="s">
        <v>409</v>
      </c>
      <c r="H664" s="39" t="s">
        <v>386</v>
      </c>
      <c r="I664" s="39" t="s">
        <v>410</v>
      </c>
      <c r="J664" s="39" t="s">
        <v>411</v>
      </c>
      <c r="K664" s="39" t="s">
        <v>388</v>
      </c>
      <c r="L664" s="39" t="s">
        <v>412</v>
      </c>
      <c r="M664" s="39" t="s">
        <v>413</v>
      </c>
      <c r="O664" s="45" t="s">
        <v>375</v>
      </c>
    </row>
    <row r="665" spans="1:111" ht="14.25" thickTop="1" thickBot="1" x14ac:dyDescent="0.25">
      <c r="B665" s="32">
        <f>1+B660</f>
        <v>10</v>
      </c>
      <c r="D665" s="32">
        <f>IF(F660,IF(M665&lt;0,D660,H665),E660)</f>
        <v>3.7574366705244935E-11</v>
      </c>
      <c r="E665" s="32">
        <f>IF(F660,IF(M665&lt;0,H665,E660),H665)</f>
        <v>3.8103583137713174E-11</v>
      </c>
      <c r="F665" s="32" t="b">
        <f>OR(F660,M665*M660&lt;=0)</f>
        <v>1</v>
      </c>
      <c r="H665" s="32">
        <f>IF(F660,(D660+E660)/2,2*H660)</f>
        <v>3.7574366705244935E-11</v>
      </c>
      <c r="I665" s="32">
        <f>I660</f>
        <v>-0.68168263188434208</v>
      </c>
      <c r="J665" s="32">
        <f>J660</f>
        <v>-1</v>
      </c>
      <c r="K665" s="32">
        <f>I665+J665*H665</f>
        <v>-0.68168263192191647</v>
      </c>
      <c r="L665" s="32">
        <f>$CE$3-$CE$7*SUMPRODUCT($B$3:$CD$3,Q667:CS667)</f>
        <v>-2.6361135496699717E-11</v>
      </c>
      <c r="M665" s="32">
        <f>SUMPRODUCT(L665:L668,J665:J668)</f>
        <v>4.3504420548811864E-11</v>
      </c>
      <c r="O665" s="46">
        <f>SUM(Q665:CS665)</f>
        <v>7.3626050838225225</v>
      </c>
      <c r="P665" s="39" t="s">
        <v>402</v>
      </c>
      <c r="Q665" s="32">
        <f t="shared" ref="Q665:AV665" si="1518">SUMPRODUCT(B$3:B$6,$K665:$K668)</f>
        <v>4.1309690178387926E-2</v>
      </c>
      <c r="R665" s="32">
        <f t="shared" si="1518"/>
        <v>0.36423883108687038</v>
      </c>
      <c r="S665" s="32">
        <f t="shared" si="1518"/>
        <v>0.76790025722247346</v>
      </c>
      <c r="T665" s="32">
        <f t="shared" si="1518"/>
        <v>-0.13426458761138998</v>
      </c>
      <c r="U665" s="32">
        <f t="shared" si="1518"/>
        <v>0.18866455329709247</v>
      </c>
      <c r="V665" s="32">
        <f t="shared" si="1518"/>
        <v>0.5923259794326956</v>
      </c>
      <c r="W665" s="32">
        <f t="shared" si="1518"/>
        <v>-0.66098742098072372</v>
      </c>
      <c r="X665" s="32">
        <f t="shared" si="1518"/>
        <v>-0.33805828007224126</v>
      </c>
      <c r="Y665" s="32">
        <f t="shared" si="1518"/>
        <v>6.5603146063361817E-2</v>
      </c>
      <c r="Z665" s="32">
        <f t="shared" si="1518"/>
        <v>0.57978930200785217</v>
      </c>
      <c r="AA665" s="32">
        <f t="shared" si="1518"/>
        <v>0.90271844291633463</v>
      </c>
      <c r="AB665" s="32">
        <f t="shared" si="1518"/>
        <v>1.3063798690519377</v>
      </c>
      <c r="AC665" s="32">
        <f t="shared" si="1518"/>
        <v>0.40421502421807431</v>
      </c>
      <c r="AD665" s="32">
        <f t="shared" si="1518"/>
        <v>0.72714416512655677</v>
      </c>
      <c r="AE665" s="32">
        <f t="shared" si="1518"/>
        <v>1.1308055912621597</v>
      </c>
      <c r="AF665" s="32">
        <f t="shared" si="1518"/>
        <v>-0.12250780915125947</v>
      </c>
      <c r="AG665" s="32">
        <f t="shared" si="1518"/>
        <v>0.20042133175722299</v>
      </c>
      <c r="AH665" s="32">
        <f t="shared" si="1518"/>
        <v>0.60408275789282606</v>
      </c>
      <c r="AI665" s="32">
        <f t="shared" si="1518"/>
        <v>1.2977621177804712</v>
      </c>
      <c r="AJ665" s="32">
        <f t="shared" si="1518"/>
        <v>1.6206912586889537</v>
      </c>
      <c r="AK665" s="32">
        <f t="shared" si="1518"/>
        <v>2.0243526848245565</v>
      </c>
      <c r="AL665" s="32">
        <f t="shared" si="1518"/>
        <v>1.1221878399906933</v>
      </c>
      <c r="AM665" s="32">
        <f t="shared" si="1518"/>
        <v>1.4451169808991757</v>
      </c>
      <c r="AN665" s="32">
        <f t="shared" si="1518"/>
        <v>1.8487784070347786</v>
      </c>
      <c r="AO665" s="32">
        <f t="shared" si="1518"/>
        <v>0.59546500662135937</v>
      </c>
      <c r="AP665" s="32">
        <f t="shared" si="1518"/>
        <v>0.91839414752984183</v>
      </c>
      <c r="AQ665" s="32">
        <f t="shared" si="1518"/>
        <v>1.3220555736654449</v>
      </c>
      <c r="AR665" s="32">
        <f t="shared" si="1518"/>
        <v>-0.41314539776955639</v>
      </c>
      <c r="AS665" s="32">
        <f t="shared" si="1518"/>
        <v>-9.0216256861073929E-2</v>
      </c>
      <c r="AT665" s="32">
        <f t="shared" si="1518"/>
        <v>0.31344516927452915</v>
      </c>
      <c r="AU665" s="32">
        <f t="shared" si="1518"/>
        <v>-0.58871967555933424</v>
      </c>
      <c r="AV665" s="32">
        <f t="shared" si="1518"/>
        <v>-0.26579053465085184</v>
      </c>
      <c r="AW665" s="32">
        <f t="shared" ref="AW665:CB665" si="1519">SUMPRODUCT(AH$3:AH$6,$K665:$K668)</f>
        <v>0.13787089148475123</v>
      </c>
      <c r="AX665" s="32">
        <f t="shared" si="1519"/>
        <v>-1.1154425089286679</v>
      </c>
      <c r="AY665" s="32">
        <f t="shared" si="1519"/>
        <v>-0.79251336802018557</v>
      </c>
      <c r="AZ665" s="32">
        <f t="shared" si="1519"/>
        <v>-0.3888519418845825</v>
      </c>
      <c r="BA665" s="32">
        <f t="shared" si="1519"/>
        <v>0.12533421405990786</v>
      </c>
      <c r="BB665" s="32">
        <f t="shared" si="1519"/>
        <v>0.44826335496839032</v>
      </c>
      <c r="BC665" s="32">
        <f t="shared" si="1519"/>
        <v>0.85192478110399339</v>
      </c>
      <c r="BD665" s="32">
        <f t="shared" si="1519"/>
        <v>-5.0240063729870055E-2</v>
      </c>
      <c r="BE665" s="32">
        <f t="shared" si="1519"/>
        <v>0.2726890771786124</v>
      </c>
      <c r="BF665" s="32">
        <f t="shared" si="1519"/>
        <v>0.67635050331421542</v>
      </c>
      <c r="BG665" s="32">
        <f t="shared" si="1519"/>
        <v>-0.57696289709920379</v>
      </c>
      <c r="BH665" s="32">
        <f t="shared" si="1519"/>
        <v>-0.25403375619072133</v>
      </c>
      <c r="BI665" s="32">
        <f t="shared" si="1519"/>
        <v>0.14962766994488175</v>
      </c>
      <c r="BJ665" s="32">
        <f t="shared" si="1519"/>
        <v>0.84330702983252681</v>
      </c>
      <c r="BK665" s="32">
        <f t="shared" si="1519"/>
        <v>1.1662361707410094</v>
      </c>
      <c r="BL665" s="32">
        <f t="shared" si="1519"/>
        <v>1.5698975968766122</v>
      </c>
      <c r="BM665" s="32">
        <f t="shared" si="1519"/>
        <v>0.66773275204274884</v>
      </c>
      <c r="BN665" s="32">
        <f t="shared" si="1519"/>
        <v>0.9906618929512313</v>
      </c>
      <c r="BO665" s="32">
        <f t="shared" si="1519"/>
        <v>1.3943233190868343</v>
      </c>
      <c r="BP665" s="32">
        <f t="shared" si="1519"/>
        <v>0.14100991867341517</v>
      </c>
      <c r="BQ665" s="32">
        <f t="shared" si="1519"/>
        <v>0.46393905958189763</v>
      </c>
      <c r="BR665" s="32">
        <f t="shared" si="1519"/>
        <v>0.8676004857175007</v>
      </c>
      <c r="BS665" s="32">
        <f t="shared" si="1519"/>
        <v>-1.3220555736654449</v>
      </c>
      <c r="BT665" s="32">
        <f t="shared" si="1519"/>
        <v>-0.99912643275696245</v>
      </c>
      <c r="BU665" s="32">
        <f t="shared" si="1519"/>
        <v>-0.59546500662135937</v>
      </c>
      <c r="BV665" s="32">
        <f t="shared" si="1519"/>
        <v>-1.4976298514552226</v>
      </c>
      <c r="BW665" s="32">
        <f t="shared" si="1519"/>
        <v>-1.1747007105467402</v>
      </c>
      <c r="BX665" s="32">
        <f t="shared" si="1519"/>
        <v>-0.77103928441113723</v>
      </c>
      <c r="BY665" s="32">
        <f t="shared" si="1519"/>
        <v>-2.0243526848245565</v>
      </c>
      <c r="BZ665" s="32">
        <f t="shared" si="1519"/>
        <v>-1.7014235439160741</v>
      </c>
      <c r="CA665" s="32">
        <f t="shared" si="1519"/>
        <v>-1.2977621177804712</v>
      </c>
      <c r="CB665" s="32">
        <f t="shared" si="1519"/>
        <v>-0.78357596183598077</v>
      </c>
      <c r="CC665" s="32">
        <f t="shared" ref="CC665:CS665" si="1520">SUMPRODUCT(BN$3:BN$6,$K665:$K668)</f>
        <v>-0.46064682092749831</v>
      </c>
      <c r="CD665" s="32">
        <f t="shared" si="1520"/>
        <v>-5.6985394791895239E-2</v>
      </c>
      <c r="CE665" s="32">
        <f t="shared" si="1520"/>
        <v>-0.95915023962575863</v>
      </c>
      <c r="CF665" s="32">
        <f t="shared" si="1520"/>
        <v>-0.63622109871727617</v>
      </c>
      <c r="CG665" s="32">
        <f t="shared" si="1520"/>
        <v>-0.23255967258167309</v>
      </c>
      <c r="CH665" s="32">
        <f t="shared" si="1520"/>
        <v>-1.4858730729950924</v>
      </c>
      <c r="CI665" s="32">
        <f t="shared" si="1520"/>
        <v>-1.16294393208661</v>
      </c>
      <c r="CJ665" s="32">
        <f t="shared" si="1520"/>
        <v>-0.75928250595100699</v>
      </c>
      <c r="CK665" s="32">
        <f t="shared" si="1520"/>
        <v>-6.5603146063361817E-2</v>
      </c>
      <c r="CL665" s="32">
        <f t="shared" si="1520"/>
        <v>0.25732599484512064</v>
      </c>
      <c r="CM665" s="32">
        <f t="shared" si="1520"/>
        <v>0.66098742098072372</v>
      </c>
      <c r="CN665" s="32">
        <f t="shared" si="1520"/>
        <v>-0.24117742385313973</v>
      </c>
      <c r="CO665" s="32">
        <f t="shared" si="1520"/>
        <v>8.1751717055342732E-2</v>
      </c>
      <c r="CP665" s="32">
        <f t="shared" si="1520"/>
        <v>0.48541314319094581</v>
      </c>
      <c r="CQ665" s="32">
        <f t="shared" si="1520"/>
        <v>-0.76790025722247346</v>
      </c>
      <c r="CR665" s="32">
        <f t="shared" si="1520"/>
        <v>-0.444971116313991</v>
      </c>
      <c r="CS665" s="32">
        <f t="shared" si="1520"/>
        <v>-4.1309690178387926E-2</v>
      </c>
    </row>
    <row r="666" spans="1:111" ht="14.25" thickTop="1" thickBot="1" x14ac:dyDescent="0.25">
      <c r="H666" s="33">
        <f>H665</f>
        <v>3.7574366705244935E-11</v>
      </c>
      <c r="I666" s="33">
        <f t="shared" ref="I666:J666" si="1521">I661</f>
        <v>0.62822621381290644</v>
      </c>
      <c r="J666" s="33">
        <f t="shared" si="1521"/>
        <v>-0.31576837712335964</v>
      </c>
      <c r="K666" s="33">
        <f t="shared" ref="K666:K668" si="1522">I666+J666*H666</f>
        <v>0.6282262138010416</v>
      </c>
      <c r="L666" s="33">
        <f>$CE$4-$CE$7*SUMPRODUCT($B$4:$CD$4,Q667:CS667)</f>
        <v>-1.1105782959930366E-11</v>
      </c>
      <c r="M666" s="39" t="s">
        <v>414</v>
      </c>
      <c r="O666" s="47">
        <f t="shared" ref="O666:O667" si="1523">SUM(Q666:CS666)</f>
        <v>127.41798401804941</v>
      </c>
      <c r="P666" s="39" t="s">
        <v>404</v>
      </c>
      <c r="Q666" s="33">
        <f>EXP(Q665)</f>
        <v>1.042174806876037</v>
      </c>
      <c r="R666" s="33">
        <f>EXP(R665)</f>
        <v>1.4394179508625722</v>
      </c>
      <c r="S666" s="33">
        <f t="shared" ref="S666:CD666" si="1524">EXP(S665)</f>
        <v>2.1552360579797849</v>
      </c>
      <c r="T666" s="33">
        <f t="shared" si="1524"/>
        <v>0.87435868951803564</v>
      </c>
      <c r="U666" s="33">
        <f t="shared" si="1524"/>
        <v>1.2076357870879113</v>
      </c>
      <c r="V666" s="33">
        <f t="shared" si="1524"/>
        <v>1.8081893390859625</v>
      </c>
      <c r="W666" s="33">
        <f t="shared" si="1524"/>
        <v>0.51634123652227115</v>
      </c>
      <c r="X666" s="33">
        <f t="shared" si="1524"/>
        <v>0.71315372403656563</v>
      </c>
      <c r="Y666" s="33">
        <f t="shared" si="1524"/>
        <v>1.0678028712960776</v>
      </c>
      <c r="Z666" s="33">
        <f t="shared" si="1524"/>
        <v>1.7856621556804084</v>
      </c>
      <c r="AA666" s="33">
        <f t="shared" si="1524"/>
        <v>2.4662984982020073</v>
      </c>
      <c r="AB666" s="33">
        <f t="shared" si="1524"/>
        <v>3.6927811341251284</v>
      </c>
      <c r="AC666" s="33">
        <f t="shared" si="1524"/>
        <v>1.4981260457089371</v>
      </c>
      <c r="AD666" s="33">
        <f t="shared" si="1524"/>
        <v>2.0691629740237105</v>
      </c>
      <c r="AE666" s="33">
        <f t="shared" si="1524"/>
        <v>3.0981513387270248</v>
      </c>
      <c r="AF666" s="33">
        <f t="shared" si="1524"/>
        <v>0.88469899616822756</v>
      </c>
      <c r="AG666" s="33">
        <f t="shared" si="1524"/>
        <v>1.2219174823577532</v>
      </c>
      <c r="AH666" s="33">
        <f t="shared" si="1524"/>
        <v>1.8295732773619839</v>
      </c>
      <c r="AI666" s="33">
        <f t="shared" si="1524"/>
        <v>3.6610943951316441</v>
      </c>
      <c r="AJ666" s="33">
        <f t="shared" si="1524"/>
        <v>5.0565845167102275</v>
      </c>
      <c r="AK666" s="33">
        <f t="shared" si="1524"/>
        <v>7.5712083999685076</v>
      </c>
      <c r="AL666" s="33">
        <f t="shared" si="1524"/>
        <v>3.0715669544196631</v>
      </c>
      <c r="AM666" s="33">
        <f t="shared" si="1524"/>
        <v>4.2423483875232826</v>
      </c>
      <c r="AN666" s="33">
        <f t="shared" si="1524"/>
        <v>6.3520551552267825</v>
      </c>
      <c r="AO666" s="33">
        <f t="shared" si="1524"/>
        <v>1.8138742124015694</v>
      </c>
      <c r="AP666" s="33">
        <f t="shared" si="1524"/>
        <v>2.5052640734656419</v>
      </c>
      <c r="AQ666" s="33">
        <f t="shared" si="1524"/>
        <v>3.7511241697790783</v>
      </c>
      <c r="AR666" s="33">
        <f t="shared" si="1524"/>
        <v>0.66156608560132613</v>
      </c>
      <c r="AS666" s="33">
        <f t="shared" si="1524"/>
        <v>0.91373356275124695</v>
      </c>
      <c r="AT666" s="33">
        <f t="shared" si="1524"/>
        <v>1.3681304451203422</v>
      </c>
      <c r="AU666" s="33">
        <f t="shared" si="1524"/>
        <v>0.55503745803438553</v>
      </c>
      <c r="AV666" s="33">
        <f t="shared" si="1524"/>
        <v>0.76659968675567502</v>
      </c>
      <c r="AW666" s="33">
        <f t="shared" si="1524"/>
        <v>1.1478273464227364</v>
      </c>
      <c r="AX666" s="33">
        <f t="shared" si="1524"/>
        <v>0.32777020556131992</v>
      </c>
      <c r="AY666" s="33">
        <f t="shared" si="1524"/>
        <v>0.45270554856062439</v>
      </c>
      <c r="AZ666" s="33">
        <f t="shared" si="1524"/>
        <v>0.67783462150148599</v>
      </c>
      <c r="BA666" s="33">
        <f t="shared" si="1524"/>
        <v>1.1335272305046509</v>
      </c>
      <c r="BB666" s="33">
        <f t="shared" si="1524"/>
        <v>1.5655909475213468</v>
      </c>
      <c r="BC666" s="33">
        <f t="shared" si="1524"/>
        <v>2.3441544966996841</v>
      </c>
      <c r="BD666" s="33">
        <f t="shared" si="1524"/>
        <v>0.9510010962248715</v>
      </c>
      <c r="BE666" s="33">
        <f t="shared" si="1524"/>
        <v>1.3134917867563545</v>
      </c>
      <c r="BF666" s="33">
        <f t="shared" si="1524"/>
        <v>1.9666872008794805</v>
      </c>
      <c r="BG666" s="33">
        <f t="shared" si="1524"/>
        <v>0.56160142038441618</v>
      </c>
      <c r="BH666" s="33">
        <f t="shared" si="1524"/>
        <v>0.77566561808800305</v>
      </c>
      <c r="BI666" s="33">
        <f t="shared" si="1524"/>
        <v>1.1614017374430048</v>
      </c>
      <c r="BJ666" s="33">
        <f t="shared" si="1524"/>
        <v>2.3240399518622135</v>
      </c>
      <c r="BK666" s="33">
        <f t="shared" si="1524"/>
        <v>3.2098884017930076</v>
      </c>
      <c r="BL666" s="33">
        <f t="shared" si="1524"/>
        <v>4.806156003188466</v>
      </c>
      <c r="BM666" s="33">
        <f t="shared" si="1524"/>
        <v>1.9498115990626781</v>
      </c>
      <c r="BN666" s="33">
        <f t="shared" si="1524"/>
        <v>2.6930163711246862</v>
      </c>
      <c r="BO666" s="33">
        <f t="shared" si="1524"/>
        <v>4.0322451059469495</v>
      </c>
      <c r="BP666" s="33">
        <f t="shared" si="1524"/>
        <v>1.1514360686464284</v>
      </c>
      <c r="BQ666" s="33">
        <f t="shared" si="1524"/>
        <v>1.5903260523524052</v>
      </c>
      <c r="BR666" s="33">
        <f t="shared" si="1524"/>
        <v>2.3811902928684487</v>
      </c>
      <c r="BS666" s="33">
        <f t="shared" si="1524"/>
        <v>0.26658674966200729</v>
      </c>
      <c r="BT666" s="33">
        <f t="shared" si="1524"/>
        <v>0.36820094900954881</v>
      </c>
      <c r="BU666" s="33">
        <f t="shared" si="1524"/>
        <v>0.55130614524587129</v>
      </c>
      <c r="BV666" s="33">
        <f t="shared" si="1524"/>
        <v>0.22365963899669555</v>
      </c>
      <c r="BW666" s="33">
        <f t="shared" si="1524"/>
        <v>0.30891141978408981</v>
      </c>
      <c r="BX666" s="33">
        <f t="shared" si="1524"/>
        <v>0.4625321160135823</v>
      </c>
      <c r="BY666" s="33">
        <f t="shared" si="1524"/>
        <v>0.13207931246538657</v>
      </c>
      <c r="BZ666" s="33">
        <f t="shared" si="1524"/>
        <v>0.18242365104770561</v>
      </c>
      <c r="CA666" s="33">
        <f t="shared" si="1524"/>
        <v>0.27314237003278424</v>
      </c>
      <c r="CB666" s="33">
        <f t="shared" si="1524"/>
        <v>0.45676969634703113</v>
      </c>
      <c r="CC666" s="33">
        <f t="shared" si="1524"/>
        <v>0.63087545006273427</v>
      </c>
      <c r="CD666" s="33">
        <f t="shared" si="1524"/>
        <v>0.94460786546022812</v>
      </c>
      <c r="CE666" s="33">
        <f t="shared" ref="CE666:CS666" si="1525">EXP(CE665)</f>
        <v>0.38321839145843617</v>
      </c>
      <c r="CF666" s="33">
        <f t="shared" si="1525"/>
        <v>0.5292887797004342</v>
      </c>
      <c r="CG666" s="33">
        <f t="shared" si="1525"/>
        <v>0.79250245726816448</v>
      </c>
      <c r="CH666" s="33">
        <f t="shared" si="1525"/>
        <v>0.22630467390081691</v>
      </c>
      <c r="CI666" s="33">
        <f t="shared" si="1525"/>
        <v>0.31256465597491939</v>
      </c>
      <c r="CJ666" s="33">
        <f t="shared" si="1525"/>
        <v>0.4680020952938006</v>
      </c>
      <c r="CK666" s="33">
        <f t="shared" si="1525"/>
        <v>0.93650244523712523</v>
      </c>
      <c r="CL666" s="33">
        <f t="shared" si="1525"/>
        <v>1.2934667215203113</v>
      </c>
      <c r="CM666" s="33">
        <f t="shared" si="1525"/>
        <v>1.9367037324683389</v>
      </c>
      <c r="CN666" s="33">
        <f t="shared" si="1525"/>
        <v>0.78570221170714483</v>
      </c>
      <c r="CO666" s="33">
        <f t="shared" si="1525"/>
        <v>1.0851863431181679</v>
      </c>
      <c r="CP666" s="33">
        <f t="shared" si="1525"/>
        <v>1.624846164322149</v>
      </c>
      <c r="CQ666" s="33">
        <f t="shared" si="1525"/>
        <v>0.46398629806581471</v>
      </c>
      <c r="CR666" s="33">
        <f t="shared" si="1525"/>
        <v>0.64084278566680664</v>
      </c>
      <c r="CS666" s="33">
        <f t="shared" si="1525"/>
        <v>0.95953192631622164</v>
      </c>
    </row>
    <row r="667" spans="1:111" ht="14.25" thickTop="1" thickBot="1" x14ac:dyDescent="0.25">
      <c r="H667" s="32">
        <f t="shared" ref="H667:H668" si="1526">H666</f>
        <v>3.7574366705244935E-11</v>
      </c>
      <c r="I667" s="32">
        <f t="shared" ref="I667:J667" si="1527">I662</f>
        <v>-0.35114855558307545</v>
      </c>
      <c r="J667" s="32">
        <f t="shared" si="1527"/>
        <v>9.3671121295337917E-2</v>
      </c>
      <c r="K667" s="32">
        <f t="shared" si="1522"/>
        <v>-0.35114855557955582</v>
      </c>
      <c r="L667" s="32">
        <f>$CE$5-$CE$7*SUMPRODUCT($B$5:$CD$5,Q667:CS667)</f>
        <v>3.1619151741324458E-12</v>
      </c>
      <c r="M667" s="32">
        <f>SUMPRODUCT($B$7:$CD$7, LN(Q667:CS667))</f>
        <v>-487.23803414472997</v>
      </c>
      <c r="O667" s="48">
        <f t="shared" si="1523"/>
        <v>0.99999999999999978</v>
      </c>
      <c r="P667" s="39" t="s">
        <v>405</v>
      </c>
      <c r="Q667" s="32">
        <f t="shared" ref="Q667:AV667" si="1528">Q666/$O666</f>
        <v>8.1791814154617889E-3</v>
      </c>
      <c r="R667" s="32">
        <f t="shared" si="1528"/>
        <v>1.1296819377229129E-2</v>
      </c>
      <c r="S667" s="32">
        <f t="shared" si="1528"/>
        <v>1.6914692808783448E-2</v>
      </c>
      <c r="T667" s="32">
        <f t="shared" si="1528"/>
        <v>6.8621293631060606E-3</v>
      </c>
      <c r="U667" s="32">
        <f t="shared" si="1528"/>
        <v>9.4777499141474684E-3</v>
      </c>
      <c r="V667" s="32">
        <f t="shared" si="1528"/>
        <v>1.4191005712583108E-2</v>
      </c>
      <c r="W667" s="32">
        <f t="shared" si="1528"/>
        <v>4.0523419084163882E-3</v>
      </c>
      <c r="X667" s="32">
        <f t="shared" si="1528"/>
        <v>5.5969628583634138E-3</v>
      </c>
      <c r="Y667" s="32">
        <f t="shared" si="1528"/>
        <v>8.380315224143068E-3</v>
      </c>
      <c r="Z667" s="32">
        <f t="shared" si="1528"/>
        <v>1.4014208193934855E-2</v>
      </c>
      <c r="AA667" s="32">
        <f t="shared" si="1528"/>
        <v>1.9355968603714867E-2</v>
      </c>
      <c r="AB667" s="32">
        <f t="shared" si="1528"/>
        <v>2.8981632087367096E-2</v>
      </c>
      <c r="AC667" s="32">
        <f t="shared" si="1528"/>
        <v>1.1757571407633635E-2</v>
      </c>
      <c r="AD667" s="32">
        <f t="shared" si="1528"/>
        <v>1.6239175262187502E-2</v>
      </c>
      <c r="AE667" s="32">
        <f t="shared" si="1528"/>
        <v>2.4314867030765106E-2</v>
      </c>
      <c r="AF667" s="32">
        <f t="shared" si="1528"/>
        <v>6.9432820098841415E-3</v>
      </c>
      <c r="AG667" s="32">
        <f t="shared" si="1528"/>
        <v>9.5898353107255439E-3</v>
      </c>
      <c r="AH667" s="32">
        <f t="shared" si="1528"/>
        <v>1.4358830831155009E-2</v>
      </c>
      <c r="AI667" s="32">
        <f t="shared" si="1528"/>
        <v>2.8732948675541999E-2</v>
      </c>
      <c r="AJ667" s="32">
        <f t="shared" si="1528"/>
        <v>3.9685014291184643E-2</v>
      </c>
      <c r="AK667" s="32">
        <f t="shared" si="1528"/>
        <v>5.9420249490809769E-2</v>
      </c>
      <c r="AL667" s="32">
        <f t="shared" si="1528"/>
        <v>2.4106227846020227E-2</v>
      </c>
      <c r="AM667" s="32">
        <f t="shared" si="1528"/>
        <v>3.3294737946272419E-2</v>
      </c>
      <c r="AN667" s="32">
        <f t="shared" si="1528"/>
        <v>4.9852108430211713E-2</v>
      </c>
      <c r="AO667" s="32">
        <f t="shared" si="1528"/>
        <v>1.4235621654040805E-2</v>
      </c>
      <c r="AP667" s="32">
        <f t="shared" si="1528"/>
        <v>1.9661777674262672E-2</v>
      </c>
      <c r="AQ667" s="32">
        <f t="shared" si="1528"/>
        <v>2.9439519065438301E-2</v>
      </c>
      <c r="AR667" s="32">
        <f t="shared" si="1528"/>
        <v>5.1920934921369649E-3</v>
      </c>
      <c r="AS667" s="32">
        <f t="shared" si="1528"/>
        <v>7.1711506801254363E-3</v>
      </c>
      <c r="AT667" s="32">
        <f t="shared" si="1528"/>
        <v>1.0737341794126483E-2</v>
      </c>
      <c r="AU667" s="32">
        <f t="shared" si="1528"/>
        <v>4.3560370407034667E-3</v>
      </c>
      <c r="AV667" s="32">
        <f t="shared" si="1528"/>
        <v>6.0164166986591333E-3</v>
      </c>
      <c r="AW667" s="32">
        <f t="shared" ref="AW667:CB667" si="1529">AW666/$O666</f>
        <v>9.0083621654235314E-3</v>
      </c>
      <c r="AX667" s="32">
        <f t="shared" si="1529"/>
        <v>2.5724014399324479E-3</v>
      </c>
      <c r="AY667" s="32">
        <f t="shared" si="1529"/>
        <v>3.5529172121927179E-3</v>
      </c>
      <c r="AZ667" s="32">
        <f t="shared" si="1529"/>
        <v>5.3197719829366254E-3</v>
      </c>
      <c r="BA667" s="32">
        <f t="shared" si="1529"/>
        <v>8.8961322001773393E-3</v>
      </c>
      <c r="BB667" s="32">
        <f t="shared" si="1529"/>
        <v>1.2287048485240299E-2</v>
      </c>
      <c r="BC667" s="32">
        <f t="shared" si="1529"/>
        <v>1.8397359797872982E-2</v>
      </c>
      <c r="BD667" s="32">
        <f t="shared" si="1529"/>
        <v>7.4636332033801234E-3</v>
      </c>
      <c r="BE667" s="32">
        <f t="shared" si="1529"/>
        <v>1.0308527456927051E-2</v>
      </c>
      <c r="BF667" s="32">
        <f t="shared" si="1529"/>
        <v>1.5434926364875536E-2</v>
      </c>
      <c r="BG667" s="32">
        <f t="shared" si="1529"/>
        <v>4.40755223614951E-3</v>
      </c>
      <c r="BH667" s="32">
        <f t="shared" si="1529"/>
        <v>6.0875678112920547E-3</v>
      </c>
      <c r="BI667" s="32">
        <f t="shared" si="1529"/>
        <v>9.1148965069050708E-3</v>
      </c>
      <c r="BJ667" s="32">
        <f t="shared" si="1529"/>
        <v>1.8239497114732259E-2</v>
      </c>
      <c r="BK667" s="32">
        <f t="shared" si="1529"/>
        <v>2.5191800251197747E-2</v>
      </c>
      <c r="BL667" s="32">
        <f t="shared" si="1529"/>
        <v>3.7719604812674244E-2</v>
      </c>
      <c r="BM667" s="32">
        <f t="shared" si="1529"/>
        <v>1.5302483508030368E-2</v>
      </c>
      <c r="BN667" s="32">
        <f t="shared" si="1529"/>
        <v>2.113529257175507E-2</v>
      </c>
      <c r="BO667" s="32">
        <f t="shared" si="1529"/>
        <v>3.164580837643579E-2</v>
      </c>
      <c r="BP667" s="32">
        <f t="shared" si="1529"/>
        <v>9.0366840875721402E-3</v>
      </c>
      <c r="BQ667" s="32">
        <f t="shared" si="1529"/>
        <v>1.2481174181245305E-2</v>
      </c>
      <c r="BR667" s="32">
        <f t="shared" si="1529"/>
        <v>1.8688023603725679E-2</v>
      </c>
      <c r="BS667" s="32">
        <f t="shared" si="1529"/>
        <v>2.0922223163116747E-3</v>
      </c>
      <c r="BT667" s="32">
        <f t="shared" si="1529"/>
        <v>2.8897094224736067E-3</v>
      </c>
      <c r="BU667" s="32">
        <f t="shared" si="1529"/>
        <v>4.3267530050371539E-3</v>
      </c>
      <c r="BV667" s="32">
        <f t="shared" si="1529"/>
        <v>1.7553223802772851E-3</v>
      </c>
      <c r="BW667" s="32">
        <f t="shared" si="1529"/>
        <v>2.4243941870900339E-3</v>
      </c>
      <c r="BX667" s="32">
        <f t="shared" si="1529"/>
        <v>3.6300379383499134E-3</v>
      </c>
      <c r="BY667" s="32">
        <f t="shared" si="1529"/>
        <v>1.036582971259982E-3</v>
      </c>
      <c r="BZ667" s="32">
        <f t="shared" si="1529"/>
        <v>1.4316946893608391E-3</v>
      </c>
      <c r="CA667" s="32">
        <f t="shared" si="1529"/>
        <v>2.1436720423554357E-3</v>
      </c>
      <c r="CB667" s="32">
        <f t="shared" si="1529"/>
        <v>3.5848133987297064E-3</v>
      </c>
      <c r="CC667" s="32">
        <f t="shared" ref="CC667:CS667" si="1530">CC666/$O666</f>
        <v>4.9512276852015456E-3</v>
      </c>
      <c r="CD667" s="32">
        <f t="shared" si="1530"/>
        <v>7.4134579411209295E-3</v>
      </c>
      <c r="CE667" s="32">
        <f t="shared" si="1530"/>
        <v>3.0075690995405432E-3</v>
      </c>
      <c r="CF667" s="32">
        <f t="shared" si="1530"/>
        <v>4.1539566316279005E-3</v>
      </c>
      <c r="CG667" s="32">
        <f t="shared" si="1530"/>
        <v>6.2197064517666711E-3</v>
      </c>
      <c r="CH667" s="32">
        <f t="shared" si="1530"/>
        <v>1.7760811053858746E-3</v>
      </c>
      <c r="CI667" s="32">
        <f t="shared" si="1530"/>
        <v>2.4530654631189502E-3</v>
      </c>
      <c r="CJ667" s="32">
        <f t="shared" si="1530"/>
        <v>3.6729673515122144E-3</v>
      </c>
      <c r="CK667" s="32">
        <f t="shared" si="1530"/>
        <v>7.3498450980394167E-3</v>
      </c>
      <c r="CL667" s="32">
        <f t="shared" si="1530"/>
        <v>1.0151367026314631E-2</v>
      </c>
      <c r="CM667" s="32">
        <f t="shared" si="1530"/>
        <v>1.5199610536876764E-2</v>
      </c>
      <c r="CN667" s="32">
        <f t="shared" si="1530"/>
        <v>6.1663368618031667E-3</v>
      </c>
      <c r="CO667" s="32">
        <f t="shared" si="1530"/>
        <v>8.5167439391008234E-3</v>
      </c>
      <c r="CP667" s="32">
        <f t="shared" si="1530"/>
        <v>1.2752094430343374E-2</v>
      </c>
      <c r="CQ667" s="32">
        <f t="shared" si="1530"/>
        <v>3.6414506291363759E-3</v>
      </c>
      <c r="CR667" s="32">
        <f t="shared" si="1530"/>
        <v>5.0294531859492297E-3</v>
      </c>
      <c r="CS667" s="32">
        <f t="shared" si="1530"/>
        <v>7.5305847421059417E-3</v>
      </c>
    </row>
    <row r="668" spans="1:111" ht="13.5" thickTop="1" x14ac:dyDescent="0.2">
      <c r="H668" s="34">
        <f t="shared" si="1526"/>
        <v>3.7574366705244935E-11</v>
      </c>
      <c r="I668" s="34">
        <f t="shared" ref="I668:J668" si="1531">I663</f>
        <v>0.36329528349991103</v>
      </c>
      <c r="J668" s="34">
        <f t="shared" si="1531"/>
        <v>0.58901121818775393</v>
      </c>
      <c r="K668" s="34">
        <f t="shared" si="1522"/>
        <v>0.36329528352204277</v>
      </c>
      <c r="L668" s="34">
        <f>$CE$6-$CE$7*SUMPRODUCT($B$6:$CD$6,Q667:CS667)</f>
        <v>2.2648549702353193E-11</v>
      </c>
    </row>
    <row r="670" spans="1:111" ht="27.75" customHeight="1" x14ac:dyDescent="0.2">
      <c r="A670" s="40" t="s">
        <v>393</v>
      </c>
      <c r="B670" s="40"/>
      <c r="C670" s="40">
        <f>1+C612</f>
        <v>12</v>
      </c>
      <c r="D670" s="40"/>
    </row>
    <row r="671" spans="1:111" x14ac:dyDescent="0.2">
      <c r="B671" s="37" t="s">
        <v>388</v>
      </c>
      <c r="D671" s="37" t="s">
        <v>389</v>
      </c>
      <c r="F671" s="37" t="s">
        <v>387</v>
      </c>
      <c r="H671" s="37" t="s">
        <v>394</v>
      </c>
      <c r="I671" s="37"/>
      <c r="J671" s="37"/>
      <c r="K671" s="37"/>
      <c r="M671" s="37" t="s">
        <v>395</v>
      </c>
      <c r="N671" s="37" t="s">
        <v>396</v>
      </c>
      <c r="P671" s="37" t="s">
        <v>397</v>
      </c>
      <c r="R671" s="37" t="s">
        <v>398</v>
      </c>
      <c r="T671" s="37" t="s">
        <v>399</v>
      </c>
      <c r="V671" s="37" t="s">
        <v>400</v>
      </c>
      <c r="X671" s="37" t="s">
        <v>401</v>
      </c>
      <c r="Y671" s="37"/>
      <c r="Z671" s="37"/>
      <c r="AA671" s="37"/>
      <c r="AC671" s="37" t="s">
        <v>375</v>
      </c>
    </row>
    <row r="672" spans="1:111" x14ac:dyDescent="0.2">
      <c r="B672" s="36">
        <f>K665</f>
        <v>-0.68168263192191647</v>
      </c>
      <c r="D672" s="36">
        <f>$CE$3-$CE$7*SUMPRODUCT($B$3:$CD$3,AE674:DG674)</f>
        <v>-2.6361135496699717E-11</v>
      </c>
      <c r="F672" s="36">
        <f>SUMPRODUCT(D672:D675,D672:D675)</f>
        <v>1.3412023910168135E-21</v>
      </c>
      <c r="H672" s="36">
        <f t="shared" ref="H672:K675" si="1532">X614</f>
        <v>-1.8648654168930721E-2</v>
      </c>
      <c r="I672" s="36">
        <f t="shared" si="1532"/>
        <v>2.180233950741222E-5</v>
      </c>
      <c r="J672" s="36">
        <f t="shared" si="1532"/>
        <v>-1.0912850325473736E-5</v>
      </c>
      <c r="K672" s="36">
        <f t="shared" si="1532"/>
        <v>5.6538719823142139E-5</v>
      </c>
      <c r="M672" s="36">
        <f t="array" ref="M672:M675">MMULT(H672:K675,D672:D675)</f>
        <v>4.9260358182667342E-13</v>
      </c>
      <c r="N672" s="36">
        <f>IFERROR(M672/(MAX(ABS(M672),ABS(M673),ABS(M674),ABS(M675))),0)</f>
        <v>1</v>
      </c>
      <c r="P672" s="36">
        <f>L723</f>
        <v>-2.7782220968219917E-12</v>
      </c>
      <c r="R672" s="36">
        <f>H723*J723</f>
        <v>-4.4032460982708906E-13</v>
      </c>
      <c r="T672" s="36">
        <f>P672-D672</f>
        <v>2.3582913399877725E-11</v>
      </c>
      <c r="V672" s="36">
        <f t="array" ref="V672:V675">MMULT(H672:K675,T672:T675)</f>
        <v>-4.4068810666433573E-13</v>
      </c>
      <c r="X672" s="36">
        <f t="array" ref="X672:AA675">H672:K675+MMULT(R672:R675,TRANSPOSE(R672:R675))*((SUMPRODUCT(R672:R675,T672:T675)+SUMPRODUCT(V672:V675,T672:T675))/SUMPRODUCT(R672:R675,T672:T675)^2)-(MMULT(V672:V675,TRANSPOSE(R672:R675))+MMULT(R672:R675,TRANSPOSE(V672:V675)))/SUMPRODUCT(R672:R675,T672:T675)</f>
        <v>-1.8633101451516983E-2</v>
      </c>
      <c r="Y672" s="36">
        <v>1.0721734423044076E-5</v>
      </c>
      <c r="Z672" s="36">
        <v>-9.4469360691074034E-6</v>
      </c>
      <c r="AA672" s="36">
        <v>5.1084567879200113E-5</v>
      </c>
      <c r="AC672" s="43">
        <f>SUM(AE672:DG672)</f>
        <v>7.3626050838225225</v>
      </c>
      <c r="AD672" s="37" t="s">
        <v>402</v>
      </c>
      <c r="AE672" s="36">
        <f t="shared" ref="AE672:BJ672" si="1533">SUMPRODUCT(B$3:B$6,$B672:$B675)</f>
        <v>4.1309690178387926E-2</v>
      </c>
      <c r="AF672" s="36">
        <f t="shared" si="1533"/>
        <v>0.36423883108687038</v>
      </c>
      <c r="AG672" s="36">
        <f t="shared" si="1533"/>
        <v>0.76790025722247346</v>
      </c>
      <c r="AH672" s="36">
        <f t="shared" si="1533"/>
        <v>-0.13426458761138998</v>
      </c>
      <c r="AI672" s="36">
        <f t="shared" si="1533"/>
        <v>0.18866455329709247</v>
      </c>
      <c r="AJ672" s="36">
        <f t="shared" si="1533"/>
        <v>0.5923259794326956</v>
      </c>
      <c r="AK672" s="36">
        <f t="shared" si="1533"/>
        <v>-0.66098742098072372</v>
      </c>
      <c r="AL672" s="36">
        <f t="shared" si="1533"/>
        <v>-0.33805828007224126</v>
      </c>
      <c r="AM672" s="36">
        <f t="shared" si="1533"/>
        <v>6.5603146063361817E-2</v>
      </c>
      <c r="AN672" s="36">
        <f t="shared" si="1533"/>
        <v>0.57978930200785217</v>
      </c>
      <c r="AO672" s="36">
        <f t="shared" si="1533"/>
        <v>0.90271844291633463</v>
      </c>
      <c r="AP672" s="36">
        <f t="shared" si="1533"/>
        <v>1.3063798690519377</v>
      </c>
      <c r="AQ672" s="36">
        <f t="shared" si="1533"/>
        <v>0.40421502421807431</v>
      </c>
      <c r="AR672" s="36">
        <f t="shared" si="1533"/>
        <v>0.72714416512655677</v>
      </c>
      <c r="AS672" s="36">
        <f t="shared" si="1533"/>
        <v>1.1308055912621597</v>
      </c>
      <c r="AT672" s="36">
        <f t="shared" si="1533"/>
        <v>-0.12250780915125947</v>
      </c>
      <c r="AU672" s="36">
        <f t="shared" si="1533"/>
        <v>0.20042133175722299</v>
      </c>
      <c r="AV672" s="36">
        <f t="shared" si="1533"/>
        <v>0.60408275789282606</v>
      </c>
      <c r="AW672" s="36">
        <f t="shared" si="1533"/>
        <v>1.2977621177804712</v>
      </c>
      <c r="AX672" s="36">
        <f t="shared" si="1533"/>
        <v>1.6206912586889537</v>
      </c>
      <c r="AY672" s="36">
        <f t="shared" si="1533"/>
        <v>2.0243526848245565</v>
      </c>
      <c r="AZ672" s="36">
        <f t="shared" si="1533"/>
        <v>1.1221878399906933</v>
      </c>
      <c r="BA672" s="36">
        <f t="shared" si="1533"/>
        <v>1.4451169808991757</v>
      </c>
      <c r="BB672" s="36">
        <f t="shared" si="1533"/>
        <v>1.8487784070347786</v>
      </c>
      <c r="BC672" s="36">
        <f t="shared" si="1533"/>
        <v>0.59546500662135937</v>
      </c>
      <c r="BD672" s="36">
        <f t="shared" si="1533"/>
        <v>0.91839414752984183</v>
      </c>
      <c r="BE672" s="36">
        <f t="shared" si="1533"/>
        <v>1.3220555736654449</v>
      </c>
      <c r="BF672" s="36">
        <f t="shared" si="1533"/>
        <v>-0.41314539776955639</v>
      </c>
      <c r="BG672" s="36">
        <f t="shared" si="1533"/>
        <v>-9.0216256861073929E-2</v>
      </c>
      <c r="BH672" s="36">
        <f t="shared" si="1533"/>
        <v>0.31344516927452915</v>
      </c>
      <c r="BI672" s="36">
        <f t="shared" si="1533"/>
        <v>-0.58871967555933424</v>
      </c>
      <c r="BJ672" s="36">
        <f t="shared" si="1533"/>
        <v>-0.26579053465085184</v>
      </c>
      <c r="BK672" s="36">
        <f t="shared" ref="BK672:CP672" si="1534">SUMPRODUCT(AH$3:AH$6,$B672:$B675)</f>
        <v>0.13787089148475123</v>
      </c>
      <c r="BL672" s="36">
        <f t="shared" si="1534"/>
        <v>-1.1154425089286679</v>
      </c>
      <c r="BM672" s="36">
        <f t="shared" si="1534"/>
        <v>-0.79251336802018557</v>
      </c>
      <c r="BN672" s="36">
        <f t="shared" si="1534"/>
        <v>-0.3888519418845825</v>
      </c>
      <c r="BO672" s="36">
        <f t="shared" si="1534"/>
        <v>0.12533421405990786</v>
      </c>
      <c r="BP672" s="36">
        <f t="shared" si="1534"/>
        <v>0.44826335496839032</v>
      </c>
      <c r="BQ672" s="36">
        <f t="shared" si="1534"/>
        <v>0.85192478110399339</v>
      </c>
      <c r="BR672" s="36">
        <f t="shared" si="1534"/>
        <v>-5.0240063729870055E-2</v>
      </c>
      <c r="BS672" s="36">
        <f t="shared" si="1534"/>
        <v>0.2726890771786124</v>
      </c>
      <c r="BT672" s="36">
        <f t="shared" si="1534"/>
        <v>0.67635050331421542</v>
      </c>
      <c r="BU672" s="36">
        <f t="shared" si="1534"/>
        <v>-0.57696289709920379</v>
      </c>
      <c r="BV672" s="36">
        <f t="shared" si="1534"/>
        <v>-0.25403375619072133</v>
      </c>
      <c r="BW672" s="36">
        <f t="shared" si="1534"/>
        <v>0.14962766994488175</v>
      </c>
      <c r="BX672" s="36">
        <f t="shared" si="1534"/>
        <v>0.84330702983252681</v>
      </c>
      <c r="BY672" s="36">
        <f t="shared" si="1534"/>
        <v>1.1662361707410094</v>
      </c>
      <c r="BZ672" s="36">
        <f t="shared" si="1534"/>
        <v>1.5698975968766122</v>
      </c>
      <c r="CA672" s="36">
        <f t="shared" si="1534"/>
        <v>0.66773275204274884</v>
      </c>
      <c r="CB672" s="36">
        <f t="shared" si="1534"/>
        <v>0.9906618929512313</v>
      </c>
      <c r="CC672" s="36">
        <f t="shared" si="1534"/>
        <v>1.3943233190868343</v>
      </c>
      <c r="CD672" s="36">
        <f t="shared" si="1534"/>
        <v>0.14100991867341517</v>
      </c>
      <c r="CE672" s="36">
        <f t="shared" si="1534"/>
        <v>0.46393905958189763</v>
      </c>
      <c r="CF672" s="36">
        <f t="shared" si="1534"/>
        <v>0.8676004857175007</v>
      </c>
      <c r="CG672" s="36">
        <f t="shared" si="1534"/>
        <v>-1.3220555736654449</v>
      </c>
      <c r="CH672" s="36">
        <f t="shared" si="1534"/>
        <v>-0.99912643275696245</v>
      </c>
      <c r="CI672" s="36">
        <f t="shared" si="1534"/>
        <v>-0.59546500662135937</v>
      </c>
      <c r="CJ672" s="36">
        <f t="shared" si="1534"/>
        <v>-1.4976298514552226</v>
      </c>
      <c r="CK672" s="36">
        <f t="shared" si="1534"/>
        <v>-1.1747007105467402</v>
      </c>
      <c r="CL672" s="36">
        <f t="shared" si="1534"/>
        <v>-0.77103928441113723</v>
      </c>
      <c r="CM672" s="36">
        <f t="shared" si="1534"/>
        <v>-2.0243526848245565</v>
      </c>
      <c r="CN672" s="36">
        <f t="shared" si="1534"/>
        <v>-1.7014235439160741</v>
      </c>
      <c r="CO672" s="36">
        <f t="shared" si="1534"/>
        <v>-1.2977621177804712</v>
      </c>
      <c r="CP672" s="36">
        <f t="shared" si="1534"/>
        <v>-0.78357596183598077</v>
      </c>
      <c r="CQ672" s="36">
        <f t="shared" ref="CQ672:DG672" si="1535">SUMPRODUCT(BN$3:BN$6,$B672:$B675)</f>
        <v>-0.46064682092749831</v>
      </c>
      <c r="CR672" s="36">
        <f t="shared" si="1535"/>
        <v>-5.6985394791895239E-2</v>
      </c>
      <c r="CS672" s="36">
        <f t="shared" si="1535"/>
        <v>-0.95915023962575863</v>
      </c>
      <c r="CT672" s="36">
        <f t="shared" si="1535"/>
        <v>-0.63622109871727617</v>
      </c>
      <c r="CU672" s="36">
        <f t="shared" si="1535"/>
        <v>-0.23255967258167309</v>
      </c>
      <c r="CV672" s="36">
        <f t="shared" si="1535"/>
        <v>-1.4858730729950924</v>
      </c>
      <c r="CW672" s="36">
        <f t="shared" si="1535"/>
        <v>-1.16294393208661</v>
      </c>
      <c r="CX672" s="36">
        <f t="shared" si="1535"/>
        <v>-0.75928250595100699</v>
      </c>
      <c r="CY672" s="36">
        <f t="shared" si="1535"/>
        <v>-6.5603146063361817E-2</v>
      </c>
      <c r="CZ672" s="36">
        <f t="shared" si="1535"/>
        <v>0.25732599484512064</v>
      </c>
      <c r="DA672" s="36">
        <f t="shared" si="1535"/>
        <v>0.66098742098072372</v>
      </c>
      <c r="DB672" s="36">
        <f t="shared" si="1535"/>
        <v>-0.24117742385313973</v>
      </c>
      <c r="DC672" s="36">
        <f t="shared" si="1535"/>
        <v>8.1751717055342732E-2</v>
      </c>
      <c r="DD672" s="36">
        <f t="shared" si="1535"/>
        <v>0.48541314319094581</v>
      </c>
      <c r="DE672" s="36">
        <f t="shared" si="1535"/>
        <v>-0.76790025722247346</v>
      </c>
      <c r="DF672" s="36">
        <f t="shared" si="1535"/>
        <v>-0.444971116313991</v>
      </c>
      <c r="DG672" s="36">
        <f t="shared" si="1535"/>
        <v>-4.1309690178387926E-2</v>
      </c>
    </row>
    <row r="673" spans="2:111" x14ac:dyDescent="0.2">
      <c r="B673" s="35">
        <f t="shared" ref="B673:B675" si="1536">K666</f>
        <v>0.6282262138010416</v>
      </c>
      <c r="D673" s="35">
        <f>$CE$4-$CE$7*SUMPRODUCT($B$4:$CD$4,AE674:DG674)</f>
        <v>-1.1105782959930366E-11</v>
      </c>
      <c r="F673" s="37" t="s">
        <v>403</v>
      </c>
      <c r="H673" s="35">
        <f t="shared" si="1532"/>
        <v>2.180233950741222E-5</v>
      </c>
      <c r="I673" s="35">
        <f t="shared" si="1532"/>
        <v>-1.3912093653161157E-2</v>
      </c>
      <c r="J673" s="35">
        <f t="shared" si="1532"/>
        <v>-1.0148703089522663E-5</v>
      </c>
      <c r="K673" s="35">
        <f t="shared" si="1532"/>
        <v>4.1099583061549733E-5</v>
      </c>
      <c r="M673" s="35">
        <v>1.548287148157516E-13</v>
      </c>
      <c r="N673" s="35">
        <f>IFERROR(M673/(MAX(ABS(M672),ABS(M673),ABS(M674),ABS(M675))),0)</f>
        <v>0.31430692046861597</v>
      </c>
      <c r="P673" s="35">
        <f>L724</f>
        <v>-1.2150280781497713E-12</v>
      </c>
      <c r="R673" s="35">
        <f>H724*J724</f>
        <v>-1.3839707212129724E-13</v>
      </c>
      <c r="T673" s="35">
        <f>P673-D673</f>
        <v>9.8907548817805946E-12</v>
      </c>
      <c r="V673" s="35">
        <v>-1.3789060330519552E-13</v>
      </c>
      <c r="X673" s="35">
        <v>1.0721734423044076E-5</v>
      </c>
      <c r="Y673" s="35">
        <v>-1.3920595509799259E-2</v>
      </c>
      <c r="Z673" s="35">
        <v>-8.199299105097319E-6</v>
      </c>
      <c r="AA673" s="35">
        <v>4.8781731486594732E-5</v>
      </c>
      <c r="AC673" s="43">
        <f t="shared" ref="AC673:AC674" si="1537">SUM(AE673:DG673)</f>
        <v>127.41798401804941</v>
      </c>
      <c r="AD673" s="37" t="s">
        <v>404</v>
      </c>
      <c r="AE673" s="35">
        <f>EXP(AE672)</f>
        <v>1.042174806876037</v>
      </c>
      <c r="AF673" s="35">
        <f t="shared" ref="AF673:CQ673" si="1538">EXP(AF672)</f>
        <v>1.4394179508625722</v>
      </c>
      <c r="AG673" s="35">
        <f t="shared" si="1538"/>
        <v>2.1552360579797849</v>
      </c>
      <c r="AH673" s="35">
        <f t="shared" si="1538"/>
        <v>0.87435868951803564</v>
      </c>
      <c r="AI673" s="35">
        <f t="shared" si="1538"/>
        <v>1.2076357870879113</v>
      </c>
      <c r="AJ673" s="35">
        <f t="shared" si="1538"/>
        <v>1.8081893390859625</v>
      </c>
      <c r="AK673" s="35">
        <f t="shared" si="1538"/>
        <v>0.51634123652227115</v>
      </c>
      <c r="AL673" s="35">
        <f t="shared" si="1538"/>
        <v>0.71315372403656563</v>
      </c>
      <c r="AM673" s="35">
        <f t="shared" si="1538"/>
        <v>1.0678028712960776</v>
      </c>
      <c r="AN673" s="35">
        <f t="shared" si="1538"/>
        <v>1.7856621556804084</v>
      </c>
      <c r="AO673" s="35">
        <f t="shared" si="1538"/>
        <v>2.4662984982020073</v>
      </c>
      <c r="AP673" s="35">
        <f t="shared" si="1538"/>
        <v>3.6927811341251284</v>
      </c>
      <c r="AQ673" s="35">
        <f t="shared" si="1538"/>
        <v>1.4981260457089371</v>
      </c>
      <c r="AR673" s="35">
        <f t="shared" si="1538"/>
        <v>2.0691629740237105</v>
      </c>
      <c r="AS673" s="35">
        <f t="shared" si="1538"/>
        <v>3.0981513387270248</v>
      </c>
      <c r="AT673" s="35">
        <f t="shared" si="1538"/>
        <v>0.88469899616822756</v>
      </c>
      <c r="AU673" s="35">
        <f t="shared" si="1538"/>
        <v>1.2219174823577532</v>
      </c>
      <c r="AV673" s="35">
        <f t="shared" si="1538"/>
        <v>1.8295732773619839</v>
      </c>
      <c r="AW673" s="35">
        <f t="shared" si="1538"/>
        <v>3.6610943951316441</v>
      </c>
      <c r="AX673" s="35">
        <f t="shared" si="1538"/>
        <v>5.0565845167102275</v>
      </c>
      <c r="AY673" s="35">
        <f t="shared" si="1538"/>
        <v>7.5712083999685076</v>
      </c>
      <c r="AZ673" s="35">
        <f t="shared" si="1538"/>
        <v>3.0715669544196631</v>
      </c>
      <c r="BA673" s="35">
        <f t="shared" si="1538"/>
        <v>4.2423483875232826</v>
      </c>
      <c r="BB673" s="35">
        <f t="shared" si="1538"/>
        <v>6.3520551552267825</v>
      </c>
      <c r="BC673" s="35">
        <f t="shared" si="1538"/>
        <v>1.8138742124015694</v>
      </c>
      <c r="BD673" s="35">
        <f t="shared" si="1538"/>
        <v>2.5052640734656419</v>
      </c>
      <c r="BE673" s="35">
        <f t="shared" si="1538"/>
        <v>3.7511241697790783</v>
      </c>
      <c r="BF673" s="35">
        <f t="shared" si="1538"/>
        <v>0.66156608560132613</v>
      </c>
      <c r="BG673" s="35">
        <f t="shared" si="1538"/>
        <v>0.91373356275124695</v>
      </c>
      <c r="BH673" s="35">
        <f t="shared" si="1538"/>
        <v>1.3681304451203422</v>
      </c>
      <c r="BI673" s="35">
        <f t="shared" si="1538"/>
        <v>0.55503745803438553</v>
      </c>
      <c r="BJ673" s="35">
        <f t="shared" si="1538"/>
        <v>0.76659968675567502</v>
      </c>
      <c r="BK673" s="35">
        <f t="shared" si="1538"/>
        <v>1.1478273464227364</v>
      </c>
      <c r="BL673" s="35">
        <f t="shared" si="1538"/>
        <v>0.32777020556131992</v>
      </c>
      <c r="BM673" s="35">
        <f t="shared" si="1538"/>
        <v>0.45270554856062439</v>
      </c>
      <c r="BN673" s="35">
        <f t="shared" si="1538"/>
        <v>0.67783462150148599</v>
      </c>
      <c r="BO673" s="35">
        <f t="shared" si="1538"/>
        <v>1.1335272305046509</v>
      </c>
      <c r="BP673" s="35">
        <f t="shared" si="1538"/>
        <v>1.5655909475213468</v>
      </c>
      <c r="BQ673" s="35">
        <f t="shared" si="1538"/>
        <v>2.3441544966996841</v>
      </c>
      <c r="BR673" s="35">
        <f t="shared" si="1538"/>
        <v>0.9510010962248715</v>
      </c>
      <c r="BS673" s="35">
        <f t="shared" si="1538"/>
        <v>1.3134917867563545</v>
      </c>
      <c r="BT673" s="35">
        <f t="shared" si="1538"/>
        <v>1.9666872008794805</v>
      </c>
      <c r="BU673" s="35">
        <f t="shared" si="1538"/>
        <v>0.56160142038441618</v>
      </c>
      <c r="BV673" s="35">
        <f t="shared" si="1538"/>
        <v>0.77566561808800305</v>
      </c>
      <c r="BW673" s="35">
        <f t="shared" si="1538"/>
        <v>1.1614017374430048</v>
      </c>
      <c r="BX673" s="35">
        <f t="shared" si="1538"/>
        <v>2.3240399518622135</v>
      </c>
      <c r="BY673" s="35">
        <f t="shared" si="1538"/>
        <v>3.2098884017930076</v>
      </c>
      <c r="BZ673" s="35">
        <f t="shared" si="1538"/>
        <v>4.806156003188466</v>
      </c>
      <c r="CA673" s="35">
        <f t="shared" si="1538"/>
        <v>1.9498115990626781</v>
      </c>
      <c r="CB673" s="35">
        <f t="shared" si="1538"/>
        <v>2.6930163711246862</v>
      </c>
      <c r="CC673" s="35">
        <f t="shared" si="1538"/>
        <v>4.0322451059469495</v>
      </c>
      <c r="CD673" s="35">
        <f t="shared" si="1538"/>
        <v>1.1514360686464284</v>
      </c>
      <c r="CE673" s="35">
        <f t="shared" si="1538"/>
        <v>1.5903260523524052</v>
      </c>
      <c r="CF673" s="35">
        <f t="shared" si="1538"/>
        <v>2.3811902928684487</v>
      </c>
      <c r="CG673" s="35">
        <f t="shared" si="1538"/>
        <v>0.26658674966200729</v>
      </c>
      <c r="CH673" s="35">
        <f t="shared" si="1538"/>
        <v>0.36820094900954881</v>
      </c>
      <c r="CI673" s="35">
        <f t="shared" si="1538"/>
        <v>0.55130614524587129</v>
      </c>
      <c r="CJ673" s="35">
        <f t="shared" si="1538"/>
        <v>0.22365963899669555</v>
      </c>
      <c r="CK673" s="35">
        <f t="shared" si="1538"/>
        <v>0.30891141978408981</v>
      </c>
      <c r="CL673" s="35">
        <f t="shared" si="1538"/>
        <v>0.4625321160135823</v>
      </c>
      <c r="CM673" s="35">
        <f t="shared" si="1538"/>
        <v>0.13207931246538657</v>
      </c>
      <c r="CN673" s="35">
        <f t="shared" si="1538"/>
        <v>0.18242365104770561</v>
      </c>
      <c r="CO673" s="35">
        <f t="shared" si="1538"/>
        <v>0.27314237003278424</v>
      </c>
      <c r="CP673" s="35">
        <f t="shared" si="1538"/>
        <v>0.45676969634703113</v>
      </c>
      <c r="CQ673" s="35">
        <f t="shared" si="1538"/>
        <v>0.63087545006273427</v>
      </c>
      <c r="CR673" s="35">
        <f t="shared" ref="CR673:DG673" si="1539">EXP(CR672)</f>
        <v>0.94460786546022812</v>
      </c>
      <c r="CS673" s="35">
        <f t="shared" si="1539"/>
        <v>0.38321839145843617</v>
      </c>
      <c r="CT673" s="35">
        <f t="shared" si="1539"/>
        <v>0.5292887797004342</v>
      </c>
      <c r="CU673" s="35">
        <f t="shared" si="1539"/>
        <v>0.79250245726816448</v>
      </c>
      <c r="CV673" s="35">
        <f t="shared" si="1539"/>
        <v>0.22630467390081691</v>
      </c>
      <c r="CW673" s="35">
        <f t="shared" si="1539"/>
        <v>0.31256465597491939</v>
      </c>
      <c r="CX673" s="35">
        <f t="shared" si="1539"/>
        <v>0.4680020952938006</v>
      </c>
      <c r="CY673" s="35">
        <f t="shared" si="1539"/>
        <v>0.93650244523712523</v>
      </c>
      <c r="CZ673" s="35">
        <f t="shared" si="1539"/>
        <v>1.2934667215203113</v>
      </c>
      <c r="DA673" s="35">
        <f t="shared" si="1539"/>
        <v>1.9367037324683389</v>
      </c>
      <c r="DB673" s="35">
        <f t="shared" si="1539"/>
        <v>0.78570221170714483</v>
      </c>
      <c r="DC673" s="35">
        <f t="shared" si="1539"/>
        <v>1.0851863431181679</v>
      </c>
      <c r="DD673" s="35">
        <f t="shared" si="1539"/>
        <v>1.624846164322149</v>
      </c>
      <c r="DE673" s="35">
        <f t="shared" si="1539"/>
        <v>0.46398629806581471</v>
      </c>
      <c r="DF673" s="35">
        <f t="shared" si="1539"/>
        <v>0.64084278566680664</v>
      </c>
      <c r="DG673" s="35">
        <f t="shared" si="1539"/>
        <v>0.95953192631622164</v>
      </c>
    </row>
    <row r="674" spans="2:111" x14ac:dyDescent="0.2">
      <c r="B674" s="36">
        <f t="shared" si="1536"/>
        <v>-0.35114855557955582</v>
      </c>
      <c r="D674" s="36">
        <f>$CE$5-$CE$7*SUMPRODUCT($B$5:$CD$5,AE674:DG674)</f>
        <v>3.1619151741324458E-12</v>
      </c>
      <c r="F674" s="36">
        <f>SUMPRODUCT($B$7:$CD$7, LN(AE674:DG674))</f>
        <v>-487.23803414472997</v>
      </c>
      <c r="H674" s="36">
        <f t="shared" si="1532"/>
        <v>-1.0912850325473736E-5</v>
      </c>
      <c r="I674" s="36">
        <f t="shared" si="1532"/>
        <v>-1.0148703089522663E-5</v>
      </c>
      <c r="J674" s="36">
        <f t="shared" si="1532"/>
        <v>-1.4511795577748171E-2</v>
      </c>
      <c r="K674" s="36">
        <f t="shared" si="1532"/>
        <v>-1.9288068743179886E-5</v>
      </c>
      <c r="M674" s="36">
        <v>-4.5921529004860353E-14</v>
      </c>
      <c r="N674" s="36">
        <f>IFERROR(M674/(MAX(ABS(M672),ABS(M673),ABS(M674),ABS(M675))),0)</f>
        <v>-9.322207693775604E-2</v>
      </c>
      <c r="P674" s="36">
        <f>L725</f>
        <v>3.4106051316484809E-13</v>
      </c>
      <c r="R674" s="36">
        <f>H725*J725</f>
        <v>4.1047974654888309E-14</v>
      </c>
      <c r="T674" s="36">
        <f>P674-D674</f>
        <v>-2.8208546609675977E-12</v>
      </c>
      <c r="V674" s="36">
        <v>4.0968523473972764E-14</v>
      </c>
      <c r="X674" s="36">
        <v>-9.4469360691074034E-6</v>
      </c>
      <c r="Y674" s="36">
        <v>-8.199299105097319E-6</v>
      </c>
      <c r="Z674" s="36">
        <v>-1.451220404753667E-2</v>
      </c>
      <c r="AA674" s="36">
        <v>-2.0495316946577856E-5</v>
      </c>
      <c r="AC674" s="44">
        <f t="shared" si="1537"/>
        <v>0.99999999999999978</v>
      </c>
      <c r="AD674" s="37" t="s">
        <v>405</v>
      </c>
      <c r="AE674" s="36">
        <f t="shared" ref="AE674:BJ674" si="1540">AE673/$AC673</f>
        <v>8.1791814154617889E-3</v>
      </c>
      <c r="AF674" s="36">
        <f t="shared" si="1540"/>
        <v>1.1296819377229129E-2</v>
      </c>
      <c r="AG674" s="36">
        <f t="shared" si="1540"/>
        <v>1.6914692808783448E-2</v>
      </c>
      <c r="AH674" s="36">
        <f t="shared" si="1540"/>
        <v>6.8621293631060606E-3</v>
      </c>
      <c r="AI674" s="36">
        <f t="shared" si="1540"/>
        <v>9.4777499141474684E-3</v>
      </c>
      <c r="AJ674" s="36">
        <f t="shared" si="1540"/>
        <v>1.4191005712583108E-2</v>
      </c>
      <c r="AK674" s="36">
        <f t="shared" si="1540"/>
        <v>4.0523419084163882E-3</v>
      </c>
      <c r="AL674" s="36">
        <f t="shared" si="1540"/>
        <v>5.5969628583634138E-3</v>
      </c>
      <c r="AM674" s="36">
        <f t="shared" si="1540"/>
        <v>8.380315224143068E-3</v>
      </c>
      <c r="AN674" s="36">
        <f t="shared" si="1540"/>
        <v>1.4014208193934855E-2</v>
      </c>
      <c r="AO674" s="36">
        <f t="shared" si="1540"/>
        <v>1.9355968603714867E-2</v>
      </c>
      <c r="AP674" s="36">
        <f t="shared" si="1540"/>
        <v>2.8981632087367096E-2</v>
      </c>
      <c r="AQ674" s="36">
        <f t="shared" si="1540"/>
        <v>1.1757571407633635E-2</v>
      </c>
      <c r="AR674" s="36">
        <f t="shared" si="1540"/>
        <v>1.6239175262187502E-2</v>
      </c>
      <c r="AS674" s="36">
        <f t="shared" si="1540"/>
        <v>2.4314867030765106E-2</v>
      </c>
      <c r="AT674" s="36">
        <f t="shared" si="1540"/>
        <v>6.9432820098841415E-3</v>
      </c>
      <c r="AU674" s="36">
        <f t="shared" si="1540"/>
        <v>9.5898353107255439E-3</v>
      </c>
      <c r="AV674" s="36">
        <f t="shared" si="1540"/>
        <v>1.4358830831155009E-2</v>
      </c>
      <c r="AW674" s="36">
        <f t="shared" si="1540"/>
        <v>2.8732948675541999E-2</v>
      </c>
      <c r="AX674" s="36">
        <f t="shared" si="1540"/>
        <v>3.9685014291184643E-2</v>
      </c>
      <c r="AY674" s="36">
        <f t="shared" si="1540"/>
        <v>5.9420249490809769E-2</v>
      </c>
      <c r="AZ674" s="36">
        <f t="shared" si="1540"/>
        <v>2.4106227846020227E-2</v>
      </c>
      <c r="BA674" s="36">
        <f t="shared" si="1540"/>
        <v>3.3294737946272419E-2</v>
      </c>
      <c r="BB674" s="36">
        <f t="shared" si="1540"/>
        <v>4.9852108430211713E-2</v>
      </c>
      <c r="BC674" s="36">
        <f t="shared" si="1540"/>
        <v>1.4235621654040805E-2</v>
      </c>
      <c r="BD674" s="36">
        <f t="shared" si="1540"/>
        <v>1.9661777674262672E-2</v>
      </c>
      <c r="BE674" s="36">
        <f t="shared" si="1540"/>
        <v>2.9439519065438301E-2</v>
      </c>
      <c r="BF674" s="36">
        <f t="shared" si="1540"/>
        <v>5.1920934921369649E-3</v>
      </c>
      <c r="BG674" s="36">
        <f t="shared" si="1540"/>
        <v>7.1711506801254363E-3</v>
      </c>
      <c r="BH674" s="36">
        <f t="shared" si="1540"/>
        <v>1.0737341794126483E-2</v>
      </c>
      <c r="BI674" s="36">
        <f t="shared" si="1540"/>
        <v>4.3560370407034667E-3</v>
      </c>
      <c r="BJ674" s="36">
        <f t="shared" si="1540"/>
        <v>6.0164166986591333E-3</v>
      </c>
      <c r="BK674" s="36">
        <f t="shared" ref="BK674:CP674" si="1541">BK673/$AC673</f>
        <v>9.0083621654235314E-3</v>
      </c>
      <c r="BL674" s="36">
        <f t="shared" si="1541"/>
        <v>2.5724014399324479E-3</v>
      </c>
      <c r="BM674" s="36">
        <f t="shared" si="1541"/>
        <v>3.5529172121927179E-3</v>
      </c>
      <c r="BN674" s="36">
        <f t="shared" si="1541"/>
        <v>5.3197719829366254E-3</v>
      </c>
      <c r="BO674" s="36">
        <f t="shared" si="1541"/>
        <v>8.8961322001773393E-3</v>
      </c>
      <c r="BP674" s="36">
        <f t="shared" si="1541"/>
        <v>1.2287048485240299E-2</v>
      </c>
      <c r="BQ674" s="36">
        <f t="shared" si="1541"/>
        <v>1.8397359797872982E-2</v>
      </c>
      <c r="BR674" s="36">
        <f t="shared" si="1541"/>
        <v>7.4636332033801234E-3</v>
      </c>
      <c r="BS674" s="36">
        <f t="shared" si="1541"/>
        <v>1.0308527456927051E-2</v>
      </c>
      <c r="BT674" s="36">
        <f t="shared" si="1541"/>
        <v>1.5434926364875536E-2</v>
      </c>
      <c r="BU674" s="36">
        <f t="shared" si="1541"/>
        <v>4.40755223614951E-3</v>
      </c>
      <c r="BV674" s="36">
        <f t="shared" si="1541"/>
        <v>6.0875678112920547E-3</v>
      </c>
      <c r="BW674" s="36">
        <f t="shared" si="1541"/>
        <v>9.1148965069050708E-3</v>
      </c>
      <c r="BX674" s="36">
        <f t="shared" si="1541"/>
        <v>1.8239497114732259E-2</v>
      </c>
      <c r="BY674" s="36">
        <f t="shared" si="1541"/>
        <v>2.5191800251197747E-2</v>
      </c>
      <c r="BZ674" s="36">
        <f t="shared" si="1541"/>
        <v>3.7719604812674244E-2</v>
      </c>
      <c r="CA674" s="36">
        <f t="shared" si="1541"/>
        <v>1.5302483508030368E-2</v>
      </c>
      <c r="CB674" s="36">
        <f t="shared" si="1541"/>
        <v>2.113529257175507E-2</v>
      </c>
      <c r="CC674" s="36">
        <f t="shared" si="1541"/>
        <v>3.164580837643579E-2</v>
      </c>
      <c r="CD674" s="36">
        <f t="shared" si="1541"/>
        <v>9.0366840875721402E-3</v>
      </c>
      <c r="CE674" s="36">
        <f t="shared" si="1541"/>
        <v>1.2481174181245305E-2</v>
      </c>
      <c r="CF674" s="36">
        <f t="shared" si="1541"/>
        <v>1.8688023603725679E-2</v>
      </c>
      <c r="CG674" s="36">
        <f t="shared" si="1541"/>
        <v>2.0922223163116747E-3</v>
      </c>
      <c r="CH674" s="36">
        <f t="shared" si="1541"/>
        <v>2.8897094224736067E-3</v>
      </c>
      <c r="CI674" s="36">
        <f t="shared" si="1541"/>
        <v>4.3267530050371539E-3</v>
      </c>
      <c r="CJ674" s="36">
        <f t="shared" si="1541"/>
        <v>1.7553223802772851E-3</v>
      </c>
      <c r="CK674" s="36">
        <f t="shared" si="1541"/>
        <v>2.4243941870900339E-3</v>
      </c>
      <c r="CL674" s="36">
        <f t="shared" si="1541"/>
        <v>3.6300379383499134E-3</v>
      </c>
      <c r="CM674" s="36">
        <f t="shared" si="1541"/>
        <v>1.036582971259982E-3</v>
      </c>
      <c r="CN674" s="36">
        <f t="shared" si="1541"/>
        <v>1.4316946893608391E-3</v>
      </c>
      <c r="CO674" s="36">
        <f t="shared" si="1541"/>
        <v>2.1436720423554357E-3</v>
      </c>
      <c r="CP674" s="36">
        <f t="shared" si="1541"/>
        <v>3.5848133987297064E-3</v>
      </c>
      <c r="CQ674" s="36">
        <f t="shared" ref="CQ674:DG674" si="1542">CQ673/$AC673</f>
        <v>4.9512276852015456E-3</v>
      </c>
      <c r="CR674" s="36">
        <f t="shared" si="1542"/>
        <v>7.4134579411209295E-3</v>
      </c>
      <c r="CS674" s="36">
        <f t="shared" si="1542"/>
        <v>3.0075690995405432E-3</v>
      </c>
      <c r="CT674" s="36">
        <f t="shared" si="1542"/>
        <v>4.1539566316279005E-3</v>
      </c>
      <c r="CU674" s="36">
        <f t="shared" si="1542"/>
        <v>6.2197064517666711E-3</v>
      </c>
      <c r="CV674" s="36">
        <f t="shared" si="1542"/>
        <v>1.7760811053858746E-3</v>
      </c>
      <c r="CW674" s="36">
        <f t="shared" si="1542"/>
        <v>2.4530654631189502E-3</v>
      </c>
      <c r="CX674" s="36">
        <f t="shared" si="1542"/>
        <v>3.6729673515122144E-3</v>
      </c>
      <c r="CY674" s="36">
        <f t="shared" si="1542"/>
        <v>7.3498450980394167E-3</v>
      </c>
      <c r="CZ674" s="36">
        <f t="shared" si="1542"/>
        <v>1.0151367026314631E-2</v>
      </c>
      <c r="DA674" s="36">
        <f t="shared" si="1542"/>
        <v>1.5199610536876764E-2</v>
      </c>
      <c r="DB674" s="36">
        <f t="shared" si="1542"/>
        <v>6.1663368618031667E-3</v>
      </c>
      <c r="DC674" s="36">
        <f t="shared" si="1542"/>
        <v>8.5167439391008234E-3</v>
      </c>
      <c r="DD674" s="36">
        <f t="shared" si="1542"/>
        <v>1.2752094430343374E-2</v>
      </c>
      <c r="DE674" s="36">
        <f t="shared" si="1542"/>
        <v>3.6414506291363759E-3</v>
      </c>
      <c r="DF674" s="36">
        <f t="shared" si="1542"/>
        <v>5.0294531859492297E-3</v>
      </c>
      <c r="DG674" s="36">
        <f t="shared" si="1542"/>
        <v>7.5305847421059417E-3</v>
      </c>
    </row>
    <row r="675" spans="2:111" x14ac:dyDescent="0.2">
      <c r="B675" s="35">
        <f t="shared" si="1536"/>
        <v>0.36329528352204277</v>
      </c>
      <c r="D675" s="35">
        <f>$CE$6-$CE$7*SUMPRODUCT($B$6:$CD$6,AE674:DG674)</f>
        <v>2.2648549702353193E-11</v>
      </c>
      <c r="H675" s="35">
        <f t="shared" si="1532"/>
        <v>5.6538719823142139E-5</v>
      </c>
      <c r="I675" s="35">
        <f t="shared" si="1532"/>
        <v>4.1099583061549733E-5</v>
      </c>
      <c r="J675" s="35">
        <f t="shared" si="1532"/>
        <v>-1.9288068743179886E-5</v>
      </c>
      <c r="K675" s="35">
        <f t="shared" si="1532"/>
        <v>-1.2709403285425434E-2</v>
      </c>
      <c r="M675" s="35">
        <v>-2.898574071377407E-13</v>
      </c>
      <c r="N675" s="35">
        <f>IFERROR(M675/(MAX(ABS(M672),ABS(M673),ABS(M674),ABS(M675))),0)</f>
        <v>-0.58841920325242258</v>
      </c>
      <c r="P675" s="35">
        <f>L726</f>
        <v>2.3980817331903381E-12</v>
      </c>
      <c r="R675" s="35">
        <f>H726*J726</f>
        <v>2.5909545608688959E-13</v>
      </c>
      <c r="T675" s="35">
        <f>P675-D675</f>
        <v>-2.0250467969162855E-11</v>
      </c>
      <c r="V675" s="35">
        <v>2.5916562661243047E-13</v>
      </c>
      <c r="X675" s="35">
        <v>5.1084567879200113E-5</v>
      </c>
      <c r="Y675" s="35">
        <v>4.8781731486594732E-5</v>
      </c>
      <c r="Z675" s="35">
        <v>-2.0495316946577856E-5</v>
      </c>
      <c r="AA675" s="35">
        <v>-1.2708369558631163E-2</v>
      </c>
    </row>
    <row r="676" spans="2:111" x14ac:dyDescent="0.2">
      <c r="B676" s="3"/>
    </row>
    <row r="677" spans="2:111" ht="13.5" thickBot="1" x14ac:dyDescent="0.25">
      <c r="B677" s="39" t="s">
        <v>406</v>
      </c>
      <c r="D677" s="39" t="s">
        <v>407</v>
      </c>
      <c r="E677" s="39" t="s">
        <v>408</v>
      </c>
      <c r="F677" s="39" t="s">
        <v>409</v>
      </c>
      <c r="H677" s="39" t="s">
        <v>386</v>
      </c>
      <c r="I677" s="39" t="s">
        <v>410</v>
      </c>
      <c r="J677" s="39" t="s">
        <v>411</v>
      </c>
      <c r="K677" s="39" t="s">
        <v>388</v>
      </c>
      <c r="L677" s="39" t="s">
        <v>412</v>
      </c>
      <c r="M677" s="39" t="s">
        <v>413</v>
      </c>
    </row>
    <row r="678" spans="2:111" ht="13.5" thickTop="1" x14ac:dyDescent="0.2">
      <c r="B678" s="32">
        <v>1</v>
      </c>
      <c r="D678" s="32">
        <v>0</v>
      </c>
      <c r="E678" s="32"/>
      <c r="F678" s="32" t="b">
        <v>0</v>
      </c>
      <c r="H678" s="32">
        <v>0</v>
      </c>
      <c r="I678" s="32">
        <f>B672</f>
        <v>-0.68168263192191647</v>
      </c>
      <c r="J678" s="32">
        <f>IF(SUMPRODUCT(L678:L681,N672:N675)&gt;0,N672,-N672)</f>
        <v>-1</v>
      </c>
      <c r="K678" s="32">
        <f>I678+J678*H678</f>
        <v>-0.68168263192191647</v>
      </c>
      <c r="L678" s="32">
        <f>D672</f>
        <v>-2.6361135496699717E-11</v>
      </c>
      <c r="M678" s="32">
        <f>SUMPRODUCT(L678:L681,J678:J681)</f>
        <v>4.3473361808543452E-11</v>
      </c>
    </row>
    <row r="679" spans="2:111" ht="13.5" thickBot="1" x14ac:dyDescent="0.25">
      <c r="H679" s="33">
        <f>H678</f>
        <v>0</v>
      </c>
      <c r="I679" s="33">
        <f>B673</f>
        <v>0.6282262138010416</v>
      </c>
      <c r="J679" s="32">
        <f>IF(SUMPRODUCT(L678:L681,N672:N675)&gt;0,N673,-N673)</f>
        <v>-0.31430692046861597</v>
      </c>
      <c r="K679" s="33">
        <f t="shared" ref="K679:K681" si="1543">I679+J679*H679</f>
        <v>0.6282262138010416</v>
      </c>
      <c r="L679" s="32">
        <f>D673</f>
        <v>-1.1105782959930366E-11</v>
      </c>
      <c r="M679" s="39" t="s">
        <v>414</v>
      </c>
    </row>
    <row r="680" spans="2:111" ht="13.5" thickTop="1" x14ac:dyDescent="0.2">
      <c r="H680" s="33">
        <f t="shared" ref="H680:H681" si="1544">H679</f>
        <v>0</v>
      </c>
      <c r="I680" s="32">
        <f>B674</f>
        <v>-0.35114855557955582</v>
      </c>
      <c r="J680" s="32">
        <f>IF(SUMPRODUCT(L678:L681,N672:N675)&gt;0,N674,-N674)</f>
        <v>9.322207693775604E-2</v>
      </c>
      <c r="K680" s="32">
        <f t="shared" si="1543"/>
        <v>-0.35114855557955582</v>
      </c>
      <c r="L680" s="32">
        <f>D674</f>
        <v>3.1619151741324458E-12</v>
      </c>
      <c r="M680" s="32">
        <f>F674</f>
        <v>-487.23803414472997</v>
      </c>
    </row>
    <row r="681" spans="2:111" x14ac:dyDescent="0.2">
      <c r="H681" s="33">
        <f t="shared" si="1544"/>
        <v>0</v>
      </c>
      <c r="I681" s="34">
        <f>B675</f>
        <v>0.36329528352204277</v>
      </c>
      <c r="J681" s="32">
        <f>IF(SUMPRODUCT(L678:L681,N672:N675)&gt;0,N675,-N675)</f>
        <v>0.58841920325242258</v>
      </c>
      <c r="K681" s="34">
        <f t="shared" si="1543"/>
        <v>0.36329528352204277</v>
      </c>
      <c r="L681" s="32">
        <f>D675</f>
        <v>2.2648549702353193E-11</v>
      </c>
    </row>
    <row r="682" spans="2:111" ht="13.5" thickBot="1" x14ac:dyDescent="0.25">
      <c r="B682" s="39" t="s">
        <v>406</v>
      </c>
      <c r="D682" s="39" t="s">
        <v>407</v>
      </c>
      <c r="E682" s="39" t="s">
        <v>408</v>
      </c>
      <c r="F682" s="39" t="s">
        <v>409</v>
      </c>
      <c r="H682" s="39" t="s">
        <v>386</v>
      </c>
      <c r="I682" s="39" t="s">
        <v>410</v>
      </c>
      <c r="J682" s="39" t="s">
        <v>411</v>
      </c>
      <c r="K682" s="39" t="s">
        <v>388</v>
      </c>
      <c r="L682" s="39" t="s">
        <v>412</v>
      </c>
      <c r="M682" s="39" t="s">
        <v>413</v>
      </c>
      <c r="O682" s="45" t="s">
        <v>375</v>
      </c>
    </row>
    <row r="683" spans="2:111" ht="14.25" thickTop="1" thickBot="1" x14ac:dyDescent="0.25">
      <c r="B683" s="32">
        <f>1+B678</f>
        <v>2</v>
      </c>
      <c r="D683" s="32">
        <v>0</v>
      </c>
      <c r="E683" s="32">
        <f>H683</f>
        <v>3.7574366705244935E-11</v>
      </c>
      <c r="F683" s="32" t="b">
        <f>OR(F678,M683*M678&lt;=0)</f>
        <v>1</v>
      </c>
      <c r="H683" s="32">
        <f>ABS(H665)</f>
        <v>3.7574366705244935E-11</v>
      </c>
      <c r="I683" s="32">
        <f>I678</f>
        <v>-0.68168263192191647</v>
      </c>
      <c r="J683" s="32">
        <f>J678</f>
        <v>-1</v>
      </c>
      <c r="K683" s="32">
        <f>I683+J683*H683</f>
        <v>-0.68168263195949086</v>
      </c>
      <c r="L683" s="32">
        <f>$CE$3-$CE$7*SUMPRODUCT($B$3:$CD$3,Q685:CS685)</f>
        <v>1.9845671772600326E-9</v>
      </c>
      <c r="M683" s="32">
        <f>SUMPRODUCT(L683:L686,J683:J686)</f>
        <v>-3.2727257179509459E-9</v>
      </c>
      <c r="O683" s="46">
        <f>SUM(Q683:CS683)</f>
        <v>7.3626050840926585</v>
      </c>
      <c r="P683" s="39" t="s">
        <v>402</v>
      </c>
      <c r="Q683" s="32">
        <f t="shared" ref="Q683:AV683" si="1545">SUMPRODUCT(B$3:B$6,$K683:$K686)</f>
        <v>4.1309690202159965E-2</v>
      </c>
      <c r="R683" s="32">
        <f t="shared" si="1545"/>
        <v>0.36423883113029532</v>
      </c>
      <c r="S683" s="32">
        <f t="shared" si="1545"/>
        <v>0.76790025729046452</v>
      </c>
      <c r="T683" s="32">
        <f t="shared" si="1545"/>
        <v>-0.13426458758586657</v>
      </c>
      <c r="U683" s="32">
        <f t="shared" si="1545"/>
        <v>0.18866455334226878</v>
      </c>
      <c r="V683" s="32">
        <f t="shared" si="1545"/>
        <v>0.59232597950243793</v>
      </c>
      <c r="W683" s="32">
        <f t="shared" si="1545"/>
        <v>-0.66098742094994622</v>
      </c>
      <c r="X683" s="32">
        <f t="shared" si="1545"/>
        <v>-0.33805828002181082</v>
      </c>
      <c r="Y683" s="32">
        <f t="shared" si="1545"/>
        <v>6.5603146138358326E-2</v>
      </c>
      <c r="Z683" s="32">
        <f t="shared" si="1545"/>
        <v>0.57978930202150147</v>
      </c>
      <c r="AA683" s="32">
        <f t="shared" si="1545"/>
        <v>0.90271844294963677</v>
      </c>
      <c r="AB683" s="32">
        <f t="shared" si="1545"/>
        <v>1.3063798691098059</v>
      </c>
      <c r="AC683" s="32">
        <f t="shared" si="1545"/>
        <v>0.40421502423347483</v>
      </c>
      <c r="AD683" s="32">
        <f t="shared" si="1545"/>
        <v>0.72714416516161018</v>
      </c>
      <c r="AE683" s="32">
        <f t="shared" si="1545"/>
        <v>1.1308055913217794</v>
      </c>
      <c r="AF683" s="32">
        <f t="shared" si="1545"/>
        <v>-0.12250780913060472</v>
      </c>
      <c r="AG683" s="32">
        <f t="shared" si="1545"/>
        <v>0.20042133179753063</v>
      </c>
      <c r="AH683" s="32">
        <f t="shared" si="1545"/>
        <v>0.60408275795769972</v>
      </c>
      <c r="AI683" s="32">
        <f t="shared" si="1545"/>
        <v>1.2977621177806233</v>
      </c>
      <c r="AJ683" s="32">
        <f t="shared" si="1545"/>
        <v>1.6206912587087587</v>
      </c>
      <c r="AK683" s="32">
        <f t="shared" si="1545"/>
        <v>2.0243526848689277</v>
      </c>
      <c r="AL683" s="32">
        <f t="shared" si="1545"/>
        <v>1.1221878399925969</v>
      </c>
      <c r="AM683" s="32">
        <f t="shared" si="1545"/>
        <v>1.4451169809207323</v>
      </c>
      <c r="AN683" s="32">
        <f t="shared" si="1545"/>
        <v>1.8487784070809015</v>
      </c>
      <c r="AO683" s="32">
        <f t="shared" si="1545"/>
        <v>0.59546500662851742</v>
      </c>
      <c r="AP683" s="32">
        <f t="shared" si="1545"/>
        <v>0.91839414755665272</v>
      </c>
      <c r="AQ683" s="32">
        <f t="shared" si="1545"/>
        <v>1.3220555737168218</v>
      </c>
      <c r="AR683" s="32">
        <f t="shared" si="1545"/>
        <v>-0.41314539777083398</v>
      </c>
      <c r="AS683" s="32">
        <f t="shared" si="1545"/>
        <v>-9.0216256842698642E-2</v>
      </c>
      <c r="AT683" s="32">
        <f t="shared" si="1545"/>
        <v>0.31344516931747052</v>
      </c>
      <c r="AU683" s="32">
        <f t="shared" si="1545"/>
        <v>-0.58871967555886051</v>
      </c>
      <c r="AV683" s="32">
        <f t="shared" si="1545"/>
        <v>-0.26579053463072516</v>
      </c>
      <c r="AW683" s="32">
        <f t="shared" ref="AW683:CB683" si="1546">SUMPRODUCT(AH$3:AH$6,$K683:$K686)</f>
        <v>0.13787089152944398</v>
      </c>
      <c r="AX683" s="32">
        <f t="shared" si="1546"/>
        <v>-1.1154425089229401</v>
      </c>
      <c r="AY683" s="32">
        <f t="shared" si="1546"/>
        <v>-0.79251336799480476</v>
      </c>
      <c r="AZ683" s="32">
        <f t="shared" si="1546"/>
        <v>-0.38885194183463562</v>
      </c>
      <c r="BA683" s="32">
        <f t="shared" si="1546"/>
        <v>0.12533421404850753</v>
      </c>
      <c r="BB683" s="32">
        <f t="shared" si="1546"/>
        <v>0.44826335497664288</v>
      </c>
      <c r="BC683" s="32">
        <f t="shared" si="1546"/>
        <v>0.85192478113681203</v>
      </c>
      <c r="BD683" s="32">
        <f t="shared" si="1546"/>
        <v>-5.0240063739519003E-2</v>
      </c>
      <c r="BE683" s="32">
        <f t="shared" si="1546"/>
        <v>0.27268907718861635</v>
      </c>
      <c r="BF683" s="32">
        <f t="shared" si="1546"/>
        <v>0.67635050334878555</v>
      </c>
      <c r="BG683" s="32">
        <f t="shared" si="1546"/>
        <v>-0.5769628971035986</v>
      </c>
      <c r="BH683" s="32">
        <f t="shared" si="1546"/>
        <v>-0.25403375617546325</v>
      </c>
      <c r="BI683" s="32">
        <f t="shared" si="1546"/>
        <v>0.14962766998470589</v>
      </c>
      <c r="BJ683" s="32">
        <f t="shared" si="1546"/>
        <v>0.84330702980762928</v>
      </c>
      <c r="BK683" s="32">
        <f t="shared" si="1546"/>
        <v>1.1662361707357647</v>
      </c>
      <c r="BL683" s="32">
        <f t="shared" si="1546"/>
        <v>1.5698975968959339</v>
      </c>
      <c r="BM683" s="32">
        <f t="shared" si="1546"/>
        <v>0.6677327520196028</v>
      </c>
      <c r="BN683" s="32">
        <f t="shared" si="1546"/>
        <v>0.99066189294773821</v>
      </c>
      <c r="BO683" s="32">
        <f t="shared" si="1546"/>
        <v>1.3943233191079074</v>
      </c>
      <c r="BP683" s="32">
        <f t="shared" si="1546"/>
        <v>0.14100991865552331</v>
      </c>
      <c r="BQ683" s="32">
        <f t="shared" si="1546"/>
        <v>0.46393905958365866</v>
      </c>
      <c r="BR683" s="32">
        <f t="shared" si="1546"/>
        <v>0.86760048574382775</v>
      </c>
      <c r="BS683" s="32">
        <f t="shared" si="1546"/>
        <v>-1.3220555737168218</v>
      </c>
      <c r="BT683" s="32">
        <f t="shared" si="1546"/>
        <v>-0.99912643278868651</v>
      </c>
      <c r="BU683" s="32">
        <f t="shared" si="1546"/>
        <v>-0.59546500662851742</v>
      </c>
      <c r="BV683" s="32">
        <f t="shared" si="1546"/>
        <v>-1.4976298515048485</v>
      </c>
      <c r="BW683" s="32">
        <f t="shared" si="1546"/>
        <v>-1.1747007105767131</v>
      </c>
      <c r="BX683" s="32">
        <f t="shared" si="1546"/>
        <v>-0.7710392844165439</v>
      </c>
      <c r="BY683" s="32">
        <f t="shared" si="1546"/>
        <v>-2.0243526848689277</v>
      </c>
      <c r="BZ683" s="32">
        <f t="shared" si="1546"/>
        <v>-1.7014235439407925</v>
      </c>
      <c r="CA683" s="32">
        <f t="shared" si="1546"/>
        <v>-1.2977621177806233</v>
      </c>
      <c r="CB683" s="32">
        <f t="shared" si="1546"/>
        <v>-0.78357596189748024</v>
      </c>
      <c r="CC683" s="32">
        <f t="shared" ref="CC683:CS683" si="1547">SUMPRODUCT(BN$3:BN$6,$K683:$K686)</f>
        <v>-0.46064682096934495</v>
      </c>
      <c r="CD683" s="32">
        <f t="shared" si="1547"/>
        <v>-5.6985394809175804E-2</v>
      </c>
      <c r="CE683" s="32">
        <f t="shared" si="1547"/>
        <v>-0.95915023968550694</v>
      </c>
      <c r="CF683" s="32">
        <f t="shared" si="1547"/>
        <v>-0.63622109875737154</v>
      </c>
      <c r="CG683" s="32">
        <f t="shared" si="1547"/>
        <v>-0.23255967259720239</v>
      </c>
      <c r="CH683" s="32">
        <f t="shared" si="1547"/>
        <v>-1.4858730730495864</v>
      </c>
      <c r="CI683" s="32">
        <f t="shared" si="1547"/>
        <v>-1.162943932121451</v>
      </c>
      <c r="CJ683" s="32">
        <f t="shared" si="1547"/>
        <v>-0.75928250596128177</v>
      </c>
      <c r="CK683" s="32">
        <f t="shared" si="1547"/>
        <v>-6.5603146138358326E-2</v>
      </c>
      <c r="CL683" s="32">
        <f t="shared" si="1547"/>
        <v>0.25732599478977702</v>
      </c>
      <c r="CM683" s="32">
        <f t="shared" si="1547"/>
        <v>0.66098742094994622</v>
      </c>
      <c r="CN683" s="32">
        <f t="shared" si="1547"/>
        <v>-0.24117742392638486</v>
      </c>
      <c r="CO683" s="32">
        <f t="shared" si="1547"/>
        <v>8.1751717001750476E-2</v>
      </c>
      <c r="CP683" s="32">
        <f t="shared" si="1547"/>
        <v>0.48541314316191964</v>
      </c>
      <c r="CQ683" s="32">
        <f t="shared" si="1547"/>
        <v>-0.76790025729046452</v>
      </c>
      <c r="CR683" s="32">
        <f t="shared" si="1547"/>
        <v>-0.44497111636232911</v>
      </c>
      <c r="CS683" s="32">
        <f t="shared" si="1547"/>
        <v>-4.1309690202159965E-2</v>
      </c>
    </row>
    <row r="684" spans="2:111" ht="14.25" thickTop="1" thickBot="1" x14ac:dyDescent="0.25">
      <c r="H684" s="33">
        <f>H683</f>
        <v>3.7574366705244935E-11</v>
      </c>
      <c r="I684" s="33">
        <f t="shared" ref="I684:J684" si="1548">I679</f>
        <v>0.6282262138010416</v>
      </c>
      <c r="J684" s="33">
        <f t="shared" si="1548"/>
        <v>-0.31430692046861597</v>
      </c>
      <c r="K684" s="33">
        <f t="shared" ref="K684:K686" si="1549">I684+J684*H684</f>
        <v>0.62822621378923171</v>
      </c>
      <c r="L684" s="33">
        <f>$CE$4-$CE$7*SUMPRODUCT($B$4:$CD$4,Q685:CS685)</f>
        <v>8.3593221233968507E-10</v>
      </c>
      <c r="M684" s="39" t="s">
        <v>414</v>
      </c>
      <c r="O684" s="47">
        <f t="shared" ref="O684:O685" si="1550">SUM(Q684:CS684)</f>
        <v>127.41798402032394</v>
      </c>
      <c r="P684" s="39" t="s">
        <v>404</v>
      </c>
      <c r="Q684" s="33">
        <f>EXP(Q683)</f>
        <v>1.0421748069008117</v>
      </c>
      <c r="R684" s="33">
        <f>EXP(R683)</f>
        <v>1.4394179509250788</v>
      </c>
      <c r="S684" s="33">
        <f t="shared" ref="S684:CD684" si="1551">EXP(S683)</f>
        <v>2.1552360581263215</v>
      </c>
      <c r="T684" s="33">
        <f t="shared" si="1551"/>
        <v>0.87435868954035223</v>
      </c>
      <c r="U684" s="33">
        <f t="shared" si="1551"/>
        <v>1.2076357871424679</v>
      </c>
      <c r="V684" s="33">
        <f t="shared" si="1551"/>
        <v>1.8081893392120698</v>
      </c>
      <c r="W684" s="33">
        <f t="shared" si="1551"/>
        <v>0.51634123653816288</v>
      </c>
      <c r="X684" s="33">
        <f t="shared" si="1551"/>
        <v>0.7131537240725303</v>
      </c>
      <c r="Y684" s="33">
        <f t="shared" si="1551"/>
        <v>1.0678028713761591</v>
      </c>
      <c r="Z684" s="33">
        <f t="shared" si="1551"/>
        <v>1.7856621557047814</v>
      </c>
      <c r="AA684" s="33">
        <f t="shared" si="1551"/>
        <v>2.4662984982841403</v>
      </c>
      <c r="AB684" s="33">
        <f t="shared" si="1551"/>
        <v>3.6927811343388228</v>
      </c>
      <c r="AC684" s="33">
        <f t="shared" si="1551"/>
        <v>1.4981260457320091</v>
      </c>
      <c r="AD684" s="33">
        <f t="shared" si="1551"/>
        <v>2.0691629740962414</v>
      </c>
      <c r="AE684" s="33">
        <f t="shared" si="1551"/>
        <v>3.0981513389117352</v>
      </c>
      <c r="AF684" s="33">
        <f t="shared" si="1551"/>
        <v>0.88469899618650083</v>
      </c>
      <c r="AG684" s="33">
        <f t="shared" si="1551"/>
        <v>1.2219174824070058</v>
      </c>
      <c r="AH684" s="33">
        <f t="shared" si="1551"/>
        <v>1.829573277480675</v>
      </c>
      <c r="AI684" s="33">
        <f t="shared" si="1551"/>
        <v>3.661094395132201</v>
      </c>
      <c r="AJ684" s="33">
        <f t="shared" si="1551"/>
        <v>5.0565845168103731</v>
      </c>
      <c r="AK684" s="33">
        <f t="shared" si="1551"/>
        <v>7.5712084003044513</v>
      </c>
      <c r="AL684" s="33">
        <f t="shared" si="1551"/>
        <v>3.0715669544255104</v>
      </c>
      <c r="AM684" s="33">
        <f t="shared" si="1551"/>
        <v>4.242348387614733</v>
      </c>
      <c r="AN684" s="33">
        <f t="shared" si="1551"/>
        <v>6.352055155519758</v>
      </c>
      <c r="AO684" s="33">
        <f t="shared" si="1551"/>
        <v>1.813874212414553</v>
      </c>
      <c r="AP684" s="33">
        <f t="shared" si="1551"/>
        <v>2.5052640735328104</v>
      </c>
      <c r="AQ684" s="33">
        <f t="shared" si="1551"/>
        <v>3.7511241699717996</v>
      </c>
      <c r="AR684" s="33">
        <f t="shared" si="1551"/>
        <v>0.66156608560048091</v>
      </c>
      <c r="AS684" s="33">
        <f t="shared" si="1551"/>
        <v>0.91373356276803708</v>
      </c>
      <c r="AT684" s="33">
        <f t="shared" si="1551"/>
        <v>1.3681304451790917</v>
      </c>
      <c r="AU684" s="33">
        <f t="shared" si="1551"/>
        <v>0.55503745803464843</v>
      </c>
      <c r="AV684" s="33">
        <f t="shared" si="1551"/>
        <v>0.76659968677110413</v>
      </c>
      <c r="AW684" s="33">
        <f t="shared" si="1551"/>
        <v>1.1478273464740358</v>
      </c>
      <c r="AX684" s="33">
        <f t="shared" si="1551"/>
        <v>0.3277702055631973</v>
      </c>
      <c r="AY684" s="33">
        <f t="shared" si="1551"/>
        <v>0.45270554857211442</v>
      </c>
      <c r="AZ684" s="33">
        <f t="shared" si="1551"/>
        <v>0.67783462153534169</v>
      </c>
      <c r="BA684" s="33">
        <f t="shared" si="1551"/>
        <v>1.1335272304917283</v>
      </c>
      <c r="BB684" s="33">
        <f t="shared" si="1551"/>
        <v>1.5655909475342669</v>
      </c>
      <c r="BC684" s="33">
        <f t="shared" si="1551"/>
        <v>2.3441544967766164</v>
      </c>
      <c r="BD684" s="33">
        <f t="shared" si="1551"/>
        <v>0.9510010962156954</v>
      </c>
      <c r="BE684" s="33">
        <f t="shared" si="1551"/>
        <v>1.3134917867694946</v>
      </c>
      <c r="BF684" s="33">
        <f t="shared" si="1551"/>
        <v>1.966687200947469</v>
      </c>
      <c r="BG684" s="33">
        <f t="shared" si="1551"/>
        <v>0.56160142038194805</v>
      </c>
      <c r="BH684" s="33">
        <f t="shared" si="1551"/>
        <v>0.77566561809983814</v>
      </c>
      <c r="BI684" s="33">
        <f t="shared" si="1551"/>
        <v>1.1614017374892565</v>
      </c>
      <c r="BJ684" s="33">
        <f t="shared" si="1551"/>
        <v>2.3240399518043504</v>
      </c>
      <c r="BK684" s="33">
        <f t="shared" si="1551"/>
        <v>3.2098884017761726</v>
      </c>
      <c r="BL684" s="33">
        <f t="shared" si="1551"/>
        <v>4.8061560032813295</v>
      </c>
      <c r="BM684" s="33">
        <f t="shared" si="1551"/>
        <v>1.9498115990175477</v>
      </c>
      <c r="BN684" s="33">
        <f t="shared" si="1551"/>
        <v>2.693016371115279</v>
      </c>
      <c r="BO684" s="33">
        <f t="shared" si="1551"/>
        <v>4.0322451060319215</v>
      </c>
      <c r="BP684" s="33">
        <f t="shared" si="1551"/>
        <v>1.1514360686258271</v>
      </c>
      <c r="BQ684" s="33">
        <f t="shared" si="1551"/>
        <v>1.5903260523552059</v>
      </c>
      <c r="BR684" s="33">
        <f t="shared" si="1551"/>
        <v>2.3811902929311386</v>
      </c>
      <c r="BS684" s="33">
        <f t="shared" si="1551"/>
        <v>0.26658674964831086</v>
      </c>
      <c r="BT684" s="33">
        <f t="shared" si="1551"/>
        <v>0.36820094899786793</v>
      </c>
      <c r="BU684" s="33">
        <f t="shared" si="1551"/>
        <v>0.55130614524192501</v>
      </c>
      <c r="BV684" s="33">
        <f t="shared" si="1551"/>
        <v>0.22365963898559627</v>
      </c>
      <c r="BW684" s="33">
        <f t="shared" si="1551"/>
        <v>0.30891141977483083</v>
      </c>
      <c r="BX684" s="33">
        <f t="shared" si="1551"/>
        <v>0.46253211601108157</v>
      </c>
      <c r="BY684" s="33">
        <f t="shared" si="1551"/>
        <v>0.13207931245952606</v>
      </c>
      <c r="BZ684" s="33">
        <f t="shared" si="1551"/>
        <v>0.18242365104319636</v>
      </c>
      <c r="CA684" s="33">
        <f t="shared" si="1551"/>
        <v>0.27314237003274272</v>
      </c>
      <c r="CB684" s="33">
        <f t="shared" si="1551"/>
        <v>0.45676969631894004</v>
      </c>
      <c r="CC684" s="33">
        <f t="shared" si="1551"/>
        <v>0.63087545003633416</v>
      </c>
      <c r="CD684" s="33">
        <f t="shared" si="1551"/>
        <v>0.94460786544390474</v>
      </c>
      <c r="CE684" s="33">
        <f t="shared" ref="CE684:CS684" si="1552">EXP(CE683)</f>
        <v>0.38321839143553948</v>
      </c>
      <c r="CF684" s="33">
        <f t="shared" si="1552"/>
        <v>0.52928877967921217</v>
      </c>
      <c r="CG684" s="33">
        <f t="shared" si="1552"/>
        <v>0.79250245725585744</v>
      </c>
      <c r="CH684" s="33">
        <f t="shared" si="1552"/>
        <v>0.22630467388848469</v>
      </c>
      <c r="CI684" s="33">
        <f t="shared" si="1552"/>
        <v>0.31256465596402933</v>
      </c>
      <c r="CJ684" s="33">
        <f t="shared" si="1552"/>
        <v>0.468002095288992</v>
      </c>
      <c r="CK684" s="33">
        <f t="shared" si="1552"/>
        <v>0.93650244516689074</v>
      </c>
      <c r="CL684" s="33">
        <f t="shared" si="1552"/>
        <v>1.2934667214487261</v>
      </c>
      <c r="CM684" s="33">
        <f t="shared" si="1552"/>
        <v>1.9367037324087322</v>
      </c>
      <c r="CN684" s="33">
        <f t="shared" si="1552"/>
        <v>0.78570221164959597</v>
      </c>
      <c r="CO684" s="33">
        <f t="shared" si="1552"/>
        <v>1.0851863430600102</v>
      </c>
      <c r="CP684" s="33">
        <f t="shared" si="1552"/>
        <v>1.6248461642749861</v>
      </c>
      <c r="CQ684" s="33">
        <f t="shared" si="1552"/>
        <v>0.46398629803426777</v>
      </c>
      <c r="CR684" s="33">
        <f t="shared" si="1552"/>
        <v>0.64084278563582942</v>
      </c>
      <c r="CS684" s="33">
        <f t="shared" si="1552"/>
        <v>0.95953192629341166</v>
      </c>
    </row>
    <row r="685" spans="2:111" ht="14.25" thickTop="1" thickBot="1" x14ac:dyDescent="0.25">
      <c r="H685" s="32">
        <f t="shared" ref="H685:H686" si="1553">H684</f>
        <v>3.7574366705244935E-11</v>
      </c>
      <c r="I685" s="32">
        <f t="shared" ref="I685:J685" si="1554">I680</f>
        <v>-0.35114855557955582</v>
      </c>
      <c r="J685" s="32">
        <f t="shared" si="1554"/>
        <v>9.322207693775604E-2</v>
      </c>
      <c r="K685" s="32">
        <f t="shared" si="1549"/>
        <v>-0.35114855557605307</v>
      </c>
      <c r="L685" s="32">
        <f>$CE$5-$CE$7*SUMPRODUCT($B$5:$CD$5,Q685:CS685)</f>
        <v>-2.3800339477020316E-10</v>
      </c>
      <c r="M685" s="32">
        <f>SUMPRODUCT($B$7:$CD$7, LN(Q685:CS685))</f>
        <v>-487.23803414472991</v>
      </c>
      <c r="O685" s="48">
        <f t="shared" si="1550"/>
        <v>1.0000000000000007</v>
      </c>
      <c r="P685" s="39" t="s">
        <v>405</v>
      </c>
      <c r="Q685" s="32">
        <f t="shared" ref="Q685:AV685" si="1555">Q684/$O684</f>
        <v>8.1791814155102189E-3</v>
      </c>
      <c r="R685" s="32">
        <f t="shared" si="1555"/>
        <v>1.1296819377518036E-2</v>
      </c>
      <c r="S685" s="32">
        <f t="shared" si="1555"/>
        <v>1.6914692809631551E-2</v>
      </c>
      <c r="T685" s="32">
        <f t="shared" si="1555"/>
        <v>6.8621293631587104E-3</v>
      </c>
      <c r="U685" s="32">
        <f t="shared" si="1555"/>
        <v>9.4777499144064522E-3</v>
      </c>
      <c r="V685" s="32">
        <f t="shared" si="1555"/>
        <v>1.41910057133195E-2</v>
      </c>
      <c r="W685" s="32">
        <f t="shared" si="1555"/>
        <v>4.0523419084687708E-3</v>
      </c>
      <c r="X685" s="32">
        <f t="shared" si="1555"/>
        <v>5.5969628585457601E-3</v>
      </c>
      <c r="Y685" s="32">
        <f t="shared" si="1555"/>
        <v>8.3803152246219662E-3</v>
      </c>
      <c r="Z685" s="32">
        <f t="shared" si="1555"/>
        <v>1.4014208193875971E-2</v>
      </c>
      <c r="AA685" s="32">
        <f t="shared" si="1555"/>
        <v>1.9355968604013941E-2</v>
      </c>
      <c r="AB685" s="32">
        <f t="shared" si="1555"/>
        <v>2.898163208852686E-2</v>
      </c>
      <c r="AC685" s="32">
        <f t="shared" si="1555"/>
        <v>1.1757571407604825E-2</v>
      </c>
      <c r="AD685" s="32">
        <f t="shared" si="1555"/>
        <v>1.6239175262466852E-2</v>
      </c>
      <c r="AE685" s="32">
        <f t="shared" si="1555"/>
        <v>2.4314867031780703E-2</v>
      </c>
      <c r="AF685" s="32">
        <f t="shared" si="1555"/>
        <v>6.9432820099036095E-3</v>
      </c>
      <c r="AG685" s="32">
        <f t="shared" si="1555"/>
        <v>9.5898353109408994E-3</v>
      </c>
      <c r="AH685" s="32">
        <f t="shared" si="1555"/>
        <v>1.4358830831830198E-2</v>
      </c>
      <c r="AI685" s="32">
        <f t="shared" si="1555"/>
        <v>2.8732948675033457E-2</v>
      </c>
      <c r="AJ685" s="32">
        <f t="shared" si="1555"/>
        <v>3.9685014291262193E-2</v>
      </c>
      <c r="AK685" s="32">
        <f t="shared" si="1555"/>
        <v>5.9420249492385606E-2</v>
      </c>
      <c r="AL685" s="32">
        <f t="shared" si="1555"/>
        <v>2.4106227845635798E-2</v>
      </c>
      <c r="AM685" s="32">
        <f t="shared" si="1555"/>
        <v>3.32947379463958E-2</v>
      </c>
      <c r="AN685" s="32">
        <f t="shared" si="1555"/>
        <v>4.9852108431621134E-2</v>
      </c>
      <c r="AO685" s="32">
        <f t="shared" si="1555"/>
        <v>1.4235621653888584E-2</v>
      </c>
      <c r="AP685" s="32">
        <f t="shared" si="1555"/>
        <v>1.9661777674438843E-2</v>
      </c>
      <c r="AQ685" s="32">
        <f t="shared" si="1555"/>
        <v>2.943951906642529E-2</v>
      </c>
      <c r="AR685" s="32">
        <f t="shared" si="1555"/>
        <v>5.1920934920376477E-3</v>
      </c>
      <c r="AS685" s="32">
        <f t="shared" si="1555"/>
        <v>7.1711506801291963E-3</v>
      </c>
      <c r="AT685" s="32">
        <f t="shared" si="1555"/>
        <v>1.0737341794395889E-2</v>
      </c>
      <c r="AU685" s="32">
        <f t="shared" si="1555"/>
        <v>4.3560370406277703E-3</v>
      </c>
      <c r="AV685" s="32">
        <f t="shared" si="1555"/>
        <v>6.0164166986728246E-3</v>
      </c>
      <c r="AW685" s="32">
        <f t="shared" ref="AW685:CB685" si="1556">AW684/$O684</f>
        <v>9.0083621656653311E-3</v>
      </c>
      <c r="AX685" s="32">
        <f t="shared" si="1556"/>
        <v>2.5724014399012619E-3</v>
      </c>
      <c r="AY685" s="32">
        <f t="shared" si="1556"/>
        <v>3.5529172122194708E-3</v>
      </c>
      <c r="AZ685" s="32">
        <f t="shared" si="1556"/>
        <v>5.3197719831073681E-3</v>
      </c>
      <c r="BA685" s="32">
        <f t="shared" si="1556"/>
        <v>8.8961321999171152E-3</v>
      </c>
      <c r="BB685" s="32">
        <f t="shared" si="1556"/>
        <v>1.2287048485122364E-2</v>
      </c>
      <c r="BC685" s="32">
        <f t="shared" si="1556"/>
        <v>1.8397359798148348E-2</v>
      </c>
      <c r="BD685" s="32">
        <f t="shared" si="1556"/>
        <v>7.4636332031748744E-3</v>
      </c>
      <c r="BE685" s="32">
        <f t="shared" si="1556"/>
        <v>1.0308527456846159E-2</v>
      </c>
      <c r="BF685" s="32">
        <f t="shared" si="1556"/>
        <v>1.5434926365133593E-2</v>
      </c>
      <c r="BG685" s="32">
        <f t="shared" si="1556"/>
        <v>4.4075522360514608E-3</v>
      </c>
      <c r="BH685" s="32">
        <f t="shared" si="1556"/>
        <v>6.0875678112762696E-3</v>
      </c>
      <c r="BI685" s="32">
        <f t="shared" si="1556"/>
        <v>9.1148965071053533E-3</v>
      </c>
      <c r="BJ685" s="32">
        <f t="shared" si="1556"/>
        <v>1.8239497113952549E-2</v>
      </c>
      <c r="BK685" s="32">
        <f t="shared" si="1556"/>
        <v>2.5191800250615924E-2</v>
      </c>
      <c r="BL685" s="32">
        <f t="shared" si="1556"/>
        <v>3.7719604812729721E-2</v>
      </c>
      <c r="BM685" s="32">
        <f t="shared" si="1556"/>
        <v>1.5302483507403012E-2</v>
      </c>
      <c r="BN685" s="32">
        <f t="shared" si="1556"/>
        <v>2.1135292571303959E-2</v>
      </c>
      <c r="BO685" s="32">
        <f t="shared" si="1556"/>
        <v>3.1645808376537757E-2</v>
      </c>
      <c r="BP685" s="32">
        <f t="shared" si="1556"/>
        <v>9.0366840872491451E-3</v>
      </c>
      <c r="BQ685" s="32">
        <f t="shared" si="1556"/>
        <v>1.2481174181044484E-2</v>
      </c>
      <c r="BR685" s="32">
        <f t="shared" si="1556"/>
        <v>1.8688023603884083E-2</v>
      </c>
      <c r="BS685" s="32">
        <f t="shared" si="1556"/>
        <v>2.0922223161668344E-3</v>
      </c>
      <c r="BT685" s="32">
        <f t="shared" si="1556"/>
        <v>2.8897094223303489E-3</v>
      </c>
      <c r="BU685" s="32">
        <f t="shared" si="1556"/>
        <v>4.3267530049289453E-3</v>
      </c>
      <c r="BV685" s="32">
        <f t="shared" si="1556"/>
        <v>1.7553223801588416E-3</v>
      </c>
      <c r="BW685" s="32">
        <f t="shared" si="1556"/>
        <v>2.4243941869740897E-3</v>
      </c>
      <c r="BX685" s="32">
        <f t="shared" si="1556"/>
        <v>3.6300379382654875E-3</v>
      </c>
      <c r="BY685" s="32">
        <f t="shared" si="1556"/>
        <v>1.0365829711954837E-3</v>
      </c>
      <c r="BZ685" s="32">
        <f t="shared" si="1556"/>
        <v>1.4316946892998924E-3</v>
      </c>
      <c r="CA685" s="32">
        <f t="shared" si="1556"/>
        <v>2.1436720423168433E-3</v>
      </c>
      <c r="CB685" s="32">
        <f t="shared" si="1556"/>
        <v>3.5848133984452499E-3</v>
      </c>
      <c r="CC685" s="32">
        <f t="shared" ref="CC685:CS685" si="1557">CC684/$O684</f>
        <v>4.9512276849059678E-3</v>
      </c>
      <c r="CD685" s="32">
        <f t="shared" si="1557"/>
        <v>7.4134579408604833E-3</v>
      </c>
      <c r="CE685" s="32">
        <f t="shared" si="1557"/>
        <v>3.0075690993071579E-3</v>
      </c>
      <c r="CF685" s="32">
        <f t="shared" si="1557"/>
        <v>4.1539566313871937E-3</v>
      </c>
      <c r="CG685" s="32">
        <f t="shared" si="1557"/>
        <v>6.2197064515590551E-3</v>
      </c>
      <c r="CH685" s="32">
        <f t="shared" si="1557"/>
        <v>1.7760811052573843E-3</v>
      </c>
      <c r="CI685" s="32">
        <f t="shared" si="1557"/>
        <v>2.4530654629896934E-3</v>
      </c>
      <c r="CJ685" s="32">
        <f t="shared" si="1557"/>
        <v>3.6729673514089099E-3</v>
      </c>
      <c r="CK685" s="32">
        <f t="shared" si="1557"/>
        <v>7.3498450973570016E-3</v>
      </c>
      <c r="CL685" s="32">
        <f t="shared" si="1557"/>
        <v>1.0151367025571605E-2</v>
      </c>
      <c r="CM685" s="32">
        <f t="shared" si="1557"/>
        <v>1.5199610536137631E-2</v>
      </c>
      <c r="CN685" s="32">
        <f t="shared" si="1557"/>
        <v>6.1663368612414372E-3</v>
      </c>
      <c r="CO685" s="32">
        <f t="shared" si="1557"/>
        <v>8.5167439384923587E-3</v>
      </c>
      <c r="CP685" s="32">
        <f t="shared" si="1557"/>
        <v>1.2752094429745594E-2</v>
      </c>
      <c r="CQ685" s="32">
        <f t="shared" si="1557"/>
        <v>3.6414506288237865E-3</v>
      </c>
      <c r="CR685" s="32">
        <f t="shared" si="1557"/>
        <v>5.0294531856163345E-3</v>
      </c>
      <c r="CS685" s="32">
        <f t="shared" si="1557"/>
        <v>7.5305847417924971E-3</v>
      </c>
    </row>
    <row r="686" spans="2:111" ht="13.5" thickTop="1" x14ac:dyDescent="0.2">
      <c r="H686" s="34">
        <f t="shared" si="1553"/>
        <v>3.7574366705244935E-11</v>
      </c>
      <c r="I686" s="34">
        <f t="shared" ref="I686:J686" si="1558">I681</f>
        <v>0.36329528352204277</v>
      </c>
      <c r="J686" s="34">
        <f t="shared" si="1558"/>
        <v>0.58841920325242258</v>
      </c>
      <c r="K686" s="34">
        <f t="shared" si="1549"/>
        <v>0.36329528354415225</v>
      </c>
      <c r="L686" s="34">
        <f>$CE$6-$CE$7*SUMPRODUCT($B$6:$CD$6,Q685:CS685)</f>
        <v>-1.7049615053110756E-9</v>
      </c>
    </row>
    <row r="687" spans="2:111" ht="13.5" thickBot="1" x14ac:dyDescent="0.25">
      <c r="B687" s="39" t="s">
        <v>406</v>
      </c>
      <c r="D687" s="39" t="s">
        <v>407</v>
      </c>
      <c r="E687" s="39" t="s">
        <v>408</v>
      </c>
      <c r="F687" s="39" t="s">
        <v>409</v>
      </c>
      <c r="H687" s="39" t="s">
        <v>386</v>
      </c>
      <c r="I687" s="39" t="s">
        <v>410</v>
      </c>
      <c r="J687" s="39" t="s">
        <v>411</v>
      </c>
      <c r="K687" s="39" t="s">
        <v>388</v>
      </c>
      <c r="L687" s="39" t="s">
        <v>412</v>
      </c>
      <c r="M687" s="39" t="s">
        <v>413</v>
      </c>
      <c r="O687" s="45" t="s">
        <v>375</v>
      </c>
    </row>
    <row r="688" spans="2:111" ht="14.25" thickTop="1" thickBot="1" x14ac:dyDescent="0.25">
      <c r="B688" s="32">
        <f>1+B683</f>
        <v>3</v>
      </c>
      <c r="D688" s="32">
        <f>IF(F683,IF(M688&lt;0,D683,H688),E683)</f>
        <v>0</v>
      </c>
      <c r="E688" s="32">
        <f>IF(F683,IF(M688&lt;0,H688,E683),H688)</f>
        <v>1.8787183352622468E-11</v>
      </c>
      <c r="F688" s="32" t="b">
        <f>OR(F683,M688*M683&lt;=0)</f>
        <v>1</v>
      </c>
      <c r="H688" s="32">
        <f>IF(F683,(D683+E683)/2,2*H683)</f>
        <v>1.8787183352622468E-11</v>
      </c>
      <c r="I688" s="32">
        <f>I683</f>
        <v>-0.68168263192191647</v>
      </c>
      <c r="J688" s="32">
        <f>J683</f>
        <v>-1</v>
      </c>
      <c r="K688" s="32">
        <f>I688+J688*H688</f>
        <v>-0.68168263194070366</v>
      </c>
      <c r="L688" s="32">
        <f>$CE$3-$CE$7*SUMPRODUCT($B$3:$CD$3,Q690:CS690)</f>
        <v>9.7903551932176924E-10</v>
      </c>
      <c r="M688" s="32">
        <f>SUMPRODUCT(L688:L691,J688:J691)</f>
        <v>-1.6145521984336498E-9</v>
      </c>
      <c r="O688" s="46">
        <f>SUM(Q688:CS688)</f>
        <v>7.3626050839575958</v>
      </c>
      <c r="P688" s="39" t="s">
        <v>402</v>
      </c>
      <c r="Q688" s="32">
        <f t="shared" ref="Q688:AV688" si="1559">SUMPRODUCT(B$3:B$6,$K688:$K691)</f>
        <v>4.1309690190273973E-2</v>
      </c>
      <c r="R688" s="32">
        <f t="shared" si="1559"/>
        <v>0.36423883110858285</v>
      </c>
      <c r="S688" s="32">
        <f t="shared" si="1559"/>
        <v>0.76790025725646893</v>
      </c>
      <c r="T688" s="32">
        <f t="shared" si="1559"/>
        <v>-0.13426458759862825</v>
      </c>
      <c r="U688" s="32">
        <f t="shared" si="1559"/>
        <v>0.18866455331968063</v>
      </c>
      <c r="V688" s="32">
        <f t="shared" si="1559"/>
        <v>0.59232597946756671</v>
      </c>
      <c r="W688" s="32">
        <f t="shared" si="1559"/>
        <v>-0.66098742096533492</v>
      </c>
      <c r="X688" s="32">
        <f t="shared" si="1559"/>
        <v>-0.33805828004702604</v>
      </c>
      <c r="Y688" s="32">
        <f t="shared" si="1559"/>
        <v>6.5603146100860044E-2</v>
      </c>
      <c r="Z688" s="32">
        <f t="shared" si="1559"/>
        <v>0.57978930201467682</v>
      </c>
      <c r="AA688" s="32">
        <f t="shared" si="1559"/>
        <v>0.90271844293298564</v>
      </c>
      <c r="AB688" s="32">
        <f t="shared" si="1559"/>
        <v>1.3063798690808719</v>
      </c>
      <c r="AC688" s="32">
        <f t="shared" si="1559"/>
        <v>0.4042150242257746</v>
      </c>
      <c r="AD688" s="32">
        <f t="shared" si="1559"/>
        <v>0.72714416514408342</v>
      </c>
      <c r="AE688" s="32">
        <f t="shared" si="1559"/>
        <v>1.1308055912919697</v>
      </c>
      <c r="AF688" s="32">
        <f t="shared" si="1559"/>
        <v>-0.12250780914093207</v>
      </c>
      <c r="AG688" s="32">
        <f t="shared" si="1559"/>
        <v>0.20042133177737681</v>
      </c>
      <c r="AH688" s="32">
        <f t="shared" si="1559"/>
        <v>0.60408275792526289</v>
      </c>
      <c r="AI688" s="32">
        <f t="shared" si="1559"/>
        <v>1.2977621177805472</v>
      </c>
      <c r="AJ688" s="32">
        <f t="shared" si="1559"/>
        <v>1.6206912586988562</v>
      </c>
      <c r="AK688" s="32">
        <f t="shared" si="1559"/>
        <v>2.0243526848467424</v>
      </c>
      <c r="AL688" s="32">
        <f t="shared" si="1559"/>
        <v>1.122187839991645</v>
      </c>
      <c r="AM688" s="32">
        <f t="shared" si="1559"/>
        <v>1.445116980909954</v>
      </c>
      <c r="AN688" s="32">
        <f t="shared" si="1559"/>
        <v>1.8487784070578401</v>
      </c>
      <c r="AO688" s="32">
        <f t="shared" si="1559"/>
        <v>0.5954650066249384</v>
      </c>
      <c r="AP688" s="32">
        <f t="shared" si="1559"/>
        <v>0.91839414754324722</v>
      </c>
      <c r="AQ688" s="32">
        <f t="shared" si="1559"/>
        <v>1.3220555736911335</v>
      </c>
      <c r="AR688" s="32">
        <f t="shared" si="1559"/>
        <v>-0.41314539777019516</v>
      </c>
      <c r="AS688" s="32">
        <f t="shared" si="1559"/>
        <v>-9.0216256851886278E-2</v>
      </c>
      <c r="AT688" s="32">
        <f t="shared" si="1559"/>
        <v>0.3134451692959998</v>
      </c>
      <c r="AU688" s="32">
        <f t="shared" si="1559"/>
        <v>-0.58871967555909732</v>
      </c>
      <c r="AV688" s="32">
        <f t="shared" si="1559"/>
        <v>-0.2657905346407885</v>
      </c>
      <c r="AW688" s="32">
        <f t="shared" ref="AW688:CB688" si="1560">SUMPRODUCT(AH$3:AH$6,$K688:$K691)</f>
        <v>0.13787089150709758</v>
      </c>
      <c r="AX688" s="32">
        <f t="shared" si="1560"/>
        <v>-1.115442508925804</v>
      </c>
      <c r="AY688" s="32">
        <f t="shared" si="1560"/>
        <v>-0.79251336800749528</v>
      </c>
      <c r="AZ688" s="32">
        <f t="shared" si="1560"/>
        <v>-0.38885194185960914</v>
      </c>
      <c r="BA688" s="32">
        <f t="shared" si="1560"/>
        <v>0.12533421405420769</v>
      </c>
      <c r="BB688" s="32">
        <f t="shared" si="1560"/>
        <v>0.44826335497251657</v>
      </c>
      <c r="BC688" s="32">
        <f t="shared" si="1560"/>
        <v>0.85192478112040271</v>
      </c>
      <c r="BD688" s="32">
        <f t="shared" si="1560"/>
        <v>-5.0240063734694529E-2</v>
      </c>
      <c r="BE688" s="32">
        <f t="shared" si="1560"/>
        <v>0.27268907718361435</v>
      </c>
      <c r="BF688" s="32">
        <f t="shared" si="1560"/>
        <v>0.67635050333150049</v>
      </c>
      <c r="BG688" s="32">
        <f t="shared" si="1560"/>
        <v>-0.57696289710140114</v>
      </c>
      <c r="BH688" s="32">
        <f t="shared" si="1560"/>
        <v>-0.25403375618309232</v>
      </c>
      <c r="BI688" s="32">
        <f t="shared" si="1560"/>
        <v>0.14962766996479376</v>
      </c>
      <c r="BJ688" s="32">
        <f t="shared" si="1560"/>
        <v>0.8433070298200781</v>
      </c>
      <c r="BK688" s="32">
        <f t="shared" si="1560"/>
        <v>1.166236170738387</v>
      </c>
      <c r="BL688" s="32">
        <f t="shared" si="1560"/>
        <v>1.569897596886273</v>
      </c>
      <c r="BM688" s="32">
        <f t="shared" si="1560"/>
        <v>0.66773275203117588</v>
      </c>
      <c r="BN688" s="32">
        <f t="shared" si="1560"/>
        <v>0.9906618929494847</v>
      </c>
      <c r="BO688" s="32">
        <f t="shared" si="1560"/>
        <v>1.3943233190973707</v>
      </c>
      <c r="BP688" s="32">
        <f t="shared" si="1560"/>
        <v>0.14100991866446921</v>
      </c>
      <c r="BQ688" s="32">
        <f t="shared" si="1560"/>
        <v>0.46393905958277809</v>
      </c>
      <c r="BR688" s="32">
        <f t="shared" si="1560"/>
        <v>0.86760048573066417</v>
      </c>
      <c r="BS688" s="32">
        <f t="shared" si="1560"/>
        <v>-1.3220555736911335</v>
      </c>
      <c r="BT688" s="32">
        <f t="shared" si="1560"/>
        <v>-0.99912643277282454</v>
      </c>
      <c r="BU688" s="32">
        <f t="shared" si="1560"/>
        <v>-0.5954650066249384</v>
      </c>
      <c r="BV688" s="32">
        <f t="shared" si="1560"/>
        <v>-1.4976298514800357</v>
      </c>
      <c r="BW688" s="32">
        <f t="shared" si="1560"/>
        <v>-1.1747007105617266</v>
      </c>
      <c r="BX688" s="32">
        <f t="shared" si="1560"/>
        <v>-0.77103928441384062</v>
      </c>
      <c r="BY688" s="32">
        <f t="shared" si="1560"/>
        <v>-2.0243526848467424</v>
      </c>
      <c r="BZ688" s="32">
        <f t="shared" si="1560"/>
        <v>-1.7014235439284333</v>
      </c>
      <c r="CA688" s="32">
        <f t="shared" si="1560"/>
        <v>-1.2977621177805472</v>
      </c>
      <c r="CB688" s="32">
        <f t="shared" si="1560"/>
        <v>-0.78357596186673051</v>
      </c>
      <c r="CC688" s="32">
        <f t="shared" ref="CC688:CS688" si="1561">SUMPRODUCT(BN$3:BN$6,$K688:$K691)</f>
        <v>-0.46064682094842163</v>
      </c>
      <c r="CD688" s="32">
        <f t="shared" si="1561"/>
        <v>-5.6985394800535549E-2</v>
      </c>
      <c r="CE688" s="32">
        <f t="shared" si="1561"/>
        <v>-0.95915023965563273</v>
      </c>
      <c r="CF688" s="32">
        <f t="shared" si="1561"/>
        <v>-0.63622109873732391</v>
      </c>
      <c r="CG688" s="32">
        <f t="shared" si="1561"/>
        <v>-0.23255967258943777</v>
      </c>
      <c r="CH688" s="32">
        <f t="shared" si="1561"/>
        <v>-1.4858730730223395</v>
      </c>
      <c r="CI688" s="32">
        <f t="shared" si="1561"/>
        <v>-1.1629439321040305</v>
      </c>
      <c r="CJ688" s="32">
        <f t="shared" si="1561"/>
        <v>-0.75928250595614444</v>
      </c>
      <c r="CK688" s="32">
        <f t="shared" si="1561"/>
        <v>-6.5603146100860044E-2</v>
      </c>
      <c r="CL688" s="32">
        <f t="shared" si="1561"/>
        <v>0.25732599481744883</v>
      </c>
      <c r="CM688" s="32">
        <f t="shared" si="1561"/>
        <v>0.66098742096533492</v>
      </c>
      <c r="CN688" s="32">
        <f t="shared" si="1561"/>
        <v>-0.24117742388976227</v>
      </c>
      <c r="CO688" s="32">
        <f t="shared" si="1561"/>
        <v>8.1751717028546611E-2</v>
      </c>
      <c r="CP688" s="32">
        <f t="shared" si="1561"/>
        <v>0.48541314317643269</v>
      </c>
      <c r="CQ688" s="32">
        <f t="shared" si="1561"/>
        <v>-0.76790025725646893</v>
      </c>
      <c r="CR688" s="32">
        <f t="shared" si="1561"/>
        <v>-0.44497111633816006</v>
      </c>
      <c r="CS688" s="32">
        <f t="shared" si="1561"/>
        <v>-4.1309690190273973E-2</v>
      </c>
    </row>
    <row r="689" spans="2:97" ht="14.25" thickTop="1" thickBot="1" x14ac:dyDescent="0.25">
      <c r="H689" s="33">
        <f>H688</f>
        <v>1.8787183352622468E-11</v>
      </c>
      <c r="I689" s="33">
        <f t="shared" ref="I689:J689" si="1562">I684</f>
        <v>0.6282262138010416</v>
      </c>
      <c r="J689" s="33">
        <f t="shared" si="1562"/>
        <v>-0.31430692046861597</v>
      </c>
      <c r="K689" s="33">
        <f t="shared" ref="K689:K691" si="1563">I689+J689*H689</f>
        <v>0.62822621379513666</v>
      </c>
      <c r="L689" s="33">
        <f>$CE$4-$CE$7*SUMPRODUCT($B$4:$CD$4,Q690:CS690)</f>
        <v>4.1237768755308934E-10</v>
      </c>
      <c r="M689" s="39" t="s">
        <v>414</v>
      </c>
      <c r="O689" s="47">
        <f t="shared" ref="O689:O690" si="1564">SUM(Q689:CS689)</f>
        <v>127.4179840191867</v>
      </c>
      <c r="P689" s="39" t="s">
        <v>404</v>
      </c>
      <c r="Q689" s="33">
        <f>EXP(Q688)</f>
        <v>1.0421748068884242</v>
      </c>
      <c r="R689" s="33">
        <f>EXP(R688)</f>
        <v>1.4394179508938256</v>
      </c>
      <c r="S689" s="33">
        <f t="shared" ref="S689:CD689" si="1565">EXP(S688)</f>
        <v>2.155236058053053</v>
      </c>
      <c r="T689" s="33">
        <f t="shared" si="1565"/>
        <v>0.87435868952919393</v>
      </c>
      <c r="U689" s="33">
        <f t="shared" si="1565"/>
        <v>1.2076357871151897</v>
      </c>
      <c r="V689" s="33">
        <f t="shared" si="1565"/>
        <v>1.808189339149016</v>
      </c>
      <c r="W689" s="33">
        <f t="shared" si="1565"/>
        <v>0.51634123653021702</v>
      </c>
      <c r="X689" s="33">
        <f t="shared" si="1565"/>
        <v>0.71315372405454791</v>
      </c>
      <c r="Y689" s="33">
        <f t="shared" si="1565"/>
        <v>1.0678028713361183</v>
      </c>
      <c r="Z689" s="33">
        <f t="shared" si="1565"/>
        <v>1.7856621556925949</v>
      </c>
      <c r="AA689" s="33">
        <f t="shared" si="1565"/>
        <v>2.4662984982430736</v>
      </c>
      <c r="AB689" s="33">
        <f t="shared" si="1565"/>
        <v>3.6927811342319758</v>
      </c>
      <c r="AC689" s="33">
        <f t="shared" si="1565"/>
        <v>1.498126045720473</v>
      </c>
      <c r="AD689" s="33">
        <f t="shared" si="1565"/>
        <v>2.0691629740599757</v>
      </c>
      <c r="AE689" s="33">
        <f t="shared" si="1565"/>
        <v>3.0981513388193807</v>
      </c>
      <c r="AF689" s="33">
        <f t="shared" si="1565"/>
        <v>0.88469899617736425</v>
      </c>
      <c r="AG689" s="33">
        <f t="shared" si="1565"/>
        <v>1.2219174823823795</v>
      </c>
      <c r="AH689" s="33">
        <f t="shared" si="1565"/>
        <v>1.8295732774213296</v>
      </c>
      <c r="AI689" s="33">
        <f t="shared" si="1565"/>
        <v>3.6610943951319221</v>
      </c>
      <c r="AJ689" s="33">
        <f t="shared" si="1565"/>
        <v>5.0565845167603003</v>
      </c>
      <c r="AK689" s="33">
        <f t="shared" si="1565"/>
        <v>7.5712084001364808</v>
      </c>
      <c r="AL689" s="33">
        <f t="shared" si="1565"/>
        <v>3.0715669544225865</v>
      </c>
      <c r="AM689" s="33">
        <f t="shared" si="1565"/>
        <v>4.2423483875690078</v>
      </c>
      <c r="AN689" s="33">
        <f t="shared" si="1565"/>
        <v>6.3520551553732707</v>
      </c>
      <c r="AO689" s="33">
        <f t="shared" si="1565"/>
        <v>1.8138742124080613</v>
      </c>
      <c r="AP689" s="33">
        <f t="shared" si="1565"/>
        <v>2.5052640734992262</v>
      </c>
      <c r="AQ689" s="33">
        <f t="shared" si="1565"/>
        <v>3.7511241698754394</v>
      </c>
      <c r="AR689" s="33">
        <f t="shared" si="1565"/>
        <v>0.66156608560090358</v>
      </c>
      <c r="AS689" s="33">
        <f t="shared" si="1565"/>
        <v>0.91373356275964202</v>
      </c>
      <c r="AT689" s="33">
        <f t="shared" si="1565"/>
        <v>1.3681304451497169</v>
      </c>
      <c r="AU689" s="33">
        <f t="shared" si="1565"/>
        <v>0.55503745803451698</v>
      </c>
      <c r="AV689" s="33">
        <f t="shared" si="1565"/>
        <v>0.76659968676338963</v>
      </c>
      <c r="AW689" s="33">
        <f t="shared" si="1565"/>
        <v>1.1478273464483861</v>
      </c>
      <c r="AX689" s="33">
        <f t="shared" si="1565"/>
        <v>0.32777020556225861</v>
      </c>
      <c r="AY689" s="33">
        <f t="shared" si="1565"/>
        <v>0.45270554856636941</v>
      </c>
      <c r="AZ689" s="33">
        <f t="shared" si="1565"/>
        <v>0.67783462151841378</v>
      </c>
      <c r="BA689" s="33">
        <f t="shared" si="1565"/>
        <v>1.1335272304981896</v>
      </c>
      <c r="BB689" s="33">
        <f t="shared" si="1565"/>
        <v>1.5655909475278069</v>
      </c>
      <c r="BC689" s="33">
        <f t="shared" si="1565"/>
        <v>2.3441544967381502</v>
      </c>
      <c r="BD689" s="33">
        <f t="shared" si="1565"/>
        <v>0.9510010962202835</v>
      </c>
      <c r="BE689" s="33">
        <f t="shared" si="1565"/>
        <v>1.3134917867629246</v>
      </c>
      <c r="BF689" s="33">
        <f t="shared" si="1565"/>
        <v>1.9666872009134746</v>
      </c>
      <c r="BG689" s="33">
        <f t="shared" si="1565"/>
        <v>0.56160142038318217</v>
      </c>
      <c r="BH689" s="33">
        <f t="shared" si="1565"/>
        <v>0.77566561809392054</v>
      </c>
      <c r="BI689" s="33">
        <f t="shared" si="1565"/>
        <v>1.1614017374661305</v>
      </c>
      <c r="BJ689" s="33">
        <f t="shared" si="1565"/>
        <v>2.3240399518332819</v>
      </c>
      <c r="BK689" s="33">
        <f t="shared" si="1565"/>
        <v>3.2098884017845903</v>
      </c>
      <c r="BL689" s="33">
        <f t="shared" si="1565"/>
        <v>4.8061560032348973</v>
      </c>
      <c r="BM689" s="33">
        <f t="shared" si="1565"/>
        <v>1.949811599040113</v>
      </c>
      <c r="BN689" s="33">
        <f t="shared" si="1565"/>
        <v>2.6930163711199824</v>
      </c>
      <c r="BO689" s="33">
        <f t="shared" si="1565"/>
        <v>4.0322451059894346</v>
      </c>
      <c r="BP689" s="33">
        <f t="shared" si="1565"/>
        <v>1.1514360686361278</v>
      </c>
      <c r="BQ689" s="33">
        <f t="shared" si="1565"/>
        <v>1.5903260523538054</v>
      </c>
      <c r="BR689" s="33">
        <f t="shared" si="1565"/>
        <v>2.3811902928997934</v>
      </c>
      <c r="BS689" s="33">
        <f t="shared" si="1565"/>
        <v>0.26658674965515905</v>
      </c>
      <c r="BT689" s="33">
        <f t="shared" si="1565"/>
        <v>0.36820094900370837</v>
      </c>
      <c r="BU689" s="33">
        <f t="shared" si="1565"/>
        <v>0.5513061452438982</v>
      </c>
      <c r="BV689" s="33">
        <f t="shared" si="1565"/>
        <v>0.22365963899114588</v>
      </c>
      <c r="BW689" s="33">
        <f t="shared" si="1565"/>
        <v>0.30891141977946035</v>
      </c>
      <c r="BX689" s="33">
        <f t="shared" si="1565"/>
        <v>0.46253211601233191</v>
      </c>
      <c r="BY689" s="33">
        <f t="shared" si="1565"/>
        <v>0.13207931246245627</v>
      </c>
      <c r="BZ689" s="33">
        <f t="shared" si="1565"/>
        <v>0.18242365104545097</v>
      </c>
      <c r="CA689" s="33">
        <f t="shared" si="1565"/>
        <v>0.27314237003276354</v>
      </c>
      <c r="CB689" s="33">
        <f t="shared" si="1565"/>
        <v>0.45676969633298559</v>
      </c>
      <c r="CC689" s="33">
        <f t="shared" si="1565"/>
        <v>0.63087545004953416</v>
      </c>
      <c r="CD689" s="33">
        <f t="shared" si="1565"/>
        <v>0.94460786545206643</v>
      </c>
      <c r="CE689" s="33">
        <f t="shared" ref="CE689:CS689" si="1566">EXP(CE688)</f>
        <v>0.38321839144698788</v>
      </c>
      <c r="CF689" s="33">
        <f t="shared" si="1566"/>
        <v>0.52928877968982313</v>
      </c>
      <c r="CG689" s="33">
        <f t="shared" si="1566"/>
        <v>0.79250245726201096</v>
      </c>
      <c r="CH689" s="33">
        <f t="shared" si="1566"/>
        <v>0.22630467389465078</v>
      </c>
      <c r="CI689" s="33">
        <f t="shared" si="1566"/>
        <v>0.31256465596947436</v>
      </c>
      <c r="CJ689" s="33">
        <f t="shared" si="1566"/>
        <v>0.4680020952913963</v>
      </c>
      <c r="CK689" s="33">
        <f t="shared" si="1566"/>
        <v>0.93650244520200798</v>
      </c>
      <c r="CL689" s="33">
        <f t="shared" si="1566"/>
        <v>1.2934667214845188</v>
      </c>
      <c r="CM689" s="33">
        <f t="shared" si="1566"/>
        <v>1.9367037324385354</v>
      </c>
      <c r="CN689" s="33">
        <f t="shared" si="1566"/>
        <v>0.7857022116783704</v>
      </c>
      <c r="CO689" s="33">
        <f t="shared" si="1566"/>
        <v>1.0851863430890889</v>
      </c>
      <c r="CP689" s="33">
        <f t="shared" si="1566"/>
        <v>1.6248461642985674</v>
      </c>
      <c r="CQ689" s="33">
        <f t="shared" si="1566"/>
        <v>0.46398629805004127</v>
      </c>
      <c r="CR689" s="33">
        <f t="shared" si="1566"/>
        <v>0.64084278565131803</v>
      </c>
      <c r="CS689" s="33">
        <f t="shared" si="1566"/>
        <v>0.95953192630481665</v>
      </c>
    </row>
    <row r="690" spans="2:97" ht="14.25" thickTop="1" thickBot="1" x14ac:dyDescent="0.25">
      <c r="H690" s="32">
        <f t="shared" ref="H690:H691" si="1567">H689</f>
        <v>1.8787183352622468E-11</v>
      </c>
      <c r="I690" s="32">
        <f t="shared" ref="I690:J690" si="1568">I685</f>
        <v>-0.35114855557955582</v>
      </c>
      <c r="J690" s="32">
        <f t="shared" si="1568"/>
        <v>9.322207693775604E-2</v>
      </c>
      <c r="K690" s="32">
        <f t="shared" si="1563"/>
        <v>-0.35114855557780444</v>
      </c>
      <c r="L690" s="32">
        <f>$CE$5-$CE$7*SUMPRODUCT($B$5:$CD$5,Q690:CS690)</f>
        <v>-1.1745981964850216E-10</v>
      </c>
      <c r="M690" s="32">
        <f>SUMPRODUCT($B$7:$CD$7, LN(Q690:CS690))</f>
        <v>-487.23803414472985</v>
      </c>
      <c r="O690" s="48">
        <f t="shared" si="1564"/>
        <v>0.99999999999999989</v>
      </c>
      <c r="P690" s="39" t="s">
        <v>405</v>
      </c>
      <c r="Q690" s="32">
        <f t="shared" ref="Q690:AV690" si="1569">Q689/$O689</f>
        <v>8.1791814154860022E-3</v>
      </c>
      <c r="R690" s="32">
        <f t="shared" si="1569"/>
        <v>1.1296819377373582E-2</v>
      </c>
      <c r="S690" s="32">
        <f t="shared" si="1569"/>
        <v>1.6914692809207495E-2</v>
      </c>
      <c r="T690" s="32">
        <f t="shared" si="1569"/>
        <v>6.8621293631323842E-3</v>
      </c>
      <c r="U690" s="32">
        <f t="shared" si="1569"/>
        <v>9.4777499142769586E-3</v>
      </c>
      <c r="V690" s="32">
        <f t="shared" si="1569"/>
        <v>1.41910057129513E-2</v>
      </c>
      <c r="W690" s="32">
        <f t="shared" si="1569"/>
        <v>4.0523419084425782E-3</v>
      </c>
      <c r="X690" s="32">
        <f t="shared" si="1569"/>
        <v>5.5969628584545857E-3</v>
      </c>
      <c r="Y690" s="32">
        <f t="shared" si="1569"/>
        <v>8.3803152243825153E-3</v>
      </c>
      <c r="Z690" s="32">
        <f t="shared" si="1569"/>
        <v>1.4014208193905409E-2</v>
      </c>
      <c r="AA690" s="32">
        <f t="shared" si="1569"/>
        <v>1.9355968603864401E-2</v>
      </c>
      <c r="AB690" s="32">
        <f t="shared" si="1569"/>
        <v>2.8981632087946973E-2</v>
      </c>
      <c r="AC690" s="32">
        <f t="shared" si="1569"/>
        <v>1.1757571407619226E-2</v>
      </c>
      <c r="AD690" s="32">
        <f t="shared" si="1569"/>
        <v>1.6239175262327172E-2</v>
      </c>
      <c r="AE690" s="32">
        <f t="shared" si="1569"/>
        <v>2.4314867031272905E-2</v>
      </c>
      <c r="AF690" s="32">
        <f t="shared" si="1569"/>
        <v>6.9432820098938742E-3</v>
      </c>
      <c r="AG690" s="32">
        <f t="shared" si="1569"/>
        <v>9.58983531083322E-3</v>
      </c>
      <c r="AH690" s="32">
        <f t="shared" si="1569"/>
        <v>1.4358830831492602E-2</v>
      </c>
      <c r="AI690" s="32">
        <f t="shared" si="1569"/>
        <v>2.8732948675287716E-2</v>
      </c>
      <c r="AJ690" s="32">
        <f t="shared" si="1569"/>
        <v>3.9685014291223411E-2</v>
      </c>
      <c r="AK690" s="32">
        <f t="shared" si="1569"/>
        <v>5.9420249491597688E-2</v>
      </c>
      <c r="AL690" s="32">
        <f t="shared" si="1569"/>
        <v>2.4106227845828006E-2</v>
      </c>
      <c r="AM690" s="32">
        <f t="shared" si="1569"/>
        <v>3.3294737946334099E-2</v>
      </c>
      <c r="AN690" s="32">
        <f t="shared" si="1569"/>
        <v>4.985210843091642E-2</v>
      </c>
      <c r="AO690" s="32">
        <f t="shared" si="1569"/>
        <v>1.4235621653964692E-2</v>
      </c>
      <c r="AP690" s="32">
        <f t="shared" si="1569"/>
        <v>1.9661777674350754E-2</v>
      </c>
      <c r="AQ690" s="32">
        <f t="shared" si="1569"/>
        <v>2.9439519065931792E-2</v>
      </c>
      <c r="AR690" s="32">
        <f t="shared" si="1569"/>
        <v>5.1920934920873059E-3</v>
      </c>
      <c r="AS690" s="32">
        <f t="shared" si="1569"/>
        <v>7.1711506801273141E-3</v>
      </c>
      <c r="AT690" s="32">
        <f t="shared" si="1569"/>
        <v>1.0737341794261184E-2</v>
      </c>
      <c r="AU690" s="32">
        <f t="shared" si="1569"/>
        <v>4.3560370406656177E-3</v>
      </c>
      <c r="AV690" s="32">
        <f t="shared" si="1569"/>
        <v>6.0164166986659785E-3</v>
      </c>
      <c r="AW690" s="32">
        <f t="shared" ref="AW690:CB690" si="1570">AW689/$O689</f>
        <v>9.0083621655444278E-3</v>
      </c>
      <c r="AX690" s="32">
        <f t="shared" si="1570"/>
        <v>2.5724014399168544E-3</v>
      </c>
      <c r="AY690" s="32">
        <f t="shared" si="1570"/>
        <v>3.5529172122060935E-3</v>
      </c>
      <c r="AZ690" s="32">
        <f t="shared" si="1570"/>
        <v>5.3197719830219954E-3</v>
      </c>
      <c r="BA690" s="32">
        <f t="shared" si="1570"/>
        <v>8.8961322000472246E-3</v>
      </c>
      <c r="BB690" s="32">
        <f t="shared" si="1570"/>
        <v>1.2287048485181331E-2</v>
      </c>
      <c r="BC690" s="32">
        <f t="shared" si="1570"/>
        <v>1.839735979801066E-2</v>
      </c>
      <c r="BD690" s="32">
        <f t="shared" si="1570"/>
        <v>7.463633203277498E-3</v>
      </c>
      <c r="BE690" s="32">
        <f t="shared" si="1570"/>
        <v>1.0308527456886603E-2</v>
      </c>
      <c r="BF690" s="32">
        <f t="shared" si="1570"/>
        <v>1.5434926365004561E-2</v>
      </c>
      <c r="BG690" s="32">
        <f t="shared" si="1570"/>
        <v>4.407552236100485E-3</v>
      </c>
      <c r="BH690" s="32">
        <f t="shared" si="1570"/>
        <v>6.0875678112841608E-3</v>
      </c>
      <c r="BI690" s="32">
        <f t="shared" si="1570"/>
        <v>9.1148965070052095E-3</v>
      </c>
      <c r="BJ690" s="32">
        <f t="shared" si="1570"/>
        <v>1.82394971143424E-2</v>
      </c>
      <c r="BK690" s="32">
        <f t="shared" si="1570"/>
        <v>2.5191800250906834E-2</v>
      </c>
      <c r="BL690" s="32">
        <f t="shared" si="1570"/>
        <v>3.7719604812701972E-2</v>
      </c>
      <c r="BM690" s="32">
        <f t="shared" si="1570"/>
        <v>1.5302483507716689E-2</v>
      </c>
      <c r="BN690" s="32">
        <f t="shared" si="1570"/>
        <v>2.1135292571529508E-2</v>
      </c>
      <c r="BO690" s="32">
        <f t="shared" si="1570"/>
        <v>3.1645808376486756E-2</v>
      </c>
      <c r="BP690" s="32">
        <f t="shared" si="1570"/>
        <v>9.0366840874106409E-3</v>
      </c>
      <c r="BQ690" s="32">
        <f t="shared" si="1570"/>
        <v>1.248117418114489E-2</v>
      </c>
      <c r="BR690" s="32">
        <f t="shared" si="1570"/>
        <v>1.8688023603804876E-2</v>
      </c>
      <c r="BS690" s="32">
        <f t="shared" si="1570"/>
        <v>2.0922223162392539E-3</v>
      </c>
      <c r="BT690" s="32">
        <f t="shared" si="1570"/>
        <v>2.889709422401977E-3</v>
      </c>
      <c r="BU690" s="32">
        <f t="shared" si="1570"/>
        <v>4.3267530049830487E-3</v>
      </c>
      <c r="BV690" s="32">
        <f t="shared" si="1570"/>
        <v>1.7553223802180627E-3</v>
      </c>
      <c r="BW690" s="32">
        <f t="shared" si="1570"/>
        <v>2.4243941870320616E-3</v>
      </c>
      <c r="BX690" s="32">
        <f t="shared" si="1570"/>
        <v>3.6300379383076994E-3</v>
      </c>
      <c r="BY690" s="32">
        <f t="shared" si="1570"/>
        <v>1.0365829712277324E-3</v>
      </c>
      <c r="BZ690" s="32">
        <f t="shared" si="1570"/>
        <v>1.4316946893303654E-3</v>
      </c>
      <c r="CA690" s="32">
        <f t="shared" si="1570"/>
        <v>2.1436720423361395E-3</v>
      </c>
      <c r="CB690" s="32">
        <f t="shared" si="1570"/>
        <v>3.5848133985874773E-3</v>
      </c>
      <c r="CC690" s="32">
        <f t="shared" ref="CC690:CS690" si="1571">CC689/$O689</f>
        <v>4.9512276850537549E-3</v>
      </c>
      <c r="CD690" s="32">
        <f t="shared" si="1571"/>
        <v>7.4134579409907047E-3</v>
      </c>
      <c r="CE690" s="32">
        <f t="shared" si="1571"/>
        <v>3.0075690994238501E-3</v>
      </c>
      <c r="CF690" s="32">
        <f t="shared" si="1571"/>
        <v>4.1539566315075462E-3</v>
      </c>
      <c r="CG690" s="32">
        <f t="shared" si="1571"/>
        <v>6.2197064516628618E-3</v>
      </c>
      <c r="CH690" s="32">
        <f t="shared" si="1571"/>
        <v>1.7760811053216289E-3</v>
      </c>
      <c r="CI690" s="32">
        <f t="shared" si="1571"/>
        <v>2.4530654630543214E-3</v>
      </c>
      <c r="CJ690" s="32">
        <f t="shared" si="1571"/>
        <v>3.6729673514605612E-3</v>
      </c>
      <c r="CK690" s="32">
        <f t="shared" si="1571"/>
        <v>7.3498450976982078E-3</v>
      </c>
      <c r="CL690" s="32">
        <f t="shared" si="1571"/>
        <v>1.0151367025943115E-2</v>
      </c>
      <c r="CM690" s="32">
        <f t="shared" si="1571"/>
        <v>1.5199610536507193E-2</v>
      </c>
      <c r="CN690" s="32">
        <f t="shared" si="1571"/>
        <v>6.1663368615223002E-3</v>
      </c>
      <c r="CO690" s="32">
        <f t="shared" si="1571"/>
        <v>8.5167439387965876E-3</v>
      </c>
      <c r="CP690" s="32">
        <f t="shared" si="1571"/>
        <v>1.2752094430044481E-2</v>
      </c>
      <c r="CQ690" s="32">
        <f t="shared" si="1571"/>
        <v>3.6414506289800803E-3</v>
      </c>
      <c r="CR690" s="32">
        <f t="shared" si="1571"/>
        <v>5.0294531857827812E-3</v>
      </c>
      <c r="CS690" s="32">
        <f t="shared" si="1571"/>
        <v>7.5305847419492181E-3</v>
      </c>
    </row>
    <row r="691" spans="2:97" ht="13.5" thickTop="1" x14ac:dyDescent="0.2">
      <c r="H691" s="34">
        <f t="shared" si="1567"/>
        <v>1.8787183352622468E-11</v>
      </c>
      <c r="I691" s="34">
        <f t="shared" ref="I691:J691" si="1572">I686</f>
        <v>0.36329528352204277</v>
      </c>
      <c r="J691" s="34">
        <f t="shared" si="1572"/>
        <v>0.58841920325242258</v>
      </c>
      <c r="K691" s="34">
        <f t="shared" si="1563"/>
        <v>0.36329528353309748</v>
      </c>
      <c r="L691" s="34">
        <f>$CE$6-$CE$7*SUMPRODUCT($B$6:$CD$6,Q690:CS690)</f>
        <v>-8.411582541612006E-10</v>
      </c>
    </row>
    <row r="692" spans="2:97" ht="13.5" thickBot="1" x14ac:dyDescent="0.25">
      <c r="B692" s="39" t="s">
        <v>406</v>
      </c>
      <c r="D692" s="39" t="s">
        <v>407</v>
      </c>
      <c r="E692" s="39" t="s">
        <v>408</v>
      </c>
      <c r="F692" s="39" t="s">
        <v>409</v>
      </c>
      <c r="H692" s="39" t="s">
        <v>386</v>
      </c>
      <c r="I692" s="39" t="s">
        <v>410</v>
      </c>
      <c r="J692" s="39" t="s">
        <v>411</v>
      </c>
      <c r="K692" s="39" t="s">
        <v>388</v>
      </c>
      <c r="L692" s="39" t="s">
        <v>412</v>
      </c>
      <c r="M692" s="39" t="s">
        <v>413</v>
      </c>
      <c r="O692" s="45" t="s">
        <v>375</v>
      </c>
    </row>
    <row r="693" spans="2:97" ht="14.25" thickTop="1" thickBot="1" x14ac:dyDescent="0.25">
      <c r="B693" s="32">
        <f>1+B688</f>
        <v>4</v>
      </c>
      <c r="D693" s="32">
        <f>IF(F688,IF(M693&lt;0,D688,H693),E688)</f>
        <v>0</v>
      </c>
      <c r="E693" s="32">
        <f>IF(F688,IF(M693&lt;0,H693,E688),H693)</f>
        <v>9.3935916763112339E-12</v>
      </c>
      <c r="F693" s="32" t="b">
        <f>OR(F688,M693*M688&lt;=0)</f>
        <v>1</v>
      </c>
      <c r="H693" s="32">
        <f>IF(F688,(D688+E688)/2,2*H688)</f>
        <v>9.3935916763112339E-12</v>
      </c>
      <c r="I693" s="32">
        <f>I688</f>
        <v>-0.68168263192191647</v>
      </c>
      <c r="J693" s="32">
        <f>J688</f>
        <v>-1</v>
      </c>
      <c r="K693" s="32">
        <f>I693+J693*H693</f>
        <v>-0.68168263193131007</v>
      </c>
      <c r="L693" s="32">
        <f>$CE$3-$CE$7*SUMPRODUCT($B$3:$CD$3,Q695:CS695)</f>
        <v>4.7636916633564397E-10</v>
      </c>
      <c r="M693" s="32">
        <f>SUMPRODUCT(L693:L696,J693:J696)</f>
        <v>-7.8556493901759223E-10</v>
      </c>
      <c r="O693" s="46">
        <f>SUM(Q693:CS693)</f>
        <v>7.3626050838900694</v>
      </c>
      <c r="P693" s="39" t="s">
        <v>402</v>
      </c>
      <c r="Q693" s="32">
        <f t="shared" ref="Q693:AV693" si="1573">SUMPRODUCT(B$3:B$6,$K693:$K696)</f>
        <v>4.1309690184330894E-2</v>
      </c>
      <c r="R693" s="32">
        <f t="shared" si="1573"/>
        <v>0.36423883109772659</v>
      </c>
      <c r="S693" s="32">
        <f t="shared" si="1573"/>
        <v>0.76790025723947108</v>
      </c>
      <c r="T693" s="32">
        <f t="shared" si="1573"/>
        <v>-0.13426458760500917</v>
      </c>
      <c r="U693" s="32">
        <f t="shared" si="1573"/>
        <v>0.1886645533083865</v>
      </c>
      <c r="V693" s="32">
        <f t="shared" si="1573"/>
        <v>0.5923259794501311</v>
      </c>
      <c r="W693" s="32">
        <f t="shared" si="1573"/>
        <v>-0.66098742097302932</v>
      </c>
      <c r="X693" s="32">
        <f t="shared" si="1573"/>
        <v>-0.33805828005963368</v>
      </c>
      <c r="Y693" s="32">
        <f t="shared" si="1573"/>
        <v>6.5603146082110875E-2</v>
      </c>
      <c r="Z693" s="32">
        <f t="shared" si="1573"/>
        <v>0.57978930201126444</v>
      </c>
      <c r="AA693" s="32">
        <f t="shared" si="1573"/>
        <v>0.90271844292466008</v>
      </c>
      <c r="AB693" s="32">
        <f t="shared" si="1573"/>
        <v>1.3063798690664048</v>
      </c>
      <c r="AC693" s="32">
        <f t="shared" si="1573"/>
        <v>0.40421502422192446</v>
      </c>
      <c r="AD693" s="32">
        <f t="shared" si="1573"/>
        <v>0.7271441651353201</v>
      </c>
      <c r="AE693" s="32">
        <f t="shared" si="1573"/>
        <v>1.1308055912770647</v>
      </c>
      <c r="AF693" s="32">
        <f t="shared" si="1573"/>
        <v>-0.12250780914609577</v>
      </c>
      <c r="AG693" s="32">
        <f t="shared" si="1573"/>
        <v>0.2004213317672999</v>
      </c>
      <c r="AH693" s="32">
        <f t="shared" si="1573"/>
        <v>0.60408275790904442</v>
      </c>
      <c r="AI693" s="32">
        <f t="shared" si="1573"/>
        <v>1.2977621177805094</v>
      </c>
      <c r="AJ693" s="32">
        <f t="shared" si="1573"/>
        <v>1.6206912586939051</v>
      </c>
      <c r="AK693" s="32">
        <f t="shared" si="1573"/>
        <v>2.0243526848356495</v>
      </c>
      <c r="AL693" s="32">
        <f t="shared" si="1573"/>
        <v>1.1221878399911693</v>
      </c>
      <c r="AM693" s="32">
        <f t="shared" si="1573"/>
        <v>1.445116980904565</v>
      </c>
      <c r="AN693" s="32">
        <f t="shared" si="1573"/>
        <v>1.8487784070463094</v>
      </c>
      <c r="AO693" s="32">
        <f t="shared" si="1573"/>
        <v>0.59546500662314894</v>
      </c>
      <c r="AP693" s="32">
        <f t="shared" si="1573"/>
        <v>0.91839414753654458</v>
      </c>
      <c r="AQ693" s="32">
        <f t="shared" si="1573"/>
        <v>1.3220555736782891</v>
      </c>
      <c r="AR693" s="32">
        <f t="shared" si="1573"/>
        <v>-0.41314539776987586</v>
      </c>
      <c r="AS693" s="32">
        <f t="shared" si="1573"/>
        <v>-9.0216256856480187E-2</v>
      </c>
      <c r="AT693" s="32">
        <f t="shared" si="1573"/>
        <v>0.31344516928526439</v>
      </c>
      <c r="AU693" s="32">
        <f t="shared" si="1573"/>
        <v>-0.58871967555921589</v>
      </c>
      <c r="AV693" s="32">
        <f t="shared" si="1573"/>
        <v>-0.26579053464582025</v>
      </c>
      <c r="AW693" s="32">
        <f t="shared" ref="AW693:CB693" si="1574">SUMPRODUCT(AH$3:AH$6,$K693:$K696)</f>
        <v>0.13787089149592432</v>
      </c>
      <c r="AX693" s="32">
        <f t="shared" si="1574"/>
        <v>-1.1154425089272362</v>
      </c>
      <c r="AY693" s="32">
        <f t="shared" si="1574"/>
        <v>-0.79251336801384042</v>
      </c>
      <c r="AZ693" s="32">
        <f t="shared" si="1574"/>
        <v>-0.38885194187209582</v>
      </c>
      <c r="BA693" s="32">
        <f t="shared" si="1574"/>
        <v>0.12533421405705775</v>
      </c>
      <c r="BB693" s="32">
        <f t="shared" si="1574"/>
        <v>0.44826335497045344</v>
      </c>
      <c r="BC693" s="32">
        <f t="shared" si="1574"/>
        <v>0.85192478111219794</v>
      </c>
      <c r="BD693" s="32">
        <f t="shared" si="1574"/>
        <v>-5.0240063732282292E-2</v>
      </c>
      <c r="BE693" s="32">
        <f t="shared" si="1574"/>
        <v>0.27268907718111335</v>
      </c>
      <c r="BF693" s="32">
        <f t="shared" si="1574"/>
        <v>0.67635050332285795</v>
      </c>
      <c r="BG693" s="32">
        <f t="shared" si="1574"/>
        <v>-0.57696289710030246</v>
      </c>
      <c r="BH693" s="32">
        <f t="shared" si="1574"/>
        <v>-0.25403375618690682</v>
      </c>
      <c r="BI693" s="32">
        <f t="shared" si="1574"/>
        <v>0.14962766995483773</v>
      </c>
      <c r="BJ693" s="32">
        <f t="shared" si="1574"/>
        <v>0.84330702982630246</v>
      </c>
      <c r="BK693" s="32">
        <f t="shared" si="1574"/>
        <v>1.1662361707396982</v>
      </c>
      <c r="BL693" s="32">
        <f t="shared" si="1574"/>
        <v>1.5698975968814426</v>
      </c>
      <c r="BM693" s="32">
        <f t="shared" si="1574"/>
        <v>0.66773275203696236</v>
      </c>
      <c r="BN693" s="32">
        <f t="shared" si="1574"/>
        <v>0.990661892950358</v>
      </c>
      <c r="BO693" s="32">
        <f t="shared" si="1574"/>
        <v>1.3943233190921025</v>
      </c>
      <c r="BP693" s="32">
        <f t="shared" si="1574"/>
        <v>0.1410099186689423</v>
      </c>
      <c r="BQ693" s="32">
        <f t="shared" si="1574"/>
        <v>0.46393905958233794</v>
      </c>
      <c r="BR693" s="32">
        <f t="shared" si="1574"/>
        <v>0.86760048572408255</v>
      </c>
      <c r="BS693" s="32">
        <f t="shared" si="1574"/>
        <v>-1.3220555736782891</v>
      </c>
      <c r="BT693" s="32">
        <f t="shared" si="1574"/>
        <v>-0.99912643276489355</v>
      </c>
      <c r="BU693" s="32">
        <f t="shared" si="1574"/>
        <v>-0.59546500662314894</v>
      </c>
      <c r="BV693" s="32">
        <f t="shared" si="1574"/>
        <v>-1.4976298514676292</v>
      </c>
      <c r="BW693" s="32">
        <f t="shared" si="1574"/>
        <v>-1.1747007105542335</v>
      </c>
      <c r="BX693" s="32">
        <f t="shared" si="1574"/>
        <v>-0.77103928441248903</v>
      </c>
      <c r="BY693" s="32">
        <f t="shared" si="1574"/>
        <v>-2.0243526848356495</v>
      </c>
      <c r="BZ693" s="32">
        <f t="shared" si="1574"/>
        <v>-1.7014235439222538</v>
      </c>
      <c r="CA693" s="32">
        <f t="shared" si="1574"/>
        <v>-1.2977621177805094</v>
      </c>
      <c r="CB693" s="32">
        <f t="shared" si="1574"/>
        <v>-0.78357596185135558</v>
      </c>
      <c r="CC693" s="32">
        <f t="shared" ref="CC693:CS693" si="1575">SUMPRODUCT(BN$3:BN$6,$K693:$K696)</f>
        <v>-0.46064682093795994</v>
      </c>
      <c r="CD693" s="32">
        <f t="shared" si="1575"/>
        <v>-5.6985394796215394E-2</v>
      </c>
      <c r="CE693" s="32">
        <f t="shared" si="1575"/>
        <v>-0.95915023964069568</v>
      </c>
      <c r="CF693" s="32">
        <f t="shared" si="1575"/>
        <v>-0.63622109872730004</v>
      </c>
      <c r="CG693" s="32">
        <f t="shared" si="1575"/>
        <v>-0.23255967258555543</v>
      </c>
      <c r="CH693" s="32">
        <f t="shared" si="1575"/>
        <v>-1.4858730730087157</v>
      </c>
      <c r="CI693" s="32">
        <f t="shared" si="1575"/>
        <v>-1.1629439320953201</v>
      </c>
      <c r="CJ693" s="32">
        <f t="shared" si="1575"/>
        <v>-0.7592825059535756</v>
      </c>
      <c r="CK693" s="32">
        <f t="shared" si="1575"/>
        <v>-6.5603146082110875E-2</v>
      </c>
      <c r="CL693" s="32">
        <f t="shared" si="1575"/>
        <v>0.25732599483128482</v>
      </c>
      <c r="CM693" s="32">
        <f t="shared" si="1575"/>
        <v>0.66098742097302932</v>
      </c>
      <c r="CN693" s="32">
        <f t="shared" si="1575"/>
        <v>-0.24117742387145094</v>
      </c>
      <c r="CO693" s="32">
        <f t="shared" si="1575"/>
        <v>8.1751717041944727E-2</v>
      </c>
      <c r="CP693" s="32">
        <f t="shared" si="1575"/>
        <v>0.48541314318368933</v>
      </c>
      <c r="CQ693" s="32">
        <f t="shared" si="1575"/>
        <v>-0.76790025723947108</v>
      </c>
      <c r="CR693" s="32">
        <f t="shared" si="1575"/>
        <v>-0.44497111632607544</v>
      </c>
      <c r="CS693" s="32">
        <f t="shared" si="1575"/>
        <v>-4.1309690184330894E-2</v>
      </c>
    </row>
    <row r="694" spans="2:97" ht="14.25" thickTop="1" thickBot="1" x14ac:dyDescent="0.25">
      <c r="H694" s="33">
        <f>H693</f>
        <v>9.3935916763112339E-12</v>
      </c>
      <c r="I694" s="33">
        <f t="shared" ref="I694:J694" si="1576">I689</f>
        <v>0.6282262138010416</v>
      </c>
      <c r="J694" s="33">
        <f t="shared" si="1576"/>
        <v>-0.31430692046861597</v>
      </c>
      <c r="K694" s="33">
        <f t="shared" ref="K694:K696" si="1577">I694+J694*H694</f>
        <v>0.62822621379808918</v>
      </c>
      <c r="L694" s="33">
        <f>$CE$4-$CE$7*SUMPRODUCT($B$4:$CD$4,Q695:CS695)</f>
        <v>2.0062174144186429E-10</v>
      </c>
      <c r="M694" s="39" t="s">
        <v>414</v>
      </c>
      <c r="O694" s="47">
        <f t="shared" ref="O694:O695" si="1578">SUM(Q694:CS694)</f>
        <v>127.417984018618</v>
      </c>
      <c r="P694" s="39" t="s">
        <v>404</v>
      </c>
      <c r="Q694" s="33">
        <f>EXP(Q693)</f>
        <v>1.0421748068822305</v>
      </c>
      <c r="R694" s="33">
        <f>EXP(R693)</f>
        <v>1.4394179508781988</v>
      </c>
      <c r="S694" s="33">
        <f t="shared" ref="S694:CD694" si="1579">EXP(S693)</f>
        <v>2.1552360580164187</v>
      </c>
      <c r="T694" s="33">
        <f t="shared" si="1579"/>
        <v>0.87435868952361473</v>
      </c>
      <c r="U694" s="33">
        <f t="shared" si="1579"/>
        <v>1.2076357871015504</v>
      </c>
      <c r="V694" s="33">
        <f t="shared" si="1579"/>
        <v>1.8081893391174892</v>
      </c>
      <c r="W694" s="33">
        <f t="shared" si="1579"/>
        <v>0.51634123652624409</v>
      </c>
      <c r="X694" s="33">
        <f t="shared" si="1579"/>
        <v>0.71315372404555677</v>
      </c>
      <c r="Y694" s="33">
        <f t="shared" si="1579"/>
        <v>1.0678028713160979</v>
      </c>
      <c r="Z694" s="33">
        <f t="shared" si="1579"/>
        <v>1.7856621556865016</v>
      </c>
      <c r="AA694" s="33">
        <f t="shared" si="1579"/>
        <v>2.4662984982225402</v>
      </c>
      <c r="AB694" s="33">
        <f t="shared" si="1579"/>
        <v>3.6927811341785519</v>
      </c>
      <c r="AC694" s="33">
        <f t="shared" si="1579"/>
        <v>1.4981260457147052</v>
      </c>
      <c r="AD694" s="33">
        <f t="shared" si="1579"/>
        <v>2.0691629740418431</v>
      </c>
      <c r="AE694" s="33">
        <f t="shared" si="1579"/>
        <v>3.0981513387732025</v>
      </c>
      <c r="AF694" s="33">
        <f t="shared" si="1579"/>
        <v>0.8846989961727959</v>
      </c>
      <c r="AG694" s="33">
        <f t="shared" si="1579"/>
        <v>1.2219174823700665</v>
      </c>
      <c r="AH694" s="33">
        <f t="shared" si="1579"/>
        <v>1.8295732773916566</v>
      </c>
      <c r="AI694" s="33">
        <f t="shared" si="1579"/>
        <v>3.661094395131784</v>
      </c>
      <c r="AJ694" s="33">
        <f t="shared" si="1579"/>
        <v>5.0565845167352643</v>
      </c>
      <c r="AK694" s="33">
        <f t="shared" si="1579"/>
        <v>7.5712084000524937</v>
      </c>
      <c r="AL694" s="33">
        <f t="shared" si="1579"/>
        <v>3.0715669544211255</v>
      </c>
      <c r="AM694" s="33">
        <f t="shared" si="1579"/>
        <v>4.2423483875461452</v>
      </c>
      <c r="AN694" s="33">
        <f t="shared" si="1579"/>
        <v>6.3520551553000271</v>
      </c>
      <c r="AO694" s="33">
        <f t="shared" si="1579"/>
        <v>1.8138742124048155</v>
      </c>
      <c r="AP694" s="33">
        <f t="shared" si="1579"/>
        <v>2.5052640734824343</v>
      </c>
      <c r="AQ694" s="33">
        <f t="shared" si="1579"/>
        <v>3.7511241698272584</v>
      </c>
      <c r="AR694" s="33">
        <f t="shared" si="1579"/>
        <v>0.66156608560111485</v>
      </c>
      <c r="AS694" s="33">
        <f t="shared" si="1579"/>
        <v>0.91373356275544437</v>
      </c>
      <c r="AT694" s="33">
        <f t="shared" si="1579"/>
        <v>1.3681304451350296</v>
      </c>
      <c r="AU694" s="33">
        <f t="shared" si="1579"/>
        <v>0.55503745803445115</v>
      </c>
      <c r="AV694" s="33">
        <f t="shared" si="1579"/>
        <v>0.76659968675953227</v>
      </c>
      <c r="AW694" s="33">
        <f t="shared" si="1579"/>
        <v>1.1478273464355611</v>
      </c>
      <c r="AX694" s="33">
        <f t="shared" si="1579"/>
        <v>0.32777020556178915</v>
      </c>
      <c r="AY694" s="33">
        <f t="shared" si="1579"/>
        <v>0.45270554856349687</v>
      </c>
      <c r="AZ694" s="33">
        <f t="shared" si="1579"/>
        <v>0.67783462150994989</v>
      </c>
      <c r="BA694" s="33">
        <f t="shared" si="1579"/>
        <v>1.1335272305014203</v>
      </c>
      <c r="BB694" s="33">
        <f t="shared" si="1579"/>
        <v>1.5655909475245768</v>
      </c>
      <c r="BC694" s="33">
        <f t="shared" si="1579"/>
        <v>2.3441544967189167</v>
      </c>
      <c r="BD694" s="33">
        <f t="shared" si="1579"/>
        <v>0.95100109622257756</v>
      </c>
      <c r="BE694" s="33">
        <f t="shared" si="1579"/>
        <v>1.3134917867596396</v>
      </c>
      <c r="BF694" s="33">
        <f t="shared" si="1579"/>
        <v>1.9666872008964775</v>
      </c>
      <c r="BG694" s="33">
        <f t="shared" si="1579"/>
        <v>0.56160142038379912</v>
      </c>
      <c r="BH694" s="33">
        <f t="shared" si="1579"/>
        <v>0.77566561809096179</v>
      </c>
      <c r="BI694" s="33">
        <f t="shared" si="1579"/>
        <v>1.1614017374545675</v>
      </c>
      <c r="BJ694" s="33">
        <f t="shared" si="1579"/>
        <v>2.3240399518477477</v>
      </c>
      <c r="BK694" s="33">
        <f t="shared" si="1579"/>
        <v>3.209888401788799</v>
      </c>
      <c r="BL694" s="33">
        <f t="shared" si="1579"/>
        <v>4.8061560032116821</v>
      </c>
      <c r="BM694" s="33">
        <f t="shared" si="1579"/>
        <v>1.9498115990513956</v>
      </c>
      <c r="BN694" s="33">
        <f t="shared" si="1579"/>
        <v>2.6930163711223343</v>
      </c>
      <c r="BO694" s="33">
        <f t="shared" si="1579"/>
        <v>4.0322451059681921</v>
      </c>
      <c r="BP694" s="33">
        <f t="shared" si="1579"/>
        <v>1.1514360686412783</v>
      </c>
      <c r="BQ694" s="33">
        <f t="shared" si="1579"/>
        <v>1.5903260523531055</v>
      </c>
      <c r="BR694" s="33">
        <f t="shared" si="1579"/>
        <v>2.3811902928841215</v>
      </c>
      <c r="BS694" s="33">
        <f t="shared" si="1579"/>
        <v>0.2665867496585832</v>
      </c>
      <c r="BT694" s="33">
        <f t="shared" si="1579"/>
        <v>0.36820094900662853</v>
      </c>
      <c r="BU694" s="33">
        <f t="shared" si="1579"/>
        <v>0.55130614524488475</v>
      </c>
      <c r="BV694" s="33">
        <f t="shared" si="1579"/>
        <v>0.22365963899392072</v>
      </c>
      <c r="BW694" s="33">
        <f t="shared" si="1579"/>
        <v>0.30891141978177505</v>
      </c>
      <c r="BX694" s="33">
        <f t="shared" si="1579"/>
        <v>0.46253211601295707</v>
      </c>
      <c r="BY694" s="33">
        <f t="shared" si="1579"/>
        <v>0.13207931246392143</v>
      </c>
      <c r="BZ694" s="33">
        <f t="shared" si="1579"/>
        <v>0.18242365104657826</v>
      </c>
      <c r="CA694" s="33">
        <f t="shared" si="1579"/>
        <v>0.27314237003277381</v>
      </c>
      <c r="CB694" s="33">
        <f t="shared" si="1579"/>
        <v>0.45676969634000841</v>
      </c>
      <c r="CC694" s="33">
        <f t="shared" si="1579"/>
        <v>0.63087545005613421</v>
      </c>
      <c r="CD694" s="33">
        <f t="shared" si="1579"/>
        <v>0.94460786545614728</v>
      </c>
      <c r="CE694" s="33">
        <f t="shared" ref="CE694:CS694" si="1580">EXP(CE693)</f>
        <v>0.38321839145271203</v>
      </c>
      <c r="CF694" s="33">
        <f t="shared" si="1580"/>
        <v>0.52928877969512866</v>
      </c>
      <c r="CG694" s="33">
        <f t="shared" si="1580"/>
        <v>0.79250245726508772</v>
      </c>
      <c r="CH694" s="33">
        <f t="shared" si="1580"/>
        <v>0.2263046738977339</v>
      </c>
      <c r="CI694" s="33">
        <f t="shared" si="1580"/>
        <v>0.3125646559721969</v>
      </c>
      <c r="CJ694" s="33">
        <f t="shared" si="1580"/>
        <v>0.46800209529259851</v>
      </c>
      <c r="CK694" s="33">
        <f t="shared" si="1580"/>
        <v>0.9365024452195666</v>
      </c>
      <c r="CL694" s="33">
        <f t="shared" si="1580"/>
        <v>1.2934667215024152</v>
      </c>
      <c r="CM694" s="33">
        <f t="shared" si="1580"/>
        <v>1.9367037324534373</v>
      </c>
      <c r="CN694" s="33">
        <f t="shared" si="1580"/>
        <v>0.78570221169275767</v>
      </c>
      <c r="CO694" s="33">
        <f t="shared" si="1580"/>
        <v>1.0851863431036284</v>
      </c>
      <c r="CP694" s="33">
        <f t="shared" si="1580"/>
        <v>1.6248461643103584</v>
      </c>
      <c r="CQ694" s="33">
        <f t="shared" si="1580"/>
        <v>0.46398629805792807</v>
      </c>
      <c r="CR694" s="33">
        <f t="shared" si="1580"/>
        <v>0.64084278565906239</v>
      </c>
      <c r="CS694" s="33">
        <f t="shared" si="1580"/>
        <v>0.9595319263105192</v>
      </c>
    </row>
    <row r="695" spans="2:97" ht="14.25" thickTop="1" thickBot="1" x14ac:dyDescent="0.25">
      <c r="H695" s="32">
        <f t="shared" ref="H695:H696" si="1581">H694</f>
        <v>9.3935916763112339E-12</v>
      </c>
      <c r="I695" s="32">
        <f t="shared" ref="I695:J695" si="1582">I690</f>
        <v>-0.35114855557955582</v>
      </c>
      <c r="J695" s="32">
        <f t="shared" si="1582"/>
        <v>9.322207693775604E-2</v>
      </c>
      <c r="K695" s="32">
        <f t="shared" si="1577"/>
        <v>-0.35114855557868013</v>
      </c>
      <c r="L695" s="32">
        <f>$CE$5-$CE$7*SUMPRODUCT($B$5:$CD$5,Q695:CS695)</f>
        <v>-5.7127635955112055E-11</v>
      </c>
      <c r="M695" s="32">
        <f>SUMPRODUCT($B$7:$CD$7, LN(Q695:CS695))</f>
        <v>-487.23803414472997</v>
      </c>
      <c r="O695" s="48">
        <f t="shared" si="1578"/>
        <v>1</v>
      </c>
      <c r="P695" s="39" t="s">
        <v>405</v>
      </c>
      <c r="Q695" s="32">
        <f t="shared" ref="Q695:AV695" si="1583">Q694/$O694</f>
        <v>8.179181415473899E-3</v>
      </c>
      <c r="R695" s="32">
        <f t="shared" si="1583"/>
        <v>1.129681937730136E-2</v>
      </c>
      <c r="S695" s="32">
        <f t="shared" si="1583"/>
        <v>1.691469280899548E-2</v>
      </c>
      <c r="T695" s="32">
        <f t="shared" si="1583"/>
        <v>6.8621293631192246E-3</v>
      </c>
      <c r="U695" s="32">
        <f t="shared" si="1583"/>
        <v>9.4777499142122169E-3</v>
      </c>
      <c r="V695" s="32">
        <f t="shared" si="1583"/>
        <v>1.4191005712767211E-2</v>
      </c>
      <c r="W695" s="32">
        <f t="shared" si="1583"/>
        <v>4.0523419084294854E-3</v>
      </c>
      <c r="X695" s="32">
        <f t="shared" si="1583"/>
        <v>5.5969628584090023E-3</v>
      </c>
      <c r="Y695" s="32">
        <f t="shared" si="1583"/>
        <v>8.3803152242627951E-3</v>
      </c>
      <c r="Z695" s="32">
        <f t="shared" si="1583"/>
        <v>1.4014208193920137E-2</v>
      </c>
      <c r="AA695" s="32">
        <f t="shared" si="1583"/>
        <v>1.9355968603789641E-2</v>
      </c>
      <c r="AB695" s="32">
        <f t="shared" si="1583"/>
        <v>2.8981632087657045E-2</v>
      </c>
      <c r="AC695" s="32">
        <f t="shared" si="1583"/>
        <v>1.1757571407626436E-2</v>
      </c>
      <c r="AD695" s="32">
        <f t="shared" si="1583"/>
        <v>1.6239175262257346E-2</v>
      </c>
      <c r="AE695" s="32">
        <f t="shared" si="1583"/>
        <v>2.4314867031019014E-2</v>
      </c>
      <c r="AF695" s="32">
        <f t="shared" si="1583"/>
        <v>6.9432820098890109E-3</v>
      </c>
      <c r="AG695" s="32">
        <f t="shared" si="1583"/>
        <v>9.5898353107793863E-3</v>
      </c>
      <c r="AH695" s="32">
        <f t="shared" si="1583"/>
        <v>1.435883083132381E-2</v>
      </c>
      <c r="AI695" s="32">
        <f t="shared" si="1583"/>
        <v>2.8732948675414878E-2</v>
      </c>
      <c r="AJ695" s="32">
        <f t="shared" si="1583"/>
        <v>3.9685014291204045E-2</v>
      </c>
      <c r="AK695" s="32">
        <f t="shared" si="1583"/>
        <v>5.9420249491203753E-2</v>
      </c>
      <c r="AL695" s="32">
        <f t="shared" si="1583"/>
        <v>2.4106227845924134E-2</v>
      </c>
      <c r="AM695" s="32">
        <f t="shared" si="1583"/>
        <v>3.3294737946303277E-2</v>
      </c>
      <c r="AN695" s="32">
        <f t="shared" si="1583"/>
        <v>4.985210843056409E-2</v>
      </c>
      <c r="AO695" s="32">
        <f t="shared" si="1583"/>
        <v>1.4235621654002755E-2</v>
      </c>
      <c r="AP695" s="32">
        <f t="shared" si="1583"/>
        <v>1.9661777674306723E-2</v>
      </c>
      <c r="AQ695" s="32">
        <f t="shared" si="1583"/>
        <v>2.9439519065685055E-2</v>
      </c>
      <c r="AR695" s="32">
        <f t="shared" si="1583"/>
        <v>5.1920934921121376E-3</v>
      </c>
      <c r="AS695" s="32">
        <f t="shared" si="1583"/>
        <v>7.1711506801263774E-3</v>
      </c>
      <c r="AT695" s="32">
        <f t="shared" si="1583"/>
        <v>1.0737341794193838E-2</v>
      </c>
      <c r="AU695" s="32">
        <f t="shared" si="1583"/>
        <v>4.3560370406845426E-3</v>
      </c>
      <c r="AV695" s="32">
        <f t="shared" si="1583"/>
        <v>6.0164166986625576E-3</v>
      </c>
      <c r="AW695" s="32">
        <f t="shared" ref="AW695:CB695" si="1584">AW694/$O694</f>
        <v>9.0083621654839813E-3</v>
      </c>
      <c r="AX695" s="32">
        <f t="shared" si="1584"/>
        <v>2.5724014399246512E-3</v>
      </c>
      <c r="AY695" s="32">
        <f t="shared" si="1584"/>
        <v>3.552917212199407E-3</v>
      </c>
      <c r="AZ695" s="32">
        <f t="shared" si="1584"/>
        <v>5.3197719829793126E-3</v>
      </c>
      <c r="BA695" s="32">
        <f t="shared" si="1584"/>
        <v>8.8961322001122872E-3</v>
      </c>
      <c r="BB695" s="32">
        <f t="shared" si="1584"/>
        <v>1.2287048485210821E-2</v>
      </c>
      <c r="BC695" s="32">
        <f t="shared" si="1584"/>
        <v>1.8397359797941826E-2</v>
      </c>
      <c r="BD695" s="32">
        <f t="shared" si="1584"/>
        <v>7.4636332033288146E-3</v>
      </c>
      <c r="BE695" s="32">
        <f t="shared" si="1584"/>
        <v>1.0308527456906833E-2</v>
      </c>
      <c r="BF695" s="32">
        <f t="shared" si="1584"/>
        <v>1.5434926364940055E-2</v>
      </c>
      <c r="BG695" s="32">
        <f t="shared" si="1584"/>
        <v>4.4075522361249984E-3</v>
      </c>
      <c r="BH695" s="32">
        <f t="shared" si="1584"/>
        <v>6.0875678112881099E-3</v>
      </c>
      <c r="BI695" s="32">
        <f t="shared" si="1584"/>
        <v>9.1148965069551436E-3</v>
      </c>
      <c r="BJ695" s="32">
        <f t="shared" si="1584"/>
        <v>1.8239497114537338E-2</v>
      </c>
      <c r="BK695" s="32">
        <f t="shared" si="1584"/>
        <v>2.5191800251052301E-2</v>
      </c>
      <c r="BL695" s="32">
        <f t="shared" si="1584"/>
        <v>3.7719604812688122E-2</v>
      </c>
      <c r="BM695" s="32">
        <f t="shared" si="1584"/>
        <v>1.5302483507873535E-2</v>
      </c>
      <c r="BN695" s="32">
        <f t="shared" si="1584"/>
        <v>2.1135292571642299E-2</v>
      </c>
      <c r="BO695" s="32">
        <f t="shared" si="1584"/>
        <v>3.164580837646129E-2</v>
      </c>
      <c r="BP695" s="32">
        <f t="shared" si="1584"/>
        <v>9.0366840874913958E-3</v>
      </c>
      <c r="BQ695" s="32">
        <f t="shared" si="1584"/>
        <v>1.2481174181195105E-2</v>
      </c>
      <c r="BR695" s="32">
        <f t="shared" si="1584"/>
        <v>1.8688023603765289E-2</v>
      </c>
      <c r="BS695" s="32">
        <f t="shared" si="1584"/>
        <v>2.0922223162754654E-3</v>
      </c>
      <c r="BT695" s="32">
        <f t="shared" si="1584"/>
        <v>2.8897094224377929E-3</v>
      </c>
      <c r="BU695" s="32">
        <f t="shared" si="1584"/>
        <v>4.3267530050101035E-3</v>
      </c>
      <c r="BV695" s="32">
        <f t="shared" si="1584"/>
        <v>1.7553223802476746E-3</v>
      </c>
      <c r="BW695" s="32">
        <f t="shared" si="1584"/>
        <v>2.4243941870610484E-3</v>
      </c>
      <c r="BX695" s="32">
        <f t="shared" si="1584"/>
        <v>3.6300379383288079E-3</v>
      </c>
      <c r="BY695" s="32">
        <f t="shared" si="1584"/>
        <v>1.0365829712438578E-3</v>
      </c>
      <c r="BZ695" s="32">
        <f t="shared" si="1584"/>
        <v>1.4316946893456026E-3</v>
      </c>
      <c r="CA695" s="32">
        <f t="shared" si="1584"/>
        <v>2.143672042345788E-3</v>
      </c>
      <c r="CB695" s="32">
        <f t="shared" si="1584"/>
        <v>3.584813398658594E-3</v>
      </c>
      <c r="CC695" s="32">
        <f t="shared" ref="CC695:CS695" si="1585">CC694/$O694</f>
        <v>4.9512276851276524E-3</v>
      </c>
      <c r="CD695" s="32">
        <f t="shared" si="1585"/>
        <v>7.413457941055821E-3</v>
      </c>
      <c r="CE695" s="32">
        <f t="shared" si="1585"/>
        <v>3.007569099482198E-3</v>
      </c>
      <c r="CF695" s="32">
        <f t="shared" si="1585"/>
        <v>4.1539566315677255E-3</v>
      </c>
      <c r="CG695" s="32">
        <f t="shared" si="1585"/>
        <v>6.2197064517147691E-3</v>
      </c>
      <c r="CH695" s="32">
        <f t="shared" si="1585"/>
        <v>1.7760811053537529E-3</v>
      </c>
      <c r="CI695" s="32">
        <f t="shared" si="1585"/>
        <v>2.4530654630866371E-3</v>
      </c>
      <c r="CJ695" s="32">
        <f t="shared" si="1585"/>
        <v>3.67296735148639E-3</v>
      </c>
      <c r="CK695" s="32">
        <f t="shared" si="1585"/>
        <v>7.3498450978688153E-3</v>
      </c>
      <c r="CL695" s="32">
        <f t="shared" si="1585"/>
        <v>1.0151367026128878E-2</v>
      </c>
      <c r="CM695" s="32">
        <f t="shared" si="1585"/>
        <v>1.5199610536691987E-2</v>
      </c>
      <c r="CN695" s="32">
        <f t="shared" si="1585"/>
        <v>6.1663368616627365E-3</v>
      </c>
      <c r="CO695" s="32">
        <f t="shared" si="1585"/>
        <v>8.5167439389487089E-3</v>
      </c>
      <c r="CP695" s="32">
        <f t="shared" si="1585"/>
        <v>1.2752094430193935E-2</v>
      </c>
      <c r="CQ695" s="32">
        <f t="shared" si="1585"/>
        <v>3.6414506290582305E-3</v>
      </c>
      <c r="CR695" s="32">
        <f t="shared" si="1585"/>
        <v>5.029453185866008E-3</v>
      </c>
      <c r="CS695" s="32">
        <f t="shared" si="1585"/>
        <v>7.5305847420275834E-3</v>
      </c>
    </row>
    <row r="696" spans="2:97" ht="13.5" thickTop="1" x14ac:dyDescent="0.2">
      <c r="H696" s="34">
        <f t="shared" si="1581"/>
        <v>9.3935916763112339E-12</v>
      </c>
      <c r="I696" s="34">
        <f t="shared" ref="I696:J696" si="1586">I691</f>
        <v>0.36329528352204277</v>
      </c>
      <c r="J696" s="34">
        <f t="shared" si="1586"/>
        <v>0.58841920325242258</v>
      </c>
      <c r="K696" s="34">
        <f t="shared" si="1577"/>
        <v>0.36329528352757012</v>
      </c>
      <c r="L696" s="34">
        <f>$CE$6-$CE$7*SUMPRODUCT($B$6:$CD$6,Q695:CS695)</f>
        <v>-4.092548522294237E-10</v>
      </c>
    </row>
    <row r="697" spans="2:97" ht="13.5" thickBot="1" x14ac:dyDescent="0.25">
      <c r="B697" s="39" t="s">
        <v>406</v>
      </c>
      <c r="D697" s="39" t="s">
        <v>407</v>
      </c>
      <c r="E697" s="39" t="s">
        <v>408</v>
      </c>
      <c r="F697" s="39" t="s">
        <v>409</v>
      </c>
      <c r="H697" s="39" t="s">
        <v>386</v>
      </c>
      <c r="I697" s="39" t="s">
        <v>410</v>
      </c>
      <c r="J697" s="39" t="s">
        <v>411</v>
      </c>
      <c r="K697" s="39" t="s">
        <v>388</v>
      </c>
      <c r="L697" s="39" t="s">
        <v>412</v>
      </c>
      <c r="M697" s="39" t="s">
        <v>413</v>
      </c>
      <c r="O697" s="45" t="s">
        <v>375</v>
      </c>
    </row>
    <row r="698" spans="2:97" ht="14.25" thickTop="1" thickBot="1" x14ac:dyDescent="0.25">
      <c r="B698" s="32">
        <f>1+B693</f>
        <v>5</v>
      </c>
      <c r="D698" s="32">
        <f>IF(F693,IF(M698&lt;0,D693,H698),E693)</f>
        <v>0</v>
      </c>
      <c r="E698" s="32">
        <f>IF(F693,IF(M698&lt;0,H698,E693),H698)</f>
        <v>4.6967958381556169E-12</v>
      </c>
      <c r="F698" s="32" t="b">
        <f>OR(F693,M698*M693&lt;=0)</f>
        <v>1</v>
      </c>
      <c r="H698" s="32">
        <f>IF(F693,(D693+E693)/2,2*H693)</f>
        <v>4.6967958381556169E-12</v>
      </c>
      <c r="I698" s="32">
        <f>I693</f>
        <v>-0.68168263192191647</v>
      </c>
      <c r="J698" s="32">
        <f>J693</f>
        <v>-1</v>
      </c>
      <c r="K698" s="32">
        <f>I698+J698*H698</f>
        <v>-0.68168263192661327</v>
      </c>
      <c r="L698" s="32">
        <f>$CE$3-$CE$7*SUMPRODUCT($B$3:$CD$3,Q700:CS700)</f>
        <v>2.2502888441522373E-10</v>
      </c>
      <c r="M698" s="32">
        <f>SUMPRODUCT(L698:L701,J698:J701)</f>
        <v>-3.7107484469827596E-10</v>
      </c>
      <c r="O698" s="46">
        <f>SUM(Q698:CS698)</f>
        <v>7.3626050838563009</v>
      </c>
      <c r="P698" s="39" t="s">
        <v>402</v>
      </c>
      <c r="Q698" s="32">
        <f t="shared" ref="Q698:AV698" si="1587">SUMPRODUCT(B$3:B$6,$K698:$K701)</f>
        <v>4.1309690181359437E-2</v>
      </c>
      <c r="R698" s="32">
        <f t="shared" si="1587"/>
        <v>0.36423883109229849</v>
      </c>
      <c r="S698" s="32">
        <f t="shared" si="1587"/>
        <v>0.76790025723097233</v>
      </c>
      <c r="T698" s="32">
        <f t="shared" si="1587"/>
        <v>-0.13426458760819954</v>
      </c>
      <c r="U698" s="32">
        <f t="shared" si="1587"/>
        <v>0.18866455330273951</v>
      </c>
      <c r="V698" s="32">
        <f t="shared" si="1587"/>
        <v>0.5923259794414133</v>
      </c>
      <c r="W698" s="32">
        <f t="shared" si="1587"/>
        <v>-0.66098742097687646</v>
      </c>
      <c r="X698" s="32">
        <f t="shared" si="1587"/>
        <v>-0.33805828006593741</v>
      </c>
      <c r="Y698" s="32">
        <f t="shared" si="1587"/>
        <v>6.5603146072736429E-2</v>
      </c>
      <c r="Z698" s="32">
        <f t="shared" si="1587"/>
        <v>0.57978930200955825</v>
      </c>
      <c r="AA698" s="32">
        <f t="shared" si="1587"/>
        <v>0.9027184429204973</v>
      </c>
      <c r="AB698" s="32">
        <f t="shared" si="1587"/>
        <v>1.306379869059171</v>
      </c>
      <c r="AC698" s="32">
        <f t="shared" si="1587"/>
        <v>0.40421502421999933</v>
      </c>
      <c r="AD698" s="32">
        <f t="shared" si="1587"/>
        <v>0.72714416513093838</v>
      </c>
      <c r="AE698" s="32">
        <f t="shared" si="1587"/>
        <v>1.1308055912696122</v>
      </c>
      <c r="AF698" s="32">
        <f t="shared" si="1587"/>
        <v>-0.12250780914867765</v>
      </c>
      <c r="AG698" s="32">
        <f t="shared" si="1587"/>
        <v>0.2004213317622614</v>
      </c>
      <c r="AH698" s="32">
        <f t="shared" si="1587"/>
        <v>0.60408275790093524</v>
      </c>
      <c r="AI698" s="32">
        <f t="shared" si="1587"/>
        <v>1.2977621177804901</v>
      </c>
      <c r="AJ698" s="32">
        <f t="shared" si="1587"/>
        <v>1.6206912586914293</v>
      </c>
      <c r="AK698" s="32">
        <f t="shared" si="1587"/>
        <v>2.0243526848301032</v>
      </c>
      <c r="AL698" s="32">
        <f t="shared" si="1587"/>
        <v>1.1221878399909311</v>
      </c>
      <c r="AM698" s="32">
        <f t="shared" si="1587"/>
        <v>1.4451169809018702</v>
      </c>
      <c r="AN698" s="32">
        <f t="shared" si="1587"/>
        <v>1.848778407040544</v>
      </c>
      <c r="AO698" s="32">
        <f t="shared" si="1587"/>
        <v>0.5954650066222541</v>
      </c>
      <c r="AP698" s="32">
        <f t="shared" si="1587"/>
        <v>0.91839414753319315</v>
      </c>
      <c r="AQ698" s="32">
        <f t="shared" si="1587"/>
        <v>1.3220555736718671</v>
      </c>
      <c r="AR698" s="32">
        <f t="shared" si="1587"/>
        <v>-0.41314539776971609</v>
      </c>
      <c r="AS698" s="32">
        <f t="shared" si="1587"/>
        <v>-9.021625685877703E-2</v>
      </c>
      <c r="AT698" s="32">
        <f t="shared" si="1587"/>
        <v>0.3134451692798968</v>
      </c>
      <c r="AU698" s="32">
        <f t="shared" si="1587"/>
        <v>-0.58871967555927507</v>
      </c>
      <c r="AV698" s="32">
        <f t="shared" si="1587"/>
        <v>-0.26579053464833602</v>
      </c>
      <c r="AW698" s="32">
        <f t="shared" ref="AW698:CB698" si="1588">SUMPRODUCT(AH$3:AH$6,$K698:$K701)</f>
        <v>0.13787089149033782</v>
      </c>
      <c r="AX698" s="32">
        <f t="shared" si="1588"/>
        <v>-1.115442508927952</v>
      </c>
      <c r="AY698" s="32">
        <f t="shared" si="1588"/>
        <v>-0.792513368017013</v>
      </c>
      <c r="AZ698" s="32">
        <f t="shared" si="1588"/>
        <v>-0.38885194187833916</v>
      </c>
      <c r="BA698" s="32">
        <f t="shared" si="1588"/>
        <v>0.12533421405848277</v>
      </c>
      <c r="BB698" s="32">
        <f t="shared" si="1588"/>
        <v>0.44826335496942182</v>
      </c>
      <c r="BC698" s="32">
        <f t="shared" si="1588"/>
        <v>0.85192478110809566</v>
      </c>
      <c r="BD698" s="32">
        <f t="shared" si="1588"/>
        <v>-5.0240063731076201E-2</v>
      </c>
      <c r="BE698" s="32">
        <f t="shared" si="1588"/>
        <v>0.27268907717986285</v>
      </c>
      <c r="BF698" s="32">
        <f t="shared" si="1588"/>
        <v>0.67635050331853663</v>
      </c>
      <c r="BG698" s="32">
        <f t="shared" si="1588"/>
        <v>-0.57696289709975312</v>
      </c>
      <c r="BH698" s="32">
        <f t="shared" si="1588"/>
        <v>-0.25403375618881407</v>
      </c>
      <c r="BI698" s="32">
        <f t="shared" si="1588"/>
        <v>0.14962766994985977</v>
      </c>
      <c r="BJ698" s="32">
        <f t="shared" si="1588"/>
        <v>0.84330702982941452</v>
      </c>
      <c r="BK698" s="32">
        <f t="shared" si="1588"/>
        <v>1.1662361707403537</v>
      </c>
      <c r="BL698" s="32">
        <f t="shared" si="1588"/>
        <v>1.5698975968790274</v>
      </c>
      <c r="BM698" s="32">
        <f t="shared" si="1588"/>
        <v>0.66773275203985571</v>
      </c>
      <c r="BN698" s="32">
        <f t="shared" si="1588"/>
        <v>0.99066189295079476</v>
      </c>
      <c r="BO698" s="32">
        <f t="shared" si="1588"/>
        <v>1.3943233190894686</v>
      </c>
      <c r="BP698" s="32">
        <f t="shared" si="1588"/>
        <v>0.14100991867117874</v>
      </c>
      <c r="BQ698" s="32">
        <f t="shared" si="1588"/>
        <v>0.46393905958211779</v>
      </c>
      <c r="BR698" s="32">
        <f t="shared" si="1588"/>
        <v>0.86760048572079163</v>
      </c>
      <c r="BS698" s="32">
        <f t="shared" si="1588"/>
        <v>-1.3220555736718671</v>
      </c>
      <c r="BT698" s="32">
        <f t="shared" si="1588"/>
        <v>-0.99912643276092794</v>
      </c>
      <c r="BU698" s="32">
        <f t="shared" si="1588"/>
        <v>-0.5954650066222541</v>
      </c>
      <c r="BV698" s="32">
        <f t="shared" si="1588"/>
        <v>-1.4976298514614259</v>
      </c>
      <c r="BW698" s="32">
        <f t="shared" si="1588"/>
        <v>-1.1747007105504867</v>
      </c>
      <c r="BX698" s="32">
        <f t="shared" si="1588"/>
        <v>-0.77103928441181302</v>
      </c>
      <c r="BY698" s="32">
        <f t="shared" si="1588"/>
        <v>-2.0243526848301032</v>
      </c>
      <c r="BZ698" s="32">
        <f t="shared" si="1588"/>
        <v>-1.7014235439191638</v>
      </c>
      <c r="CA698" s="32">
        <f t="shared" si="1588"/>
        <v>-1.2977621177804901</v>
      </c>
      <c r="CB698" s="32">
        <f t="shared" si="1588"/>
        <v>-0.78357596184366829</v>
      </c>
      <c r="CC698" s="32">
        <f t="shared" ref="CC698:CS698" si="1589">SUMPRODUCT(BN$3:BN$6,$K698:$K701)</f>
        <v>-0.46064682093272924</v>
      </c>
      <c r="CD698" s="32">
        <f t="shared" si="1589"/>
        <v>-5.69853947940554E-2</v>
      </c>
      <c r="CE698" s="32">
        <f t="shared" si="1589"/>
        <v>-0.95915023963322721</v>
      </c>
      <c r="CF698" s="32">
        <f t="shared" si="1589"/>
        <v>-0.63622109872228816</v>
      </c>
      <c r="CG698" s="32">
        <f t="shared" si="1589"/>
        <v>-0.23255967258361432</v>
      </c>
      <c r="CH698" s="32">
        <f t="shared" si="1589"/>
        <v>-1.4858730730019041</v>
      </c>
      <c r="CI698" s="32">
        <f t="shared" si="1589"/>
        <v>-1.1629439320909649</v>
      </c>
      <c r="CJ698" s="32">
        <f t="shared" si="1589"/>
        <v>-0.75928250595229119</v>
      </c>
      <c r="CK698" s="32">
        <f t="shared" si="1589"/>
        <v>-6.5603146072736429E-2</v>
      </c>
      <c r="CL698" s="32">
        <f t="shared" si="1589"/>
        <v>0.25732599483820262</v>
      </c>
      <c r="CM698" s="32">
        <f t="shared" si="1589"/>
        <v>0.66098742097687646</v>
      </c>
      <c r="CN698" s="32">
        <f t="shared" si="1589"/>
        <v>-0.2411774238622954</v>
      </c>
      <c r="CO698" s="32">
        <f t="shared" si="1589"/>
        <v>8.175171704864366E-2</v>
      </c>
      <c r="CP698" s="32">
        <f t="shared" si="1589"/>
        <v>0.48541314318731749</v>
      </c>
      <c r="CQ698" s="32">
        <f t="shared" si="1589"/>
        <v>-0.76790025723097233</v>
      </c>
      <c r="CR698" s="32">
        <f t="shared" si="1589"/>
        <v>-0.44497111632003328</v>
      </c>
      <c r="CS698" s="32">
        <f t="shared" si="1589"/>
        <v>-4.1309690181359437E-2</v>
      </c>
    </row>
    <row r="699" spans="2:97" ht="14.25" thickTop="1" thickBot="1" x14ac:dyDescent="0.25">
      <c r="H699" s="33">
        <f>H698</f>
        <v>4.6967958381556169E-12</v>
      </c>
      <c r="I699" s="33">
        <f t="shared" ref="I699:J699" si="1590">I694</f>
        <v>0.6282262138010416</v>
      </c>
      <c r="J699" s="33">
        <f t="shared" si="1590"/>
        <v>-0.31430692046861597</v>
      </c>
      <c r="K699" s="33">
        <f t="shared" ref="K699:K701" si="1591">I699+J699*H699</f>
        <v>0.62822621379956534</v>
      </c>
      <c r="L699" s="33">
        <f>$CE$4-$CE$7*SUMPRODUCT($B$4:$CD$4,Q700:CS700)</f>
        <v>9.4736662958894158E-11</v>
      </c>
      <c r="M699" s="39" t="s">
        <v>414</v>
      </c>
      <c r="O699" s="47">
        <f t="shared" ref="O699:O700" si="1592">SUM(Q699:CS699)</f>
        <v>127.41798401833364</v>
      </c>
      <c r="P699" s="39" t="s">
        <v>404</v>
      </c>
      <c r="Q699" s="33">
        <f>EXP(Q698)</f>
        <v>1.0421748068791339</v>
      </c>
      <c r="R699" s="33">
        <f>EXP(R698)</f>
        <v>1.4394179508703855</v>
      </c>
      <c r="S699" s="33">
        <f t="shared" ref="S699:CD699" si="1593">EXP(S698)</f>
        <v>2.1552360579981018</v>
      </c>
      <c r="T699" s="33">
        <f t="shared" si="1593"/>
        <v>0.87435868952082518</v>
      </c>
      <c r="U699" s="33">
        <f t="shared" si="1593"/>
        <v>1.207635787094731</v>
      </c>
      <c r="V699" s="33">
        <f t="shared" si="1593"/>
        <v>1.8081893391017259</v>
      </c>
      <c r="W699" s="33">
        <f t="shared" si="1593"/>
        <v>0.51634123652425767</v>
      </c>
      <c r="X699" s="33">
        <f t="shared" si="1593"/>
        <v>0.71315372404106125</v>
      </c>
      <c r="Y699" s="33">
        <f t="shared" si="1593"/>
        <v>1.0678028713060879</v>
      </c>
      <c r="Z699" s="33">
        <f t="shared" si="1593"/>
        <v>1.7856621556834549</v>
      </c>
      <c r="AA699" s="33">
        <f t="shared" si="1593"/>
        <v>2.4662984982122738</v>
      </c>
      <c r="AB699" s="33">
        <f t="shared" si="1593"/>
        <v>3.6927811341518395</v>
      </c>
      <c r="AC699" s="33">
        <f t="shared" si="1593"/>
        <v>1.4981260457118211</v>
      </c>
      <c r="AD699" s="33">
        <f t="shared" si="1593"/>
        <v>2.0691629740327766</v>
      </c>
      <c r="AE699" s="33">
        <f t="shared" si="1593"/>
        <v>3.0981513387501138</v>
      </c>
      <c r="AF699" s="33">
        <f t="shared" si="1593"/>
        <v>0.88469899617051173</v>
      </c>
      <c r="AG699" s="33">
        <f t="shared" si="1593"/>
        <v>1.2219174823639098</v>
      </c>
      <c r="AH699" s="33">
        <f t="shared" si="1593"/>
        <v>1.8295732773768203</v>
      </c>
      <c r="AI699" s="33">
        <f t="shared" si="1593"/>
        <v>3.6610943951317134</v>
      </c>
      <c r="AJ699" s="33">
        <f t="shared" si="1593"/>
        <v>5.0565845167227454</v>
      </c>
      <c r="AK699" s="33">
        <f t="shared" si="1593"/>
        <v>7.5712084000105024</v>
      </c>
      <c r="AL699" s="33">
        <f t="shared" si="1593"/>
        <v>3.0715669544203936</v>
      </c>
      <c r="AM699" s="33">
        <f t="shared" si="1593"/>
        <v>4.2423483875347134</v>
      </c>
      <c r="AN699" s="33">
        <f t="shared" si="1593"/>
        <v>6.3520551552634048</v>
      </c>
      <c r="AO699" s="33">
        <f t="shared" si="1593"/>
        <v>1.8138742124031924</v>
      </c>
      <c r="AP699" s="33">
        <f t="shared" si="1593"/>
        <v>2.5052640734740379</v>
      </c>
      <c r="AQ699" s="33">
        <f t="shared" si="1593"/>
        <v>3.7511241698031688</v>
      </c>
      <c r="AR699" s="33">
        <f t="shared" si="1593"/>
        <v>0.66156608560122054</v>
      </c>
      <c r="AS699" s="33">
        <f t="shared" si="1593"/>
        <v>0.91373356275334572</v>
      </c>
      <c r="AT699" s="33">
        <f t="shared" si="1593"/>
        <v>1.3681304451276859</v>
      </c>
      <c r="AU699" s="33">
        <f t="shared" si="1593"/>
        <v>0.5550374580344184</v>
      </c>
      <c r="AV699" s="33">
        <f t="shared" si="1593"/>
        <v>0.7665996867576037</v>
      </c>
      <c r="AW699" s="33">
        <f t="shared" si="1593"/>
        <v>1.1478273464291489</v>
      </c>
      <c r="AX699" s="33">
        <f t="shared" si="1593"/>
        <v>0.32777020556155456</v>
      </c>
      <c r="AY699" s="33">
        <f t="shared" si="1593"/>
        <v>0.45270554856206063</v>
      </c>
      <c r="AZ699" s="33">
        <f t="shared" si="1593"/>
        <v>0.67783462150571794</v>
      </c>
      <c r="BA699" s="33">
        <f t="shared" si="1593"/>
        <v>1.1335272305030355</v>
      </c>
      <c r="BB699" s="33">
        <f t="shared" si="1593"/>
        <v>1.5655909475229617</v>
      </c>
      <c r="BC699" s="33">
        <f t="shared" si="1593"/>
        <v>2.3441544967093004</v>
      </c>
      <c r="BD699" s="33">
        <f t="shared" si="1593"/>
        <v>0.95100109622372453</v>
      </c>
      <c r="BE699" s="33">
        <f t="shared" si="1593"/>
        <v>1.3134917867579969</v>
      </c>
      <c r="BF699" s="33">
        <f t="shared" si="1593"/>
        <v>1.9666872008879788</v>
      </c>
      <c r="BG699" s="33">
        <f t="shared" si="1593"/>
        <v>0.56160142038410765</v>
      </c>
      <c r="BH699" s="33">
        <f t="shared" si="1593"/>
        <v>0.77566561808948242</v>
      </c>
      <c r="BI699" s="33">
        <f t="shared" si="1593"/>
        <v>1.1614017374487862</v>
      </c>
      <c r="BJ699" s="33">
        <f t="shared" si="1593"/>
        <v>2.3240399518549801</v>
      </c>
      <c r="BK699" s="33">
        <f t="shared" si="1593"/>
        <v>3.2098884017909031</v>
      </c>
      <c r="BL699" s="33">
        <f t="shared" si="1593"/>
        <v>4.8061560032000736</v>
      </c>
      <c r="BM699" s="33">
        <f t="shared" si="1593"/>
        <v>1.949811599057037</v>
      </c>
      <c r="BN699" s="33">
        <f t="shared" si="1593"/>
        <v>2.6930163711235107</v>
      </c>
      <c r="BO699" s="33">
        <f t="shared" si="1593"/>
        <v>4.0322451059575712</v>
      </c>
      <c r="BP699" s="33">
        <f t="shared" si="1593"/>
        <v>1.1514360686438534</v>
      </c>
      <c r="BQ699" s="33">
        <f t="shared" si="1593"/>
        <v>1.5903260523527554</v>
      </c>
      <c r="BR699" s="33">
        <f t="shared" si="1593"/>
        <v>2.3811902928762851</v>
      </c>
      <c r="BS699" s="33">
        <f t="shared" si="1593"/>
        <v>0.26658674966029522</v>
      </c>
      <c r="BT699" s="33">
        <f t="shared" si="1593"/>
        <v>0.3682009490080887</v>
      </c>
      <c r="BU699" s="33">
        <f t="shared" si="1593"/>
        <v>0.55130614524537802</v>
      </c>
      <c r="BV699" s="33">
        <f t="shared" si="1593"/>
        <v>0.22365963899530814</v>
      </c>
      <c r="BW699" s="33">
        <f t="shared" si="1593"/>
        <v>0.30891141978293246</v>
      </c>
      <c r="BX699" s="33">
        <f t="shared" si="1593"/>
        <v>0.46253211601326977</v>
      </c>
      <c r="BY699" s="33">
        <f t="shared" si="1593"/>
        <v>0.13207931246465396</v>
      </c>
      <c r="BZ699" s="33">
        <f t="shared" si="1593"/>
        <v>0.18242365104714195</v>
      </c>
      <c r="CA699" s="33">
        <f t="shared" si="1593"/>
        <v>0.27314237003277908</v>
      </c>
      <c r="CB699" s="33">
        <f t="shared" si="1593"/>
        <v>0.45676969634351972</v>
      </c>
      <c r="CC699" s="33">
        <f t="shared" si="1593"/>
        <v>0.63087545005943413</v>
      </c>
      <c r="CD699" s="33">
        <f t="shared" si="1593"/>
        <v>0.94460786545818765</v>
      </c>
      <c r="CE699" s="33">
        <f t="shared" ref="CE699:CS699" si="1594">EXP(CE698)</f>
        <v>0.38321839145557407</v>
      </c>
      <c r="CF699" s="33">
        <f t="shared" si="1594"/>
        <v>0.52928877969778143</v>
      </c>
      <c r="CG699" s="33">
        <f t="shared" si="1594"/>
        <v>0.79250245726662605</v>
      </c>
      <c r="CH699" s="33">
        <f t="shared" si="1594"/>
        <v>0.22630467389927542</v>
      </c>
      <c r="CI699" s="33">
        <f t="shared" si="1594"/>
        <v>0.31256465597355815</v>
      </c>
      <c r="CJ699" s="33">
        <f t="shared" si="1594"/>
        <v>0.46800209529319964</v>
      </c>
      <c r="CK699" s="33">
        <f t="shared" si="1594"/>
        <v>0.9365024452283458</v>
      </c>
      <c r="CL699" s="33">
        <f t="shared" si="1594"/>
        <v>1.2934667215113631</v>
      </c>
      <c r="CM699" s="33">
        <f t="shared" si="1594"/>
        <v>1.936703732460888</v>
      </c>
      <c r="CN699" s="33">
        <f t="shared" si="1594"/>
        <v>0.78570221169995114</v>
      </c>
      <c r="CO699" s="33">
        <f t="shared" si="1594"/>
        <v>1.0851863431108981</v>
      </c>
      <c r="CP699" s="33">
        <f t="shared" si="1594"/>
        <v>1.6248461643162537</v>
      </c>
      <c r="CQ699" s="33">
        <f t="shared" si="1594"/>
        <v>0.46398629806187136</v>
      </c>
      <c r="CR699" s="33">
        <f t="shared" si="1594"/>
        <v>0.6408427856629344</v>
      </c>
      <c r="CS699" s="33">
        <f t="shared" si="1594"/>
        <v>0.95953192631337036</v>
      </c>
    </row>
    <row r="700" spans="2:97" ht="14.25" thickTop="1" thickBot="1" x14ac:dyDescent="0.25">
      <c r="H700" s="32">
        <f t="shared" ref="H700:H701" si="1595">H699</f>
        <v>4.6967958381556169E-12</v>
      </c>
      <c r="I700" s="32">
        <f t="shared" ref="I700:J700" si="1596">I695</f>
        <v>-0.35114855557955582</v>
      </c>
      <c r="J700" s="32">
        <f t="shared" si="1596"/>
        <v>9.322207693775604E-2</v>
      </c>
      <c r="K700" s="32">
        <f t="shared" si="1591"/>
        <v>-0.35114855557911795</v>
      </c>
      <c r="L700" s="32">
        <f>$CE$5-$CE$7*SUMPRODUCT($B$5:$CD$5,Q700:CS700)</f>
        <v>-2.6965096822095802E-11</v>
      </c>
      <c r="M700" s="32">
        <f>SUMPRODUCT($B$7:$CD$7, LN(Q700:CS700))</f>
        <v>-487.23803414472991</v>
      </c>
      <c r="O700" s="48">
        <f t="shared" si="1592"/>
        <v>1.0000000000000002</v>
      </c>
      <c r="P700" s="39" t="s">
        <v>405</v>
      </c>
      <c r="Q700" s="32">
        <f t="shared" ref="Q700:AV700" si="1597">Q699/$O699</f>
        <v>8.1791814154678483E-3</v>
      </c>
      <c r="R700" s="32">
        <f t="shared" si="1597"/>
        <v>1.129681937726525E-2</v>
      </c>
      <c r="S700" s="32">
        <f t="shared" si="1597"/>
        <v>1.6914692808889471E-2</v>
      </c>
      <c r="T700" s="32">
        <f t="shared" si="1597"/>
        <v>6.8621293631126465E-3</v>
      </c>
      <c r="U700" s="32">
        <f t="shared" si="1597"/>
        <v>9.4777499141798487E-3</v>
      </c>
      <c r="V700" s="32">
        <f t="shared" si="1597"/>
        <v>1.4191005712675167E-2</v>
      </c>
      <c r="W700" s="32">
        <f t="shared" si="1597"/>
        <v>4.0523419084229385E-3</v>
      </c>
      <c r="X700" s="32">
        <f t="shared" si="1597"/>
        <v>5.5969628583862115E-3</v>
      </c>
      <c r="Y700" s="32">
        <f t="shared" si="1597"/>
        <v>8.3803152242029368E-3</v>
      </c>
      <c r="Z700" s="32">
        <f t="shared" si="1597"/>
        <v>1.4014208193927503E-2</v>
      </c>
      <c r="AA700" s="32">
        <f t="shared" si="1597"/>
        <v>1.9355968603752265E-2</v>
      </c>
      <c r="AB700" s="32">
        <f t="shared" si="1597"/>
        <v>2.8981632087512078E-2</v>
      </c>
      <c r="AC700" s="32">
        <f t="shared" si="1597"/>
        <v>1.175757140763004E-2</v>
      </c>
      <c r="AD700" s="32">
        <f t="shared" si="1597"/>
        <v>1.6239175262222429E-2</v>
      </c>
      <c r="AE700" s="32">
        <f t="shared" si="1597"/>
        <v>2.4314867030892074E-2</v>
      </c>
      <c r="AF700" s="32">
        <f t="shared" si="1597"/>
        <v>6.9432820098865797E-3</v>
      </c>
      <c r="AG700" s="32">
        <f t="shared" si="1597"/>
        <v>9.5898353107524703E-3</v>
      </c>
      <c r="AH700" s="32">
        <f t="shared" si="1597"/>
        <v>1.4358830831239417E-2</v>
      </c>
      <c r="AI700" s="32">
        <f t="shared" si="1597"/>
        <v>2.8732948675478445E-2</v>
      </c>
      <c r="AJ700" s="32">
        <f t="shared" si="1597"/>
        <v>3.9685014291194365E-2</v>
      </c>
      <c r="AK700" s="32">
        <f t="shared" si="1597"/>
        <v>5.9420249491006806E-2</v>
      </c>
      <c r="AL700" s="32">
        <f t="shared" si="1597"/>
        <v>2.4106227845972189E-2</v>
      </c>
      <c r="AM700" s="32">
        <f t="shared" si="1597"/>
        <v>3.3294737946287865E-2</v>
      </c>
      <c r="AN700" s="32">
        <f t="shared" si="1597"/>
        <v>4.9852108430387926E-2</v>
      </c>
      <c r="AO700" s="32">
        <f t="shared" si="1597"/>
        <v>1.4235621654021787E-2</v>
      </c>
      <c r="AP700" s="32">
        <f t="shared" si="1597"/>
        <v>1.9661777674284706E-2</v>
      </c>
      <c r="AQ700" s="32">
        <f t="shared" si="1597"/>
        <v>2.9439519065561696E-2</v>
      </c>
      <c r="AR700" s="32">
        <f t="shared" si="1597"/>
        <v>5.1920934921245538E-3</v>
      </c>
      <c r="AS700" s="32">
        <f t="shared" si="1597"/>
        <v>7.1711506801259107E-3</v>
      </c>
      <c r="AT700" s="32">
        <f t="shared" si="1597"/>
        <v>1.0737341794160166E-2</v>
      </c>
      <c r="AU700" s="32">
        <f t="shared" si="1597"/>
        <v>4.3560370406940073E-3</v>
      </c>
      <c r="AV700" s="32">
        <f t="shared" si="1597"/>
        <v>6.0164166986608489E-3</v>
      </c>
      <c r="AW700" s="32">
        <f t="shared" ref="AW700:CB700" si="1598">AW699/$O699</f>
        <v>9.0083621654537625E-3</v>
      </c>
      <c r="AX700" s="32">
        <f t="shared" si="1598"/>
        <v>2.5724014399285513E-3</v>
      </c>
      <c r="AY700" s="32">
        <f t="shared" si="1598"/>
        <v>3.5529172121960642E-3</v>
      </c>
      <c r="AZ700" s="32">
        <f t="shared" si="1598"/>
        <v>5.319771982957972E-3</v>
      </c>
      <c r="BA700" s="32">
        <f t="shared" si="1598"/>
        <v>8.8961322001448167E-3</v>
      </c>
      <c r="BB700" s="32">
        <f t="shared" si="1598"/>
        <v>1.2287048485225566E-2</v>
      </c>
      <c r="BC700" s="32">
        <f t="shared" si="1598"/>
        <v>1.8397359797907412E-2</v>
      </c>
      <c r="BD700" s="32">
        <f t="shared" si="1598"/>
        <v>7.4636332033544729E-3</v>
      </c>
      <c r="BE700" s="32">
        <f t="shared" si="1598"/>
        <v>1.0308527456916947E-2</v>
      </c>
      <c r="BF700" s="32">
        <f t="shared" si="1598"/>
        <v>1.5434926364907802E-2</v>
      </c>
      <c r="BG700" s="32">
        <f t="shared" si="1598"/>
        <v>4.4075522361372568E-3</v>
      </c>
      <c r="BH700" s="32">
        <f t="shared" si="1598"/>
        <v>6.0875678112900858E-3</v>
      </c>
      <c r="BI700" s="32">
        <f t="shared" si="1598"/>
        <v>9.1148965069301115E-3</v>
      </c>
      <c r="BJ700" s="32">
        <f t="shared" si="1598"/>
        <v>1.8239497114634805E-2</v>
      </c>
      <c r="BK700" s="32">
        <f t="shared" si="1598"/>
        <v>2.5191800251125034E-2</v>
      </c>
      <c r="BL700" s="32">
        <f t="shared" si="1598"/>
        <v>3.7719604812681197E-2</v>
      </c>
      <c r="BM700" s="32">
        <f t="shared" si="1598"/>
        <v>1.530248350795196E-2</v>
      </c>
      <c r="BN700" s="32">
        <f t="shared" si="1598"/>
        <v>2.1135292571698699E-2</v>
      </c>
      <c r="BO700" s="32">
        <f t="shared" si="1598"/>
        <v>3.1645808376448557E-2</v>
      </c>
      <c r="BP700" s="32">
        <f t="shared" si="1598"/>
        <v>9.0366840875317732E-3</v>
      </c>
      <c r="BQ700" s="32">
        <f t="shared" si="1598"/>
        <v>1.2481174181220212E-2</v>
      </c>
      <c r="BR700" s="32">
        <f t="shared" si="1598"/>
        <v>1.8688023603745493E-2</v>
      </c>
      <c r="BS700" s="32">
        <f t="shared" si="1598"/>
        <v>2.0922223162935711E-3</v>
      </c>
      <c r="BT700" s="32">
        <f t="shared" si="1598"/>
        <v>2.8897094224557014E-3</v>
      </c>
      <c r="BU700" s="32">
        <f t="shared" si="1598"/>
        <v>4.3267530050236308E-3</v>
      </c>
      <c r="BV700" s="32">
        <f t="shared" si="1598"/>
        <v>1.7553223802624807E-3</v>
      </c>
      <c r="BW700" s="32">
        <f t="shared" si="1598"/>
        <v>2.4243941870755424E-3</v>
      </c>
      <c r="BX700" s="32">
        <f t="shared" si="1598"/>
        <v>3.6300379383393633E-3</v>
      </c>
      <c r="BY700" s="32">
        <f t="shared" si="1598"/>
        <v>1.0365829712519201E-3</v>
      </c>
      <c r="BZ700" s="32">
        <f t="shared" si="1598"/>
        <v>1.4316946893532217E-3</v>
      </c>
      <c r="CA700" s="32">
        <f t="shared" si="1598"/>
        <v>2.1436720423506131E-3</v>
      </c>
      <c r="CB700" s="32">
        <f t="shared" si="1598"/>
        <v>3.5848133986941515E-3</v>
      </c>
      <c r="CC700" s="32">
        <f t="shared" ref="CC700:CS700" si="1599">CC699/$O699</f>
        <v>4.9512276851646003E-3</v>
      </c>
      <c r="CD700" s="32">
        <f t="shared" si="1599"/>
        <v>7.4134579410883783E-3</v>
      </c>
      <c r="CE700" s="32">
        <f t="shared" si="1599"/>
        <v>3.0075690995113717E-3</v>
      </c>
      <c r="CF700" s="32">
        <f t="shared" si="1599"/>
        <v>4.1539566315978152E-3</v>
      </c>
      <c r="CG700" s="32">
        <f t="shared" si="1599"/>
        <v>6.2197064517407231E-3</v>
      </c>
      <c r="CH700" s="32">
        <f t="shared" si="1599"/>
        <v>1.7760811053698148E-3</v>
      </c>
      <c r="CI700" s="32">
        <f t="shared" si="1599"/>
        <v>2.4530654631027952E-3</v>
      </c>
      <c r="CJ700" s="32">
        <f t="shared" si="1599"/>
        <v>3.6729673514993046E-3</v>
      </c>
      <c r="CK700" s="32">
        <f t="shared" si="1599"/>
        <v>7.3498450979541195E-3</v>
      </c>
      <c r="CL700" s="32">
        <f t="shared" si="1599"/>
        <v>1.0151367026221759E-2</v>
      </c>
      <c r="CM700" s="32">
        <f t="shared" si="1599"/>
        <v>1.5199610536784381E-2</v>
      </c>
      <c r="CN700" s="32">
        <f t="shared" si="1599"/>
        <v>6.1663368617329538E-3</v>
      </c>
      <c r="CO700" s="32">
        <f t="shared" si="1599"/>
        <v>8.5167439390247714E-3</v>
      </c>
      <c r="CP700" s="32">
        <f t="shared" si="1599"/>
        <v>1.2752094430268661E-2</v>
      </c>
      <c r="CQ700" s="32">
        <f t="shared" si="1599"/>
        <v>3.6414506290973047E-3</v>
      </c>
      <c r="CR700" s="32">
        <f t="shared" si="1599"/>
        <v>5.0294531859076206E-3</v>
      </c>
      <c r="CS700" s="32">
        <f t="shared" si="1599"/>
        <v>7.5305847420667664E-3</v>
      </c>
    </row>
    <row r="701" spans="2:97" ht="13.5" thickTop="1" x14ac:dyDescent="0.2">
      <c r="H701" s="34">
        <f t="shared" si="1595"/>
        <v>4.6967958381556169E-12</v>
      </c>
      <c r="I701" s="34">
        <f t="shared" ref="I701:J701" si="1600">I696</f>
        <v>0.36329528352204277</v>
      </c>
      <c r="J701" s="34">
        <f t="shared" si="1600"/>
        <v>0.58841920325242258</v>
      </c>
      <c r="K701" s="34">
        <f t="shared" si="1591"/>
        <v>0.36329528352480644</v>
      </c>
      <c r="L701" s="34">
        <f>$CE$6-$CE$7*SUMPRODUCT($B$6:$CD$6,Q700:CS700)</f>
        <v>-1.9332446754560806E-10</v>
      </c>
    </row>
    <row r="702" spans="2:97" ht="13.5" thickBot="1" x14ac:dyDescent="0.25">
      <c r="B702" s="39" t="s">
        <v>406</v>
      </c>
      <c r="D702" s="39" t="s">
        <v>407</v>
      </c>
      <c r="E702" s="39" t="s">
        <v>408</v>
      </c>
      <c r="F702" s="39" t="s">
        <v>409</v>
      </c>
      <c r="H702" s="39" t="s">
        <v>386</v>
      </c>
      <c r="I702" s="39" t="s">
        <v>410</v>
      </c>
      <c r="J702" s="39" t="s">
        <v>411</v>
      </c>
      <c r="K702" s="39" t="s">
        <v>388</v>
      </c>
      <c r="L702" s="39" t="s">
        <v>412</v>
      </c>
      <c r="M702" s="39" t="s">
        <v>413</v>
      </c>
      <c r="O702" s="45" t="s">
        <v>375</v>
      </c>
    </row>
    <row r="703" spans="2:97" ht="14.25" thickTop="1" thickBot="1" x14ac:dyDescent="0.25">
      <c r="B703" s="32">
        <f>1+B698</f>
        <v>6</v>
      </c>
      <c r="D703" s="32">
        <f>IF(F698,IF(M703&lt;0,D698,H703),E698)</f>
        <v>0</v>
      </c>
      <c r="E703" s="32">
        <f>IF(F698,IF(M703&lt;0,H703,E698),H703)</f>
        <v>2.3483979190778085E-12</v>
      </c>
      <c r="F703" s="32" t="b">
        <f>OR(F698,M703*M698&lt;=0)</f>
        <v>1</v>
      </c>
      <c r="H703" s="32">
        <f>IF(F698,(D698+E698)/2,2*H698)</f>
        <v>2.3483979190778085E-12</v>
      </c>
      <c r="I703" s="32">
        <f>I698</f>
        <v>-0.68168263192191647</v>
      </c>
      <c r="J703" s="32">
        <f>J698</f>
        <v>-1</v>
      </c>
      <c r="K703" s="32">
        <f>I703+J703*H703</f>
        <v>-0.68168263192426481</v>
      </c>
      <c r="L703" s="32">
        <f>$CE$3-$CE$7*SUMPRODUCT($B$3:$CD$3,Q705:CS705)</f>
        <v>9.9369401596050011E-11</v>
      </c>
      <c r="M703" s="32">
        <f>SUMPRODUCT(L703:L706,J703:J706)</f>
        <v>-1.6384861089480089E-10</v>
      </c>
      <c r="O703" s="46">
        <f>SUM(Q703:CS703)</f>
        <v>7.3626050838394201</v>
      </c>
      <c r="P703" s="39" t="s">
        <v>402</v>
      </c>
      <c r="Q703" s="32">
        <f t="shared" ref="Q703:AV703" si="1601">SUMPRODUCT(B$3:B$6,$K703:$K706)</f>
        <v>4.1309690179873571E-2</v>
      </c>
      <c r="R703" s="32">
        <f t="shared" si="1601"/>
        <v>0.36423883108958433</v>
      </c>
      <c r="S703" s="32">
        <f t="shared" si="1601"/>
        <v>0.76790025722672284</v>
      </c>
      <c r="T703" s="32">
        <f t="shared" si="1601"/>
        <v>-0.13426458760979487</v>
      </c>
      <c r="U703" s="32">
        <f t="shared" si="1601"/>
        <v>0.18866455329991588</v>
      </c>
      <c r="V703" s="32">
        <f t="shared" si="1601"/>
        <v>0.59232597943705434</v>
      </c>
      <c r="W703" s="32">
        <f t="shared" si="1601"/>
        <v>-0.66098742097880026</v>
      </c>
      <c r="X703" s="32">
        <f t="shared" si="1601"/>
        <v>-0.33805828006908945</v>
      </c>
      <c r="Y703" s="32">
        <f t="shared" si="1601"/>
        <v>6.5603146068049012E-2</v>
      </c>
      <c r="Z703" s="32">
        <f t="shared" si="1601"/>
        <v>0.57978930200870527</v>
      </c>
      <c r="AA703" s="32">
        <f t="shared" si="1601"/>
        <v>0.90271844291841596</v>
      </c>
      <c r="AB703" s="32">
        <f t="shared" si="1601"/>
        <v>1.3063798690555544</v>
      </c>
      <c r="AC703" s="32">
        <f t="shared" si="1601"/>
        <v>0.40421502421903682</v>
      </c>
      <c r="AD703" s="32">
        <f t="shared" si="1601"/>
        <v>0.72714416512874758</v>
      </c>
      <c r="AE703" s="32">
        <f t="shared" si="1601"/>
        <v>1.1308055912658861</v>
      </c>
      <c r="AF703" s="32">
        <f t="shared" si="1601"/>
        <v>-0.12250780914996856</v>
      </c>
      <c r="AG703" s="32">
        <f t="shared" si="1601"/>
        <v>0.20042133175974219</v>
      </c>
      <c r="AH703" s="32">
        <f t="shared" si="1601"/>
        <v>0.6040827578968806</v>
      </c>
      <c r="AI703" s="32">
        <f t="shared" si="1601"/>
        <v>1.2977621177804806</v>
      </c>
      <c r="AJ703" s="32">
        <f t="shared" si="1601"/>
        <v>1.6206912586901914</v>
      </c>
      <c r="AK703" s="32">
        <f t="shared" si="1601"/>
        <v>2.0243526848273299</v>
      </c>
      <c r="AL703" s="32">
        <f t="shared" si="1601"/>
        <v>1.1221878399908121</v>
      </c>
      <c r="AM703" s="32">
        <f t="shared" si="1601"/>
        <v>1.4451169809005229</v>
      </c>
      <c r="AN703" s="32">
        <f t="shared" si="1601"/>
        <v>1.8487784070376614</v>
      </c>
      <c r="AO703" s="32">
        <f t="shared" si="1601"/>
        <v>0.59546500662180679</v>
      </c>
      <c r="AP703" s="32">
        <f t="shared" si="1601"/>
        <v>0.91839414753151749</v>
      </c>
      <c r="AQ703" s="32">
        <f t="shared" si="1601"/>
        <v>1.3220555736686559</v>
      </c>
      <c r="AR703" s="32">
        <f t="shared" si="1601"/>
        <v>-0.41314539776963632</v>
      </c>
      <c r="AS703" s="32">
        <f t="shared" si="1601"/>
        <v>-9.021625685992557E-2</v>
      </c>
      <c r="AT703" s="32">
        <f t="shared" si="1601"/>
        <v>0.31344516927721289</v>
      </c>
      <c r="AU703" s="32">
        <f t="shared" si="1601"/>
        <v>-0.58871967555930471</v>
      </c>
      <c r="AV703" s="32">
        <f t="shared" si="1601"/>
        <v>-0.26579053464959401</v>
      </c>
      <c r="AW703" s="32">
        <f t="shared" ref="AW703:CB703" si="1602">SUMPRODUCT(AH$3:AH$6,$K703:$K706)</f>
        <v>0.13787089148754444</v>
      </c>
      <c r="AX703" s="32">
        <f t="shared" si="1602"/>
        <v>-1.1154425089283102</v>
      </c>
      <c r="AY703" s="32">
        <f t="shared" si="1602"/>
        <v>-0.7925133680185994</v>
      </c>
      <c r="AZ703" s="32">
        <f t="shared" si="1602"/>
        <v>-0.38885194188146094</v>
      </c>
      <c r="BA703" s="32">
        <f t="shared" si="1602"/>
        <v>0.12533421405919526</v>
      </c>
      <c r="BB703" s="32">
        <f t="shared" si="1602"/>
        <v>0.44826335496890601</v>
      </c>
      <c r="BC703" s="32">
        <f t="shared" si="1602"/>
        <v>0.85192478110604442</v>
      </c>
      <c r="BD703" s="32">
        <f t="shared" si="1602"/>
        <v>-5.0240063730473183E-2</v>
      </c>
      <c r="BE703" s="32">
        <f t="shared" si="1602"/>
        <v>0.27268907717923757</v>
      </c>
      <c r="BF703" s="32">
        <f t="shared" si="1602"/>
        <v>0.67635050331637603</v>
      </c>
      <c r="BG703" s="32">
        <f t="shared" si="1602"/>
        <v>-0.57696289709947846</v>
      </c>
      <c r="BH703" s="32">
        <f t="shared" si="1602"/>
        <v>-0.25403375618976776</v>
      </c>
      <c r="BI703" s="32">
        <f t="shared" si="1602"/>
        <v>0.1496276699473707</v>
      </c>
      <c r="BJ703" s="32">
        <f t="shared" si="1602"/>
        <v>0.84330702983097083</v>
      </c>
      <c r="BK703" s="32">
        <f t="shared" si="1602"/>
        <v>1.1662361707406816</v>
      </c>
      <c r="BL703" s="32">
        <f t="shared" si="1602"/>
        <v>1.5698975968778202</v>
      </c>
      <c r="BM703" s="32">
        <f t="shared" si="1602"/>
        <v>0.66773275204130234</v>
      </c>
      <c r="BN703" s="32">
        <f t="shared" si="1602"/>
        <v>0.99066189295101315</v>
      </c>
      <c r="BO703" s="32">
        <f t="shared" si="1602"/>
        <v>1.3943233190881517</v>
      </c>
      <c r="BP703" s="32">
        <f t="shared" si="1602"/>
        <v>0.14100991867229701</v>
      </c>
      <c r="BQ703" s="32">
        <f t="shared" si="1602"/>
        <v>0.46393905958200776</v>
      </c>
      <c r="BR703" s="32">
        <f t="shared" si="1602"/>
        <v>0.86760048571914616</v>
      </c>
      <c r="BS703" s="32">
        <f t="shared" si="1602"/>
        <v>-1.3220555736686559</v>
      </c>
      <c r="BT703" s="32">
        <f t="shared" si="1602"/>
        <v>-0.99912643275894519</v>
      </c>
      <c r="BU703" s="32">
        <f t="shared" si="1602"/>
        <v>-0.59546500662180679</v>
      </c>
      <c r="BV703" s="32">
        <f t="shared" si="1602"/>
        <v>-1.4976298514583244</v>
      </c>
      <c r="BW703" s="32">
        <f t="shared" si="1602"/>
        <v>-1.1747007105486136</v>
      </c>
      <c r="BX703" s="32">
        <f t="shared" si="1602"/>
        <v>-0.77103928441147507</v>
      </c>
      <c r="BY703" s="32">
        <f t="shared" si="1602"/>
        <v>-2.0243526848273299</v>
      </c>
      <c r="BZ703" s="32">
        <f t="shared" si="1602"/>
        <v>-1.7014235439176191</v>
      </c>
      <c r="CA703" s="32">
        <f t="shared" si="1602"/>
        <v>-1.2977621177804806</v>
      </c>
      <c r="CB703" s="32">
        <f t="shared" si="1602"/>
        <v>-0.78357596183982436</v>
      </c>
      <c r="CC703" s="32">
        <f t="shared" ref="CC703:CS703" si="1603">SUMPRODUCT(BN$3:BN$6,$K703:$K706)</f>
        <v>-0.46064682093011367</v>
      </c>
      <c r="CD703" s="32">
        <f t="shared" si="1603"/>
        <v>-5.6985394792975208E-2</v>
      </c>
      <c r="CE703" s="32">
        <f t="shared" si="1603"/>
        <v>-0.95915023962949286</v>
      </c>
      <c r="CF703" s="32">
        <f t="shared" si="1603"/>
        <v>-0.63622109871978205</v>
      </c>
      <c r="CG703" s="32">
        <f t="shared" si="1603"/>
        <v>-0.2325596725826436</v>
      </c>
      <c r="CH703" s="32">
        <f t="shared" si="1603"/>
        <v>-1.4858730729984981</v>
      </c>
      <c r="CI703" s="32">
        <f t="shared" si="1603"/>
        <v>-1.1629439320887873</v>
      </c>
      <c r="CJ703" s="32">
        <f t="shared" si="1603"/>
        <v>-0.75928250595164881</v>
      </c>
      <c r="CK703" s="32">
        <f t="shared" si="1603"/>
        <v>-6.5603146068049012E-2</v>
      </c>
      <c r="CL703" s="32">
        <f t="shared" si="1603"/>
        <v>0.25732599484166174</v>
      </c>
      <c r="CM703" s="32">
        <f t="shared" si="1603"/>
        <v>0.66098742097880026</v>
      </c>
      <c r="CN703" s="32">
        <f t="shared" si="1603"/>
        <v>-0.24117742385771745</v>
      </c>
      <c r="CO703" s="32">
        <f t="shared" si="1603"/>
        <v>8.17517170519933E-2</v>
      </c>
      <c r="CP703" s="32">
        <f t="shared" si="1603"/>
        <v>0.48541314318913176</v>
      </c>
      <c r="CQ703" s="32">
        <f t="shared" si="1603"/>
        <v>-0.76790025722672284</v>
      </c>
      <c r="CR703" s="32">
        <f t="shared" si="1603"/>
        <v>-0.44497111631701203</v>
      </c>
      <c r="CS703" s="32">
        <f t="shared" si="1603"/>
        <v>-4.1309690179873571E-2</v>
      </c>
    </row>
    <row r="704" spans="2:97" ht="14.25" thickTop="1" thickBot="1" x14ac:dyDescent="0.25">
      <c r="H704" s="33">
        <f>H703</f>
        <v>2.3483979190778085E-12</v>
      </c>
      <c r="I704" s="33">
        <f t="shared" ref="I704:J704" si="1604">I699</f>
        <v>0.6282262138010416</v>
      </c>
      <c r="J704" s="33">
        <f t="shared" si="1604"/>
        <v>-0.31430692046861597</v>
      </c>
      <c r="K704" s="33">
        <f t="shared" ref="K704:K706" si="1605">I704+J704*H704</f>
        <v>0.62822621380030352</v>
      </c>
      <c r="L704" s="33">
        <f>$CE$4-$CE$7*SUMPRODUCT($B$4:$CD$4,Q705:CS705)</f>
        <v>4.1829650854197098E-11</v>
      </c>
      <c r="M704" s="39" t="s">
        <v>414</v>
      </c>
      <c r="O704" s="47">
        <f t="shared" ref="O704:O705" si="1606">SUM(Q704:CS704)</f>
        <v>127.4179840181915</v>
      </c>
      <c r="P704" s="39" t="s">
        <v>404</v>
      </c>
      <c r="Q704" s="33">
        <f>EXP(Q703)</f>
        <v>1.0421748068775853</v>
      </c>
      <c r="R704" s="33">
        <f>EXP(R703)</f>
        <v>1.4394179508664788</v>
      </c>
      <c r="S704" s="33">
        <f t="shared" ref="S704:CD704" si="1607">EXP(S703)</f>
        <v>2.1552360579889434</v>
      </c>
      <c r="T704" s="33">
        <f t="shared" si="1607"/>
        <v>0.8743586895194303</v>
      </c>
      <c r="U704" s="33">
        <f t="shared" si="1607"/>
        <v>1.207635787091321</v>
      </c>
      <c r="V704" s="33">
        <f t="shared" si="1607"/>
        <v>1.8081893390938439</v>
      </c>
      <c r="W704" s="33">
        <f t="shared" si="1607"/>
        <v>0.51634123652326436</v>
      </c>
      <c r="X704" s="33">
        <f t="shared" si="1607"/>
        <v>0.71315372403881339</v>
      </c>
      <c r="Y704" s="33">
        <f t="shared" si="1607"/>
        <v>1.0678028713010828</v>
      </c>
      <c r="Z704" s="33">
        <f t="shared" si="1607"/>
        <v>1.7856621556819317</v>
      </c>
      <c r="AA704" s="33">
        <f t="shared" si="1607"/>
        <v>2.4662984982071405</v>
      </c>
      <c r="AB704" s="33">
        <f t="shared" si="1607"/>
        <v>3.692781134138484</v>
      </c>
      <c r="AC704" s="33">
        <f t="shared" si="1607"/>
        <v>1.4981260457103791</v>
      </c>
      <c r="AD704" s="33">
        <f t="shared" si="1607"/>
        <v>2.0691629740282433</v>
      </c>
      <c r="AE704" s="33">
        <f t="shared" si="1607"/>
        <v>3.0981513387385697</v>
      </c>
      <c r="AF704" s="33">
        <f t="shared" si="1607"/>
        <v>0.88469899616936964</v>
      </c>
      <c r="AG704" s="33">
        <f t="shared" si="1607"/>
        <v>1.2219174823608316</v>
      </c>
      <c r="AH704" s="33">
        <f t="shared" si="1607"/>
        <v>1.829573277369402</v>
      </c>
      <c r="AI704" s="33">
        <f t="shared" si="1607"/>
        <v>3.6610943951316783</v>
      </c>
      <c r="AJ704" s="33">
        <f t="shared" si="1607"/>
        <v>5.0565845167164856</v>
      </c>
      <c r="AK704" s="33">
        <f t="shared" si="1607"/>
        <v>7.571208399989505</v>
      </c>
      <c r="AL704" s="33">
        <f t="shared" si="1607"/>
        <v>3.0715669544200281</v>
      </c>
      <c r="AM704" s="33">
        <f t="shared" si="1607"/>
        <v>4.2423483875289971</v>
      </c>
      <c r="AN704" s="33">
        <f t="shared" si="1607"/>
        <v>6.3520551552450941</v>
      </c>
      <c r="AO704" s="33">
        <f t="shared" si="1607"/>
        <v>1.813874212402381</v>
      </c>
      <c r="AP704" s="33">
        <f t="shared" si="1607"/>
        <v>2.5052640734698399</v>
      </c>
      <c r="AQ704" s="33">
        <f t="shared" si="1607"/>
        <v>3.7511241697911233</v>
      </c>
      <c r="AR704" s="33">
        <f t="shared" si="1607"/>
        <v>0.66156608560127328</v>
      </c>
      <c r="AS704" s="33">
        <f t="shared" si="1607"/>
        <v>0.91373356275229622</v>
      </c>
      <c r="AT704" s="33">
        <f t="shared" si="1607"/>
        <v>1.3681304451240139</v>
      </c>
      <c r="AU704" s="33">
        <f t="shared" si="1607"/>
        <v>0.55503745803440185</v>
      </c>
      <c r="AV704" s="33">
        <f t="shared" si="1607"/>
        <v>0.76659968675663925</v>
      </c>
      <c r="AW704" s="33">
        <f t="shared" si="1607"/>
        <v>1.1478273464259425</v>
      </c>
      <c r="AX704" s="33">
        <f t="shared" si="1607"/>
        <v>0.32777020556143716</v>
      </c>
      <c r="AY704" s="33">
        <f t="shared" si="1607"/>
        <v>0.45270554856134249</v>
      </c>
      <c r="AZ704" s="33">
        <f t="shared" si="1607"/>
        <v>0.67783462150360196</v>
      </c>
      <c r="BA704" s="33">
        <f t="shared" si="1607"/>
        <v>1.1335272305038433</v>
      </c>
      <c r="BB704" s="33">
        <f t="shared" si="1607"/>
        <v>1.5655909475221541</v>
      </c>
      <c r="BC704" s="33">
        <f t="shared" si="1607"/>
        <v>2.3441544967044923</v>
      </c>
      <c r="BD704" s="33">
        <f t="shared" si="1607"/>
        <v>0.95100109622429796</v>
      </c>
      <c r="BE704" s="33">
        <f t="shared" si="1607"/>
        <v>1.3134917867571756</v>
      </c>
      <c r="BF704" s="33">
        <f t="shared" si="1607"/>
        <v>1.9666872008837297</v>
      </c>
      <c r="BG704" s="33">
        <f t="shared" si="1607"/>
        <v>0.56160142038426197</v>
      </c>
      <c r="BH704" s="33">
        <f t="shared" si="1607"/>
        <v>0.77566561808874268</v>
      </c>
      <c r="BI704" s="33">
        <f t="shared" si="1607"/>
        <v>1.1614017374458954</v>
      </c>
      <c r="BJ704" s="33">
        <f t="shared" si="1607"/>
        <v>2.3240399518585972</v>
      </c>
      <c r="BK704" s="33">
        <f t="shared" si="1607"/>
        <v>3.2098884017919556</v>
      </c>
      <c r="BL704" s="33">
        <f t="shared" si="1607"/>
        <v>4.8061560031942721</v>
      </c>
      <c r="BM704" s="33">
        <f t="shared" si="1607"/>
        <v>1.9498115990598577</v>
      </c>
      <c r="BN704" s="33">
        <f t="shared" si="1607"/>
        <v>2.6930163711240986</v>
      </c>
      <c r="BO704" s="33">
        <f t="shared" si="1607"/>
        <v>4.0322451059522617</v>
      </c>
      <c r="BP704" s="33">
        <f t="shared" si="1607"/>
        <v>1.151436068645141</v>
      </c>
      <c r="BQ704" s="33">
        <f t="shared" si="1607"/>
        <v>1.5903260523525804</v>
      </c>
      <c r="BR704" s="33">
        <f t="shared" si="1607"/>
        <v>2.3811902928723669</v>
      </c>
      <c r="BS704" s="33">
        <f t="shared" si="1607"/>
        <v>0.26658674966115126</v>
      </c>
      <c r="BT704" s="33">
        <f t="shared" si="1607"/>
        <v>0.36820094900881872</v>
      </c>
      <c r="BU704" s="33">
        <f t="shared" si="1607"/>
        <v>0.5513061452456246</v>
      </c>
      <c r="BV704" s="33">
        <f t="shared" si="1607"/>
        <v>0.22365963899600183</v>
      </c>
      <c r="BW704" s="33">
        <f t="shared" si="1607"/>
        <v>0.30891141978351111</v>
      </c>
      <c r="BX704" s="33">
        <f t="shared" si="1607"/>
        <v>0.46253211601342603</v>
      </c>
      <c r="BY704" s="33">
        <f t="shared" si="1607"/>
        <v>0.13207931246502028</v>
      </c>
      <c r="BZ704" s="33">
        <f t="shared" si="1607"/>
        <v>0.18242365104742375</v>
      </c>
      <c r="CA704" s="33">
        <f t="shared" si="1607"/>
        <v>0.27314237003278169</v>
      </c>
      <c r="CB704" s="33">
        <f t="shared" si="1607"/>
        <v>0.45676969634527548</v>
      </c>
      <c r="CC704" s="33">
        <f t="shared" si="1607"/>
        <v>0.63087545006108425</v>
      </c>
      <c r="CD704" s="33">
        <f t="shared" si="1607"/>
        <v>0.94460786545920794</v>
      </c>
      <c r="CE704" s="33">
        <f t="shared" ref="CE704:CS704" si="1608">EXP(CE703)</f>
        <v>0.38321839145700515</v>
      </c>
      <c r="CF704" s="33">
        <f t="shared" si="1608"/>
        <v>0.52928877969910781</v>
      </c>
      <c r="CG704" s="33">
        <f t="shared" si="1608"/>
        <v>0.79250245726739532</v>
      </c>
      <c r="CH704" s="33">
        <f t="shared" si="1608"/>
        <v>0.22630467390004619</v>
      </c>
      <c r="CI704" s="33">
        <f t="shared" si="1608"/>
        <v>0.31256465597423883</v>
      </c>
      <c r="CJ704" s="33">
        <f t="shared" si="1608"/>
        <v>0.46800209529350023</v>
      </c>
      <c r="CK704" s="33">
        <f t="shared" si="1608"/>
        <v>0.93650244523273563</v>
      </c>
      <c r="CL704" s="33">
        <f t="shared" si="1608"/>
        <v>1.2934667215158373</v>
      </c>
      <c r="CM704" s="33">
        <f t="shared" si="1608"/>
        <v>1.9367037324646137</v>
      </c>
      <c r="CN704" s="33">
        <f t="shared" si="1608"/>
        <v>0.78570221170354804</v>
      </c>
      <c r="CO704" s="33">
        <f t="shared" si="1608"/>
        <v>1.085186343114533</v>
      </c>
      <c r="CP704" s="33">
        <f t="shared" si="1608"/>
        <v>1.6248461643192016</v>
      </c>
      <c r="CQ704" s="33">
        <f t="shared" si="1608"/>
        <v>0.46398629806384306</v>
      </c>
      <c r="CR704" s="33">
        <f t="shared" si="1608"/>
        <v>0.64084278566487063</v>
      </c>
      <c r="CS704" s="33">
        <f t="shared" si="1608"/>
        <v>0.95953192631479611</v>
      </c>
    </row>
    <row r="705" spans="2:97" ht="14.25" thickTop="1" thickBot="1" x14ac:dyDescent="0.25">
      <c r="H705" s="32">
        <f t="shared" ref="H705:H706" si="1609">H704</f>
        <v>2.3483979190778085E-12</v>
      </c>
      <c r="I705" s="32">
        <f t="shared" ref="I705:J705" si="1610">I700</f>
        <v>-0.35114855557955582</v>
      </c>
      <c r="J705" s="32">
        <f t="shared" si="1610"/>
        <v>9.322207693775604E-2</v>
      </c>
      <c r="K705" s="32">
        <f t="shared" si="1605"/>
        <v>-0.35114855557933689</v>
      </c>
      <c r="L705" s="32">
        <f>$CE$5-$CE$7*SUMPRODUCT($B$5:$CD$5,Q705:CS705)</f>
        <v>-1.1930012533412082E-11</v>
      </c>
      <c r="M705" s="32">
        <f>SUMPRODUCT($B$7:$CD$7, LN(Q705:CS705))</f>
        <v>-487.23803414473014</v>
      </c>
      <c r="O705" s="48">
        <f t="shared" si="1606"/>
        <v>0.99999999999999989</v>
      </c>
      <c r="P705" s="39" t="s">
        <v>405</v>
      </c>
      <c r="Q705" s="32">
        <f t="shared" ref="Q705:AV705" si="1611">Q704/$O704</f>
        <v>8.1791814154648194E-3</v>
      </c>
      <c r="R705" s="32">
        <f t="shared" si="1611"/>
        <v>1.1296819377247191E-2</v>
      </c>
      <c r="S705" s="32">
        <f t="shared" si="1611"/>
        <v>1.6914692808836465E-2</v>
      </c>
      <c r="T705" s="32">
        <f t="shared" si="1611"/>
        <v>6.862129363109354E-3</v>
      </c>
      <c r="U705" s="32">
        <f t="shared" si="1611"/>
        <v>9.4777499141636586E-3</v>
      </c>
      <c r="V705" s="32">
        <f t="shared" si="1611"/>
        <v>1.4191005712629139E-2</v>
      </c>
      <c r="W705" s="32">
        <f t="shared" si="1611"/>
        <v>4.0523419084196634E-3</v>
      </c>
      <c r="X705" s="32">
        <f t="shared" si="1611"/>
        <v>5.5969628583748135E-3</v>
      </c>
      <c r="Y705" s="32">
        <f t="shared" si="1611"/>
        <v>8.3803152241730041E-3</v>
      </c>
      <c r="Z705" s="32">
        <f t="shared" si="1611"/>
        <v>1.401420819393118E-2</v>
      </c>
      <c r="AA705" s="32">
        <f t="shared" si="1611"/>
        <v>1.9355968603733571E-2</v>
      </c>
      <c r="AB705" s="32">
        <f t="shared" si="1611"/>
        <v>2.8981632087439591E-2</v>
      </c>
      <c r="AC705" s="32">
        <f t="shared" si="1611"/>
        <v>1.1757571407631839E-2</v>
      </c>
      <c r="AD705" s="32">
        <f t="shared" si="1611"/>
        <v>1.6239175262204968E-2</v>
      </c>
      <c r="AE705" s="32">
        <f t="shared" si="1611"/>
        <v>2.4314867030828597E-2</v>
      </c>
      <c r="AF705" s="32">
        <f t="shared" si="1611"/>
        <v>6.9432820098853619E-3</v>
      </c>
      <c r="AG705" s="32">
        <f t="shared" si="1611"/>
        <v>9.5898353107390089E-3</v>
      </c>
      <c r="AH705" s="32">
        <f t="shared" si="1611"/>
        <v>1.4358830831197213E-2</v>
      </c>
      <c r="AI705" s="32">
        <f t="shared" si="1611"/>
        <v>2.8732948675510222E-2</v>
      </c>
      <c r="AJ705" s="32">
        <f t="shared" si="1611"/>
        <v>3.9685014291189501E-2</v>
      </c>
      <c r="AK705" s="32">
        <f t="shared" si="1611"/>
        <v>5.9420249490908295E-2</v>
      </c>
      <c r="AL705" s="32">
        <f t="shared" si="1611"/>
        <v>2.4106227845996211E-2</v>
      </c>
      <c r="AM705" s="32">
        <f t="shared" si="1611"/>
        <v>3.3294737946280142E-2</v>
      </c>
      <c r="AN705" s="32">
        <f t="shared" si="1611"/>
        <v>4.9852108430299837E-2</v>
      </c>
      <c r="AO705" s="32">
        <f t="shared" si="1611"/>
        <v>1.42356216540313E-2</v>
      </c>
      <c r="AP705" s="32">
        <f t="shared" si="1611"/>
        <v>1.9661777674273694E-2</v>
      </c>
      <c r="AQ705" s="32">
        <f t="shared" si="1611"/>
        <v>2.9439519065500002E-2</v>
      </c>
      <c r="AR705" s="32">
        <f t="shared" si="1611"/>
        <v>5.1920934921307598E-3</v>
      </c>
      <c r="AS705" s="32">
        <f t="shared" si="1611"/>
        <v>7.1711506801256739E-3</v>
      </c>
      <c r="AT705" s="32">
        <f t="shared" si="1611"/>
        <v>1.0737341794143325E-2</v>
      </c>
      <c r="AU705" s="32">
        <f t="shared" si="1611"/>
        <v>4.356037040698737E-3</v>
      </c>
      <c r="AV705" s="32">
        <f t="shared" si="1611"/>
        <v>6.0164166986599911E-3</v>
      </c>
      <c r="AW705" s="32">
        <f t="shared" ref="AW705:CB705" si="1612">AW704/$O704</f>
        <v>9.0083621654386478E-3</v>
      </c>
      <c r="AX705" s="32">
        <f t="shared" si="1612"/>
        <v>2.5724014399304993E-3</v>
      </c>
      <c r="AY705" s="32">
        <f t="shared" si="1612"/>
        <v>3.5529172121943915E-3</v>
      </c>
      <c r="AZ705" s="32">
        <f t="shared" si="1612"/>
        <v>5.3197719829473E-3</v>
      </c>
      <c r="BA705" s="32">
        <f t="shared" si="1612"/>
        <v>8.8961322001610797E-3</v>
      </c>
      <c r="BB705" s="32">
        <f t="shared" si="1612"/>
        <v>1.2287048485232934E-2</v>
      </c>
      <c r="BC705" s="32">
        <f t="shared" si="1612"/>
        <v>1.83973597978902E-2</v>
      </c>
      <c r="BD705" s="32">
        <f t="shared" si="1612"/>
        <v>7.4636332033672986E-3</v>
      </c>
      <c r="BE705" s="32">
        <f t="shared" si="1612"/>
        <v>1.0308527456922E-2</v>
      </c>
      <c r="BF705" s="32">
        <f t="shared" si="1612"/>
        <v>1.5434926364891672E-2</v>
      </c>
      <c r="BG705" s="32">
        <f t="shared" si="1612"/>
        <v>4.4075522361433847E-3</v>
      </c>
      <c r="BH705" s="32">
        <f t="shared" si="1612"/>
        <v>6.0875678112910711E-3</v>
      </c>
      <c r="BI705" s="32">
        <f t="shared" si="1612"/>
        <v>9.114896506917592E-3</v>
      </c>
      <c r="BJ705" s="32">
        <f t="shared" si="1612"/>
        <v>1.8239497114683541E-2</v>
      </c>
      <c r="BK705" s="32">
        <f t="shared" si="1612"/>
        <v>2.5191800251161398E-2</v>
      </c>
      <c r="BL705" s="32">
        <f t="shared" si="1612"/>
        <v>3.7719604812677741E-2</v>
      </c>
      <c r="BM705" s="32">
        <f t="shared" si="1612"/>
        <v>1.5302483507991169E-2</v>
      </c>
      <c r="BN705" s="32">
        <f t="shared" si="1612"/>
        <v>2.1135292571726891E-2</v>
      </c>
      <c r="BO705" s="32">
        <f t="shared" si="1612"/>
        <v>3.1645808376442187E-2</v>
      </c>
      <c r="BP705" s="32">
        <f t="shared" si="1612"/>
        <v>9.0366840875519602E-3</v>
      </c>
      <c r="BQ705" s="32">
        <f t="shared" si="1612"/>
        <v>1.2481174181232761E-2</v>
      </c>
      <c r="BR705" s="32">
        <f t="shared" si="1612"/>
        <v>1.8688023603735591E-2</v>
      </c>
      <c r="BS705" s="32">
        <f t="shared" si="1612"/>
        <v>2.0922223163026233E-3</v>
      </c>
      <c r="BT705" s="32">
        <f t="shared" si="1612"/>
        <v>2.8897094224646543E-3</v>
      </c>
      <c r="BU705" s="32">
        <f t="shared" si="1612"/>
        <v>4.3267530050303928E-3</v>
      </c>
      <c r="BV705" s="32">
        <f t="shared" si="1612"/>
        <v>1.755322380269883E-3</v>
      </c>
      <c r="BW705" s="32">
        <f t="shared" si="1612"/>
        <v>2.4243941870827884E-3</v>
      </c>
      <c r="BX705" s="32">
        <f t="shared" si="1612"/>
        <v>3.630037938344639E-3</v>
      </c>
      <c r="BY705" s="32">
        <f t="shared" si="1612"/>
        <v>1.0365829712559514E-3</v>
      </c>
      <c r="BZ705" s="32">
        <f t="shared" si="1612"/>
        <v>1.4316946893570305E-3</v>
      </c>
      <c r="CA705" s="32">
        <f t="shared" si="1612"/>
        <v>2.1436720423530253E-3</v>
      </c>
      <c r="CB705" s="32">
        <f t="shared" si="1612"/>
        <v>3.5848133987119303E-3</v>
      </c>
      <c r="CC705" s="32">
        <f t="shared" ref="CC705:CS705" si="1613">CC704/$O704</f>
        <v>4.9512276851830742E-3</v>
      </c>
      <c r="CD705" s="32">
        <f t="shared" si="1613"/>
        <v>7.413457941104656E-3</v>
      </c>
      <c r="CE705" s="32">
        <f t="shared" si="1613"/>
        <v>3.0075690995259581E-3</v>
      </c>
      <c r="CF705" s="32">
        <f t="shared" si="1613"/>
        <v>4.1539566316128587E-3</v>
      </c>
      <c r="CG705" s="32">
        <f t="shared" si="1613"/>
        <v>6.219706451753698E-3</v>
      </c>
      <c r="CH705" s="32">
        <f t="shared" si="1613"/>
        <v>1.7760811053778452E-3</v>
      </c>
      <c r="CI705" s="32">
        <f t="shared" si="1613"/>
        <v>2.4530654631108734E-3</v>
      </c>
      <c r="CJ705" s="32">
        <f t="shared" si="1613"/>
        <v>3.6729673515057612E-3</v>
      </c>
      <c r="CK705" s="32">
        <f t="shared" si="1613"/>
        <v>7.3498450979967702E-3</v>
      </c>
      <c r="CL705" s="32">
        <f t="shared" si="1613"/>
        <v>1.0151367026268197E-2</v>
      </c>
      <c r="CM705" s="32">
        <f t="shared" si="1613"/>
        <v>1.5199610536830577E-2</v>
      </c>
      <c r="CN705" s="32">
        <f t="shared" si="1613"/>
        <v>6.166336861768062E-3</v>
      </c>
      <c r="CO705" s="32">
        <f t="shared" si="1613"/>
        <v>8.5167439390627982E-3</v>
      </c>
      <c r="CP705" s="32">
        <f t="shared" si="1613"/>
        <v>1.2752094430306022E-2</v>
      </c>
      <c r="CQ705" s="32">
        <f t="shared" si="1613"/>
        <v>3.6414506291168412E-3</v>
      </c>
      <c r="CR705" s="32">
        <f t="shared" si="1613"/>
        <v>5.0294531859284269E-3</v>
      </c>
      <c r="CS705" s="32">
        <f t="shared" si="1613"/>
        <v>7.5305847420863558E-3</v>
      </c>
    </row>
    <row r="706" spans="2:97" ht="13.5" thickTop="1" x14ac:dyDescent="0.2">
      <c r="H706" s="34">
        <f t="shared" si="1609"/>
        <v>2.3483979190778085E-12</v>
      </c>
      <c r="I706" s="34">
        <f t="shared" ref="I706:J706" si="1614">I701</f>
        <v>0.36329528352204277</v>
      </c>
      <c r="J706" s="34">
        <f t="shared" si="1614"/>
        <v>0.58841920325242258</v>
      </c>
      <c r="K706" s="34">
        <f t="shared" si="1605"/>
        <v>0.36329528352342461</v>
      </c>
      <c r="L706" s="34">
        <f>$CE$6-$CE$7*SUMPRODUCT($B$6:$CD$6,Q705:CS705)</f>
        <v>-8.5346840705824434E-11</v>
      </c>
    </row>
    <row r="707" spans="2:97" ht="13.5" thickBot="1" x14ac:dyDescent="0.25">
      <c r="B707" s="39" t="s">
        <v>406</v>
      </c>
      <c r="D707" s="39" t="s">
        <v>407</v>
      </c>
      <c r="E707" s="39" t="s">
        <v>408</v>
      </c>
      <c r="F707" s="39" t="s">
        <v>409</v>
      </c>
      <c r="H707" s="39" t="s">
        <v>386</v>
      </c>
      <c r="I707" s="39" t="s">
        <v>410</v>
      </c>
      <c r="J707" s="39" t="s">
        <v>411</v>
      </c>
      <c r="K707" s="39" t="s">
        <v>388</v>
      </c>
      <c r="L707" s="39" t="s">
        <v>412</v>
      </c>
      <c r="M707" s="39" t="s">
        <v>413</v>
      </c>
      <c r="O707" s="45" t="s">
        <v>375</v>
      </c>
    </row>
    <row r="708" spans="2:97" ht="14.25" thickTop="1" thickBot="1" x14ac:dyDescent="0.25">
      <c r="B708" s="32">
        <f>1+B703</f>
        <v>7</v>
      </c>
      <c r="D708" s="32">
        <f>IF(F703,IF(M708&lt;0,D703,H708),E703)</f>
        <v>0</v>
      </c>
      <c r="E708" s="32">
        <f>IF(F703,IF(M708&lt;0,H708,E703),H708)</f>
        <v>1.1741989595389042E-12</v>
      </c>
      <c r="F708" s="32" t="b">
        <f>OR(F703,M708*M703&lt;=0)</f>
        <v>1</v>
      </c>
      <c r="H708" s="32">
        <f>IF(F703,(D703+E703)/2,2*H703)</f>
        <v>1.1741989595389042E-12</v>
      </c>
      <c r="I708" s="32">
        <f>I703</f>
        <v>-0.68168263192191647</v>
      </c>
      <c r="J708" s="32">
        <f>J703</f>
        <v>-1</v>
      </c>
      <c r="K708" s="32">
        <f>I708+J708*H708</f>
        <v>-0.68168263192309064</v>
      </c>
      <c r="L708" s="32">
        <f>$CE$3-$CE$7*SUMPRODUCT($B$3:$CD$3,Q710:CS710)</f>
        <v>3.6536107472784352E-11</v>
      </c>
      <c r="M708" s="32">
        <f>SUMPRODUCT(L708:L711,J708:J711)</f>
        <v>-6.0213522030785319E-11</v>
      </c>
      <c r="O708" s="46">
        <f>SUM(Q708:CS708)</f>
        <v>7.36260508383097</v>
      </c>
      <c r="P708" s="39" t="s">
        <v>402</v>
      </c>
      <c r="Q708" s="32">
        <f t="shared" ref="Q708:AV708" si="1615">SUMPRODUCT(B$3:B$6,$K708:$K711)</f>
        <v>4.130969017913072E-2</v>
      </c>
      <c r="R708" s="32">
        <f t="shared" si="1615"/>
        <v>0.36423883108822735</v>
      </c>
      <c r="S708" s="32">
        <f t="shared" si="1615"/>
        <v>0.76790025722459809</v>
      </c>
      <c r="T708" s="32">
        <f t="shared" si="1615"/>
        <v>-0.13426458761059246</v>
      </c>
      <c r="U708" s="32">
        <f t="shared" si="1615"/>
        <v>0.18866455329850418</v>
      </c>
      <c r="V708" s="32">
        <f t="shared" si="1615"/>
        <v>0.59232597943487497</v>
      </c>
      <c r="W708" s="32">
        <f t="shared" si="1615"/>
        <v>-0.66098742097976193</v>
      </c>
      <c r="X708" s="32">
        <f t="shared" si="1615"/>
        <v>-0.33805828007066535</v>
      </c>
      <c r="Y708" s="32">
        <f t="shared" si="1615"/>
        <v>6.5603146065705442E-2</v>
      </c>
      <c r="Z708" s="32">
        <f t="shared" si="1615"/>
        <v>0.57978930200827872</v>
      </c>
      <c r="AA708" s="32">
        <f t="shared" si="1615"/>
        <v>0.90271844291737535</v>
      </c>
      <c r="AB708" s="32">
        <f t="shared" si="1615"/>
        <v>1.306379869053746</v>
      </c>
      <c r="AC708" s="32">
        <f t="shared" si="1615"/>
        <v>0.40421502421855554</v>
      </c>
      <c r="AD708" s="32">
        <f t="shared" si="1615"/>
        <v>0.72714416512765223</v>
      </c>
      <c r="AE708" s="32">
        <f t="shared" si="1615"/>
        <v>1.1308055912640229</v>
      </c>
      <c r="AF708" s="32">
        <f t="shared" si="1615"/>
        <v>-0.12250780915061404</v>
      </c>
      <c r="AG708" s="32">
        <f t="shared" si="1615"/>
        <v>0.20042133175848259</v>
      </c>
      <c r="AH708" s="32">
        <f t="shared" si="1615"/>
        <v>0.60408275789485333</v>
      </c>
      <c r="AI708" s="32">
        <f t="shared" si="1615"/>
        <v>1.2977621177804757</v>
      </c>
      <c r="AJ708" s="32">
        <f t="shared" si="1615"/>
        <v>1.6206912586895723</v>
      </c>
      <c r="AK708" s="32">
        <f t="shared" si="1615"/>
        <v>2.024352684825943</v>
      </c>
      <c r="AL708" s="32">
        <f t="shared" si="1615"/>
        <v>1.1221878399907526</v>
      </c>
      <c r="AM708" s="32">
        <f t="shared" si="1615"/>
        <v>1.4451169808998492</v>
      </c>
      <c r="AN708" s="32">
        <f t="shared" si="1615"/>
        <v>1.8487784070362199</v>
      </c>
      <c r="AO708" s="32">
        <f t="shared" si="1615"/>
        <v>0.59546500662158297</v>
      </c>
      <c r="AP708" s="32">
        <f t="shared" si="1615"/>
        <v>0.91839414753067961</v>
      </c>
      <c r="AQ708" s="32">
        <f t="shared" si="1615"/>
        <v>1.3220555736670505</v>
      </c>
      <c r="AR708" s="32">
        <f t="shared" si="1615"/>
        <v>-0.41314539776959641</v>
      </c>
      <c r="AS708" s="32">
        <f t="shared" si="1615"/>
        <v>-9.0216256860499777E-2</v>
      </c>
      <c r="AT708" s="32">
        <f t="shared" si="1615"/>
        <v>0.31344516927587102</v>
      </c>
      <c r="AU708" s="32">
        <f t="shared" si="1615"/>
        <v>-0.58871967555931959</v>
      </c>
      <c r="AV708" s="32">
        <f t="shared" si="1615"/>
        <v>-0.26579053465022295</v>
      </c>
      <c r="AW708" s="32">
        <f t="shared" ref="AW708:CB708" si="1616">SUMPRODUCT(AH$3:AH$6,$K708:$K711)</f>
        <v>0.13787089148614784</v>
      </c>
      <c r="AX708" s="32">
        <f t="shared" si="1616"/>
        <v>-1.1154425089284892</v>
      </c>
      <c r="AY708" s="32">
        <f t="shared" si="1616"/>
        <v>-0.79251336801939254</v>
      </c>
      <c r="AZ708" s="32">
        <f t="shared" si="1616"/>
        <v>-0.38885194188302169</v>
      </c>
      <c r="BA708" s="32">
        <f t="shared" si="1616"/>
        <v>0.12533421405955153</v>
      </c>
      <c r="BB708" s="32">
        <f t="shared" si="1616"/>
        <v>0.44826335496864816</v>
      </c>
      <c r="BC708" s="32">
        <f t="shared" si="1616"/>
        <v>0.85192478110501901</v>
      </c>
      <c r="BD708" s="32">
        <f t="shared" si="1616"/>
        <v>-5.0240063730171647E-2</v>
      </c>
      <c r="BE708" s="32">
        <f t="shared" si="1616"/>
        <v>0.27268907717892499</v>
      </c>
      <c r="BF708" s="32">
        <f t="shared" si="1616"/>
        <v>0.67635050331529578</v>
      </c>
      <c r="BG708" s="32">
        <f t="shared" si="1616"/>
        <v>-0.57696289709934123</v>
      </c>
      <c r="BH708" s="32">
        <f t="shared" si="1616"/>
        <v>-0.25403375619024454</v>
      </c>
      <c r="BI708" s="32">
        <f t="shared" si="1616"/>
        <v>0.14962766994612625</v>
      </c>
      <c r="BJ708" s="32">
        <f t="shared" si="1616"/>
        <v>0.84330702983174888</v>
      </c>
      <c r="BK708" s="32">
        <f t="shared" si="1616"/>
        <v>1.1662361707408455</v>
      </c>
      <c r="BL708" s="32">
        <f t="shared" si="1616"/>
        <v>1.5698975968772162</v>
      </c>
      <c r="BM708" s="32">
        <f t="shared" si="1616"/>
        <v>0.66773275204202553</v>
      </c>
      <c r="BN708" s="32">
        <f t="shared" si="1616"/>
        <v>0.99066189295112217</v>
      </c>
      <c r="BO708" s="32">
        <f t="shared" si="1616"/>
        <v>1.3943233190874929</v>
      </c>
      <c r="BP708" s="32">
        <f t="shared" si="1616"/>
        <v>0.14100991867285601</v>
      </c>
      <c r="BQ708" s="32">
        <f t="shared" si="1616"/>
        <v>0.46393905958195264</v>
      </c>
      <c r="BR708" s="32">
        <f t="shared" si="1616"/>
        <v>0.86760048571832349</v>
      </c>
      <c r="BS708" s="32">
        <f t="shared" si="1616"/>
        <v>-1.3220555736670505</v>
      </c>
      <c r="BT708" s="32">
        <f t="shared" si="1616"/>
        <v>-0.99912643275795388</v>
      </c>
      <c r="BU708" s="32">
        <f t="shared" si="1616"/>
        <v>-0.59546500662158297</v>
      </c>
      <c r="BV708" s="32">
        <f t="shared" si="1616"/>
        <v>-1.4976298514567736</v>
      </c>
      <c r="BW708" s="32">
        <f t="shared" si="1616"/>
        <v>-1.174700710547677</v>
      </c>
      <c r="BX708" s="32">
        <f t="shared" si="1616"/>
        <v>-0.77103928441130631</v>
      </c>
      <c r="BY708" s="32">
        <f t="shared" si="1616"/>
        <v>-2.024352684825943</v>
      </c>
      <c r="BZ708" s="32">
        <f t="shared" si="1616"/>
        <v>-1.7014235439168464</v>
      </c>
      <c r="CA708" s="32">
        <f t="shared" si="1616"/>
        <v>-1.2977621177804757</v>
      </c>
      <c r="CB708" s="32">
        <f t="shared" si="1616"/>
        <v>-0.78357596183790257</v>
      </c>
      <c r="CC708" s="32">
        <f t="shared" ref="CC708:CS708" si="1617">SUMPRODUCT(BN$3:BN$6,$K708:$K711)</f>
        <v>-0.46064682092880599</v>
      </c>
      <c r="CD708" s="32">
        <f t="shared" si="1617"/>
        <v>-5.6985394792435196E-2</v>
      </c>
      <c r="CE708" s="32">
        <f t="shared" si="1617"/>
        <v>-0.95915023962762569</v>
      </c>
      <c r="CF708" s="32">
        <f t="shared" si="1617"/>
        <v>-0.63622109871852905</v>
      </c>
      <c r="CG708" s="32">
        <f t="shared" si="1617"/>
        <v>-0.23255967258215832</v>
      </c>
      <c r="CH708" s="32">
        <f t="shared" si="1617"/>
        <v>-1.4858730729967953</v>
      </c>
      <c r="CI708" s="32">
        <f t="shared" si="1617"/>
        <v>-1.1629439320876986</v>
      </c>
      <c r="CJ708" s="32">
        <f t="shared" si="1617"/>
        <v>-0.75928250595132796</v>
      </c>
      <c r="CK708" s="32">
        <f t="shared" si="1617"/>
        <v>-6.5603146065705442E-2</v>
      </c>
      <c r="CL708" s="32">
        <f t="shared" si="1617"/>
        <v>0.25732599484339119</v>
      </c>
      <c r="CM708" s="32">
        <f t="shared" si="1617"/>
        <v>0.66098742097976193</v>
      </c>
      <c r="CN708" s="32">
        <f t="shared" si="1617"/>
        <v>-0.24117742385542862</v>
      </c>
      <c r="CO708" s="32">
        <f t="shared" si="1617"/>
        <v>8.1751717053668016E-2</v>
      </c>
      <c r="CP708" s="32">
        <f t="shared" si="1617"/>
        <v>0.48541314319003881</v>
      </c>
      <c r="CQ708" s="32">
        <f t="shared" si="1617"/>
        <v>-0.76790025722459809</v>
      </c>
      <c r="CR708" s="32">
        <f t="shared" si="1617"/>
        <v>-0.44497111631550151</v>
      </c>
      <c r="CS708" s="32">
        <f t="shared" si="1617"/>
        <v>-4.130969017913072E-2</v>
      </c>
    </row>
    <row r="709" spans="2:97" ht="14.25" thickTop="1" thickBot="1" x14ac:dyDescent="0.25">
      <c r="H709" s="33">
        <f>H708</f>
        <v>1.1741989595389042E-12</v>
      </c>
      <c r="I709" s="33">
        <f t="shared" ref="I709:J709" si="1618">I704</f>
        <v>0.6282262138010416</v>
      </c>
      <c r="J709" s="33">
        <f t="shared" si="1618"/>
        <v>-0.31430692046861597</v>
      </c>
      <c r="K709" s="33">
        <f t="shared" ref="K709:K711" si="1619">I709+J709*H709</f>
        <v>0.62822621380067256</v>
      </c>
      <c r="L709" s="33">
        <f>$CE$4-$CE$7*SUMPRODUCT($B$4:$CD$4,Q710:CS710)</f>
        <v>1.5333512237702962E-11</v>
      </c>
      <c r="M709" s="39" t="s">
        <v>414</v>
      </c>
      <c r="O709" s="47">
        <f t="shared" ref="O709:O710" si="1620">SUM(Q709:CS709)</f>
        <v>127.41798401812041</v>
      </c>
      <c r="P709" s="39" t="s">
        <v>404</v>
      </c>
      <c r="Q709" s="33">
        <f>EXP(Q708)</f>
        <v>1.0421748068768111</v>
      </c>
      <c r="R709" s="33">
        <f>EXP(R708)</f>
        <v>1.4394179508645255</v>
      </c>
      <c r="S709" s="33">
        <f t="shared" ref="S709:CD709" si="1621">EXP(S708)</f>
        <v>2.1552360579843639</v>
      </c>
      <c r="T709" s="33">
        <f t="shared" si="1621"/>
        <v>0.87435868951873297</v>
      </c>
      <c r="U709" s="33">
        <f t="shared" si="1621"/>
        <v>1.2076357870896162</v>
      </c>
      <c r="V709" s="33">
        <f t="shared" si="1621"/>
        <v>1.8081893390899033</v>
      </c>
      <c r="W709" s="33">
        <f t="shared" si="1621"/>
        <v>0.51634123652276775</v>
      </c>
      <c r="X709" s="33">
        <f t="shared" si="1621"/>
        <v>0.71315372403768951</v>
      </c>
      <c r="Y709" s="33">
        <f t="shared" si="1621"/>
        <v>1.0678028712985801</v>
      </c>
      <c r="Z709" s="33">
        <f t="shared" si="1621"/>
        <v>1.78566215568117</v>
      </c>
      <c r="AA709" s="33">
        <f t="shared" si="1621"/>
        <v>2.4662984982045741</v>
      </c>
      <c r="AB709" s="33">
        <f t="shared" si="1621"/>
        <v>3.6927811341318062</v>
      </c>
      <c r="AC709" s="33">
        <f t="shared" si="1621"/>
        <v>1.4981260457096581</v>
      </c>
      <c r="AD709" s="33">
        <f t="shared" si="1621"/>
        <v>2.0691629740259772</v>
      </c>
      <c r="AE709" s="33">
        <f t="shared" si="1621"/>
        <v>3.098151338732797</v>
      </c>
      <c r="AF709" s="33">
        <f t="shared" si="1621"/>
        <v>0.88469899616879855</v>
      </c>
      <c r="AG709" s="33">
        <f t="shared" si="1621"/>
        <v>1.2219174823592924</v>
      </c>
      <c r="AH709" s="33">
        <f t="shared" si="1621"/>
        <v>1.829573277365693</v>
      </c>
      <c r="AI709" s="33">
        <f t="shared" si="1621"/>
        <v>3.6610943951316606</v>
      </c>
      <c r="AJ709" s="33">
        <f t="shared" si="1621"/>
        <v>5.0565845167133556</v>
      </c>
      <c r="AK709" s="33">
        <f t="shared" si="1621"/>
        <v>7.571208399979005</v>
      </c>
      <c r="AL709" s="33">
        <f t="shared" si="1621"/>
        <v>3.0715669544198452</v>
      </c>
      <c r="AM709" s="33">
        <f t="shared" si="1621"/>
        <v>4.2423483875261399</v>
      </c>
      <c r="AN709" s="33">
        <f t="shared" si="1621"/>
        <v>6.3520551552359379</v>
      </c>
      <c r="AO709" s="33">
        <f t="shared" si="1621"/>
        <v>1.8138742124019749</v>
      </c>
      <c r="AP709" s="33">
        <f t="shared" si="1621"/>
        <v>2.5052640734677407</v>
      </c>
      <c r="AQ709" s="33">
        <f t="shared" si="1621"/>
        <v>3.751124169785101</v>
      </c>
      <c r="AR709" s="33">
        <f t="shared" si="1621"/>
        <v>0.6615660856012997</v>
      </c>
      <c r="AS709" s="33">
        <f t="shared" si="1621"/>
        <v>0.91373356275177153</v>
      </c>
      <c r="AT709" s="33">
        <f t="shared" si="1621"/>
        <v>1.3681304451221781</v>
      </c>
      <c r="AU709" s="33">
        <f t="shared" si="1621"/>
        <v>0.55503745803439364</v>
      </c>
      <c r="AV709" s="33">
        <f t="shared" si="1621"/>
        <v>0.76659968675615719</v>
      </c>
      <c r="AW709" s="33">
        <f t="shared" si="1621"/>
        <v>1.1478273464243394</v>
      </c>
      <c r="AX709" s="33">
        <f t="shared" si="1621"/>
        <v>0.32777020556137848</v>
      </c>
      <c r="AY709" s="33">
        <f t="shared" si="1621"/>
        <v>0.45270554856098344</v>
      </c>
      <c r="AZ709" s="33">
        <f t="shared" si="1621"/>
        <v>0.67783462150254403</v>
      </c>
      <c r="BA709" s="33">
        <f t="shared" si="1621"/>
        <v>1.133527230504247</v>
      </c>
      <c r="BB709" s="33">
        <f t="shared" si="1621"/>
        <v>1.5655909475217504</v>
      </c>
      <c r="BC709" s="33">
        <f t="shared" si="1621"/>
        <v>2.3441544967020884</v>
      </c>
      <c r="BD709" s="33">
        <f t="shared" si="1621"/>
        <v>0.95100109622458473</v>
      </c>
      <c r="BE709" s="33">
        <f t="shared" si="1621"/>
        <v>1.313491786756765</v>
      </c>
      <c r="BF709" s="33">
        <f t="shared" si="1621"/>
        <v>1.9666872008816052</v>
      </c>
      <c r="BG709" s="33">
        <f t="shared" si="1621"/>
        <v>0.56160142038433902</v>
      </c>
      <c r="BH709" s="33">
        <f t="shared" si="1621"/>
        <v>0.77566561808837287</v>
      </c>
      <c r="BI709" s="33">
        <f t="shared" si="1621"/>
        <v>1.1614017374444501</v>
      </c>
      <c r="BJ709" s="33">
        <f t="shared" si="1621"/>
        <v>2.3240399518604056</v>
      </c>
      <c r="BK709" s="33">
        <f t="shared" si="1621"/>
        <v>3.2098884017924818</v>
      </c>
      <c r="BL709" s="33">
        <f t="shared" si="1621"/>
        <v>4.8061560031913686</v>
      </c>
      <c r="BM709" s="33">
        <f t="shared" si="1621"/>
        <v>1.9498115990612679</v>
      </c>
      <c r="BN709" s="33">
        <f t="shared" si="1621"/>
        <v>2.6930163711243922</v>
      </c>
      <c r="BO709" s="33">
        <f t="shared" si="1621"/>
        <v>4.0322451059496052</v>
      </c>
      <c r="BP709" s="33">
        <f t="shared" si="1621"/>
        <v>1.1514360686457847</v>
      </c>
      <c r="BQ709" s="33">
        <f t="shared" si="1621"/>
        <v>1.5903260523524927</v>
      </c>
      <c r="BR709" s="33">
        <f t="shared" si="1621"/>
        <v>2.3811902928704081</v>
      </c>
      <c r="BS709" s="33">
        <f t="shared" si="1621"/>
        <v>0.26658674966157925</v>
      </c>
      <c r="BT709" s="33">
        <f t="shared" si="1621"/>
        <v>0.36820094900918371</v>
      </c>
      <c r="BU709" s="33">
        <f t="shared" si="1621"/>
        <v>0.55130614524574806</v>
      </c>
      <c r="BV709" s="33">
        <f t="shared" si="1621"/>
        <v>0.22365963899634866</v>
      </c>
      <c r="BW709" s="33">
        <f t="shared" si="1621"/>
        <v>0.30891141978380043</v>
      </c>
      <c r="BX709" s="33">
        <f t="shared" si="1621"/>
        <v>0.46253211601350414</v>
      </c>
      <c r="BY709" s="33">
        <f t="shared" si="1621"/>
        <v>0.13207931246520346</v>
      </c>
      <c r="BZ709" s="33">
        <f t="shared" si="1621"/>
        <v>0.18242365104756472</v>
      </c>
      <c r="CA709" s="33">
        <f t="shared" si="1621"/>
        <v>0.27314237003278302</v>
      </c>
      <c r="CB709" s="33">
        <f t="shared" si="1621"/>
        <v>0.45676969634615333</v>
      </c>
      <c r="CC709" s="33">
        <f t="shared" si="1621"/>
        <v>0.63087545006190926</v>
      </c>
      <c r="CD709" s="33">
        <f t="shared" si="1621"/>
        <v>0.94460786545971809</v>
      </c>
      <c r="CE709" s="33">
        <f t="shared" ref="CE709:CS709" si="1622">EXP(CE708)</f>
        <v>0.38321839145772069</v>
      </c>
      <c r="CF709" s="33">
        <f t="shared" si="1622"/>
        <v>0.52928877969977106</v>
      </c>
      <c r="CG709" s="33">
        <f t="shared" si="1622"/>
        <v>0.7925024572677799</v>
      </c>
      <c r="CH709" s="33">
        <f t="shared" si="1622"/>
        <v>0.22630467390043155</v>
      </c>
      <c r="CI709" s="33">
        <f t="shared" si="1622"/>
        <v>0.31256465597457911</v>
      </c>
      <c r="CJ709" s="33">
        <f t="shared" si="1622"/>
        <v>0.46800209529365039</v>
      </c>
      <c r="CK709" s="33">
        <f t="shared" si="1622"/>
        <v>0.93650244523493043</v>
      </c>
      <c r="CL709" s="33">
        <f t="shared" si="1622"/>
        <v>1.2934667215180742</v>
      </c>
      <c r="CM709" s="33">
        <f t="shared" si="1622"/>
        <v>1.9367037324664762</v>
      </c>
      <c r="CN709" s="33">
        <f t="shared" si="1622"/>
        <v>0.78570221170534638</v>
      </c>
      <c r="CO709" s="33">
        <f t="shared" si="1622"/>
        <v>1.0851863431163504</v>
      </c>
      <c r="CP709" s="33">
        <f t="shared" si="1622"/>
        <v>1.6248461643206753</v>
      </c>
      <c r="CQ709" s="33">
        <f t="shared" si="1622"/>
        <v>0.46398629806482894</v>
      </c>
      <c r="CR709" s="33">
        <f t="shared" si="1622"/>
        <v>0.64084278566583863</v>
      </c>
      <c r="CS709" s="33">
        <f t="shared" si="1622"/>
        <v>0.95953192631550888</v>
      </c>
    </row>
    <row r="710" spans="2:97" ht="14.25" thickTop="1" thickBot="1" x14ac:dyDescent="0.25">
      <c r="H710" s="32">
        <f t="shared" ref="H710:H711" si="1623">H709</f>
        <v>1.1741989595389042E-12</v>
      </c>
      <c r="I710" s="32">
        <f t="shared" ref="I710:J710" si="1624">I705</f>
        <v>-0.35114855557955582</v>
      </c>
      <c r="J710" s="32">
        <f t="shared" si="1624"/>
        <v>9.322207693775604E-2</v>
      </c>
      <c r="K710" s="32">
        <f t="shared" si="1619"/>
        <v>-0.35114855557944635</v>
      </c>
      <c r="L710" s="32">
        <f>$CE$5-$CE$7*SUMPRODUCT($B$5:$CD$5,Q710:CS710)</f>
        <v>-4.3698378249246161E-12</v>
      </c>
      <c r="M710" s="32">
        <f>SUMPRODUCT($B$7:$CD$7, LN(Q710:CS710))</f>
        <v>-487.23803414473002</v>
      </c>
      <c r="O710" s="48">
        <f t="shared" si="1620"/>
        <v>1.0000000000000004</v>
      </c>
      <c r="P710" s="39" t="s">
        <v>405</v>
      </c>
      <c r="Q710" s="32">
        <f t="shared" ref="Q710:AV710" si="1625">Q709/$O709</f>
        <v>8.1791814154633068E-3</v>
      </c>
      <c r="R710" s="32">
        <f t="shared" si="1625"/>
        <v>1.1296819377238166E-2</v>
      </c>
      <c r="S710" s="32">
        <f t="shared" si="1625"/>
        <v>1.6914692808809962E-2</v>
      </c>
      <c r="T710" s="32">
        <f t="shared" si="1625"/>
        <v>6.8621293631077104E-3</v>
      </c>
      <c r="U710" s="32">
        <f t="shared" si="1625"/>
        <v>9.4777499141555678E-3</v>
      </c>
      <c r="V710" s="32">
        <f t="shared" si="1625"/>
        <v>1.419100571260613E-2</v>
      </c>
      <c r="W710" s="32">
        <f t="shared" si="1625"/>
        <v>4.0523419084180275E-3</v>
      </c>
      <c r="X710" s="32">
        <f t="shared" si="1625"/>
        <v>5.5969628583691158E-3</v>
      </c>
      <c r="Y710" s="32">
        <f t="shared" si="1625"/>
        <v>8.3803152241580386E-3</v>
      </c>
      <c r="Z710" s="32">
        <f t="shared" si="1625"/>
        <v>1.4014208193933023E-2</v>
      </c>
      <c r="AA710" s="32">
        <f t="shared" si="1625"/>
        <v>1.9355968603724228E-2</v>
      </c>
      <c r="AB710" s="32">
        <f t="shared" si="1625"/>
        <v>2.8981632087403356E-2</v>
      </c>
      <c r="AC710" s="32">
        <f t="shared" si="1625"/>
        <v>1.1757571407632741E-2</v>
      </c>
      <c r="AD710" s="32">
        <f t="shared" si="1625"/>
        <v>1.6239175262196242E-2</v>
      </c>
      <c r="AE710" s="32">
        <f t="shared" si="1625"/>
        <v>2.4314867030796859E-2</v>
      </c>
      <c r="AF710" s="32">
        <f t="shared" si="1625"/>
        <v>6.9432820098847539E-3</v>
      </c>
      <c r="AG710" s="32">
        <f t="shared" si="1625"/>
        <v>9.5898353107322799E-3</v>
      </c>
      <c r="AH710" s="32">
        <f t="shared" si="1625"/>
        <v>1.4358830831176117E-2</v>
      </c>
      <c r="AI710" s="32">
        <f t="shared" si="1625"/>
        <v>2.8732948675526115E-2</v>
      </c>
      <c r="AJ710" s="32">
        <f t="shared" si="1625"/>
        <v>3.9685014291187079E-2</v>
      </c>
      <c r="AK710" s="32">
        <f t="shared" si="1625"/>
        <v>5.9420249490859042E-2</v>
      </c>
      <c r="AL710" s="32">
        <f t="shared" si="1625"/>
        <v>2.4106227846008226E-2</v>
      </c>
      <c r="AM710" s="32">
        <f t="shared" si="1625"/>
        <v>3.3294737946276291E-2</v>
      </c>
      <c r="AN710" s="32">
        <f t="shared" si="1625"/>
        <v>4.9852108430255788E-2</v>
      </c>
      <c r="AO710" s="32">
        <f t="shared" si="1625"/>
        <v>1.4235621654036055E-2</v>
      </c>
      <c r="AP710" s="32">
        <f t="shared" si="1625"/>
        <v>1.9661777674268188E-2</v>
      </c>
      <c r="AQ710" s="32">
        <f t="shared" si="1625"/>
        <v>2.9439519065469166E-2</v>
      </c>
      <c r="AR710" s="32">
        <f t="shared" si="1625"/>
        <v>5.1920934921338641E-3</v>
      </c>
      <c r="AS710" s="32">
        <f t="shared" si="1625"/>
        <v>7.1711506801255568E-3</v>
      </c>
      <c r="AT710" s="32">
        <f t="shared" si="1625"/>
        <v>1.0737341794134908E-2</v>
      </c>
      <c r="AU710" s="32">
        <f t="shared" si="1625"/>
        <v>4.3560370407011032E-3</v>
      </c>
      <c r="AV710" s="32">
        <f t="shared" si="1625"/>
        <v>6.0164166986595652E-3</v>
      </c>
      <c r="AW710" s="32">
        <f t="shared" ref="AW710:CB710" si="1626">AW709/$O709</f>
        <v>9.0083621654310914E-3</v>
      </c>
      <c r="AX710" s="32">
        <f t="shared" si="1626"/>
        <v>2.5724014399314738E-3</v>
      </c>
      <c r="AY710" s="32">
        <f t="shared" si="1626"/>
        <v>3.5529172121935562E-3</v>
      </c>
      <c r="AZ710" s="32">
        <f t="shared" si="1626"/>
        <v>5.3197719829419648E-3</v>
      </c>
      <c r="BA710" s="32">
        <f t="shared" si="1626"/>
        <v>8.8961322001692121E-3</v>
      </c>
      <c r="BB710" s="32">
        <f t="shared" si="1626"/>
        <v>1.2287048485236622E-2</v>
      </c>
      <c r="BC710" s="32">
        <f t="shared" si="1626"/>
        <v>1.83973597978816E-2</v>
      </c>
      <c r="BD710" s="32">
        <f t="shared" si="1626"/>
        <v>7.4636332033737145E-3</v>
      </c>
      <c r="BE710" s="32">
        <f t="shared" si="1626"/>
        <v>1.0308527456924529E-2</v>
      </c>
      <c r="BF710" s="32">
        <f t="shared" si="1626"/>
        <v>1.5434926364883611E-2</v>
      </c>
      <c r="BG710" s="32">
        <f t="shared" si="1626"/>
        <v>4.4075522361464482E-3</v>
      </c>
      <c r="BH710" s="32">
        <f t="shared" si="1626"/>
        <v>6.0875678112915655E-3</v>
      </c>
      <c r="BI710" s="32">
        <f t="shared" si="1626"/>
        <v>9.1148965069113349E-3</v>
      </c>
      <c r="BJ710" s="32">
        <f t="shared" si="1626"/>
        <v>1.823949711470791E-2</v>
      </c>
      <c r="BK710" s="32">
        <f t="shared" si="1626"/>
        <v>2.5191800251179584E-2</v>
      </c>
      <c r="BL710" s="32">
        <f t="shared" si="1626"/>
        <v>3.7719604812676007E-2</v>
      </c>
      <c r="BM710" s="32">
        <f t="shared" si="1626"/>
        <v>1.5302483508010774E-2</v>
      </c>
      <c r="BN710" s="32">
        <f t="shared" si="1626"/>
        <v>2.1135292571740988E-2</v>
      </c>
      <c r="BO710" s="32">
        <f t="shared" si="1626"/>
        <v>3.1645808376438996E-2</v>
      </c>
      <c r="BP710" s="32">
        <f t="shared" si="1626"/>
        <v>9.0366840875620528E-3</v>
      </c>
      <c r="BQ710" s="32">
        <f t="shared" si="1626"/>
        <v>1.2481174181239037E-2</v>
      </c>
      <c r="BR710" s="32">
        <f t="shared" si="1626"/>
        <v>1.8688023603730643E-2</v>
      </c>
      <c r="BS710" s="32">
        <f t="shared" si="1626"/>
        <v>2.0922223163071497E-3</v>
      </c>
      <c r="BT710" s="32">
        <f t="shared" si="1626"/>
        <v>2.8897094224691311E-3</v>
      </c>
      <c r="BU710" s="32">
        <f t="shared" si="1626"/>
        <v>4.3267530050337755E-3</v>
      </c>
      <c r="BV710" s="32">
        <f t="shared" si="1626"/>
        <v>1.7553223802735845E-3</v>
      </c>
      <c r="BW710" s="32">
        <f t="shared" si="1626"/>
        <v>2.4243941870864118E-3</v>
      </c>
      <c r="BX710" s="32">
        <f t="shared" si="1626"/>
        <v>3.6300379383472775E-3</v>
      </c>
      <c r="BY710" s="32">
        <f t="shared" si="1626"/>
        <v>1.0365829712579674E-3</v>
      </c>
      <c r="BZ710" s="32">
        <f t="shared" si="1626"/>
        <v>1.4316946893589357E-3</v>
      </c>
      <c r="CA710" s="32">
        <f t="shared" si="1626"/>
        <v>2.1436720423542318E-3</v>
      </c>
      <c r="CB710" s="32">
        <f t="shared" si="1626"/>
        <v>3.5848133987208199E-3</v>
      </c>
      <c r="CC710" s="32">
        <f t="shared" ref="CC710:CS710" si="1627">CC709/$O709</f>
        <v>4.9512276851923116E-3</v>
      </c>
      <c r="CD710" s="32">
        <f t="shared" si="1627"/>
        <v>7.4134579411127962E-3</v>
      </c>
      <c r="CE710" s="32">
        <f t="shared" si="1627"/>
        <v>3.0075690995332522E-3</v>
      </c>
      <c r="CF710" s="32">
        <f t="shared" si="1627"/>
        <v>4.1539566316203813E-3</v>
      </c>
      <c r="CG710" s="32">
        <f t="shared" si="1627"/>
        <v>6.2197064517601867E-3</v>
      </c>
      <c r="CH710" s="32">
        <f t="shared" si="1627"/>
        <v>1.7760811053818607E-3</v>
      </c>
      <c r="CI710" s="32">
        <f t="shared" si="1627"/>
        <v>2.4530654631149131E-3</v>
      </c>
      <c r="CJ710" s="32">
        <f t="shared" si="1627"/>
        <v>3.6729673515089891E-3</v>
      </c>
      <c r="CK710" s="32">
        <f t="shared" si="1627"/>
        <v>7.3498450980180961E-3</v>
      </c>
      <c r="CL710" s="32">
        <f t="shared" si="1627"/>
        <v>1.0151367026291417E-2</v>
      </c>
      <c r="CM710" s="32">
        <f t="shared" si="1627"/>
        <v>1.5199610536853677E-2</v>
      </c>
      <c r="CN710" s="32">
        <f t="shared" si="1627"/>
        <v>6.1663368617856165E-3</v>
      </c>
      <c r="CO710" s="32">
        <f t="shared" si="1627"/>
        <v>8.5167439390818143E-3</v>
      </c>
      <c r="CP710" s="32">
        <f t="shared" si="1627"/>
        <v>1.2752094430324703E-2</v>
      </c>
      <c r="CQ710" s="32">
        <f t="shared" si="1627"/>
        <v>3.6414506291266103E-3</v>
      </c>
      <c r="CR710" s="32">
        <f t="shared" si="1627"/>
        <v>5.02945318593883E-3</v>
      </c>
      <c r="CS710" s="32">
        <f t="shared" si="1627"/>
        <v>7.5305847420961518E-3</v>
      </c>
    </row>
    <row r="711" spans="2:97" ht="13.5" thickTop="1" x14ac:dyDescent="0.2">
      <c r="H711" s="34">
        <f t="shared" si="1623"/>
        <v>1.1741989595389042E-12</v>
      </c>
      <c r="I711" s="34">
        <f t="shared" ref="I711:J711" si="1628">I706</f>
        <v>0.36329528352204277</v>
      </c>
      <c r="J711" s="34">
        <f t="shared" si="1628"/>
        <v>0.58841920325242258</v>
      </c>
      <c r="K711" s="34">
        <f t="shared" si="1619"/>
        <v>0.36329528352273371</v>
      </c>
      <c r="L711" s="34">
        <f>$CE$6-$CE$7*SUMPRODUCT($B$6:$CD$6,Q710:CS710)</f>
        <v>-3.1356250929093221E-11</v>
      </c>
    </row>
    <row r="712" spans="2:97" ht="13.5" thickBot="1" x14ac:dyDescent="0.25">
      <c r="B712" s="39" t="s">
        <v>406</v>
      </c>
      <c r="D712" s="39" t="s">
        <v>407</v>
      </c>
      <c r="E712" s="39" t="s">
        <v>408</v>
      </c>
      <c r="F712" s="39" t="s">
        <v>409</v>
      </c>
      <c r="H712" s="39" t="s">
        <v>386</v>
      </c>
      <c r="I712" s="39" t="s">
        <v>410</v>
      </c>
      <c r="J712" s="39" t="s">
        <v>411</v>
      </c>
      <c r="K712" s="39" t="s">
        <v>388</v>
      </c>
      <c r="L712" s="39" t="s">
        <v>412</v>
      </c>
      <c r="M712" s="39" t="s">
        <v>413</v>
      </c>
      <c r="O712" s="45" t="s">
        <v>375</v>
      </c>
    </row>
    <row r="713" spans="2:97" ht="14.25" thickTop="1" thickBot="1" x14ac:dyDescent="0.25">
      <c r="B713" s="32">
        <f>1+B708</f>
        <v>8</v>
      </c>
      <c r="D713" s="32">
        <f>IF(F708,IF(M713&lt;0,D708,H713),E708)</f>
        <v>0</v>
      </c>
      <c r="E713" s="32">
        <f>IF(F708,IF(M713&lt;0,H713,E708),H713)</f>
        <v>5.8709947976945212E-13</v>
      </c>
      <c r="F713" s="32" t="b">
        <f>OR(F708,M713*M708&lt;=0)</f>
        <v>1</v>
      </c>
      <c r="H713" s="32">
        <f>IF(F708,(D708+E708)/2,2*H708)</f>
        <v>5.8709947976945212E-13</v>
      </c>
      <c r="I713" s="32">
        <f>I708</f>
        <v>-0.68168263192191647</v>
      </c>
      <c r="J713" s="32">
        <f>J708</f>
        <v>-1</v>
      </c>
      <c r="K713" s="32">
        <f>I713+J713*H713</f>
        <v>-0.68168263192250356</v>
      </c>
      <c r="L713" s="32">
        <f>$CE$3-$CE$7*SUMPRODUCT($B$3:$CD$3,Q715:CS715)</f>
        <v>5.1088022701151203E-12</v>
      </c>
      <c r="M713" s="32">
        <f>SUMPRODUCT(L713:L716,J713:J716)</f>
        <v>-8.386949605730749E-12</v>
      </c>
      <c r="O713" s="46">
        <f>SUM(Q713:CS713)</f>
        <v>7.3626050838267521</v>
      </c>
      <c r="P713" s="39" t="s">
        <v>402</v>
      </c>
      <c r="Q713" s="32">
        <f t="shared" ref="Q713:AV713" si="1629">SUMPRODUCT(B$3:B$6,$K713:$K716)</f>
        <v>4.1309690178759351E-2</v>
      </c>
      <c r="R713" s="32">
        <f t="shared" si="1629"/>
        <v>0.3642388310875489</v>
      </c>
      <c r="S713" s="32">
        <f t="shared" si="1629"/>
        <v>0.76790025722353583</v>
      </c>
      <c r="T713" s="32">
        <f t="shared" si="1629"/>
        <v>-0.13426458761099119</v>
      </c>
      <c r="U713" s="32">
        <f t="shared" si="1629"/>
        <v>0.18866455329779833</v>
      </c>
      <c r="V713" s="32">
        <f t="shared" si="1629"/>
        <v>0.59232597943378518</v>
      </c>
      <c r="W713" s="32">
        <f t="shared" si="1629"/>
        <v>-0.66098742098024288</v>
      </c>
      <c r="X713" s="32">
        <f t="shared" si="1629"/>
        <v>-0.33805828007145328</v>
      </c>
      <c r="Y713" s="32">
        <f t="shared" si="1629"/>
        <v>6.5603146064533602E-2</v>
      </c>
      <c r="Z713" s="32">
        <f t="shared" si="1629"/>
        <v>0.57978930200806533</v>
      </c>
      <c r="AA713" s="32">
        <f t="shared" si="1629"/>
        <v>0.90271844291685488</v>
      </c>
      <c r="AB713" s="32">
        <f t="shared" si="1629"/>
        <v>1.3063798690528419</v>
      </c>
      <c r="AC713" s="32">
        <f t="shared" si="1629"/>
        <v>0.40421502421831484</v>
      </c>
      <c r="AD713" s="32">
        <f t="shared" si="1629"/>
        <v>0.72714416512710434</v>
      </c>
      <c r="AE713" s="32">
        <f t="shared" si="1629"/>
        <v>1.1308055912630912</v>
      </c>
      <c r="AF713" s="32">
        <f t="shared" si="1629"/>
        <v>-0.12250780915093679</v>
      </c>
      <c r="AG713" s="32">
        <f t="shared" si="1629"/>
        <v>0.20042133175785273</v>
      </c>
      <c r="AH713" s="32">
        <f t="shared" si="1629"/>
        <v>0.60408275789383969</v>
      </c>
      <c r="AI713" s="32">
        <f t="shared" si="1629"/>
        <v>1.2977621177804737</v>
      </c>
      <c r="AJ713" s="32">
        <f t="shared" si="1629"/>
        <v>1.6206912586892632</v>
      </c>
      <c r="AK713" s="32">
        <f t="shared" si="1629"/>
        <v>2.0243526848252502</v>
      </c>
      <c r="AL713" s="32">
        <f t="shared" si="1629"/>
        <v>1.122187839990723</v>
      </c>
      <c r="AM713" s="32">
        <f t="shared" si="1629"/>
        <v>1.4451169808995126</v>
      </c>
      <c r="AN713" s="32">
        <f t="shared" si="1629"/>
        <v>1.8487784070354993</v>
      </c>
      <c r="AO713" s="32">
        <f t="shared" si="1629"/>
        <v>0.5954650066214715</v>
      </c>
      <c r="AP713" s="32">
        <f t="shared" si="1629"/>
        <v>0.91839414753026094</v>
      </c>
      <c r="AQ713" s="32">
        <f t="shared" si="1629"/>
        <v>1.3220555736662478</v>
      </c>
      <c r="AR713" s="32">
        <f t="shared" si="1629"/>
        <v>-0.41314539776957637</v>
      </c>
      <c r="AS713" s="32">
        <f t="shared" si="1629"/>
        <v>-9.0216256860786853E-2</v>
      </c>
      <c r="AT713" s="32">
        <f t="shared" si="1629"/>
        <v>0.31344516927520005</v>
      </c>
      <c r="AU713" s="32">
        <f t="shared" si="1629"/>
        <v>-0.58871967555932692</v>
      </c>
      <c r="AV713" s="32">
        <f t="shared" si="1629"/>
        <v>-0.26579053465053737</v>
      </c>
      <c r="AW713" s="32">
        <f t="shared" ref="AW713:CB713" si="1630">SUMPRODUCT(AH$3:AH$6,$K713:$K716)</f>
        <v>0.13787089148544951</v>
      </c>
      <c r="AX713" s="32">
        <f t="shared" si="1630"/>
        <v>-1.1154425089285784</v>
      </c>
      <c r="AY713" s="32">
        <f t="shared" si="1630"/>
        <v>-0.792513368019789</v>
      </c>
      <c r="AZ713" s="32">
        <f t="shared" si="1630"/>
        <v>-0.38885194188380207</v>
      </c>
      <c r="BA713" s="32">
        <f t="shared" si="1630"/>
        <v>0.12533421405972972</v>
      </c>
      <c r="BB713" s="32">
        <f t="shared" si="1630"/>
        <v>0.44826335496851927</v>
      </c>
      <c r="BC713" s="32">
        <f t="shared" si="1630"/>
        <v>0.85192478110450609</v>
      </c>
      <c r="BD713" s="32">
        <f t="shared" si="1630"/>
        <v>-5.0240063730020823E-2</v>
      </c>
      <c r="BE713" s="32">
        <f t="shared" si="1630"/>
        <v>0.27268907717876872</v>
      </c>
      <c r="BF713" s="32">
        <f t="shared" si="1630"/>
        <v>0.67635050331475566</v>
      </c>
      <c r="BG713" s="32">
        <f t="shared" si="1630"/>
        <v>-0.5769628970992724</v>
      </c>
      <c r="BH713" s="32">
        <f t="shared" si="1630"/>
        <v>-0.25403375619048291</v>
      </c>
      <c r="BI713" s="32">
        <f t="shared" si="1630"/>
        <v>0.14962766994550397</v>
      </c>
      <c r="BJ713" s="32">
        <f t="shared" si="1630"/>
        <v>0.8433070298321379</v>
      </c>
      <c r="BK713" s="32">
        <f t="shared" si="1630"/>
        <v>1.1662361707409274</v>
      </c>
      <c r="BL713" s="32">
        <f t="shared" si="1630"/>
        <v>1.5698975968769142</v>
      </c>
      <c r="BM713" s="32">
        <f t="shared" si="1630"/>
        <v>0.66773275204238747</v>
      </c>
      <c r="BN713" s="32">
        <f t="shared" si="1630"/>
        <v>0.9906618929511769</v>
      </c>
      <c r="BO713" s="32">
        <f t="shared" si="1630"/>
        <v>1.3943233190871638</v>
      </c>
      <c r="BP713" s="32">
        <f t="shared" si="1630"/>
        <v>0.14100991867313567</v>
      </c>
      <c r="BQ713" s="32">
        <f t="shared" si="1630"/>
        <v>0.46393905958192522</v>
      </c>
      <c r="BR713" s="32">
        <f t="shared" si="1630"/>
        <v>0.86760048571791204</v>
      </c>
      <c r="BS713" s="32">
        <f t="shared" si="1630"/>
        <v>-1.3220555736662478</v>
      </c>
      <c r="BT713" s="32">
        <f t="shared" si="1630"/>
        <v>-0.99912643275745838</v>
      </c>
      <c r="BU713" s="32">
        <f t="shared" si="1630"/>
        <v>-0.5954650066214715</v>
      </c>
      <c r="BV713" s="32">
        <f t="shared" si="1630"/>
        <v>-1.4976298514559985</v>
      </c>
      <c r="BW713" s="32">
        <f t="shared" si="1630"/>
        <v>-1.1747007105472089</v>
      </c>
      <c r="BX713" s="32">
        <f t="shared" si="1630"/>
        <v>-0.77103928441122216</v>
      </c>
      <c r="BY713" s="32">
        <f t="shared" si="1630"/>
        <v>-2.0243526848252502</v>
      </c>
      <c r="BZ713" s="32">
        <f t="shared" si="1630"/>
        <v>-1.7014235439164604</v>
      </c>
      <c r="CA713" s="32">
        <f t="shared" si="1630"/>
        <v>-1.2977621177804737</v>
      </c>
      <c r="CB713" s="32">
        <f t="shared" si="1630"/>
        <v>-0.78357596183694178</v>
      </c>
      <c r="CC713" s="32">
        <f t="shared" ref="CC713:CS713" si="1631">SUMPRODUCT(BN$3:BN$6,$K713:$K716)</f>
        <v>-0.46064682092815218</v>
      </c>
      <c r="CD713" s="32">
        <f t="shared" si="1631"/>
        <v>-5.69853947921653E-2</v>
      </c>
      <c r="CE713" s="32">
        <f t="shared" si="1631"/>
        <v>-0.95915023962669221</v>
      </c>
      <c r="CF713" s="32">
        <f t="shared" si="1631"/>
        <v>-0.63622109871790278</v>
      </c>
      <c r="CG713" s="32">
        <f t="shared" si="1631"/>
        <v>-0.23255967258191584</v>
      </c>
      <c r="CH713" s="32">
        <f t="shared" si="1631"/>
        <v>-1.4858730729959437</v>
      </c>
      <c r="CI713" s="32">
        <f t="shared" si="1631"/>
        <v>-1.1629439320871542</v>
      </c>
      <c r="CJ713" s="32">
        <f t="shared" si="1631"/>
        <v>-0.75928250595116742</v>
      </c>
      <c r="CK713" s="32">
        <f t="shared" si="1631"/>
        <v>-6.5603146064533602E-2</v>
      </c>
      <c r="CL713" s="32">
        <f t="shared" si="1631"/>
        <v>0.25732599484425595</v>
      </c>
      <c r="CM713" s="32">
        <f t="shared" si="1631"/>
        <v>0.66098742098024288</v>
      </c>
      <c r="CN713" s="32">
        <f t="shared" si="1631"/>
        <v>-0.24117742385428415</v>
      </c>
      <c r="CO713" s="32">
        <f t="shared" si="1631"/>
        <v>8.1751717054505374E-2</v>
      </c>
      <c r="CP713" s="32">
        <f t="shared" si="1631"/>
        <v>0.48541314319049228</v>
      </c>
      <c r="CQ713" s="32">
        <f t="shared" si="1631"/>
        <v>-0.76790025722353583</v>
      </c>
      <c r="CR713" s="32">
        <f t="shared" si="1631"/>
        <v>-0.44497111631474623</v>
      </c>
      <c r="CS713" s="32">
        <f t="shared" si="1631"/>
        <v>-4.1309690178759351E-2</v>
      </c>
    </row>
    <row r="714" spans="2:97" ht="14.25" thickTop="1" thickBot="1" x14ac:dyDescent="0.25">
      <c r="H714" s="33">
        <f>H713</f>
        <v>5.8709947976945212E-13</v>
      </c>
      <c r="I714" s="33">
        <f t="shared" ref="I714:J714" si="1632">I709</f>
        <v>0.6282262138010416</v>
      </c>
      <c r="J714" s="33">
        <f t="shared" si="1632"/>
        <v>-0.31430692046861597</v>
      </c>
      <c r="K714" s="33">
        <f t="shared" ref="K714:K716" si="1633">I714+J714*H714</f>
        <v>0.62822621380085708</v>
      </c>
      <c r="L714" s="33">
        <f>$CE$4-$CE$7*SUMPRODUCT($B$4:$CD$4,Q715:CS715)</f>
        <v>2.0676793610618915E-12</v>
      </c>
      <c r="M714" s="39" t="s">
        <v>414</v>
      </c>
      <c r="O714" s="47">
        <f t="shared" ref="O714:O715" si="1634">SUM(Q714:CS714)</f>
        <v>127.41798401808488</v>
      </c>
      <c r="P714" s="39" t="s">
        <v>404</v>
      </c>
      <c r="Q714" s="33">
        <f>EXP(Q713)</f>
        <v>1.0421748068764241</v>
      </c>
      <c r="R714" s="33">
        <f>EXP(R713)</f>
        <v>1.439417950863549</v>
      </c>
      <c r="S714" s="33">
        <f t="shared" ref="S714:CD714" si="1635">EXP(S713)</f>
        <v>2.1552360579820746</v>
      </c>
      <c r="T714" s="33">
        <f t="shared" si="1635"/>
        <v>0.87435868951838436</v>
      </c>
      <c r="U714" s="33">
        <f t="shared" si="1635"/>
        <v>1.2076357870887637</v>
      </c>
      <c r="V714" s="33">
        <f t="shared" si="1635"/>
        <v>1.8081893390879327</v>
      </c>
      <c r="W714" s="33">
        <f t="shared" si="1635"/>
        <v>0.5163412365225194</v>
      </c>
      <c r="X714" s="33">
        <f t="shared" si="1635"/>
        <v>0.71315372403712762</v>
      </c>
      <c r="Y714" s="33">
        <f t="shared" si="1635"/>
        <v>1.0678028712973289</v>
      </c>
      <c r="Z714" s="33">
        <f t="shared" si="1635"/>
        <v>1.785662155680789</v>
      </c>
      <c r="AA714" s="33">
        <f t="shared" si="1635"/>
        <v>2.4662984982032903</v>
      </c>
      <c r="AB714" s="33">
        <f t="shared" si="1635"/>
        <v>3.6927811341284671</v>
      </c>
      <c r="AC714" s="33">
        <f t="shared" si="1635"/>
        <v>1.4981260457092975</v>
      </c>
      <c r="AD714" s="33">
        <f t="shared" si="1635"/>
        <v>2.0691629740248434</v>
      </c>
      <c r="AE714" s="33">
        <f t="shared" si="1635"/>
        <v>3.0981513387299104</v>
      </c>
      <c r="AF714" s="33">
        <f t="shared" si="1635"/>
        <v>0.88469899616851311</v>
      </c>
      <c r="AG714" s="33">
        <f t="shared" si="1635"/>
        <v>1.2219174823585228</v>
      </c>
      <c r="AH714" s="33">
        <f t="shared" si="1635"/>
        <v>1.8295732773638385</v>
      </c>
      <c r="AI714" s="33">
        <f t="shared" si="1635"/>
        <v>3.661094395131653</v>
      </c>
      <c r="AJ714" s="33">
        <f t="shared" si="1635"/>
        <v>5.0565845167117924</v>
      </c>
      <c r="AK714" s="33">
        <f t="shared" si="1635"/>
        <v>7.5712083999737594</v>
      </c>
      <c r="AL714" s="33">
        <f t="shared" si="1635"/>
        <v>3.0715669544197546</v>
      </c>
      <c r="AM714" s="33">
        <f t="shared" si="1635"/>
        <v>4.2423483875247117</v>
      </c>
      <c r="AN714" s="33">
        <f t="shared" si="1635"/>
        <v>6.3520551552313611</v>
      </c>
      <c r="AO714" s="33">
        <f t="shared" si="1635"/>
        <v>1.8138742124017728</v>
      </c>
      <c r="AP714" s="33">
        <f t="shared" si="1635"/>
        <v>2.5052640734666918</v>
      </c>
      <c r="AQ714" s="33">
        <f t="shared" si="1635"/>
        <v>3.7511241697820901</v>
      </c>
      <c r="AR714" s="33">
        <f t="shared" si="1635"/>
        <v>0.66156608560131291</v>
      </c>
      <c r="AS714" s="33">
        <f t="shared" si="1635"/>
        <v>0.9137335627515093</v>
      </c>
      <c r="AT714" s="33">
        <f t="shared" si="1635"/>
        <v>1.3681304451212601</v>
      </c>
      <c r="AU714" s="33">
        <f t="shared" si="1635"/>
        <v>0.55503745803438953</v>
      </c>
      <c r="AV714" s="33">
        <f t="shared" si="1635"/>
        <v>0.76659968675591617</v>
      </c>
      <c r="AW714" s="33">
        <f t="shared" si="1635"/>
        <v>1.1478273464235378</v>
      </c>
      <c r="AX714" s="33">
        <f t="shared" si="1635"/>
        <v>0.32777020556134923</v>
      </c>
      <c r="AY714" s="33">
        <f t="shared" si="1635"/>
        <v>0.45270554856080397</v>
      </c>
      <c r="AZ714" s="33">
        <f t="shared" si="1635"/>
        <v>0.67783462150201501</v>
      </c>
      <c r="BA714" s="33">
        <f t="shared" si="1635"/>
        <v>1.133527230504449</v>
      </c>
      <c r="BB714" s="33">
        <f t="shared" si="1635"/>
        <v>1.5655909475215488</v>
      </c>
      <c r="BC714" s="33">
        <f t="shared" si="1635"/>
        <v>2.3441544967008863</v>
      </c>
      <c r="BD714" s="33">
        <f t="shared" si="1635"/>
        <v>0.95100109622472817</v>
      </c>
      <c r="BE714" s="33">
        <f t="shared" si="1635"/>
        <v>1.3134917867565599</v>
      </c>
      <c r="BF714" s="33">
        <f t="shared" si="1635"/>
        <v>1.9666872008805429</v>
      </c>
      <c r="BG714" s="33">
        <f t="shared" si="1635"/>
        <v>0.56160142038437766</v>
      </c>
      <c r="BH714" s="33">
        <f t="shared" si="1635"/>
        <v>0.7756656180881879</v>
      </c>
      <c r="BI714" s="33">
        <f t="shared" si="1635"/>
        <v>1.1614017374437273</v>
      </c>
      <c r="BJ714" s="33">
        <f t="shared" si="1635"/>
        <v>2.3240399518613097</v>
      </c>
      <c r="BK714" s="33">
        <f t="shared" si="1635"/>
        <v>3.2098884017927447</v>
      </c>
      <c r="BL714" s="33">
        <f t="shared" si="1635"/>
        <v>4.8061560031899173</v>
      </c>
      <c r="BM714" s="33">
        <f t="shared" si="1635"/>
        <v>1.9498115990619735</v>
      </c>
      <c r="BN714" s="33">
        <f t="shared" si="1635"/>
        <v>2.6930163711245396</v>
      </c>
      <c r="BO714" s="33">
        <f t="shared" si="1635"/>
        <v>4.0322451059482782</v>
      </c>
      <c r="BP714" s="33">
        <f t="shared" si="1635"/>
        <v>1.1514360686461067</v>
      </c>
      <c r="BQ714" s="33">
        <f t="shared" si="1635"/>
        <v>1.5903260523524492</v>
      </c>
      <c r="BR714" s="33">
        <f t="shared" si="1635"/>
        <v>2.3811902928694284</v>
      </c>
      <c r="BS714" s="33">
        <f t="shared" si="1635"/>
        <v>0.26658674966179324</v>
      </c>
      <c r="BT714" s="33">
        <f t="shared" si="1635"/>
        <v>0.36820094900936617</v>
      </c>
      <c r="BU714" s="33">
        <f t="shared" si="1635"/>
        <v>0.55130614524580945</v>
      </c>
      <c r="BV714" s="33">
        <f t="shared" si="1635"/>
        <v>0.22365963899652205</v>
      </c>
      <c r="BW714" s="33">
        <f t="shared" si="1635"/>
        <v>0.30891141978394504</v>
      </c>
      <c r="BX714" s="33">
        <f t="shared" si="1635"/>
        <v>0.46253211601354305</v>
      </c>
      <c r="BY714" s="33">
        <f t="shared" si="1635"/>
        <v>0.13207931246529495</v>
      </c>
      <c r="BZ714" s="33">
        <f t="shared" si="1635"/>
        <v>0.18242365104763511</v>
      </c>
      <c r="CA714" s="33">
        <f t="shared" si="1635"/>
        <v>0.27314237003278358</v>
      </c>
      <c r="CB714" s="33">
        <f t="shared" si="1635"/>
        <v>0.4567696963465922</v>
      </c>
      <c r="CC714" s="33">
        <f t="shared" si="1635"/>
        <v>0.63087545006232171</v>
      </c>
      <c r="CD714" s="33">
        <f t="shared" si="1635"/>
        <v>0.944607865459973</v>
      </c>
      <c r="CE714" s="33">
        <f t="shared" ref="CE714:CS714" si="1636">EXP(CE713)</f>
        <v>0.3832183914580784</v>
      </c>
      <c r="CF714" s="33">
        <f t="shared" si="1636"/>
        <v>0.52928877970010246</v>
      </c>
      <c r="CG714" s="33">
        <f t="shared" si="1636"/>
        <v>0.79250245726797208</v>
      </c>
      <c r="CH714" s="33">
        <f t="shared" si="1636"/>
        <v>0.22630467390062425</v>
      </c>
      <c r="CI714" s="33">
        <f t="shared" si="1636"/>
        <v>0.31256465597474925</v>
      </c>
      <c r="CJ714" s="33">
        <f t="shared" si="1636"/>
        <v>0.46800209529372555</v>
      </c>
      <c r="CK714" s="33">
        <f t="shared" si="1636"/>
        <v>0.93650244523602777</v>
      </c>
      <c r="CL714" s="33">
        <f t="shared" si="1636"/>
        <v>1.2934667215191928</v>
      </c>
      <c r="CM714" s="33">
        <f t="shared" si="1636"/>
        <v>1.9367037324674077</v>
      </c>
      <c r="CN714" s="33">
        <f t="shared" si="1636"/>
        <v>0.78570221170624566</v>
      </c>
      <c r="CO714" s="33">
        <f t="shared" si="1636"/>
        <v>1.085186343117259</v>
      </c>
      <c r="CP714" s="33">
        <f t="shared" si="1636"/>
        <v>1.6248461643214123</v>
      </c>
      <c r="CQ714" s="33">
        <f t="shared" si="1636"/>
        <v>0.46398629806532177</v>
      </c>
      <c r="CR714" s="33">
        <f t="shared" si="1636"/>
        <v>0.64084278566632258</v>
      </c>
      <c r="CS714" s="33">
        <f t="shared" si="1636"/>
        <v>0.95953192631586526</v>
      </c>
    </row>
    <row r="715" spans="2:97" ht="14.25" thickTop="1" thickBot="1" x14ac:dyDescent="0.25">
      <c r="H715" s="32">
        <f t="shared" ref="H715:H716" si="1637">H714</f>
        <v>5.8709947976945212E-13</v>
      </c>
      <c r="I715" s="32">
        <f t="shared" ref="I715:J715" si="1638">I710</f>
        <v>-0.35114855557955582</v>
      </c>
      <c r="J715" s="32">
        <f t="shared" si="1638"/>
        <v>9.322207693775604E-2</v>
      </c>
      <c r="K715" s="32">
        <f t="shared" si="1633"/>
        <v>-0.35114855557950109</v>
      </c>
      <c r="L715" s="32">
        <f>$CE$5-$CE$7*SUMPRODUCT($B$5:$CD$5,Q715:CS715)</f>
        <v>-6.1106675275368616E-13</v>
      </c>
      <c r="M715" s="32">
        <f>SUMPRODUCT($B$7:$CD$7, LN(Q715:CS715))</f>
        <v>-487.23803414473002</v>
      </c>
      <c r="O715" s="48">
        <f t="shared" si="1634"/>
        <v>1.0000000000000002</v>
      </c>
      <c r="P715" s="39" t="s">
        <v>405</v>
      </c>
      <c r="Q715" s="32">
        <f t="shared" ref="Q715:AV715" si="1639">Q714/$O714</f>
        <v>8.1791814154625504E-3</v>
      </c>
      <c r="R715" s="32">
        <f t="shared" si="1639"/>
        <v>1.1296819377233652E-2</v>
      </c>
      <c r="S715" s="32">
        <f t="shared" si="1639"/>
        <v>1.6914692808796712E-2</v>
      </c>
      <c r="T715" s="32">
        <f t="shared" si="1639"/>
        <v>6.8621293631068872E-3</v>
      </c>
      <c r="U715" s="32">
        <f t="shared" si="1639"/>
        <v>9.4777499141515207E-3</v>
      </c>
      <c r="V715" s="32">
        <f t="shared" si="1639"/>
        <v>1.4191005712594622E-2</v>
      </c>
      <c r="W715" s="32">
        <f t="shared" si="1639"/>
        <v>4.0523419084172079E-3</v>
      </c>
      <c r="X715" s="32">
        <f t="shared" si="1639"/>
        <v>5.5969628583662666E-3</v>
      </c>
      <c r="Y715" s="32">
        <f t="shared" si="1639"/>
        <v>8.380315224150555E-3</v>
      </c>
      <c r="Z715" s="32">
        <f t="shared" si="1639"/>
        <v>1.401420819393394E-2</v>
      </c>
      <c r="AA715" s="32">
        <f t="shared" si="1639"/>
        <v>1.9355968603719551E-2</v>
      </c>
      <c r="AB715" s="32">
        <f t="shared" si="1639"/>
        <v>2.8981632087385228E-2</v>
      </c>
      <c r="AC715" s="32">
        <f t="shared" si="1639"/>
        <v>1.1757571407633189E-2</v>
      </c>
      <c r="AD715" s="32">
        <f t="shared" si="1639"/>
        <v>1.6239175262191874E-2</v>
      </c>
      <c r="AE715" s="32">
        <f t="shared" si="1639"/>
        <v>2.4314867030780986E-2</v>
      </c>
      <c r="AF715" s="32">
        <f t="shared" si="1639"/>
        <v>6.9432820098844503E-3</v>
      </c>
      <c r="AG715" s="32">
        <f t="shared" si="1639"/>
        <v>9.5898353107289145E-3</v>
      </c>
      <c r="AH715" s="32">
        <f t="shared" si="1639"/>
        <v>1.4358830831165565E-2</v>
      </c>
      <c r="AI715" s="32">
        <f t="shared" si="1639"/>
        <v>2.8732948675534067E-2</v>
      </c>
      <c r="AJ715" s="32">
        <f t="shared" si="1639"/>
        <v>3.9685014291185879E-2</v>
      </c>
      <c r="AK715" s="32">
        <f t="shared" si="1639"/>
        <v>5.9420249490834444E-2</v>
      </c>
      <c r="AL715" s="32">
        <f t="shared" si="1639"/>
        <v>2.4106227846014235E-2</v>
      </c>
      <c r="AM715" s="32">
        <f t="shared" si="1639"/>
        <v>3.3294737946274369E-2</v>
      </c>
      <c r="AN715" s="32">
        <f t="shared" si="1639"/>
        <v>4.9852108430233771E-2</v>
      </c>
      <c r="AO715" s="32">
        <f t="shared" si="1639"/>
        <v>1.4235621654038438E-2</v>
      </c>
      <c r="AP715" s="32">
        <f t="shared" si="1639"/>
        <v>1.966177767426544E-2</v>
      </c>
      <c r="AQ715" s="32">
        <f t="shared" si="1639"/>
        <v>2.9439519065453744E-2</v>
      </c>
      <c r="AR715" s="32">
        <f t="shared" si="1639"/>
        <v>5.1920934921354158E-3</v>
      </c>
      <c r="AS715" s="32">
        <f t="shared" si="1639"/>
        <v>7.1711506801254987E-3</v>
      </c>
      <c r="AT715" s="32">
        <f t="shared" si="1639"/>
        <v>1.0737341794130698E-2</v>
      </c>
      <c r="AU715" s="32">
        <f t="shared" si="1639"/>
        <v>4.3560370407022854E-3</v>
      </c>
      <c r="AV715" s="32">
        <f t="shared" si="1639"/>
        <v>6.016416698659351E-3</v>
      </c>
      <c r="AW715" s="32">
        <f t="shared" ref="AW715:CB715" si="1640">AW714/$O714</f>
        <v>9.0083621654273131E-3</v>
      </c>
      <c r="AX715" s="32">
        <f t="shared" si="1640"/>
        <v>2.5724014399319617E-3</v>
      </c>
      <c r="AY715" s="32">
        <f t="shared" si="1640"/>
        <v>3.5529172121931381E-3</v>
      </c>
      <c r="AZ715" s="32">
        <f t="shared" si="1640"/>
        <v>5.3197719829392968E-3</v>
      </c>
      <c r="BA715" s="32">
        <f t="shared" si="1640"/>
        <v>8.8961322001732783E-3</v>
      </c>
      <c r="BB715" s="32">
        <f t="shared" si="1640"/>
        <v>1.2287048485238466E-2</v>
      </c>
      <c r="BC715" s="32">
        <f t="shared" si="1640"/>
        <v>1.8397359797877294E-2</v>
      </c>
      <c r="BD715" s="32">
        <f t="shared" si="1640"/>
        <v>7.4636332033769211E-3</v>
      </c>
      <c r="BE715" s="32">
        <f t="shared" si="1640"/>
        <v>1.0308527456925794E-2</v>
      </c>
      <c r="BF715" s="32">
        <f t="shared" si="1640"/>
        <v>1.5434926364879578E-2</v>
      </c>
      <c r="BG715" s="32">
        <f t="shared" si="1640"/>
        <v>4.4075522361479809E-3</v>
      </c>
      <c r="BH715" s="32">
        <f t="shared" si="1640"/>
        <v>6.087567811291811E-3</v>
      </c>
      <c r="BI715" s="32">
        <f t="shared" si="1640"/>
        <v>9.1148965069082055E-3</v>
      </c>
      <c r="BJ715" s="32">
        <f t="shared" si="1640"/>
        <v>1.8239497114720091E-2</v>
      </c>
      <c r="BK715" s="32">
        <f t="shared" si="1640"/>
        <v>2.5191800251188671E-2</v>
      </c>
      <c r="BL715" s="32">
        <f t="shared" si="1640"/>
        <v>3.7719604812675132E-2</v>
      </c>
      <c r="BM715" s="32">
        <f t="shared" si="1640"/>
        <v>1.5302483508020579E-2</v>
      </c>
      <c r="BN715" s="32">
        <f t="shared" si="1640"/>
        <v>2.1135292571748038E-2</v>
      </c>
      <c r="BO715" s="32">
        <f t="shared" si="1640"/>
        <v>3.1645808376437407E-2</v>
      </c>
      <c r="BP715" s="32">
        <f t="shared" si="1640"/>
        <v>9.0366840875671008E-3</v>
      </c>
      <c r="BQ715" s="32">
        <f t="shared" si="1640"/>
        <v>1.2481174181242175E-2</v>
      </c>
      <c r="BR715" s="32">
        <f t="shared" si="1640"/>
        <v>1.8688023603728166E-2</v>
      </c>
      <c r="BS715" s="32">
        <f t="shared" si="1640"/>
        <v>2.0922223163094126E-3</v>
      </c>
      <c r="BT715" s="32">
        <f t="shared" si="1640"/>
        <v>2.8897094224713689E-3</v>
      </c>
      <c r="BU715" s="32">
        <f t="shared" si="1640"/>
        <v>4.3267530050354634E-3</v>
      </c>
      <c r="BV715" s="32">
        <f t="shared" si="1640"/>
        <v>1.7553223802754348E-3</v>
      </c>
      <c r="BW715" s="32">
        <f t="shared" si="1640"/>
        <v>2.4243941870882228E-3</v>
      </c>
      <c r="BX715" s="32">
        <f t="shared" si="1640"/>
        <v>3.630037938348595E-3</v>
      </c>
      <c r="BY715" s="32">
        <f t="shared" si="1640"/>
        <v>1.0365829712589744E-3</v>
      </c>
      <c r="BZ715" s="32">
        <f t="shared" si="1640"/>
        <v>1.4316946893598872E-3</v>
      </c>
      <c r="CA715" s="32">
        <f t="shared" si="1640"/>
        <v>2.1436720423548337E-3</v>
      </c>
      <c r="CB715" s="32">
        <f t="shared" si="1640"/>
        <v>3.5848133987252638E-3</v>
      </c>
      <c r="CC715" s="32">
        <f t="shared" ref="CC715:CS715" si="1641">CC714/$O714</f>
        <v>4.9512276851969295E-3</v>
      </c>
      <c r="CD715" s="32">
        <f t="shared" si="1641"/>
        <v>7.4134579411168642E-3</v>
      </c>
      <c r="CE715" s="32">
        <f t="shared" si="1641"/>
        <v>3.0075690995368981E-3</v>
      </c>
      <c r="CF715" s="32">
        <f t="shared" si="1641"/>
        <v>4.1539566316241405E-3</v>
      </c>
      <c r="CG715" s="32">
        <f t="shared" si="1641"/>
        <v>6.2197064517634298E-3</v>
      </c>
      <c r="CH715" s="32">
        <f t="shared" si="1641"/>
        <v>1.7760811053838682E-3</v>
      </c>
      <c r="CI715" s="32">
        <f t="shared" si="1641"/>
        <v>2.4530654631169323E-3</v>
      </c>
      <c r="CJ715" s="32">
        <f t="shared" si="1641"/>
        <v>3.6729673515106028E-3</v>
      </c>
      <c r="CK715" s="32">
        <f t="shared" si="1641"/>
        <v>7.3498450980287577E-3</v>
      </c>
      <c r="CL715" s="32">
        <f t="shared" si="1641"/>
        <v>1.0151367026303027E-2</v>
      </c>
      <c r="CM715" s="32">
        <f t="shared" si="1641"/>
        <v>1.5199610536865225E-2</v>
      </c>
      <c r="CN715" s="32">
        <f t="shared" si="1641"/>
        <v>6.1663368617943934E-3</v>
      </c>
      <c r="CO715" s="32">
        <f t="shared" si="1641"/>
        <v>8.5167439390913188E-3</v>
      </c>
      <c r="CP715" s="32">
        <f t="shared" si="1641"/>
        <v>1.2752094430334043E-2</v>
      </c>
      <c r="CQ715" s="32">
        <f t="shared" si="1641"/>
        <v>3.6414506291314935E-3</v>
      </c>
      <c r="CR715" s="32">
        <f t="shared" si="1641"/>
        <v>5.0294531859440307E-3</v>
      </c>
      <c r="CS715" s="32">
        <f t="shared" si="1641"/>
        <v>7.5305847421010489E-3</v>
      </c>
    </row>
    <row r="716" spans="2:97" ht="13.5" thickTop="1" x14ac:dyDescent="0.2">
      <c r="H716" s="34">
        <f t="shared" si="1637"/>
        <v>5.8709947976945212E-13</v>
      </c>
      <c r="I716" s="34">
        <f t="shared" ref="I716:J716" si="1642">I711</f>
        <v>0.36329528352204277</v>
      </c>
      <c r="J716" s="34">
        <f t="shared" si="1642"/>
        <v>0.58841920325242258</v>
      </c>
      <c r="K716" s="34">
        <f t="shared" si="1633"/>
        <v>0.36329528352238821</v>
      </c>
      <c r="L716" s="34">
        <f>$CE$6-$CE$7*SUMPRODUCT($B$6:$CD$6,Q715:CS715)</f>
        <v>-4.3698378249246161E-12</v>
      </c>
    </row>
    <row r="717" spans="2:97" ht="13.5" thickBot="1" x14ac:dyDescent="0.25">
      <c r="B717" s="39" t="s">
        <v>406</v>
      </c>
      <c r="D717" s="39" t="s">
        <v>407</v>
      </c>
      <c r="E717" s="39" t="s">
        <v>408</v>
      </c>
      <c r="F717" s="39" t="s">
        <v>409</v>
      </c>
      <c r="H717" s="39" t="s">
        <v>386</v>
      </c>
      <c r="I717" s="39" t="s">
        <v>410</v>
      </c>
      <c r="J717" s="39" t="s">
        <v>411</v>
      </c>
      <c r="K717" s="39" t="s">
        <v>388</v>
      </c>
      <c r="L717" s="39" t="s">
        <v>412</v>
      </c>
      <c r="M717" s="39" t="s">
        <v>413</v>
      </c>
      <c r="O717" s="45" t="s">
        <v>375</v>
      </c>
    </row>
    <row r="718" spans="2:97" ht="14.25" thickTop="1" thickBot="1" x14ac:dyDescent="0.25">
      <c r="B718" s="32">
        <f>1+B713</f>
        <v>9</v>
      </c>
      <c r="D718" s="32">
        <f>IF(F713,IF(M718&lt;0,D713,H718),E713)</f>
        <v>2.9354973988472606E-13</v>
      </c>
      <c r="E718" s="32">
        <f>IF(F713,IF(M718&lt;0,H718,E713),H718)</f>
        <v>5.8709947976945212E-13</v>
      </c>
      <c r="F718" s="32" t="b">
        <f>OR(F713,M718*M713&lt;=0)</f>
        <v>1</v>
      </c>
      <c r="H718" s="32">
        <f>IF(F713,(D713+E713)/2,2*H713)</f>
        <v>2.9354973988472606E-13</v>
      </c>
      <c r="I718" s="32">
        <f>I713</f>
        <v>-0.68168263192191647</v>
      </c>
      <c r="J718" s="32">
        <f>J713</f>
        <v>-1</v>
      </c>
      <c r="K718" s="32">
        <f>I718+J718*H718</f>
        <v>-0.68168263192221001</v>
      </c>
      <c r="L718" s="32">
        <f>$CE$3-$CE$7*SUMPRODUCT($B$3:$CD$3,Q720:CS720)</f>
        <v>-1.0615508472255897E-11</v>
      </c>
      <c r="M718" s="32">
        <f>SUMPRODUCT(L718:L721,J718:J721)</f>
        <v>1.753957292952924E-11</v>
      </c>
      <c r="O718" s="46">
        <f>SUM(Q718:CS718)</f>
        <v>7.3626050838246417</v>
      </c>
      <c r="P718" s="39" t="s">
        <v>402</v>
      </c>
      <c r="Q718" s="32">
        <f t="shared" ref="Q718:AV718" si="1643">SUMPRODUCT(B$3:B$6,$K718:$K721)</f>
        <v>4.130969017857361E-2</v>
      </c>
      <c r="R718" s="32">
        <f t="shared" si="1643"/>
        <v>0.36423883108720961</v>
      </c>
      <c r="S718" s="32">
        <f t="shared" si="1643"/>
        <v>0.7679002572230047</v>
      </c>
      <c r="T718" s="32">
        <f t="shared" si="1643"/>
        <v>-0.13426458761119062</v>
      </c>
      <c r="U718" s="32">
        <f t="shared" si="1643"/>
        <v>0.18866455329744541</v>
      </c>
      <c r="V718" s="32">
        <f t="shared" si="1643"/>
        <v>0.59232597943324039</v>
      </c>
      <c r="W718" s="32">
        <f t="shared" si="1643"/>
        <v>-0.66098742098048335</v>
      </c>
      <c r="X718" s="32">
        <f t="shared" si="1643"/>
        <v>-0.33805828007184729</v>
      </c>
      <c r="Y718" s="32">
        <f t="shared" si="1643"/>
        <v>6.5603146063947737E-2</v>
      </c>
      <c r="Z718" s="32">
        <f t="shared" si="1643"/>
        <v>0.57978930200795886</v>
      </c>
      <c r="AA718" s="32">
        <f t="shared" si="1643"/>
        <v>0.90271844291659487</v>
      </c>
      <c r="AB718" s="32">
        <f t="shared" si="1643"/>
        <v>1.3063798690523898</v>
      </c>
      <c r="AC718" s="32">
        <f t="shared" si="1643"/>
        <v>0.40421502421819455</v>
      </c>
      <c r="AD718" s="32">
        <f t="shared" si="1643"/>
        <v>0.72714416512683056</v>
      </c>
      <c r="AE718" s="32">
        <f t="shared" si="1643"/>
        <v>1.1308055912626256</v>
      </c>
      <c r="AF718" s="32">
        <f t="shared" si="1643"/>
        <v>-0.1225078091510981</v>
      </c>
      <c r="AG718" s="32">
        <f t="shared" si="1643"/>
        <v>0.2004213317575379</v>
      </c>
      <c r="AH718" s="32">
        <f t="shared" si="1643"/>
        <v>0.60408275789333299</v>
      </c>
      <c r="AI718" s="32">
        <f t="shared" si="1643"/>
        <v>1.2977621177804721</v>
      </c>
      <c r="AJ718" s="32">
        <f t="shared" si="1643"/>
        <v>1.6206912586891082</v>
      </c>
      <c r="AK718" s="32">
        <f t="shared" si="1643"/>
        <v>2.0243526848249034</v>
      </c>
      <c r="AL718" s="32">
        <f t="shared" si="1643"/>
        <v>1.1221878399907079</v>
      </c>
      <c r="AM718" s="32">
        <f t="shared" si="1643"/>
        <v>1.445116980899344</v>
      </c>
      <c r="AN718" s="32">
        <f t="shared" si="1643"/>
        <v>1.8487784070351392</v>
      </c>
      <c r="AO718" s="32">
        <f t="shared" si="1643"/>
        <v>0.59546500662141544</v>
      </c>
      <c r="AP718" s="32">
        <f t="shared" si="1643"/>
        <v>0.91839414753005144</v>
      </c>
      <c r="AQ718" s="32">
        <f t="shared" si="1643"/>
        <v>1.3220555736658466</v>
      </c>
      <c r="AR718" s="32">
        <f t="shared" si="1643"/>
        <v>-0.41314539776956644</v>
      </c>
      <c r="AS718" s="32">
        <f t="shared" si="1643"/>
        <v>-9.0216256860930419E-2</v>
      </c>
      <c r="AT718" s="32">
        <f t="shared" si="1643"/>
        <v>0.3134451692748646</v>
      </c>
      <c r="AU718" s="32">
        <f t="shared" si="1643"/>
        <v>-0.58871967555933069</v>
      </c>
      <c r="AV718" s="32">
        <f t="shared" si="1643"/>
        <v>-0.26579053465069463</v>
      </c>
      <c r="AW718" s="32">
        <f t="shared" ref="AW718:CB718" si="1644">SUMPRODUCT(AH$3:AH$6,$K718:$K721)</f>
        <v>0.13787089148510037</v>
      </c>
      <c r="AX718" s="32">
        <f t="shared" si="1644"/>
        <v>-1.1154425089286235</v>
      </c>
      <c r="AY718" s="32">
        <f t="shared" si="1644"/>
        <v>-0.7925133680199874</v>
      </c>
      <c r="AZ718" s="32">
        <f t="shared" si="1644"/>
        <v>-0.38885194188419236</v>
      </c>
      <c r="BA718" s="32">
        <f t="shared" si="1644"/>
        <v>0.12533421405981876</v>
      </c>
      <c r="BB718" s="32">
        <f t="shared" si="1644"/>
        <v>0.44826335496845476</v>
      </c>
      <c r="BC718" s="32">
        <f t="shared" si="1644"/>
        <v>0.85192478110424985</v>
      </c>
      <c r="BD718" s="32">
        <f t="shared" si="1644"/>
        <v>-5.0240063729945494E-2</v>
      </c>
      <c r="BE718" s="32">
        <f t="shared" si="1644"/>
        <v>0.27268907717869051</v>
      </c>
      <c r="BF718" s="32">
        <f t="shared" si="1644"/>
        <v>0.67635050331448554</v>
      </c>
      <c r="BG718" s="32">
        <f t="shared" si="1644"/>
        <v>-0.5769628970992382</v>
      </c>
      <c r="BH718" s="32">
        <f t="shared" si="1644"/>
        <v>-0.25403375619060214</v>
      </c>
      <c r="BI718" s="32">
        <f t="shared" si="1644"/>
        <v>0.14962766994519289</v>
      </c>
      <c r="BJ718" s="32">
        <f t="shared" si="1644"/>
        <v>0.8433070298323323</v>
      </c>
      <c r="BK718" s="32">
        <f t="shared" si="1644"/>
        <v>1.1662361707409683</v>
      </c>
      <c r="BL718" s="32">
        <f t="shared" si="1644"/>
        <v>1.5698975968767632</v>
      </c>
      <c r="BM718" s="32">
        <f t="shared" si="1644"/>
        <v>0.6677327520425681</v>
      </c>
      <c r="BN718" s="32">
        <f t="shared" si="1644"/>
        <v>0.9906618929512041</v>
      </c>
      <c r="BO718" s="32">
        <f t="shared" si="1644"/>
        <v>1.394323319086999</v>
      </c>
      <c r="BP718" s="32">
        <f t="shared" si="1644"/>
        <v>0.14100991867327528</v>
      </c>
      <c r="BQ718" s="32">
        <f t="shared" si="1644"/>
        <v>0.46393905958191128</v>
      </c>
      <c r="BR718" s="32">
        <f t="shared" si="1644"/>
        <v>0.86760048571770632</v>
      </c>
      <c r="BS718" s="32">
        <f t="shared" si="1644"/>
        <v>-1.3220555736658466</v>
      </c>
      <c r="BT718" s="32">
        <f t="shared" si="1644"/>
        <v>-0.99912643275721047</v>
      </c>
      <c r="BU718" s="32">
        <f t="shared" si="1644"/>
        <v>-0.59546500662141544</v>
      </c>
      <c r="BV718" s="32">
        <f t="shared" si="1644"/>
        <v>-1.4976298514556108</v>
      </c>
      <c r="BW718" s="32">
        <f t="shared" si="1644"/>
        <v>-1.1747007105469747</v>
      </c>
      <c r="BX718" s="32">
        <f t="shared" si="1644"/>
        <v>-0.77103928441117964</v>
      </c>
      <c r="BY718" s="32">
        <f t="shared" si="1644"/>
        <v>-2.0243526848249034</v>
      </c>
      <c r="BZ718" s="32">
        <f t="shared" si="1644"/>
        <v>-1.7014235439162673</v>
      </c>
      <c r="CA718" s="32">
        <f t="shared" si="1644"/>
        <v>-1.2977621177804721</v>
      </c>
      <c r="CB718" s="32">
        <f t="shared" si="1644"/>
        <v>-0.78357596183646128</v>
      </c>
      <c r="CC718" s="32">
        <f t="shared" ref="CC718:CS718" si="1645">SUMPRODUCT(BN$3:BN$6,$K718:$K721)</f>
        <v>-0.46064682092782522</v>
      </c>
      <c r="CD718" s="32">
        <f t="shared" si="1645"/>
        <v>-5.6985394792030186E-2</v>
      </c>
      <c r="CE718" s="32">
        <f t="shared" si="1645"/>
        <v>-0.95915023962622548</v>
      </c>
      <c r="CF718" s="32">
        <f t="shared" si="1645"/>
        <v>-0.63622109871758947</v>
      </c>
      <c r="CG718" s="32">
        <f t="shared" si="1645"/>
        <v>-0.23255967258179444</v>
      </c>
      <c r="CH718" s="32">
        <f t="shared" si="1645"/>
        <v>-1.4858730729955183</v>
      </c>
      <c r="CI718" s="32">
        <f t="shared" si="1645"/>
        <v>-1.1629439320868822</v>
      </c>
      <c r="CJ718" s="32">
        <f t="shared" si="1645"/>
        <v>-0.75928250595108715</v>
      </c>
      <c r="CK718" s="32">
        <f t="shared" si="1645"/>
        <v>-6.5603146063947737E-2</v>
      </c>
      <c r="CL718" s="32">
        <f t="shared" si="1645"/>
        <v>0.25732599484468827</v>
      </c>
      <c r="CM718" s="32">
        <f t="shared" si="1645"/>
        <v>0.66098742098048335</v>
      </c>
      <c r="CN718" s="32">
        <f t="shared" si="1645"/>
        <v>-0.24117742385371196</v>
      </c>
      <c r="CO718" s="32">
        <f t="shared" si="1645"/>
        <v>8.1751717054924053E-2</v>
      </c>
      <c r="CP718" s="32">
        <f t="shared" si="1645"/>
        <v>0.48541314319071904</v>
      </c>
      <c r="CQ718" s="32">
        <f t="shared" si="1645"/>
        <v>-0.7679002572230047</v>
      </c>
      <c r="CR718" s="32">
        <f t="shared" si="1645"/>
        <v>-0.44497111631436864</v>
      </c>
      <c r="CS718" s="32">
        <f t="shared" si="1645"/>
        <v>-4.130969017857361E-2</v>
      </c>
    </row>
    <row r="719" spans="2:97" ht="14.25" thickTop="1" thickBot="1" x14ac:dyDescent="0.25">
      <c r="H719" s="33">
        <f>H718</f>
        <v>2.9354973988472606E-13</v>
      </c>
      <c r="I719" s="33">
        <f t="shared" ref="I719:J719" si="1646">I714</f>
        <v>0.6282262138010416</v>
      </c>
      <c r="J719" s="33">
        <f t="shared" si="1646"/>
        <v>-0.31430692046861597</v>
      </c>
      <c r="K719" s="33">
        <f t="shared" ref="K719:K721" si="1647">I719+J719*H719</f>
        <v>0.62822621380094934</v>
      </c>
      <c r="L719" s="33">
        <f>$CE$4-$CE$7*SUMPRODUCT($B$4:$CD$4,Q720:CS720)</f>
        <v>-4.5261572267918382E-12</v>
      </c>
      <c r="M719" s="39" t="s">
        <v>414</v>
      </c>
      <c r="O719" s="47">
        <f t="shared" ref="O719:O720" si="1648">SUM(Q719:CS719)</f>
        <v>127.41798401806712</v>
      </c>
      <c r="P719" s="39" t="s">
        <v>404</v>
      </c>
      <c r="Q719" s="33">
        <f>EXP(Q718)</f>
        <v>1.0421748068762304</v>
      </c>
      <c r="R719" s="33">
        <f>EXP(R718)</f>
        <v>1.4394179508630605</v>
      </c>
      <c r="S719" s="33">
        <f t="shared" ref="S719:CD719" si="1649">EXP(S718)</f>
        <v>2.1552360579809298</v>
      </c>
      <c r="T719" s="33">
        <f t="shared" si="1649"/>
        <v>0.87435868951820994</v>
      </c>
      <c r="U719" s="33">
        <f t="shared" si="1649"/>
        <v>1.2076357870883376</v>
      </c>
      <c r="V719" s="33">
        <f t="shared" si="1649"/>
        <v>1.8081893390869477</v>
      </c>
      <c r="W719" s="33">
        <f t="shared" si="1649"/>
        <v>0.51634123652239527</v>
      </c>
      <c r="X719" s="33">
        <f t="shared" si="1649"/>
        <v>0.71315372403684663</v>
      </c>
      <c r="Y719" s="33">
        <f t="shared" si="1649"/>
        <v>1.0678028712967034</v>
      </c>
      <c r="Z719" s="33">
        <f t="shared" si="1649"/>
        <v>1.7856621556805989</v>
      </c>
      <c r="AA719" s="33">
        <f t="shared" si="1649"/>
        <v>2.466298498202649</v>
      </c>
      <c r="AB719" s="33">
        <f t="shared" si="1649"/>
        <v>3.6927811341267978</v>
      </c>
      <c r="AC719" s="33">
        <f t="shared" si="1649"/>
        <v>1.4981260457091172</v>
      </c>
      <c r="AD719" s="33">
        <f t="shared" si="1649"/>
        <v>2.0691629740242767</v>
      </c>
      <c r="AE719" s="33">
        <f t="shared" si="1649"/>
        <v>3.098151338728468</v>
      </c>
      <c r="AF719" s="33">
        <f t="shared" si="1649"/>
        <v>0.88469899616837033</v>
      </c>
      <c r="AG719" s="33">
        <f t="shared" si="1649"/>
        <v>1.221917482358138</v>
      </c>
      <c r="AH719" s="33">
        <f t="shared" si="1649"/>
        <v>1.8295732773629114</v>
      </c>
      <c r="AI719" s="33">
        <f t="shared" si="1649"/>
        <v>3.6610943951316472</v>
      </c>
      <c r="AJ719" s="33">
        <f t="shared" si="1649"/>
        <v>5.0565845167110091</v>
      </c>
      <c r="AK719" s="33">
        <f t="shared" si="1649"/>
        <v>7.571208399971133</v>
      </c>
      <c r="AL719" s="33">
        <f t="shared" si="1649"/>
        <v>3.0715669544197084</v>
      </c>
      <c r="AM719" s="33">
        <f t="shared" si="1649"/>
        <v>4.2423483875239967</v>
      </c>
      <c r="AN719" s="33">
        <f t="shared" si="1649"/>
        <v>6.3520551552290732</v>
      </c>
      <c r="AO719" s="33">
        <f t="shared" si="1649"/>
        <v>1.8138742124016711</v>
      </c>
      <c r="AP719" s="33">
        <f t="shared" si="1649"/>
        <v>2.5052640734661673</v>
      </c>
      <c r="AQ719" s="33">
        <f t="shared" si="1649"/>
        <v>3.751124169780585</v>
      </c>
      <c r="AR719" s="33">
        <f t="shared" si="1649"/>
        <v>0.66156608560131958</v>
      </c>
      <c r="AS719" s="33">
        <f t="shared" si="1649"/>
        <v>0.91373356275137807</v>
      </c>
      <c r="AT719" s="33">
        <f t="shared" si="1649"/>
        <v>1.3681304451208012</v>
      </c>
      <c r="AU719" s="33">
        <f t="shared" si="1649"/>
        <v>0.55503745803438742</v>
      </c>
      <c r="AV719" s="33">
        <f t="shared" si="1649"/>
        <v>0.7665996867557956</v>
      </c>
      <c r="AW719" s="33">
        <f t="shared" si="1649"/>
        <v>1.1478273464231372</v>
      </c>
      <c r="AX719" s="33">
        <f t="shared" si="1649"/>
        <v>0.32777020556133446</v>
      </c>
      <c r="AY719" s="33">
        <f t="shared" si="1649"/>
        <v>0.45270554856071415</v>
      </c>
      <c r="AZ719" s="33">
        <f t="shared" si="1649"/>
        <v>0.67783462150175045</v>
      </c>
      <c r="BA719" s="33">
        <f t="shared" si="1649"/>
        <v>1.1335272305045501</v>
      </c>
      <c r="BB719" s="33">
        <f t="shared" si="1649"/>
        <v>1.5655909475214478</v>
      </c>
      <c r="BC719" s="33">
        <f t="shared" si="1649"/>
        <v>2.3441544967002854</v>
      </c>
      <c r="BD719" s="33">
        <f t="shared" si="1649"/>
        <v>0.95100109622479978</v>
      </c>
      <c r="BE719" s="33">
        <f t="shared" si="1649"/>
        <v>1.3134917867564571</v>
      </c>
      <c r="BF719" s="33">
        <f t="shared" si="1649"/>
        <v>1.9666872008800116</v>
      </c>
      <c r="BG719" s="33">
        <f t="shared" si="1649"/>
        <v>0.56160142038439687</v>
      </c>
      <c r="BH719" s="33">
        <f t="shared" si="1649"/>
        <v>0.77566561808809542</v>
      </c>
      <c r="BI719" s="33">
        <f t="shared" si="1649"/>
        <v>1.1614017374433661</v>
      </c>
      <c r="BJ719" s="33">
        <f t="shared" si="1649"/>
        <v>2.3240399518617614</v>
      </c>
      <c r="BK719" s="33">
        <f t="shared" si="1649"/>
        <v>3.2098884017928757</v>
      </c>
      <c r="BL719" s="33">
        <f t="shared" si="1649"/>
        <v>4.8061560031891917</v>
      </c>
      <c r="BM719" s="33">
        <f t="shared" si="1649"/>
        <v>1.9498115990623257</v>
      </c>
      <c r="BN719" s="33">
        <f t="shared" si="1649"/>
        <v>2.6930163711246129</v>
      </c>
      <c r="BO719" s="33">
        <f t="shared" si="1649"/>
        <v>4.0322451059476139</v>
      </c>
      <c r="BP719" s="33">
        <f t="shared" si="1649"/>
        <v>1.1514360686462675</v>
      </c>
      <c r="BQ719" s="33">
        <f t="shared" si="1649"/>
        <v>1.590326052352427</v>
      </c>
      <c r="BR719" s="33">
        <f t="shared" si="1649"/>
        <v>2.3811902928689386</v>
      </c>
      <c r="BS719" s="33">
        <f t="shared" si="1649"/>
        <v>0.26658674966190016</v>
      </c>
      <c r="BT719" s="33">
        <f t="shared" si="1649"/>
        <v>0.36820094900945743</v>
      </c>
      <c r="BU719" s="33">
        <f t="shared" si="1649"/>
        <v>0.55130614524584043</v>
      </c>
      <c r="BV719" s="33">
        <f t="shared" si="1649"/>
        <v>0.22365963899660876</v>
      </c>
      <c r="BW719" s="33">
        <f t="shared" si="1649"/>
        <v>0.30891141978401737</v>
      </c>
      <c r="BX719" s="33">
        <f t="shared" si="1649"/>
        <v>0.4625321160135627</v>
      </c>
      <c r="BY719" s="33">
        <f t="shared" si="1649"/>
        <v>0.13207931246534077</v>
      </c>
      <c r="BZ719" s="33">
        <f t="shared" si="1649"/>
        <v>0.18242365104767036</v>
      </c>
      <c r="CA719" s="33">
        <f t="shared" si="1649"/>
        <v>0.27314237003278402</v>
      </c>
      <c r="CB719" s="33">
        <f t="shared" si="1649"/>
        <v>0.45676969634681164</v>
      </c>
      <c r="CC719" s="33">
        <f t="shared" si="1649"/>
        <v>0.63087545006252799</v>
      </c>
      <c r="CD719" s="33">
        <f t="shared" si="1649"/>
        <v>0.94460786546010067</v>
      </c>
      <c r="CE719" s="33">
        <f t="shared" ref="CE719:CS719" si="1650">EXP(CE718)</f>
        <v>0.38321839145825726</v>
      </c>
      <c r="CF719" s="33">
        <f t="shared" si="1650"/>
        <v>0.52928877970026833</v>
      </c>
      <c r="CG719" s="33">
        <f t="shared" si="1650"/>
        <v>0.79250245726806834</v>
      </c>
      <c r="CH719" s="33">
        <f t="shared" si="1650"/>
        <v>0.22630467390072054</v>
      </c>
      <c r="CI719" s="33">
        <f t="shared" si="1650"/>
        <v>0.31256465597483429</v>
      </c>
      <c r="CJ719" s="33">
        <f t="shared" si="1650"/>
        <v>0.46800209529376313</v>
      </c>
      <c r="CK719" s="33">
        <f t="shared" si="1650"/>
        <v>0.93650244523657644</v>
      </c>
      <c r="CL719" s="33">
        <f t="shared" si="1650"/>
        <v>1.2934667215197519</v>
      </c>
      <c r="CM719" s="33">
        <f t="shared" si="1650"/>
        <v>1.9367037324678735</v>
      </c>
      <c r="CN719" s="33">
        <f t="shared" si="1650"/>
        <v>0.78570221170669519</v>
      </c>
      <c r="CO719" s="33">
        <f t="shared" si="1650"/>
        <v>1.0851863431177136</v>
      </c>
      <c r="CP719" s="33">
        <f t="shared" si="1650"/>
        <v>1.6248461643217806</v>
      </c>
      <c r="CQ719" s="33">
        <f t="shared" si="1650"/>
        <v>0.46398629806556824</v>
      </c>
      <c r="CR719" s="33">
        <f t="shared" si="1650"/>
        <v>0.64084278566656461</v>
      </c>
      <c r="CS719" s="33">
        <f t="shared" si="1650"/>
        <v>0.95953192631604345</v>
      </c>
    </row>
    <row r="720" spans="2:97" ht="14.25" thickTop="1" thickBot="1" x14ac:dyDescent="0.25">
      <c r="H720" s="32">
        <f t="shared" ref="H720:H721" si="1651">H719</f>
        <v>2.9354973988472606E-13</v>
      </c>
      <c r="I720" s="32">
        <f t="shared" ref="I720:J720" si="1652">I715</f>
        <v>-0.35114855557955582</v>
      </c>
      <c r="J720" s="32">
        <f t="shared" si="1652"/>
        <v>9.322207693775604E-2</v>
      </c>
      <c r="K720" s="32">
        <f t="shared" si="1647"/>
        <v>-0.35114855557952845</v>
      </c>
      <c r="L720" s="32">
        <f>$CE$5-$CE$7*SUMPRODUCT($B$5:$CD$5,Q720:CS720)</f>
        <v>1.2931877790833823E-12</v>
      </c>
      <c r="M720" s="32">
        <f>SUMPRODUCT($B$7:$CD$7, LN(Q720:CS720))</f>
        <v>-487.23803414472991</v>
      </c>
      <c r="O720" s="48">
        <f t="shared" si="1648"/>
        <v>1</v>
      </c>
      <c r="P720" s="39" t="s">
        <v>405</v>
      </c>
      <c r="Q720" s="32">
        <f t="shared" ref="Q720:AV720" si="1653">Q719/$O719</f>
        <v>8.1791814154621705E-3</v>
      </c>
      <c r="R720" s="32">
        <f t="shared" si="1653"/>
        <v>1.1296819377231392E-2</v>
      </c>
      <c r="S720" s="32">
        <f t="shared" si="1653"/>
        <v>1.6914692808790086E-2</v>
      </c>
      <c r="T720" s="32">
        <f t="shared" si="1653"/>
        <v>6.8621293631064752E-3</v>
      </c>
      <c r="U720" s="32">
        <f t="shared" si="1653"/>
        <v>9.477749914149498E-3</v>
      </c>
      <c r="V720" s="32">
        <f t="shared" si="1653"/>
        <v>1.4191005712588869E-2</v>
      </c>
      <c r="W720" s="32">
        <f t="shared" si="1653"/>
        <v>4.0523419084167985E-3</v>
      </c>
      <c r="X720" s="32">
        <f t="shared" si="1653"/>
        <v>5.5969628583648415E-3</v>
      </c>
      <c r="Y720" s="32">
        <f t="shared" si="1653"/>
        <v>8.380315224146815E-3</v>
      </c>
      <c r="Z720" s="32">
        <f t="shared" si="1653"/>
        <v>1.4014208193934402E-2</v>
      </c>
      <c r="AA720" s="32">
        <f t="shared" si="1653"/>
        <v>1.9355968603717216E-2</v>
      </c>
      <c r="AB720" s="32">
        <f t="shared" si="1653"/>
        <v>2.8981632087376169E-2</v>
      </c>
      <c r="AC720" s="32">
        <f t="shared" si="1653"/>
        <v>1.1757571407633415E-2</v>
      </c>
      <c r="AD720" s="32">
        <f t="shared" si="1653"/>
        <v>1.6239175262189688E-2</v>
      </c>
      <c r="AE720" s="32">
        <f t="shared" si="1653"/>
        <v>2.4314867030773055E-2</v>
      </c>
      <c r="AF720" s="32">
        <f t="shared" si="1653"/>
        <v>6.9432820098842976E-3</v>
      </c>
      <c r="AG720" s="32">
        <f t="shared" si="1653"/>
        <v>9.5898353107272318E-3</v>
      </c>
      <c r="AH720" s="32">
        <f t="shared" si="1653"/>
        <v>1.4358830831160291E-2</v>
      </c>
      <c r="AI720" s="32">
        <f t="shared" si="1653"/>
        <v>2.873294867553803E-2</v>
      </c>
      <c r="AJ720" s="32">
        <f t="shared" si="1653"/>
        <v>3.9685014291185261E-2</v>
      </c>
      <c r="AK720" s="32">
        <f t="shared" si="1653"/>
        <v>5.9420249490822113E-2</v>
      </c>
      <c r="AL720" s="32">
        <f t="shared" si="1653"/>
        <v>2.4106227846017233E-2</v>
      </c>
      <c r="AM720" s="32">
        <f t="shared" si="1653"/>
        <v>3.3294737946273398E-2</v>
      </c>
      <c r="AN720" s="32">
        <f t="shared" si="1653"/>
        <v>4.9852108430222766E-2</v>
      </c>
      <c r="AO720" s="32">
        <f t="shared" si="1653"/>
        <v>1.4235621654039625E-2</v>
      </c>
      <c r="AP720" s="32">
        <f t="shared" si="1653"/>
        <v>1.9661777674264063E-2</v>
      </c>
      <c r="AQ720" s="32">
        <f t="shared" si="1653"/>
        <v>2.9439519065446035E-2</v>
      </c>
      <c r="AR720" s="32">
        <f t="shared" si="1653"/>
        <v>5.1920934921361921E-3</v>
      </c>
      <c r="AS720" s="32">
        <f t="shared" si="1653"/>
        <v>7.1711506801254684E-3</v>
      </c>
      <c r="AT720" s="32">
        <f t="shared" si="1653"/>
        <v>1.0737341794128594E-2</v>
      </c>
      <c r="AU720" s="32">
        <f t="shared" si="1653"/>
        <v>4.3560370407028761E-3</v>
      </c>
      <c r="AV720" s="32">
        <f t="shared" si="1653"/>
        <v>6.0164166986592434E-3</v>
      </c>
      <c r="AW720" s="32">
        <f t="shared" ref="AW720:CB720" si="1654">AW719/$O719</f>
        <v>9.008362165425424E-3</v>
      </c>
      <c r="AX720" s="32">
        <f t="shared" si="1654"/>
        <v>2.5724014399322046E-3</v>
      </c>
      <c r="AY720" s="32">
        <f t="shared" si="1654"/>
        <v>3.5529172121929286E-3</v>
      </c>
      <c r="AZ720" s="32">
        <f t="shared" si="1654"/>
        <v>5.319771982937962E-3</v>
      </c>
      <c r="BA720" s="32">
        <f t="shared" si="1654"/>
        <v>8.8961322001753114E-3</v>
      </c>
      <c r="BB720" s="32">
        <f t="shared" si="1654"/>
        <v>1.2287048485239385E-2</v>
      </c>
      <c r="BC720" s="32">
        <f t="shared" si="1654"/>
        <v>1.8397359797875143E-2</v>
      </c>
      <c r="BD720" s="32">
        <f t="shared" si="1654"/>
        <v>7.4636332033785231E-3</v>
      </c>
      <c r="BE720" s="32">
        <f t="shared" si="1654"/>
        <v>1.0308527456926423E-2</v>
      </c>
      <c r="BF720" s="32">
        <f t="shared" si="1654"/>
        <v>1.5434926364877559E-2</v>
      </c>
      <c r="BG720" s="32">
        <f t="shared" si="1654"/>
        <v>4.4075522361487459E-3</v>
      </c>
      <c r="BH720" s="32">
        <f t="shared" si="1654"/>
        <v>6.0875678112919333E-3</v>
      </c>
      <c r="BI720" s="32">
        <f t="shared" si="1654"/>
        <v>9.1148965069066407E-3</v>
      </c>
      <c r="BJ720" s="32">
        <f t="shared" si="1654"/>
        <v>1.8239497114726177E-2</v>
      </c>
      <c r="BK720" s="32">
        <f t="shared" si="1654"/>
        <v>2.5191800251193212E-2</v>
      </c>
      <c r="BL720" s="32">
        <f t="shared" si="1654"/>
        <v>3.7719604812674695E-2</v>
      </c>
      <c r="BM720" s="32">
        <f t="shared" si="1654"/>
        <v>1.5302483508025476E-2</v>
      </c>
      <c r="BN720" s="32">
        <f t="shared" si="1654"/>
        <v>2.1135292571751559E-2</v>
      </c>
      <c r="BO720" s="32">
        <f t="shared" si="1654"/>
        <v>3.1645808376436609E-2</v>
      </c>
      <c r="BP720" s="32">
        <f t="shared" si="1654"/>
        <v>9.0366840875696214E-3</v>
      </c>
      <c r="BQ720" s="32">
        <f t="shared" si="1654"/>
        <v>1.2481174181243742E-2</v>
      </c>
      <c r="BR720" s="32">
        <f t="shared" si="1654"/>
        <v>1.8688023603726928E-2</v>
      </c>
      <c r="BS720" s="32">
        <f t="shared" si="1654"/>
        <v>2.0922223163105432E-3</v>
      </c>
      <c r="BT720" s="32">
        <f t="shared" si="1654"/>
        <v>2.8897094224724878E-3</v>
      </c>
      <c r="BU720" s="32">
        <f t="shared" si="1654"/>
        <v>4.3267530050363099E-3</v>
      </c>
      <c r="BV720" s="32">
        <f t="shared" si="1654"/>
        <v>1.75532238027636E-3</v>
      </c>
      <c r="BW720" s="32">
        <f t="shared" si="1654"/>
        <v>2.4243941870891283E-3</v>
      </c>
      <c r="BX720" s="32">
        <f t="shared" si="1654"/>
        <v>3.6300379383492551E-3</v>
      </c>
      <c r="BY720" s="32">
        <f t="shared" si="1654"/>
        <v>1.0365829712594785E-3</v>
      </c>
      <c r="BZ720" s="32">
        <f t="shared" si="1654"/>
        <v>1.4316946893603636E-3</v>
      </c>
      <c r="CA720" s="32">
        <f t="shared" si="1654"/>
        <v>2.143672042355136E-3</v>
      </c>
      <c r="CB720" s="32">
        <f t="shared" si="1654"/>
        <v>3.5848133987274856E-3</v>
      </c>
      <c r="CC720" s="32">
        <f t="shared" ref="CC720:CS720" si="1655">CC719/$O719</f>
        <v>4.9512276851992384E-3</v>
      </c>
      <c r="CD720" s="32">
        <f t="shared" si="1655"/>
        <v>7.413457941118899E-3</v>
      </c>
      <c r="CE720" s="32">
        <f t="shared" si="1655"/>
        <v>3.0075690995387209E-3</v>
      </c>
      <c r="CF720" s="32">
        <f t="shared" si="1655"/>
        <v>4.1539566316260218E-3</v>
      </c>
      <c r="CG720" s="32">
        <f t="shared" si="1655"/>
        <v>6.2197064517650518E-3</v>
      </c>
      <c r="CH720" s="32">
        <f t="shared" si="1655"/>
        <v>1.7760811053848715E-3</v>
      </c>
      <c r="CI720" s="32">
        <f t="shared" si="1655"/>
        <v>2.4530654631179415E-3</v>
      </c>
      <c r="CJ720" s="32">
        <f t="shared" si="1655"/>
        <v>3.6729673515114099E-3</v>
      </c>
      <c r="CK720" s="32">
        <f t="shared" si="1655"/>
        <v>7.3498450980340885E-3</v>
      </c>
      <c r="CL720" s="32">
        <f t="shared" si="1655"/>
        <v>1.015136702630883E-2</v>
      </c>
      <c r="CM720" s="32">
        <f t="shared" si="1655"/>
        <v>1.5199610536871E-2</v>
      </c>
      <c r="CN720" s="32">
        <f t="shared" si="1655"/>
        <v>6.1663368617987805E-3</v>
      </c>
      <c r="CO720" s="32">
        <f t="shared" si="1655"/>
        <v>8.5167439390960737E-3</v>
      </c>
      <c r="CP720" s="32">
        <f t="shared" si="1655"/>
        <v>1.2752094430338711E-2</v>
      </c>
      <c r="CQ720" s="32">
        <f t="shared" si="1655"/>
        <v>3.6414506291339356E-3</v>
      </c>
      <c r="CR720" s="32">
        <f t="shared" si="1655"/>
        <v>5.0294531859466311E-3</v>
      </c>
      <c r="CS720" s="32">
        <f t="shared" si="1655"/>
        <v>7.5305847421034966E-3</v>
      </c>
    </row>
    <row r="721" spans="1:111" ht="13.5" thickTop="1" x14ac:dyDescent="0.2">
      <c r="H721" s="34">
        <f t="shared" si="1651"/>
        <v>2.9354973988472606E-13</v>
      </c>
      <c r="I721" s="34">
        <f t="shared" ref="I721:J721" si="1656">I716</f>
        <v>0.36329528352204277</v>
      </c>
      <c r="J721" s="34">
        <f t="shared" si="1656"/>
        <v>0.58841920325242258</v>
      </c>
      <c r="K721" s="34">
        <f t="shared" si="1647"/>
        <v>0.36329528352221552</v>
      </c>
      <c r="L721" s="34">
        <f>$CE$6-$CE$7*SUMPRODUCT($B$6:$CD$6,Q720:CS720)</f>
        <v>9.1446850092324894E-12</v>
      </c>
    </row>
    <row r="722" spans="1:111" ht="13.5" thickBot="1" x14ac:dyDescent="0.25">
      <c r="B722" s="39" t="s">
        <v>406</v>
      </c>
      <c r="D722" s="39" t="s">
        <v>407</v>
      </c>
      <c r="E722" s="39" t="s">
        <v>408</v>
      </c>
      <c r="F722" s="39" t="s">
        <v>409</v>
      </c>
      <c r="H722" s="39" t="s">
        <v>386</v>
      </c>
      <c r="I722" s="39" t="s">
        <v>410</v>
      </c>
      <c r="J722" s="39" t="s">
        <v>411</v>
      </c>
      <c r="K722" s="39" t="s">
        <v>388</v>
      </c>
      <c r="L722" s="39" t="s">
        <v>412</v>
      </c>
      <c r="M722" s="39" t="s">
        <v>413</v>
      </c>
      <c r="O722" s="45" t="s">
        <v>375</v>
      </c>
    </row>
    <row r="723" spans="1:111" ht="14.25" thickTop="1" thickBot="1" x14ac:dyDescent="0.25">
      <c r="B723" s="32">
        <f>1+B718</f>
        <v>10</v>
      </c>
      <c r="D723" s="32">
        <f>IF(F718,IF(M723&lt;0,D718,H723),E718)</f>
        <v>4.4032460982708906E-13</v>
      </c>
      <c r="E723" s="32">
        <f>IF(F718,IF(M723&lt;0,H723,E718),H723)</f>
        <v>5.8709947976945212E-13</v>
      </c>
      <c r="F723" s="32" t="b">
        <f>OR(F718,M723*M718&lt;=0)</f>
        <v>1</v>
      </c>
      <c r="H723" s="32">
        <f>IF(F718,(D718+E718)/2,2*H718)</f>
        <v>4.4032460982708906E-13</v>
      </c>
      <c r="I723" s="32">
        <f>I718</f>
        <v>-0.68168263192191647</v>
      </c>
      <c r="J723" s="32">
        <f>J718</f>
        <v>-1</v>
      </c>
      <c r="K723" s="32">
        <f>I723+J723*H723</f>
        <v>-0.68168263192235679</v>
      </c>
      <c r="L723" s="32">
        <f>$CE$3-$CE$7*SUMPRODUCT($B$3:$CD$3,Q725:CS725)</f>
        <v>-2.7782220968219917E-12</v>
      </c>
      <c r="M723" s="32">
        <f>SUMPRODUCT(L723:L726,J723:J726)</f>
        <v>4.6029855425248789E-12</v>
      </c>
      <c r="O723" s="46">
        <f>SUM(Q723:CS723)</f>
        <v>7.3626050838256933</v>
      </c>
      <c r="P723" s="39" t="s">
        <v>402</v>
      </c>
      <c r="Q723" s="32">
        <f t="shared" ref="Q723:AV723" si="1657">SUMPRODUCT(B$3:B$6,$K723:$K726)</f>
        <v>4.1309690178666592E-2</v>
      </c>
      <c r="R723" s="32">
        <f t="shared" si="1657"/>
        <v>0.36423883108737931</v>
      </c>
      <c r="S723" s="32">
        <f t="shared" si="1657"/>
        <v>0.76790025722327027</v>
      </c>
      <c r="T723" s="32">
        <f t="shared" si="1657"/>
        <v>-0.13426458761109081</v>
      </c>
      <c r="U723" s="32">
        <f t="shared" si="1657"/>
        <v>0.18866455329762194</v>
      </c>
      <c r="V723" s="32">
        <f t="shared" si="1657"/>
        <v>0.59232597943351284</v>
      </c>
      <c r="W723" s="32">
        <f t="shared" si="1657"/>
        <v>-0.66098742098036301</v>
      </c>
      <c r="X723" s="32">
        <f t="shared" si="1657"/>
        <v>-0.33805828007165029</v>
      </c>
      <c r="Y723" s="32">
        <f t="shared" si="1657"/>
        <v>6.5603146064240669E-2</v>
      </c>
      <c r="Z723" s="32">
        <f t="shared" si="1657"/>
        <v>0.57978930200801226</v>
      </c>
      <c r="AA723" s="32">
        <f t="shared" si="1657"/>
        <v>0.90271844291672498</v>
      </c>
      <c r="AB723" s="32">
        <f t="shared" si="1657"/>
        <v>1.3063798690526158</v>
      </c>
      <c r="AC723" s="32">
        <f t="shared" si="1657"/>
        <v>0.40421502421825478</v>
      </c>
      <c r="AD723" s="32">
        <f t="shared" si="1657"/>
        <v>0.72714416512696756</v>
      </c>
      <c r="AE723" s="32">
        <f t="shared" si="1657"/>
        <v>1.1308055912628585</v>
      </c>
      <c r="AF723" s="32">
        <f t="shared" si="1657"/>
        <v>-0.12250780915101744</v>
      </c>
      <c r="AG723" s="32">
        <f t="shared" si="1657"/>
        <v>0.2004213317576953</v>
      </c>
      <c r="AH723" s="32">
        <f t="shared" si="1657"/>
        <v>0.60408275789358623</v>
      </c>
      <c r="AI723" s="32">
        <f t="shared" si="1657"/>
        <v>1.297762117780473</v>
      </c>
      <c r="AJ723" s="32">
        <f t="shared" si="1657"/>
        <v>1.6206912586891857</v>
      </c>
      <c r="AK723" s="32">
        <f t="shared" si="1657"/>
        <v>2.0243526848250766</v>
      </c>
      <c r="AL723" s="32">
        <f t="shared" si="1657"/>
        <v>1.1221878399907155</v>
      </c>
      <c r="AM723" s="32">
        <f t="shared" si="1657"/>
        <v>1.4451169808994282</v>
      </c>
      <c r="AN723" s="32">
        <f t="shared" si="1657"/>
        <v>1.848778407035319</v>
      </c>
      <c r="AO723" s="32">
        <f t="shared" si="1657"/>
        <v>0.5954650066214433</v>
      </c>
      <c r="AP723" s="32">
        <f t="shared" si="1657"/>
        <v>0.91839414753015602</v>
      </c>
      <c r="AQ723" s="32">
        <f t="shared" si="1657"/>
        <v>1.3220555736660469</v>
      </c>
      <c r="AR723" s="32">
        <f t="shared" si="1657"/>
        <v>-0.41314539776957127</v>
      </c>
      <c r="AS723" s="32">
        <f t="shared" si="1657"/>
        <v>-9.0216256860858518E-2</v>
      </c>
      <c r="AT723" s="32">
        <f t="shared" si="1657"/>
        <v>0.31344516927503241</v>
      </c>
      <c r="AU723" s="32">
        <f t="shared" si="1657"/>
        <v>-0.58871967555932869</v>
      </c>
      <c r="AV723" s="32">
        <f t="shared" si="1657"/>
        <v>-0.26579053465061592</v>
      </c>
      <c r="AW723" s="32">
        <f t="shared" ref="AW723:CB723" si="1658">SUMPRODUCT(AH$3:AH$6,$K723:$K726)</f>
        <v>0.13787089148527501</v>
      </c>
      <c r="AX723" s="32">
        <f t="shared" si="1658"/>
        <v>-1.1154425089286009</v>
      </c>
      <c r="AY723" s="32">
        <f t="shared" si="1658"/>
        <v>-0.79251336801988814</v>
      </c>
      <c r="AZ723" s="32">
        <f t="shared" si="1658"/>
        <v>-0.38885194188399724</v>
      </c>
      <c r="BA723" s="32">
        <f t="shared" si="1658"/>
        <v>0.1253342140597743</v>
      </c>
      <c r="BB723" s="32">
        <f t="shared" si="1658"/>
        <v>0.44826335496848702</v>
      </c>
      <c r="BC723" s="32">
        <f t="shared" si="1658"/>
        <v>0.85192478110437797</v>
      </c>
      <c r="BD723" s="32">
        <f t="shared" si="1658"/>
        <v>-5.0240063729983075E-2</v>
      </c>
      <c r="BE723" s="32">
        <f t="shared" si="1658"/>
        <v>0.2726890771787297</v>
      </c>
      <c r="BF723" s="32">
        <f t="shared" si="1658"/>
        <v>0.67635050331462065</v>
      </c>
      <c r="BG723" s="32">
        <f t="shared" si="1658"/>
        <v>-0.5769628970992553</v>
      </c>
      <c r="BH723" s="32">
        <f t="shared" si="1658"/>
        <v>-0.25403375619054258</v>
      </c>
      <c r="BI723" s="32">
        <f t="shared" si="1658"/>
        <v>0.14962766994534837</v>
      </c>
      <c r="BJ723" s="32">
        <f t="shared" si="1658"/>
        <v>0.84330702983223516</v>
      </c>
      <c r="BK723" s="32">
        <f t="shared" si="1658"/>
        <v>1.1662361707409479</v>
      </c>
      <c r="BL723" s="32">
        <f t="shared" si="1658"/>
        <v>1.5698975968768387</v>
      </c>
      <c r="BM723" s="32">
        <f t="shared" si="1658"/>
        <v>0.66773275204247762</v>
      </c>
      <c r="BN723" s="32">
        <f t="shared" si="1658"/>
        <v>0.99066189295119034</v>
      </c>
      <c r="BO723" s="32">
        <f t="shared" si="1658"/>
        <v>1.3943233190870812</v>
      </c>
      <c r="BP723" s="32">
        <f t="shared" si="1658"/>
        <v>0.14100991867320539</v>
      </c>
      <c r="BQ723" s="32">
        <f t="shared" si="1658"/>
        <v>0.46393905958191817</v>
      </c>
      <c r="BR723" s="32">
        <f t="shared" si="1658"/>
        <v>0.86760048571780901</v>
      </c>
      <c r="BS723" s="32">
        <f t="shared" si="1658"/>
        <v>-1.3220555736660469</v>
      </c>
      <c r="BT723" s="32">
        <f t="shared" si="1658"/>
        <v>-0.99912643275733415</v>
      </c>
      <c r="BU723" s="32">
        <f t="shared" si="1658"/>
        <v>-0.5954650066214433</v>
      </c>
      <c r="BV723" s="32">
        <f t="shared" si="1658"/>
        <v>-1.4976298514558044</v>
      </c>
      <c r="BW723" s="32">
        <f t="shared" si="1658"/>
        <v>-1.1747007105470917</v>
      </c>
      <c r="BX723" s="32">
        <f t="shared" si="1658"/>
        <v>-0.77103928441120084</v>
      </c>
      <c r="BY723" s="32">
        <f t="shared" si="1658"/>
        <v>-2.0243526848250766</v>
      </c>
      <c r="BZ723" s="32">
        <f t="shared" si="1658"/>
        <v>-1.7014235439163639</v>
      </c>
      <c r="CA723" s="32">
        <f t="shared" si="1658"/>
        <v>-1.297762117780473</v>
      </c>
      <c r="CB723" s="32">
        <f t="shared" si="1658"/>
        <v>-0.78357596183670142</v>
      </c>
      <c r="CC723" s="32">
        <f t="shared" ref="CC723:CS723" si="1659">SUMPRODUCT(BN$3:BN$6,$K723:$K726)</f>
        <v>-0.4606468209279887</v>
      </c>
      <c r="CD723" s="32">
        <f t="shared" si="1659"/>
        <v>-5.6985394792097743E-2</v>
      </c>
      <c r="CE723" s="32">
        <f t="shared" si="1659"/>
        <v>-0.95915023962645884</v>
      </c>
      <c r="CF723" s="32">
        <f t="shared" si="1659"/>
        <v>-0.63622109871774601</v>
      </c>
      <c r="CG723" s="32">
        <f t="shared" si="1659"/>
        <v>-0.23255967258185511</v>
      </c>
      <c r="CH723" s="32">
        <f t="shared" si="1659"/>
        <v>-1.485873072995731</v>
      </c>
      <c r="CI723" s="32">
        <f t="shared" si="1659"/>
        <v>-1.1629439320870183</v>
      </c>
      <c r="CJ723" s="32">
        <f t="shared" si="1659"/>
        <v>-0.75928250595112745</v>
      </c>
      <c r="CK723" s="32">
        <f t="shared" si="1659"/>
        <v>-6.5603146064240669E-2</v>
      </c>
      <c r="CL723" s="32">
        <f t="shared" si="1659"/>
        <v>0.25732599484447205</v>
      </c>
      <c r="CM723" s="32">
        <f t="shared" si="1659"/>
        <v>0.66098742098036301</v>
      </c>
      <c r="CN723" s="32">
        <f t="shared" si="1659"/>
        <v>-0.24117742385399807</v>
      </c>
      <c r="CO723" s="32">
        <f t="shared" si="1659"/>
        <v>8.1751717054714679E-2</v>
      </c>
      <c r="CP723" s="32">
        <f t="shared" si="1659"/>
        <v>0.48541314319060558</v>
      </c>
      <c r="CQ723" s="32">
        <f t="shared" si="1659"/>
        <v>-0.76790025722327027</v>
      </c>
      <c r="CR723" s="32">
        <f t="shared" si="1659"/>
        <v>-0.44497111631455755</v>
      </c>
      <c r="CS723" s="32">
        <f t="shared" si="1659"/>
        <v>-4.1309690178666592E-2</v>
      </c>
    </row>
    <row r="724" spans="1:111" ht="14.25" thickTop="1" thickBot="1" x14ac:dyDescent="0.25">
      <c r="H724" s="33">
        <f>H723</f>
        <v>4.4032460982708906E-13</v>
      </c>
      <c r="I724" s="33">
        <f t="shared" ref="I724:J724" si="1660">I719</f>
        <v>0.6282262138010416</v>
      </c>
      <c r="J724" s="33">
        <f t="shared" si="1660"/>
        <v>-0.31430692046861597</v>
      </c>
      <c r="K724" s="33">
        <f t="shared" ref="K724:K726" si="1661">I724+J724*H724</f>
        <v>0.62822621380090315</v>
      </c>
      <c r="L724" s="33">
        <f>$CE$4-$CE$7*SUMPRODUCT($B$4:$CD$4,Q725:CS725)</f>
        <v>-1.2150280781497713E-12</v>
      </c>
      <c r="M724" s="39" t="s">
        <v>414</v>
      </c>
      <c r="O724" s="47">
        <f t="shared" ref="O724:O725" si="1662">SUM(Q724:CS724)</f>
        <v>127.41798401807598</v>
      </c>
      <c r="P724" s="39" t="s">
        <v>404</v>
      </c>
      <c r="Q724" s="33">
        <f>EXP(Q723)</f>
        <v>1.0421748068763275</v>
      </c>
      <c r="R724" s="33">
        <f>EXP(R723)</f>
        <v>1.4394179508633047</v>
      </c>
      <c r="S724" s="33">
        <f t="shared" ref="S724:CD724" si="1663">EXP(S723)</f>
        <v>2.1552360579815022</v>
      </c>
      <c r="T724" s="33">
        <f t="shared" si="1663"/>
        <v>0.87435868951829721</v>
      </c>
      <c r="U724" s="33">
        <f t="shared" si="1663"/>
        <v>1.2076357870885508</v>
      </c>
      <c r="V724" s="33">
        <f t="shared" si="1663"/>
        <v>1.8081893390874402</v>
      </c>
      <c r="W724" s="33">
        <f t="shared" si="1663"/>
        <v>0.51634123652245745</v>
      </c>
      <c r="X724" s="33">
        <f t="shared" si="1663"/>
        <v>0.71315372403698707</v>
      </c>
      <c r="Y724" s="33">
        <f t="shared" si="1663"/>
        <v>1.067802871297016</v>
      </c>
      <c r="Z724" s="33">
        <f t="shared" si="1663"/>
        <v>1.7856621556806942</v>
      </c>
      <c r="AA724" s="33">
        <f t="shared" si="1663"/>
        <v>2.4662984982029701</v>
      </c>
      <c r="AB724" s="33">
        <f t="shared" si="1663"/>
        <v>3.6927811341276326</v>
      </c>
      <c r="AC724" s="33">
        <f t="shared" si="1663"/>
        <v>1.4981260457092074</v>
      </c>
      <c r="AD724" s="33">
        <f t="shared" si="1663"/>
        <v>2.0691629740245601</v>
      </c>
      <c r="AE724" s="33">
        <f t="shared" si="1663"/>
        <v>3.0981513387291897</v>
      </c>
      <c r="AF724" s="33">
        <f t="shared" si="1663"/>
        <v>0.88469899616844172</v>
      </c>
      <c r="AG724" s="33">
        <f t="shared" si="1663"/>
        <v>1.2219174823583303</v>
      </c>
      <c r="AH724" s="33">
        <f t="shared" si="1663"/>
        <v>1.8295732773633748</v>
      </c>
      <c r="AI724" s="33">
        <f t="shared" si="1663"/>
        <v>3.6610943951316508</v>
      </c>
      <c r="AJ724" s="33">
        <f t="shared" si="1663"/>
        <v>5.0565845167114007</v>
      </c>
      <c r="AK724" s="33">
        <f t="shared" si="1663"/>
        <v>7.5712083999724449</v>
      </c>
      <c r="AL724" s="33">
        <f t="shared" si="1663"/>
        <v>3.0715669544197315</v>
      </c>
      <c r="AM724" s="33">
        <f t="shared" si="1663"/>
        <v>4.2423483875243537</v>
      </c>
      <c r="AN724" s="33">
        <f t="shared" si="1663"/>
        <v>6.3520551552302154</v>
      </c>
      <c r="AO724" s="33">
        <f t="shared" si="1663"/>
        <v>1.8138742124017215</v>
      </c>
      <c r="AP724" s="33">
        <f t="shared" si="1663"/>
        <v>2.5052640734664293</v>
      </c>
      <c r="AQ724" s="33">
        <f t="shared" si="1663"/>
        <v>3.7511241697813364</v>
      </c>
      <c r="AR724" s="33">
        <f t="shared" si="1663"/>
        <v>0.66156608560131636</v>
      </c>
      <c r="AS724" s="33">
        <f t="shared" si="1663"/>
        <v>0.9137335627514438</v>
      </c>
      <c r="AT724" s="33">
        <f t="shared" si="1663"/>
        <v>1.3681304451210308</v>
      </c>
      <c r="AU724" s="33">
        <f t="shared" si="1663"/>
        <v>0.55503745803438853</v>
      </c>
      <c r="AV724" s="33">
        <f t="shared" si="1663"/>
        <v>0.76659968675585588</v>
      </c>
      <c r="AW724" s="33">
        <f t="shared" si="1663"/>
        <v>1.1478273464233375</v>
      </c>
      <c r="AX724" s="33">
        <f t="shared" si="1663"/>
        <v>0.3277702055613419</v>
      </c>
      <c r="AY724" s="33">
        <f t="shared" si="1663"/>
        <v>0.45270554856075906</v>
      </c>
      <c r="AZ724" s="33">
        <f t="shared" si="1663"/>
        <v>0.67783462150188267</v>
      </c>
      <c r="BA724" s="33">
        <f t="shared" si="1663"/>
        <v>1.1335272305044997</v>
      </c>
      <c r="BB724" s="33">
        <f t="shared" si="1663"/>
        <v>1.5655909475214982</v>
      </c>
      <c r="BC724" s="33">
        <f t="shared" si="1663"/>
        <v>2.3441544967005856</v>
      </c>
      <c r="BD724" s="33">
        <f t="shared" si="1663"/>
        <v>0.95100109622476403</v>
      </c>
      <c r="BE724" s="33">
        <f t="shared" si="1663"/>
        <v>1.3134917867565086</v>
      </c>
      <c r="BF724" s="33">
        <f t="shared" si="1663"/>
        <v>1.9666872008802774</v>
      </c>
      <c r="BG724" s="33">
        <f t="shared" si="1663"/>
        <v>0.56160142038438732</v>
      </c>
      <c r="BH724" s="33">
        <f t="shared" si="1663"/>
        <v>0.77566561808814172</v>
      </c>
      <c r="BI724" s="33">
        <f t="shared" si="1663"/>
        <v>1.1614017374435466</v>
      </c>
      <c r="BJ724" s="33">
        <f t="shared" si="1663"/>
        <v>2.3240399518615358</v>
      </c>
      <c r="BK724" s="33">
        <f t="shared" si="1663"/>
        <v>3.2098884017928104</v>
      </c>
      <c r="BL724" s="33">
        <f t="shared" si="1663"/>
        <v>4.8061560031895549</v>
      </c>
      <c r="BM724" s="33">
        <f t="shared" si="1663"/>
        <v>1.9498115990621494</v>
      </c>
      <c r="BN724" s="33">
        <f t="shared" si="1663"/>
        <v>2.6930163711245756</v>
      </c>
      <c r="BO724" s="33">
        <f t="shared" si="1663"/>
        <v>4.0322451059479452</v>
      </c>
      <c r="BP724" s="33">
        <f t="shared" si="1663"/>
        <v>1.1514360686461869</v>
      </c>
      <c r="BQ724" s="33">
        <f t="shared" si="1663"/>
        <v>1.5903260523524381</v>
      </c>
      <c r="BR724" s="33">
        <f t="shared" si="1663"/>
        <v>2.3811902928691833</v>
      </c>
      <c r="BS724" s="33">
        <f t="shared" si="1663"/>
        <v>0.26658674966184681</v>
      </c>
      <c r="BT724" s="33">
        <f t="shared" si="1663"/>
        <v>0.36820094900941192</v>
      </c>
      <c r="BU724" s="33">
        <f t="shared" si="1663"/>
        <v>0.551306145245825</v>
      </c>
      <c r="BV724" s="33">
        <f t="shared" si="1663"/>
        <v>0.22365963899656544</v>
      </c>
      <c r="BW724" s="33">
        <f t="shared" si="1663"/>
        <v>0.30891141978398123</v>
      </c>
      <c r="BX724" s="33">
        <f t="shared" si="1663"/>
        <v>0.46253211601355287</v>
      </c>
      <c r="BY724" s="33">
        <f t="shared" si="1663"/>
        <v>0.13207931246531787</v>
      </c>
      <c r="BZ724" s="33">
        <f t="shared" si="1663"/>
        <v>0.18242365104765274</v>
      </c>
      <c r="CA724" s="33">
        <f t="shared" si="1663"/>
        <v>0.2731423700327838</v>
      </c>
      <c r="CB724" s="33">
        <f t="shared" si="1663"/>
        <v>0.45676969634670195</v>
      </c>
      <c r="CC724" s="33">
        <f t="shared" si="1663"/>
        <v>0.63087545006242485</v>
      </c>
      <c r="CD724" s="33">
        <f t="shared" si="1663"/>
        <v>0.94460786546003683</v>
      </c>
      <c r="CE724" s="33">
        <f t="shared" ref="CE724:CS724" si="1664">EXP(CE723)</f>
        <v>0.38321839145816783</v>
      </c>
      <c r="CF724" s="33">
        <f t="shared" si="1664"/>
        <v>0.52928877970018551</v>
      </c>
      <c r="CG724" s="33">
        <f t="shared" si="1664"/>
        <v>0.79250245726802027</v>
      </c>
      <c r="CH724" s="33">
        <f t="shared" si="1664"/>
        <v>0.22630467390067241</v>
      </c>
      <c r="CI724" s="33">
        <f t="shared" si="1664"/>
        <v>0.31256465597479172</v>
      </c>
      <c r="CJ724" s="33">
        <f t="shared" si="1664"/>
        <v>0.46800209529374426</v>
      </c>
      <c r="CK724" s="33">
        <f t="shared" si="1664"/>
        <v>0.93650244523630211</v>
      </c>
      <c r="CL724" s="33">
        <f t="shared" si="1664"/>
        <v>1.2934667215194724</v>
      </c>
      <c r="CM724" s="33">
        <f t="shared" si="1664"/>
        <v>1.9367037324676404</v>
      </c>
      <c r="CN724" s="33">
        <f t="shared" si="1664"/>
        <v>0.78570221170647037</v>
      </c>
      <c r="CO724" s="33">
        <f t="shared" si="1664"/>
        <v>1.0851863431174862</v>
      </c>
      <c r="CP724" s="33">
        <f t="shared" si="1664"/>
        <v>1.6248461643215963</v>
      </c>
      <c r="CQ724" s="33">
        <f t="shared" si="1664"/>
        <v>0.463986298065445</v>
      </c>
      <c r="CR724" s="33">
        <f t="shared" si="1664"/>
        <v>0.64084278566644348</v>
      </c>
      <c r="CS724" s="33">
        <f t="shared" si="1664"/>
        <v>0.9595319263159543</v>
      </c>
    </row>
    <row r="725" spans="1:111" ht="14.25" thickTop="1" thickBot="1" x14ac:dyDescent="0.25">
      <c r="H725" s="32">
        <f t="shared" ref="H725:H726" si="1665">H724</f>
        <v>4.4032460982708906E-13</v>
      </c>
      <c r="I725" s="32">
        <f t="shared" ref="I725:J725" si="1666">I720</f>
        <v>-0.35114855557955582</v>
      </c>
      <c r="J725" s="32">
        <f t="shared" si="1666"/>
        <v>9.322207693775604E-2</v>
      </c>
      <c r="K725" s="32">
        <f t="shared" si="1661"/>
        <v>-0.3511485555795148</v>
      </c>
      <c r="L725" s="32">
        <f>$CE$5-$CE$7*SUMPRODUCT($B$5:$CD$5,Q725:CS725)</f>
        <v>3.4106051316484809E-13</v>
      </c>
      <c r="M725" s="32">
        <f>SUMPRODUCT($B$7:$CD$7, LN(Q725:CS725))</f>
        <v>-487.23803414472991</v>
      </c>
      <c r="O725" s="48">
        <f t="shared" si="1662"/>
        <v>1.0000000000000004</v>
      </c>
      <c r="P725" s="39" t="s">
        <v>405</v>
      </c>
      <c r="Q725" s="32">
        <f t="shared" ref="Q725:AV725" si="1667">Q724/$O724</f>
        <v>8.1791814154623631E-3</v>
      </c>
      <c r="R725" s="32">
        <f t="shared" si="1667"/>
        <v>1.1296819377232523E-2</v>
      </c>
      <c r="S725" s="32">
        <f t="shared" si="1667"/>
        <v>1.6914692808793399E-2</v>
      </c>
      <c r="T725" s="32">
        <f t="shared" si="1667"/>
        <v>6.8621293631066825E-3</v>
      </c>
      <c r="U725" s="32">
        <f t="shared" si="1667"/>
        <v>9.4777499141505111E-3</v>
      </c>
      <c r="V725" s="32">
        <f t="shared" si="1667"/>
        <v>1.4191005712591747E-2</v>
      </c>
      <c r="W725" s="32">
        <f t="shared" si="1667"/>
        <v>4.0523419084170049E-3</v>
      </c>
      <c r="X725" s="32">
        <f t="shared" si="1667"/>
        <v>5.5969628583655544E-3</v>
      </c>
      <c r="Y725" s="32">
        <f t="shared" si="1667"/>
        <v>8.380315224148685E-3</v>
      </c>
      <c r="Z725" s="32">
        <f t="shared" si="1667"/>
        <v>1.4014208193934174E-2</v>
      </c>
      <c r="AA725" s="32">
        <f t="shared" si="1667"/>
        <v>1.9355968603718389E-2</v>
      </c>
      <c r="AB725" s="32">
        <f t="shared" si="1667"/>
        <v>2.8981632087380704E-2</v>
      </c>
      <c r="AC725" s="32">
        <f t="shared" si="1667"/>
        <v>1.1757571407633303E-2</v>
      </c>
      <c r="AD725" s="32">
        <f t="shared" si="1667"/>
        <v>1.6239175262190784E-2</v>
      </c>
      <c r="AE725" s="32">
        <f t="shared" si="1667"/>
        <v>2.4314867030777027E-2</v>
      </c>
      <c r="AF725" s="32">
        <f t="shared" si="1667"/>
        <v>6.9432820098843748E-3</v>
      </c>
      <c r="AG725" s="32">
        <f t="shared" si="1667"/>
        <v>9.5898353107280732E-3</v>
      </c>
      <c r="AH725" s="32">
        <f t="shared" si="1667"/>
        <v>1.435883083116293E-2</v>
      </c>
      <c r="AI725" s="32">
        <f t="shared" si="1667"/>
        <v>2.8732948675536055E-2</v>
      </c>
      <c r="AJ725" s="32">
        <f t="shared" si="1667"/>
        <v>3.9685014291185573E-2</v>
      </c>
      <c r="AK725" s="32">
        <f t="shared" si="1667"/>
        <v>5.9420249490828275E-2</v>
      </c>
      <c r="AL725" s="32">
        <f t="shared" si="1667"/>
        <v>2.4106227846015738E-2</v>
      </c>
      <c r="AM725" s="32">
        <f t="shared" si="1667"/>
        <v>3.3294737946273883E-2</v>
      </c>
      <c r="AN725" s="32">
        <f t="shared" si="1667"/>
        <v>4.9852108430228262E-2</v>
      </c>
      <c r="AO725" s="32">
        <f t="shared" si="1667"/>
        <v>1.423562165403903E-2</v>
      </c>
      <c r="AP725" s="32">
        <f t="shared" si="1667"/>
        <v>1.966177767426475E-2</v>
      </c>
      <c r="AQ725" s="32">
        <f t="shared" si="1667"/>
        <v>2.9439519065449882E-2</v>
      </c>
      <c r="AR725" s="32">
        <f t="shared" si="1667"/>
        <v>5.1920934921358053E-3</v>
      </c>
      <c r="AS725" s="32">
        <f t="shared" si="1667"/>
        <v>7.1711506801254848E-3</v>
      </c>
      <c r="AT725" s="32">
        <f t="shared" si="1667"/>
        <v>1.0737341794129648E-2</v>
      </c>
      <c r="AU725" s="32">
        <f t="shared" si="1667"/>
        <v>4.3560370407025812E-3</v>
      </c>
      <c r="AV725" s="32">
        <f t="shared" si="1667"/>
        <v>6.0164166986592981E-3</v>
      </c>
      <c r="AW725" s="32">
        <f t="shared" ref="AW725:CB725" si="1668">AW724/$O724</f>
        <v>9.0083621654263694E-3</v>
      </c>
      <c r="AX725" s="32">
        <f t="shared" si="1668"/>
        <v>2.5724014399320836E-3</v>
      </c>
      <c r="AY725" s="32">
        <f t="shared" si="1668"/>
        <v>3.552917212193034E-3</v>
      </c>
      <c r="AZ725" s="32">
        <f t="shared" si="1668"/>
        <v>5.3197719829386298E-3</v>
      </c>
      <c r="BA725" s="32">
        <f t="shared" si="1668"/>
        <v>8.8961322001742966E-3</v>
      </c>
      <c r="BB725" s="32">
        <f t="shared" si="1668"/>
        <v>1.2287048485238925E-2</v>
      </c>
      <c r="BC725" s="32">
        <f t="shared" si="1668"/>
        <v>1.8397359797876219E-2</v>
      </c>
      <c r="BD725" s="32">
        <f t="shared" si="1668"/>
        <v>7.4636332033777234E-3</v>
      </c>
      <c r="BE725" s="32">
        <f t="shared" si="1668"/>
        <v>1.0308527456926109E-2</v>
      </c>
      <c r="BF725" s="32">
        <f t="shared" si="1668"/>
        <v>1.543492636487857E-2</v>
      </c>
      <c r="BG725" s="32">
        <f t="shared" si="1668"/>
        <v>4.4075522361483642E-3</v>
      </c>
      <c r="BH725" s="32">
        <f t="shared" si="1668"/>
        <v>6.0875678112918734E-3</v>
      </c>
      <c r="BI725" s="32">
        <f t="shared" si="1668"/>
        <v>9.1148965069074231E-3</v>
      </c>
      <c r="BJ725" s="32">
        <f t="shared" si="1668"/>
        <v>1.8239497114723138E-2</v>
      </c>
      <c r="BK725" s="32">
        <f t="shared" si="1668"/>
        <v>2.5191800251190947E-2</v>
      </c>
      <c r="BL725" s="32">
        <f t="shared" si="1668"/>
        <v>3.7719604812674917E-2</v>
      </c>
      <c r="BM725" s="32">
        <f t="shared" si="1668"/>
        <v>1.5302483508023027E-2</v>
      </c>
      <c r="BN725" s="32">
        <f t="shared" si="1668"/>
        <v>2.1135292571749797E-2</v>
      </c>
      <c r="BO725" s="32">
        <f t="shared" si="1668"/>
        <v>3.1645808376437004E-2</v>
      </c>
      <c r="BP725" s="32">
        <f t="shared" si="1668"/>
        <v>9.0366840875683602E-3</v>
      </c>
      <c r="BQ725" s="32">
        <f t="shared" si="1668"/>
        <v>1.2481174181242959E-2</v>
      </c>
      <c r="BR725" s="32">
        <f t="shared" si="1668"/>
        <v>1.8688023603727545E-2</v>
      </c>
      <c r="BS725" s="32">
        <f t="shared" si="1668"/>
        <v>2.092222316309979E-3</v>
      </c>
      <c r="BT725" s="32">
        <f t="shared" si="1668"/>
        <v>2.8897094224719297E-3</v>
      </c>
      <c r="BU725" s="32">
        <f t="shared" si="1668"/>
        <v>4.3267530050358875E-3</v>
      </c>
      <c r="BV725" s="32">
        <f t="shared" si="1668"/>
        <v>1.7553223802758977E-3</v>
      </c>
      <c r="BW725" s="32">
        <f t="shared" si="1668"/>
        <v>2.424394187088676E-3</v>
      </c>
      <c r="BX725" s="32">
        <f t="shared" si="1668"/>
        <v>3.6300379383489255E-3</v>
      </c>
      <c r="BY725" s="32">
        <f t="shared" si="1668"/>
        <v>1.0365829712592268E-3</v>
      </c>
      <c r="BZ725" s="32">
        <f t="shared" si="1668"/>
        <v>1.4316946893601255E-3</v>
      </c>
      <c r="CA725" s="32">
        <f t="shared" si="1668"/>
        <v>2.1436720423549851E-3</v>
      </c>
      <c r="CB725" s="32">
        <f t="shared" si="1668"/>
        <v>3.5848133987263753E-3</v>
      </c>
      <c r="CC725" s="32">
        <f t="shared" ref="CC725:CS725" si="1669">CC724/$O724</f>
        <v>4.9512276851980839E-3</v>
      </c>
      <c r="CD725" s="32">
        <f t="shared" si="1669"/>
        <v>7.4134579411178824E-3</v>
      </c>
      <c r="CE725" s="32">
        <f t="shared" si="1669"/>
        <v>3.0075690995378097E-3</v>
      </c>
      <c r="CF725" s="32">
        <f t="shared" si="1669"/>
        <v>4.1539566316250824E-3</v>
      </c>
      <c r="CG725" s="32">
        <f t="shared" si="1669"/>
        <v>6.2197064517642417E-3</v>
      </c>
      <c r="CH725" s="32">
        <f t="shared" si="1669"/>
        <v>1.7760811053843702E-3</v>
      </c>
      <c r="CI725" s="32">
        <f t="shared" si="1669"/>
        <v>2.4530654631174367E-3</v>
      </c>
      <c r="CJ725" s="32">
        <f t="shared" si="1669"/>
        <v>3.6729673515110061E-3</v>
      </c>
      <c r="CK725" s="32">
        <f t="shared" si="1669"/>
        <v>7.3498450980314239E-3</v>
      </c>
      <c r="CL725" s="32">
        <f t="shared" si="1669"/>
        <v>1.0151367026305929E-2</v>
      </c>
      <c r="CM725" s="32">
        <f t="shared" si="1669"/>
        <v>1.5199610536868111E-2</v>
      </c>
      <c r="CN725" s="32">
        <f t="shared" si="1669"/>
        <v>6.1663368617965869E-3</v>
      </c>
      <c r="CO725" s="32">
        <f t="shared" si="1669"/>
        <v>8.5167439390936971E-3</v>
      </c>
      <c r="CP725" s="32">
        <f t="shared" si="1669"/>
        <v>1.2752094430336378E-2</v>
      </c>
      <c r="CQ725" s="32">
        <f t="shared" si="1669"/>
        <v>3.6414506291327147E-3</v>
      </c>
      <c r="CR725" s="32">
        <f t="shared" si="1669"/>
        <v>5.0294531859453309E-3</v>
      </c>
      <c r="CS725" s="32">
        <f t="shared" si="1669"/>
        <v>7.5305847421022728E-3</v>
      </c>
    </row>
    <row r="726" spans="1:111" ht="13.5" thickTop="1" x14ac:dyDescent="0.2">
      <c r="H726" s="34">
        <f t="shared" si="1665"/>
        <v>4.4032460982708906E-13</v>
      </c>
      <c r="I726" s="34">
        <f t="shared" ref="I726:J726" si="1670">I721</f>
        <v>0.36329528352204277</v>
      </c>
      <c r="J726" s="34">
        <f t="shared" si="1670"/>
        <v>0.58841920325242258</v>
      </c>
      <c r="K726" s="34">
        <f t="shared" si="1661"/>
        <v>0.36329528352230184</v>
      </c>
      <c r="L726" s="34">
        <f>$CE$6-$CE$7*SUMPRODUCT($B$6:$CD$6,Q725:CS725)</f>
        <v>2.3980817331903381E-12</v>
      </c>
    </row>
    <row r="728" spans="1:111" ht="27.75" customHeight="1" x14ac:dyDescent="0.2">
      <c r="A728" s="40" t="s">
        <v>393</v>
      </c>
      <c r="B728" s="40"/>
      <c r="C728" s="40">
        <f>1+C670</f>
        <v>13</v>
      </c>
      <c r="D728" s="40"/>
    </row>
    <row r="729" spans="1:111" x14ac:dyDescent="0.2">
      <c r="B729" s="37" t="s">
        <v>388</v>
      </c>
      <c r="D729" s="37" t="s">
        <v>389</v>
      </c>
      <c r="F729" s="37" t="s">
        <v>387</v>
      </c>
      <c r="H729" s="37" t="s">
        <v>394</v>
      </c>
      <c r="I729" s="37"/>
      <c r="J729" s="37"/>
      <c r="K729" s="37"/>
      <c r="M729" s="37" t="s">
        <v>395</v>
      </c>
      <c r="N729" s="37" t="s">
        <v>396</v>
      </c>
      <c r="P729" s="37" t="s">
        <v>397</v>
      </c>
      <c r="R729" s="37" t="s">
        <v>398</v>
      </c>
      <c r="T729" s="37" t="s">
        <v>399</v>
      </c>
      <c r="V729" s="37" t="s">
        <v>400</v>
      </c>
      <c r="X729" s="37" t="s">
        <v>401</v>
      </c>
      <c r="Y729" s="37"/>
      <c r="Z729" s="37"/>
      <c r="AA729" s="37"/>
      <c r="AC729" s="37" t="s">
        <v>375</v>
      </c>
    </row>
    <row r="730" spans="1:111" x14ac:dyDescent="0.2">
      <c r="B730" s="36">
        <f>K723</f>
        <v>-0.68168263192235679</v>
      </c>
      <c r="D730" s="36">
        <f>$CE$3-$CE$7*SUMPRODUCT($B$3:$CD$3,AE732:DG732)</f>
        <v>-2.7782220968219917E-12</v>
      </c>
      <c r="F730" s="36">
        <f>SUMPRODUCT(D730:D733,D730:D733)</f>
        <v>1.5061929522663757E-23</v>
      </c>
      <c r="H730" s="36">
        <f t="shared" ref="H730:K733" si="1671">X672</f>
        <v>-1.8633101451516983E-2</v>
      </c>
      <c r="I730" s="36">
        <f t="shared" si="1671"/>
        <v>1.0721734423044076E-5</v>
      </c>
      <c r="J730" s="36">
        <f t="shared" si="1671"/>
        <v>-9.4469360691074034E-6</v>
      </c>
      <c r="K730" s="36">
        <f t="shared" si="1671"/>
        <v>5.1084567879200113E-5</v>
      </c>
      <c r="M730" s="36">
        <f t="array" ref="M730:M733">MMULT(H730:K733,D730:D733)</f>
        <v>5.1873149968775413E-14</v>
      </c>
      <c r="N730" s="36">
        <f>IFERROR(M730/(MAX(ABS(M730),ABS(M731),ABS(M732),ABS(M733))),0)</f>
        <v>1</v>
      </c>
      <c r="P730" s="36">
        <f>L781</f>
        <v>1.6342482922482304E-13</v>
      </c>
      <c r="R730" s="36">
        <f>H781*J781</f>
        <v>-5.3320558221249067E-14</v>
      </c>
      <c r="T730" s="36">
        <f>P730-D730</f>
        <v>2.9416469260468148E-12</v>
      </c>
      <c r="V730" s="36">
        <f t="array" ref="V730:V733">MMULT(H730:K733,T730:T733)</f>
        <v>-5.492261712365229E-14</v>
      </c>
      <c r="X730" s="36">
        <f t="array" ref="X730:AA733">H730:K733+MMULT(R730:R733,TRANSPOSE(R730:R733))*((SUMPRODUCT(R730:R733,T730:T733)+SUMPRODUCT(V730:V733,T730:T733))/SUMPRODUCT(R730:R733,T730:T733)^2)-(MMULT(V730:V733,TRANSPOSE(R730:R733))+MMULT(R730:R733,TRANSPOSE(V730:V733)))/SUMPRODUCT(R730:R733,T730:T733)</f>
        <v>-1.817084909294776E-2</v>
      </c>
      <c r="Y730" s="36">
        <v>-4.3709889244106584E-5</v>
      </c>
      <c r="Z730" s="36">
        <v>6.5468981574755454E-6</v>
      </c>
      <c r="AA730" s="36">
        <v>-7.5303933877087295E-5</v>
      </c>
      <c r="AC730" s="43">
        <f>SUM(AE730:DG730)</f>
        <v>7.3626050838256933</v>
      </c>
      <c r="AD730" s="37" t="s">
        <v>402</v>
      </c>
      <c r="AE730" s="36">
        <f t="shared" ref="AE730:BJ730" si="1672">SUMPRODUCT(B$3:B$6,$B730:$B733)</f>
        <v>4.1309690178666592E-2</v>
      </c>
      <c r="AF730" s="36">
        <f t="shared" si="1672"/>
        <v>0.36423883108737931</v>
      </c>
      <c r="AG730" s="36">
        <f t="shared" si="1672"/>
        <v>0.76790025722327027</v>
      </c>
      <c r="AH730" s="36">
        <f t="shared" si="1672"/>
        <v>-0.13426458761109081</v>
      </c>
      <c r="AI730" s="36">
        <f t="shared" si="1672"/>
        <v>0.18866455329762194</v>
      </c>
      <c r="AJ730" s="36">
        <f t="shared" si="1672"/>
        <v>0.59232597943351284</v>
      </c>
      <c r="AK730" s="36">
        <f t="shared" si="1672"/>
        <v>-0.66098742098036301</v>
      </c>
      <c r="AL730" s="36">
        <f t="shared" si="1672"/>
        <v>-0.33805828007165029</v>
      </c>
      <c r="AM730" s="36">
        <f t="shared" si="1672"/>
        <v>6.5603146064240669E-2</v>
      </c>
      <c r="AN730" s="36">
        <f t="shared" si="1672"/>
        <v>0.57978930200801226</v>
      </c>
      <c r="AO730" s="36">
        <f t="shared" si="1672"/>
        <v>0.90271844291672498</v>
      </c>
      <c r="AP730" s="36">
        <f t="shared" si="1672"/>
        <v>1.3063798690526158</v>
      </c>
      <c r="AQ730" s="36">
        <f t="shared" si="1672"/>
        <v>0.40421502421825478</v>
      </c>
      <c r="AR730" s="36">
        <f t="shared" si="1672"/>
        <v>0.72714416512696756</v>
      </c>
      <c r="AS730" s="36">
        <f t="shared" si="1672"/>
        <v>1.1308055912628585</v>
      </c>
      <c r="AT730" s="36">
        <f t="shared" si="1672"/>
        <v>-0.12250780915101744</v>
      </c>
      <c r="AU730" s="36">
        <f t="shared" si="1672"/>
        <v>0.2004213317576953</v>
      </c>
      <c r="AV730" s="36">
        <f t="shared" si="1672"/>
        <v>0.60408275789358623</v>
      </c>
      <c r="AW730" s="36">
        <f t="shared" si="1672"/>
        <v>1.297762117780473</v>
      </c>
      <c r="AX730" s="36">
        <f t="shared" si="1672"/>
        <v>1.6206912586891857</v>
      </c>
      <c r="AY730" s="36">
        <f t="shared" si="1672"/>
        <v>2.0243526848250766</v>
      </c>
      <c r="AZ730" s="36">
        <f t="shared" si="1672"/>
        <v>1.1221878399907155</v>
      </c>
      <c r="BA730" s="36">
        <f t="shared" si="1672"/>
        <v>1.4451169808994282</v>
      </c>
      <c r="BB730" s="36">
        <f t="shared" si="1672"/>
        <v>1.848778407035319</v>
      </c>
      <c r="BC730" s="36">
        <f t="shared" si="1672"/>
        <v>0.5954650066214433</v>
      </c>
      <c r="BD730" s="36">
        <f t="shared" si="1672"/>
        <v>0.91839414753015602</v>
      </c>
      <c r="BE730" s="36">
        <f t="shared" si="1672"/>
        <v>1.3220555736660469</v>
      </c>
      <c r="BF730" s="36">
        <f t="shared" si="1672"/>
        <v>-0.41314539776957127</v>
      </c>
      <c r="BG730" s="36">
        <f t="shared" si="1672"/>
        <v>-9.0216256860858518E-2</v>
      </c>
      <c r="BH730" s="36">
        <f t="shared" si="1672"/>
        <v>0.31344516927503241</v>
      </c>
      <c r="BI730" s="36">
        <f t="shared" si="1672"/>
        <v>-0.58871967555932869</v>
      </c>
      <c r="BJ730" s="36">
        <f t="shared" si="1672"/>
        <v>-0.26579053465061592</v>
      </c>
      <c r="BK730" s="36">
        <f t="shared" ref="BK730:CP730" si="1673">SUMPRODUCT(AH$3:AH$6,$B730:$B733)</f>
        <v>0.13787089148527501</v>
      </c>
      <c r="BL730" s="36">
        <f t="shared" si="1673"/>
        <v>-1.1154425089286009</v>
      </c>
      <c r="BM730" s="36">
        <f t="shared" si="1673"/>
        <v>-0.79251336801988814</v>
      </c>
      <c r="BN730" s="36">
        <f t="shared" si="1673"/>
        <v>-0.38885194188399724</v>
      </c>
      <c r="BO730" s="36">
        <f t="shared" si="1673"/>
        <v>0.1253342140597743</v>
      </c>
      <c r="BP730" s="36">
        <f t="shared" si="1673"/>
        <v>0.44826335496848702</v>
      </c>
      <c r="BQ730" s="36">
        <f t="shared" si="1673"/>
        <v>0.85192478110437797</v>
      </c>
      <c r="BR730" s="36">
        <f t="shared" si="1673"/>
        <v>-5.0240063729983075E-2</v>
      </c>
      <c r="BS730" s="36">
        <f t="shared" si="1673"/>
        <v>0.2726890771787297</v>
      </c>
      <c r="BT730" s="36">
        <f t="shared" si="1673"/>
        <v>0.67635050331462065</v>
      </c>
      <c r="BU730" s="36">
        <f t="shared" si="1673"/>
        <v>-0.5769628970992553</v>
      </c>
      <c r="BV730" s="36">
        <f t="shared" si="1673"/>
        <v>-0.25403375619054258</v>
      </c>
      <c r="BW730" s="36">
        <f t="shared" si="1673"/>
        <v>0.14962766994534837</v>
      </c>
      <c r="BX730" s="36">
        <f t="shared" si="1673"/>
        <v>0.84330702983223516</v>
      </c>
      <c r="BY730" s="36">
        <f t="shared" si="1673"/>
        <v>1.1662361707409479</v>
      </c>
      <c r="BZ730" s="36">
        <f t="shared" si="1673"/>
        <v>1.5698975968768387</v>
      </c>
      <c r="CA730" s="36">
        <f t="shared" si="1673"/>
        <v>0.66773275204247762</v>
      </c>
      <c r="CB730" s="36">
        <f t="shared" si="1673"/>
        <v>0.99066189295119034</v>
      </c>
      <c r="CC730" s="36">
        <f t="shared" si="1673"/>
        <v>1.3943233190870812</v>
      </c>
      <c r="CD730" s="36">
        <f t="shared" si="1673"/>
        <v>0.14100991867320539</v>
      </c>
      <c r="CE730" s="36">
        <f t="shared" si="1673"/>
        <v>0.46393905958191817</v>
      </c>
      <c r="CF730" s="36">
        <f t="shared" si="1673"/>
        <v>0.86760048571780901</v>
      </c>
      <c r="CG730" s="36">
        <f t="shared" si="1673"/>
        <v>-1.3220555736660469</v>
      </c>
      <c r="CH730" s="36">
        <f t="shared" si="1673"/>
        <v>-0.99912643275733415</v>
      </c>
      <c r="CI730" s="36">
        <f t="shared" si="1673"/>
        <v>-0.5954650066214433</v>
      </c>
      <c r="CJ730" s="36">
        <f t="shared" si="1673"/>
        <v>-1.4976298514558044</v>
      </c>
      <c r="CK730" s="36">
        <f t="shared" si="1673"/>
        <v>-1.1747007105470917</v>
      </c>
      <c r="CL730" s="36">
        <f t="shared" si="1673"/>
        <v>-0.77103928441120084</v>
      </c>
      <c r="CM730" s="36">
        <f t="shared" si="1673"/>
        <v>-2.0243526848250766</v>
      </c>
      <c r="CN730" s="36">
        <f t="shared" si="1673"/>
        <v>-1.7014235439163639</v>
      </c>
      <c r="CO730" s="36">
        <f t="shared" si="1673"/>
        <v>-1.297762117780473</v>
      </c>
      <c r="CP730" s="36">
        <f t="shared" si="1673"/>
        <v>-0.78357596183670142</v>
      </c>
      <c r="CQ730" s="36">
        <f t="shared" ref="CQ730:DG730" si="1674">SUMPRODUCT(BN$3:BN$6,$B730:$B733)</f>
        <v>-0.4606468209279887</v>
      </c>
      <c r="CR730" s="36">
        <f t="shared" si="1674"/>
        <v>-5.6985394792097743E-2</v>
      </c>
      <c r="CS730" s="36">
        <f t="shared" si="1674"/>
        <v>-0.95915023962645884</v>
      </c>
      <c r="CT730" s="36">
        <f t="shared" si="1674"/>
        <v>-0.63622109871774601</v>
      </c>
      <c r="CU730" s="36">
        <f t="shared" si="1674"/>
        <v>-0.23255967258185511</v>
      </c>
      <c r="CV730" s="36">
        <f t="shared" si="1674"/>
        <v>-1.485873072995731</v>
      </c>
      <c r="CW730" s="36">
        <f t="shared" si="1674"/>
        <v>-1.1629439320870183</v>
      </c>
      <c r="CX730" s="36">
        <f t="shared" si="1674"/>
        <v>-0.75928250595112745</v>
      </c>
      <c r="CY730" s="36">
        <f t="shared" si="1674"/>
        <v>-6.5603146064240669E-2</v>
      </c>
      <c r="CZ730" s="36">
        <f t="shared" si="1674"/>
        <v>0.25732599484447205</v>
      </c>
      <c r="DA730" s="36">
        <f t="shared" si="1674"/>
        <v>0.66098742098036301</v>
      </c>
      <c r="DB730" s="36">
        <f t="shared" si="1674"/>
        <v>-0.24117742385399807</v>
      </c>
      <c r="DC730" s="36">
        <f t="shared" si="1674"/>
        <v>8.1751717054714679E-2</v>
      </c>
      <c r="DD730" s="36">
        <f t="shared" si="1674"/>
        <v>0.48541314319060558</v>
      </c>
      <c r="DE730" s="36">
        <f t="shared" si="1674"/>
        <v>-0.76790025722327027</v>
      </c>
      <c r="DF730" s="36">
        <f t="shared" si="1674"/>
        <v>-0.44497111631455755</v>
      </c>
      <c r="DG730" s="36">
        <f t="shared" si="1674"/>
        <v>-4.1309690178666592E-2</v>
      </c>
    </row>
    <row r="731" spans="1:111" x14ac:dyDescent="0.2">
      <c r="B731" s="35">
        <f t="shared" ref="B731:B733" si="1675">K724</f>
        <v>0.62822621380090315</v>
      </c>
      <c r="D731" s="35">
        <f>$CE$4-$CE$7*SUMPRODUCT($B$4:$CD$4,AE732:DG732)</f>
        <v>-1.2150280781497713E-12</v>
      </c>
      <c r="F731" s="37" t="s">
        <v>403</v>
      </c>
      <c r="H731" s="35">
        <f t="shared" si="1671"/>
        <v>1.0721734423044076E-5</v>
      </c>
      <c r="I731" s="35">
        <f t="shared" si="1671"/>
        <v>-1.3920595509799259E-2</v>
      </c>
      <c r="J731" s="35">
        <f t="shared" si="1671"/>
        <v>-8.199299105097319E-6</v>
      </c>
      <c r="K731" s="35">
        <f t="shared" si="1671"/>
        <v>4.8781731486594732E-5</v>
      </c>
      <c r="M731" s="35">
        <v>1.6998313171512394E-14</v>
      </c>
      <c r="N731" s="35">
        <f>IFERROR(M731/(MAX(ABS(M730),ABS(M731),ABS(M732),ABS(M733))),0)</f>
        <v>0.32769001268950082</v>
      </c>
      <c r="P731" s="35">
        <f>L782</f>
        <v>0</v>
      </c>
      <c r="R731" s="35">
        <f>H782*J782</f>
        <v>-1.7472614400132374E-14</v>
      </c>
      <c r="T731" s="35">
        <f>P731-D731</f>
        <v>1.2150280781497713E-12</v>
      </c>
      <c r="V731" s="35">
        <v>-1.7000720354488787E-14</v>
      </c>
      <c r="X731" s="35">
        <v>-4.3709889244106584E-5</v>
      </c>
      <c r="Y731" s="35">
        <v>-1.4005905911071077E-2</v>
      </c>
      <c r="Z731" s="35">
        <v>1.6739967710545475E-5</v>
      </c>
      <c r="AA731" s="35">
        <v>1.2916321111715659E-4</v>
      </c>
      <c r="AC731" s="43">
        <f t="shared" ref="AC731:AC732" si="1676">SUM(AE731:DG731)</f>
        <v>127.41798401807598</v>
      </c>
      <c r="AD731" s="37" t="s">
        <v>404</v>
      </c>
      <c r="AE731" s="35">
        <f>EXP(AE730)</f>
        <v>1.0421748068763275</v>
      </c>
      <c r="AF731" s="35">
        <f t="shared" ref="AF731:CQ731" si="1677">EXP(AF730)</f>
        <v>1.4394179508633047</v>
      </c>
      <c r="AG731" s="35">
        <f t="shared" si="1677"/>
        <v>2.1552360579815022</v>
      </c>
      <c r="AH731" s="35">
        <f t="shared" si="1677"/>
        <v>0.87435868951829721</v>
      </c>
      <c r="AI731" s="35">
        <f t="shared" si="1677"/>
        <v>1.2076357870885508</v>
      </c>
      <c r="AJ731" s="35">
        <f t="shared" si="1677"/>
        <v>1.8081893390874402</v>
      </c>
      <c r="AK731" s="35">
        <f t="shared" si="1677"/>
        <v>0.51634123652245745</v>
      </c>
      <c r="AL731" s="35">
        <f t="shared" si="1677"/>
        <v>0.71315372403698707</v>
      </c>
      <c r="AM731" s="35">
        <f t="shared" si="1677"/>
        <v>1.067802871297016</v>
      </c>
      <c r="AN731" s="35">
        <f t="shared" si="1677"/>
        <v>1.7856621556806942</v>
      </c>
      <c r="AO731" s="35">
        <f t="shared" si="1677"/>
        <v>2.4662984982029701</v>
      </c>
      <c r="AP731" s="35">
        <f t="shared" si="1677"/>
        <v>3.6927811341276326</v>
      </c>
      <c r="AQ731" s="35">
        <f t="shared" si="1677"/>
        <v>1.4981260457092074</v>
      </c>
      <c r="AR731" s="35">
        <f t="shared" si="1677"/>
        <v>2.0691629740245601</v>
      </c>
      <c r="AS731" s="35">
        <f t="shared" si="1677"/>
        <v>3.0981513387291897</v>
      </c>
      <c r="AT731" s="35">
        <f t="shared" si="1677"/>
        <v>0.88469899616844172</v>
      </c>
      <c r="AU731" s="35">
        <f t="shared" si="1677"/>
        <v>1.2219174823583303</v>
      </c>
      <c r="AV731" s="35">
        <f t="shared" si="1677"/>
        <v>1.8295732773633748</v>
      </c>
      <c r="AW731" s="35">
        <f t="shared" si="1677"/>
        <v>3.6610943951316508</v>
      </c>
      <c r="AX731" s="35">
        <f t="shared" si="1677"/>
        <v>5.0565845167114007</v>
      </c>
      <c r="AY731" s="35">
        <f t="shared" si="1677"/>
        <v>7.5712083999724449</v>
      </c>
      <c r="AZ731" s="35">
        <f t="shared" si="1677"/>
        <v>3.0715669544197315</v>
      </c>
      <c r="BA731" s="35">
        <f t="shared" si="1677"/>
        <v>4.2423483875243537</v>
      </c>
      <c r="BB731" s="35">
        <f t="shared" si="1677"/>
        <v>6.3520551552302154</v>
      </c>
      <c r="BC731" s="35">
        <f t="shared" si="1677"/>
        <v>1.8138742124017215</v>
      </c>
      <c r="BD731" s="35">
        <f t="shared" si="1677"/>
        <v>2.5052640734664293</v>
      </c>
      <c r="BE731" s="35">
        <f t="shared" si="1677"/>
        <v>3.7511241697813364</v>
      </c>
      <c r="BF731" s="35">
        <f t="shared" si="1677"/>
        <v>0.66156608560131636</v>
      </c>
      <c r="BG731" s="35">
        <f t="shared" si="1677"/>
        <v>0.9137335627514438</v>
      </c>
      <c r="BH731" s="35">
        <f t="shared" si="1677"/>
        <v>1.3681304451210308</v>
      </c>
      <c r="BI731" s="35">
        <f t="shared" si="1677"/>
        <v>0.55503745803438853</v>
      </c>
      <c r="BJ731" s="35">
        <f t="shared" si="1677"/>
        <v>0.76659968675585588</v>
      </c>
      <c r="BK731" s="35">
        <f t="shared" si="1677"/>
        <v>1.1478273464233375</v>
      </c>
      <c r="BL731" s="35">
        <f t="shared" si="1677"/>
        <v>0.3277702055613419</v>
      </c>
      <c r="BM731" s="35">
        <f t="shared" si="1677"/>
        <v>0.45270554856075906</v>
      </c>
      <c r="BN731" s="35">
        <f t="shared" si="1677"/>
        <v>0.67783462150188267</v>
      </c>
      <c r="BO731" s="35">
        <f t="shared" si="1677"/>
        <v>1.1335272305044997</v>
      </c>
      <c r="BP731" s="35">
        <f t="shared" si="1677"/>
        <v>1.5655909475214982</v>
      </c>
      <c r="BQ731" s="35">
        <f t="shared" si="1677"/>
        <v>2.3441544967005856</v>
      </c>
      <c r="BR731" s="35">
        <f t="shared" si="1677"/>
        <v>0.95100109622476403</v>
      </c>
      <c r="BS731" s="35">
        <f t="shared" si="1677"/>
        <v>1.3134917867565086</v>
      </c>
      <c r="BT731" s="35">
        <f t="shared" si="1677"/>
        <v>1.9666872008802774</v>
      </c>
      <c r="BU731" s="35">
        <f t="shared" si="1677"/>
        <v>0.56160142038438732</v>
      </c>
      <c r="BV731" s="35">
        <f t="shared" si="1677"/>
        <v>0.77566561808814172</v>
      </c>
      <c r="BW731" s="35">
        <f t="shared" si="1677"/>
        <v>1.1614017374435466</v>
      </c>
      <c r="BX731" s="35">
        <f t="shared" si="1677"/>
        <v>2.3240399518615358</v>
      </c>
      <c r="BY731" s="35">
        <f t="shared" si="1677"/>
        <v>3.2098884017928104</v>
      </c>
      <c r="BZ731" s="35">
        <f t="shared" si="1677"/>
        <v>4.8061560031895549</v>
      </c>
      <c r="CA731" s="35">
        <f t="shared" si="1677"/>
        <v>1.9498115990621494</v>
      </c>
      <c r="CB731" s="35">
        <f t="shared" si="1677"/>
        <v>2.6930163711245756</v>
      </c>
      <c r="CC731" s="35">
        <f t="shared" si="1677"/>
        <v>4.0322451059479452</v>
      </c>
      <c r="CD731" s="35">
        <f t="shared" si="1677"/>
        <v>1.1514360686461869</v>
      </c>
      <c r="CE731" s="35">
        <f t="shared" si="1677"/>
        <v>1.5903260523524381</v>
      </c>
      <c r="CF731" s="35">
        <f t="shared" si="1677"/>
        <v>2.3811902928691833</v>
      </c>
      <c r="CG731" s="35">
        <f t="shared" si="1677"/>
        <v>0.26658674966184681</v>
      </c>
      <c r="CH731" s="35">
        <f t="shared" si="1677"/>
        <v>0.36820094900941192</v>
      </c>
      <c r="CI731" s="35">
        <f t="shared" si="1677"/>
        <v>0.551306145245825</v>
      </c>
      <c r="CJ731" s="35">
        <f t="shared" si="1677"/>
        <v>0.22365963899656544</v>
      </c>
      <c r="CK731" s="35">
        <f t="shared" si="1677"/>
        <v>0.30891141978398123</v>
      </c>
      <c r="CL731" s="35">
        <f t="shared" si="1677"/>
        <v>0.46253211601355287</v>
      </c>
      <c r="CM731" s="35">
        <f t="shared" si="1677"/>
        <v>0.13207931246531787</v>
      </c>
      <c r="CN731" s="35">
        <f t="shared" si="1677"/>
        <v>0.18242365104765274</v>
      </c>
      <c r="CO731" s="35">
        <f t="shared" si="1677"/>
        <v>0.2731423700327838</v>
      </c>
      <c r="CP731" s="35">
        <f t="shared" si="1677"/>
        <v>0.45676969634670195</v>
      </c>
      <c r="CQ731" s="35">
        <f t="shared" si="1677"/>
        <v>0.63087545006242485</v>
      </c>
      <c r="CR731" s="35">
        <f t="shared" ref="CR731:DG731" si="1678">EXP(CR730)</f>
        <v>0.94460786546003683</v>
      </c>
      <c r="CS731" s="35">
        <f t="shared" si="1678"/>
        <v>0.38321839145816783</v>
      </c>
      <c r="CT731" s="35">
        <f t="shared" si="1678"/>
        <v>0.52928877970018551</v>
      </c>
      <c r="CU731" s="35">
        <f t="shared" si="1678"/>
        <v>0.79250245726802027</v>
      </c>
      <c r="CV731" s="35">
        <f t="shared" si="1678"/>
        <v>0.22630467390067241</v>
      </c>
      <c r="CW731" s="35">
        <f t="shared" si="1678"/>
        <v>0.31256465597479172</v>
      </c>
      <c r="CX731" s="35">
        <f t="shared" si="1678"/>
        <v>0.46800209529374426</v>
      </c>
      <c r="CY731" s="35">
        <f t="shared" si="1678"/>
        <v>0.93650244523630211</v>
      </c>
      <c r="CZ731" s="35">
        <f t="shared" si="1678"/>
        <v>1.2934667215194724</v>
      </c>
      <c r="DA731" s="35">
        <f t="shared" si="1678"/>
        <v>1.9367037324676404</v>
      </c>
      <c r="DB731" s="35">
        <f t="shared" si="1678"/>
        <v>0.78570221170647037</v>
      </c>
      <c r="DC731" s="35">
        <f t="shared" si="1678"/>
        <v>1.0851863431174862</v>
      </c>
      <c r="DD731" s="35">
        <f t="shared" si="1678"/>
        <v>1.6248461643215963</v>
      </c>
      <c r="DE731" s="35">
        <f t="shared" si="1678"/>
        <v>0.463986298065445</v>
      </c>
      <c r="DF731" s="35">
        <f t="shared" si="1678"/>
        <v>0.64084278566644348</v>
      </c>
      <c r="DG731" s="35">
        <f t="shared" si="1678"/>
        <v>0.9595319263159543</v>
      </c>
    </row>
    <row r="732" spans="1:111" x14ac:dyDescent="0.2">
      <c r="B732" s="36">
        <f t="shared" si="1675"/>
        <v>-0.3511485555795148</v>
      </c>
      <c r="D732" s="36">
        <f>$CE$5-$CE$7*SUMPRODUCT($B$5:$CD$5,AE732:DG732)</f>
        <v>3.4106051316484809E-13</v>
      </c>
      <c r="F732" s="36">
        <f>SUMPRODUCT($B$7:$CD$7, LN(AE732:DG732))</f>
        <v>-487.23803414472991</v>
      </c>
      <c r="H732" s="36">
        <f t="shared" si="1671"/>
        <v>-9.4469360691074034E-6</v>
      </c>
      <c r="I732" s="36">
        <f t="shared" si="1671"/>
        <v>-8.199299105097319E-6</v>
      </c>
      <c r="J732" s="36">
        <f t="shared" si="1671"/>
        <v>-1.451220404753667E-2</v>
      </c>
      <c r="K732" s="36">
        <f t="shared" si="1671"/>
        <v>-2.0495316946577856E-5</v>
      </c>
      <c r="M732" s="36">
        <v>-4.9624811396230767E-15</v>
      </c>
      <c r="N732" s="36">
        <f>IFERROR(M732/(MAX(ABS(M730),ABS(M731),ABS(M732),ABS(M733))),0)</f>
        <v>-9.5665698778851838E-2</v>
      </c>
      <c r="P732" s="36">
        <f>L783</f>
        <v>0</v>
      </c>
      <c r="R732" s="36">
        <f>H783*J783</f>
        <v>5.100948461514245E-15</v>
      </c>
      <c r="T732" s="36">
        <f>P732-D732</f>
        <v>-3.4106051316484809E-13</v>
      </c>
      <c r="V732" s="36">
        <v>4.9626848115381032E-15</v>
      </c>
      <c r="X732" s="36">
        <v>6.5468981574755454E-6</v>
      </c>
      <c r="Y732" s="36">
        <v>1.6739967710545475E-5</v>
      </c>
      <c r="Z732" s="36">
        <v>-1.4519494669534835E-2</v>
      </c>
      <c r="AA732" s="36">
        <v>-4.4022833333674967E-5</v>
      </c>
      <c r="AC732" s="44">
        <f t="shared" si="1676"/>
        <v>1.0000000000000004</v>
      </c>
      <c r="AD732" s="37" t="s">
        <v>405</v>
      </c>
      <c r="AE732" s="36">
        <f t="shared" ref="AE732:BJ732" si="1679">AE731/$AC731</f>
        <v>8.1791814154623631E-3</v>
      </c>
      <c r="AF732" s="36">
        <f t="shared" si="1679"/>
        <v>1.1296819377232523E-2</v>
      </c>
      <c r="AG732" s="36">
        <f t="shared" si="1679"/>
        <v>1.6914692808793399E-2</v>
      </c>
      <c r="AH732" s="36">
        <f t="shared" si="1679"/>
        <v>6.8621293631066825E-3</v>
      </c>
      <c r="AI732" s="36">
        <f t="shared" si="1679"/>
        <v>9.4777499141505111E-3</v>
      </c>
      <c r="AJ732" s="36">
        <f t="shared" si="1679"/>
        <v>1.4191005712591747E-2</v>
      </c>
      <c r="AK732" s="36">
        <f t="shared" si="1679"/>
        <v>4.0523419084170049E-3</v>
      </c>
      <c r="AL732" s="36">
        <f t="shared" si="1679"/>
        <v>5.5969628583655544E-3</v>
      </c>
      <c r="AM732" s="36">
        <f t="shared" si="1679"/>
        <v>8.380315224148685E-3</v>
      </c>
      <c r="AN732" s="36">
        <f t="shared" si="1679"/>
        <v>1.4014208193934174E-2</v>
      </c>
      <c r="AO732" s="36">
        <f t="shared" si="1679"/>
        <v>1.9355968603718389E-2</v>
      </c>
      <c r="AP732" s="36">
        <f t="shared" si="1679"/>
        <v>2.8981632087380704E-2</v>
      </c>
      <c r="AQ732" s="36">
        <f t="shared" si="1679"/>
        <v>1.1757571407633303E-2</v>
      </c>
      <c r="AR732" s="36">
        <f t="shared" si="1679"/>
        <v>1.6239175262190784E-2</v>
      </c>
      <c r="AS732" s="36">
        <f t="shared" si="1679"/>
        <v>2.4314867030777027E-2</v>
      </c>
      <c r="AT732" s="36">
        <f t="shared" si="1679"/>
        <v>6.9432820098843748E-3</v>
      </c>
      <c r="AU732" s="36">
        <f t="shared" si="1679"/>
        <v>9.5898353107280732E-3</v>
      </c>
      <c r="AV732" s="36">
        <f t="shared" si="1679"/>
        <v>1.435883083116293E-2</v>
      </c>
      <c r="AW732" s="36">
        <f t="shared" si="1679"/>
        <v>2.8732948675536055E-2</v>
      </c>
      <c r="AX732" s="36">
        <f t="shared" si="1679"/>
        <v>3.9685014291185573E-2</v>
      </c>
      <c r="AY732" s="36">
        <f t="shared" si="1679"/>
        <v>5.9420249490828275E-2</v>
      </c>
      <c r="AZ732" s="36">
        <f t="shared" si="1679"/>
        <v>2.4106227846015738E-2</v>
      </c>
      <c r="BA732" s="36">
        <f t="shared" si="1679"/>
        <v>3.3294737946273883E-2</v>
      </c>
      <c r="BB732" s="36">
        <f t="shared" si="1679"/>
        <v>4.9852108430228262E-2</v>
      </c>
      <c r="BC732" s="36">
        <f t="shared" si="1679"/>
        <v>1.423562165403903E-2</v>
      </c>
      <c r="BD732" s="36">
        <f t="shared" si="1679"/>
        <v>1.966177767426475E-2</v>
      </c>
      <c r="BE732" s="36">
        <f t="shared" si="1679"/>
        <v>2.9439519065449882E-2</v>
      </c>
      <c r="BF732" s="36">
        <f t="shared" si="1679"/>
        <v>5.1920934921358053E-3</v>
      </c>
      <c r="BG732" s="36">
        <f t="shared" si="1679"/>
        <v>7.1711506801254848E-3</v>
      </c>
      <c r="BH732" s="36">
        <f t="shared" si="1679"/>
        <v>1.0737341794129648E-2</v>
      </c>
      <c r="BI732" s="36">
        <f t="shared" si="1679"/>
        <v>4.3560370407025812E-3</v>
      </c>
      <c r="BJ732" s="36">
        <f t="shared" si="1679"/>
        <v>6.0164166986592981E-3</v>
      </c>
      <c r="BK732" s="36">
        <f t="shared" ref="BK732:CP732" si="1680">BK731/$AC731</f>
        <v>9.0083621654263694E-3</v>
      </c>
      <c r="BL732" s="36">
        <f t="shared" si="1680"/>
        <v>2.5724014399320836E-3</v>
      </c>
      <c r="BM732" s="36">
        <f t="shared" si="1680"/>
        <v>3.552917212193034E-3</v>
      </c>
      <c r="BN732" s="36">
        <f t="shared" si="1680"/>
        <v>5.3197719829386298E-3</v>
      </c>
      <c r="BO732" s="36">
        <f t="shared" si="1680"/>
        <v>8.8961322001742966E-3</v>
      </c>
      <c r="BP732" s="36">
        <f t="shared" si="1680"/>
        <v>1.2287048485238925E-2</v>
      </c>
      <c r="BQ732" s="36">
        <f t="shared" si="1680"/>
        <v>1.8397359797876219E-2</v>
      </c>
      <c r="BR732" s="36">
        <f t="shared" si="1680"/>
        <v>7.4636332033777234E-3</v>
      </c>
      <c r="BS732" s="36">
        <f t="shared" si="1680"/>
        <v>1.0308527456926109E-2</v>
      </c>
      <c r="BT732" s="36">
        <f t="shared" si="1680"/>
        <v>1.543492636487857E-2</v>
      </c>
      <c r="BU732" s="36">
        <f t="shared" si="1680"/>
        <v>4.4075522361483642E-3</v>
      </c>
      <c r="BV732" s="36">
        <f t="shared" si="1680"/>
        <v>6.0875678112918734E-3</v>
      </c>
      <c r="BW732" s="36">
        <f t="shared" si="1680"/>
        <v>9.1148965069074231E-3</v>
      </c>
      <c r="BX732" s="36">
        <f t="shared" si="1680"/>
        <v>1.8239497114723138E-2</v>
      </c>
      <c r="BY732" s="36">
        <f t="shared" si="1680"/>
        <v>2.5191800251190947E-2</v>
      </c>
      <c r="BZ732" s="36">
        <f t="shared" si="1680"/>
        <v>3.7719604812674917E-2</v>
      </c>
      <c r="CA732" s="36">
        <f t="shared" si="1680"/>
        <v>1.5302483508023027E-2</v>
      </c>
      <c r="CB732" s="36">
        <f t="shared" si="1680"/>
        <v>2.1135292571749797E-2</v>
      </c>
      <c r="CC732" s="36">
        <f t="shared" si="1680"/>
        <v>3.1645808376437004E-2</v>
      </c>
      <c r="CD732" s="36">
        <f t="shared" si="1680"/>
        <v>9.0366840875683602E-3</v>
      </c>
      <c r="CE732" s="36">
        <f t="shared" si="1680"/>
        <v>1.2481174181242959E-2</v>
      </c>
      <c r="CF732" s="36">
        <f t="shared" si="1680"/>
        <v>1.8688023603727545E-2</v>
      </c>
      <c r="CG732" s="36">
        <f t="shared" si="1680"/>
        <v>2.092222316309979E-3</v>
      </c>
      <c r="CH732" s="36">
        <f t="shared" si="1680"/>
        <v>2.8897094224719297E-3</v>
      </c>
      <c r="CI732" s="36">
        <f t="shared" si="1680"/>
        <v>4.3267530050358875E-3</v>
      </c>
      <c r="CJ732" s="36">
        <f t="shared" si="1680"/>
        <v>1.7553223802758977E-3</v>
      </c>
      <c r="CK732" s="36">
        <f t="shared" si="1680"/>
        <v>2.424394187088676E-3</v>
      </c>
      <c r="CL732" s="36">
        <f t="shared" si="1680"/>
        <v>3.6300379383489255E-3</v>
      </c>
      <c r="CM732" s="36">
        <f t="shared" si="1680"/>
        <v>1.0365829712592268E-3</v>
      </c>
      <c r="CN732" s="36">
        <f t="shared" si="1680"/>
        <v>1.4316946893601255E-3</v>
      </c>
      <c r="CO732" s="36">
        <f t="shared" si="1680"/>
        <v>2.1436720423549851E-3</v>
      </c>
      <c r="CP732" s="36">
        <f t="shared" si="1680"/>
        <v>3.5848133987263753E-3</v>
      </c>
      <c r="CQ732" s="36">
        <f t="shared" ref="CQ732:DG732" si="1681">CQ731/$AC731</f>
        <v>4.9512276851980839E-3</v>
      </c>
      <c r="CR732" s="36">
        <f t="shared" si="1681"/>
        <v>7.4134579411178824E-3</v>
      </c>
      <c r="CS732" s="36">
        <f t="shared" si="1681"/>
        <v>3.0075690995378097E-3</v>
      </c>
      <c r="CT732" s="36">
        <f t="shared" si="1681"/>
        <v>4.1539566316250824E-3</v>
      </c>
      <c r="CU732" s="36">
        <f t="shared" si="1681"/>
        <v>6.2197064517642417E-3</v>
      </c>
      <c r="CV732" s="36">
        <f t="shared" si="1681"/>
        <v>1.7760811053843702E-3</v>
      </c>
      <c r="CW732" s="36">
        <f t="shared" si="1681"/>
        <v>2.4530654631174367E-3</v>
      </c>
      <c r="CX732" s="36">
        <f t="shared" si="1681"/>
        <v>3.6729673515110061E-3</v>
      </c>
      <c r="CY732" s="36">
        <f t="shared" si="1681"/>
        <v>7.3498450980314239E-3</v>
      </c>
      <c r="CZ732" s="36">
        <f t="shared" si="1681"/>
        <v>1.0151367026305929E-2</v>
      </c>
      <c r="DA732" s="36">
        <f t="shared" si="1681"/>
        <v>1.5199610536868111E-2</v>
      </c>
      <c r="DB732" s="36">
        <f t="shared" si="1681"/>
        <v>6.1663368617965869E-3</v>
      </c>
      <c r="DC732" s="36">
        <f t="shared" si="1681"/>
        <v>8.5167439390936971E-3</v>
      </c>
      <c r="DD732" s="36">
        <f t="shared" si="1681"/>
        <v>1.2752094430336378E-2</v>
      </c>
      <c r="DE732" s="36">
        <f t="shared" si="1681"/>
        <v>3.6414506291327147E-3</v>
      </c>
      <c r="DF732" s="36">
        <f t="shared" si="1681"/>
        <v>5.0294531859453309E-3</v>
      </c>
      <c r="DG732" s="36">
        <f t="shared" si="1681"/>
        <v>7.5305847421022728E-3</v>
      </c>
    </row>
    <row r="733" spans="1:111" x14ac:dyDescent="0.2">
      <c r="B733" s="35">
        <f t="shared" si="1675"/>
        <v>0.36329528352230184</v>
      </c>
      <c r="D733" s="35">
        <f>$CE$6-$CE$7*SUMPRODUCT($B$6:$CD$6,AE732:DG732)</f>
        <v>2.3980817331903381E-12</v>
      </c>
      <c r="H733" s="35">
        <f t="shared" si="1671"/>
        <v>5.1084567879200113E-5</v>
      </c>
      <c r="I733" s="35">
        <f t="shared" si="1671"/>
        <v>4.8781731486594732E-5</v>
      </c>
      <c r="J733" s="35">
        <f t="shared" si="1671"/>
        <v>-2.0495316946577856E-5</v>
      </c>
      <c r="K733" s="35">
        <f t="shared" si="1671"/>
        <v>-1.2708369558631163E-2</v>
      </c>
      <c r="M733" s="35">
        <v>-3.0683894489246397E-14</v>
      </c>
      <c r="N733" s="35">
        <f>IFERROR(M733/(MAX(ABS(M730),ABS(M731),ABS(M732),ABS(M733))),0)</f>
        <v>-0.59151785668917922</v>
      </c>
      <c r="P733" s="35">
        <f>L784</f>
        <v>-8.5265128291212022E-14</v>
      </c>
      <c r="R733" s="35">
        <f>H784*J784</f>
        <v>3.1540062316503843E-14</v>
      </c>
      <c r="T733" s="35">
        <f>P733-D733</f>
        <v>-2.4833468614815501E-12</v>
      </c>
      <c r="V733" s="35">
        <v>3.1775823736816898E-14</v>
      </c>
      <c r="X733" s="35">
        <v>-7.5303933877087295E-5</v>
      </c>
      <c r="Y733" s="35">
        <v>1.2916321111715659E-4</v>
      </c>
      <c r="Z733" s="35">
        <v>-4.4022833333674967E-5</v>
      </c>
      <c r="AA733" s="35">
        <v>-1.2720586485033887E-2</v>
      </c>
    </row>
    <row r="734" spans="1:111" x14ac:dyDescent="0.2">
      <c r="B734" s="3"/>
    </row>
    <row r="735" spans="1:111" ht="13.5" thickBot="1" x14ac:dyDescent="0.25">
      <c r="B735" s="39" t="s">
        <v>406</v>
      </c>
      <c r="D735" s="39" t="s">
        <v>407</v>
      </c>
      <c r="E735" s="39" t="s">
        <v>408</v>
      </c>
      <c r="F735" s="39" t="s">
        <v>409</v>
      </c>
      <c r="H735" s="39" t="s">
        <v>386</v>
      </c>
      <c r="I735" s="39" t="s">
        <v>410</v>
      </c>
      <c r="J735" s="39" t="s">
        <v>411</v>
      </c>
      <c r="K735" s="39" t="s">
        <v>388</v>
      </c>
      <c r="L735" s="39" t="s">
        <v>412</v>
      </c>
      <c r="M735" s="39" t="s">
        <v>413</v>
      </c>
    </row>
    <row r="736" spans="1:111" ht="13.5" thickTop="1" x14ac:dyDescent="0.2">
      <c r="B736" s="32">
        <v>1</v>
      </c>
      <c r="D736" s="32">
        <v>0</v>
      </c>
      <c r="E736" s="32"/>
      <c r="F736" s="32" t="b">
        <v>0</v>
      </c>
      <c r="H736" s="32">
        <v>0</v>
      </c>
      <c r="I736" s="32">
        <f>B730</f>
        <v>-0.68168263192235679</v>
      </c>
      <c r="J736" s="32">
        <f>IF(SUMPRODUCT(L736:L739,N730:N733)&gt;0,N730,-N730)</f>
        <v>-1</v>
      </c>
      <c r="K736" s="32">
        <f>I736+J736*H736</f>
        <v>-0.68168263192235679</v>
      </c>
      <c r="L736" s="32">
        <f>D730</f>
        <v>-2.7782220968219917E-12</v>
      </c>
      <c r="M736" s="32">
        <f>SUMPRODUCT(L736:L739,J736:J739)</f>
        <v>4.6275106224689997E-12</v>
      </c>
    </row>
    <row r="737" spans="2:97" ht="13.5" thickBot="1" x14ac:dyDescent="0.25">
      <c r="H737" s="33">
        <f>H736</f>
        <v>0</v>
      </c>
      <c r="I737" s="33">
        <f>B731</f>
        <v>0.62822621380090315</v>
      </c>
      <c r="J737" s="32">
        <f>IF(SUMPRODUCT(L736:L739,N730:N733)&gt;0,N731,-N731)</f>
        <v>-0.32769001268950082</v>
      </c>
      <c r="K737" s="33">
        <f t="shared" ref="K737:K739" si="1682">I737+J737*H737</f>
        <v>0.62822621380090315</v>
      </c>
      <c r="L737" s="32">
        <f>D731</f>
        <v>-1.2150280781497713E-12</v>
      </c>
      <c r="M737" s="39" t="s">
        <v>414</v>
      </c>
    </row>
    <row r="738" spans="2:97" ht="13.5" thickTop="1" x14ac:dyDescent="0.2">
      <c r="H738" s="33">
        <f t="shared" ref="H738:H739" si="1683">H737</f>
        <v>0</v>
      </c>
      <c r="I738" s="32">
        <f>B732</f>
        <v>-0.3511485555795148</v>
      </c>
      <c r="J738" s="32">
        <f>IF(SUMPRODUCT(L736:L739,N730:N733)&gt;0,N732,-N732)</f>
        <v>9.5665698778851838E-2</v>
      </c>
      <c r="K738" s="32">
        <f t="shared" si="1682"/>
        <v>-0.3511485555795148</v>
      </c>
      <c r="L738" s="32">
        <f>D732</f>
        <v>3.4106051316484809E-13</v>
      </c>
      <c r="M738" s="32">
        <f>F732</f>
        <v>-487.23803414472991</v>
      </c>
    </row>
    <row r="739" spans="2:97" x14ac:dyDescent="0.2">
      <c r="H739" s="33">
        <f t="shared" si="1683"/>
        <v>0</v>
      </c>
      <c r="I739" s="34">
        <f>B733</f>
        <v>0.36329528352230184</v>
      </c>
      <c r="J739" s="32">
        <f>IF(SUMPRODUCT(L736:L739,N730:N733)&gt;0,N733,-N733)</f>
        <v>0.59151785668917922</v>
      </c>
      <c r="K739" s="34">
        <f t="shared" si="1682"/>
        <v>0.36329528352230184</v>
      </c>
      <c r="L739" s="32">
        <f>D733</f>
        <v>2.3980817331903381E-12</v>
      </c>
    </row>
    <row r="740" spans="2:97" ht="13.5" thickBot="1" x14ac:dyDescent="0.25">
      <c r="B740" s="39" t="s">
        <v>406</v>
      </c>
      <c r="D740" s="39" t="s">
        <v>407</v>
      </c>
      <c r="E740" s="39" t="s">
        <v>408</v>
      </c>
      <c r="F740" s="39" t="s">
        <v>409</v>
      </c>
      <c r="H740" s="39" t="s">
        <v>386</v>
      </c>
      <c r="I740" s="39" t="s">
        <v>410</v>
      </c>
      <c r="J740" s="39" t="s">
        <v>411</v>
      </c>
      <c r="K740" s="39" t="s">
        <v>388</v>
      </c>
      <c r="L740" s="39" t="s">
        <v>412</v>
      </c>
      <c r="M740" s="39" t="s">
        <v>413</v>
      </c>
      <c r="O740" s="45" t="s">
        <v>375</v>
      </c>
    </row>
    <row r="741" spans="2:97" ht="14.25" thickTop="1" thickBot="1" x14ac:dyDescent="0.25">
      <c r="B741" s="32">
        <f>1+B736</f>
        <v>2</v>
      </c>
      <c r="D741" s="32">
        <v>0</v>
      </c>
      <c r="E741" s="32">
        <f>H741</f>
        <v>4.4032460982708906E-13</v>
      </c>
      <c r="F741" s="32" t="b">
        <f>OR(F736,M741*M736&lt;=0)</f>
        <v>1</v>
      </c>
      <c r="H741" s="32">
        <f>ABS(H723)</f>
        <v>4.4032460982708906E-13</v>
      </c>
      <c r="I741" s="32">
        <f>I736</f>
        <v>-0.68168263192235679</v>
      </c>
      <c r="J741" s="32">
        <f>J736</f>
        <v>-1</v>
      </c>
      <c r="K741" s="32">
        <f>I741+J741*H741</f>
        <v>-0.6816826319227971</v>
      </c>
      <c r="L741" s="32">
        <f>$CE$3-$CE$7*SUMPRODUCT($B$3:$CD$3,Q743:CS743)</f>
        <v>2.0833113012486137E-11</v>
      </c>
      <c r="M741" s="32">
        <f>SUMPRODUCT(L741:L744,J741:J744)</f>
        <v>-3.4699821829678711E-11</v>
      </c>
      <c r="O741" s="46">
        <f>SUM(Q741:CS741)</f>
        <v>7.3626050838288668</v>
      </c>
      <c r="P741" s="39" t="s">
        <v>402</v>
      </c>
      <c r="Q741" s="32">
        <f t="shared" ref="Q741:AV741" si="1684">SUMPRODUCT(B$3:B$6,$K741:$K744)</f>
        <v>4.1309690178948644E-2</v>
      </c>
      <c r="R741" s="32">
        <f t="shared" si="1684"/>
        <v>0.3642388310878929</v>
      </c>
      <c r="S741" s="32">
        <f t="shared" si="1684"/>
        <v>0.76790025722407318</v>
      </c>
      <c r="T741" s="32">
        <f t="shared" si="1684"/>
        <v>-0.13426458761078769</v>
      </c>
      <c r="U741" s="32">
        <f t="shared" si="1684"/>
        <v>0.18866455329815657</v>
      </c>
      <c r="V741" s="32">
        <f t="shared" si="1684"/>
        <v>0.59232597943433696</v>
      </c>
      <c r="W741" s="32">
        <f t="shared" si="1684"/>
        <v>-0.66098742097999663</v>
      </c>
      <c r="X741" s="32">
        <f t="shared" si="1684"/>
        <v>-0.33805828007105243</v>
      </c>
      <c r="Y741" s="32">
        <f t="shared" si="1684"/>
        <v>6.5603146065127904E-2</v>
      </c>
      <c r="Z741" s="32">
        <f t="shared" si="1684"/>
        <v>0.57978930200817058</v>
      </c>
      <c r="AA741" s="32">
        <f t="shared" si="1684"/>
        <v>0.90271844291711478</v>
      </c>
      <c r="AB741" s="32">
        <f t="shared" si="1684"/>
        <v>1.3063798690532951</v>
      </c>
      <c r="AC741" s="32">
        <f t="shared" si="1684"/>
        <v>0.40421502421843419</v>
      </c>
      <c r="AD741" s="32">
        <f t="shared" si="1684"/>
        <v>0.72714416512737845</v>
      </c>
      <c r="AE741" s="32">
        <f t="shared" si="1684"/>
        <v>1.1308055912635588</v>
      </c>
      <c r="AF741" s="32">
        <f t="shared" si="1684"/>
        <v>-0.1225078091507748</v>
      </c>
      <c r="AG741" s="32">
        <f t="shared" si="1684"/>
        <v>0.20042133175816945</v>
      </c>
      <c r="AH741" s="32">
        <f t="shared" si="1684"/>
        <v>0.60408275789434973</v>
      </c>
      <c r="AI741" s="32">
        <f t="shared" si="1684"/>
        <v>1.2977621177804664</v>
      </c>
      <c r="AJ741" s="32">
        <f t="shared" si="1684"/>
        <v>1.6206912586894107</v>
      </c>
      <c r="AK741" s="32">
        <f t="shared" si="1684"/>
        <v>2.0243526848255908</v>
      </c>
      <c r="AL741" s="32">
        <f t="shared" si="1684"/>
        <v>1.1221878399907301</v>
      </c>
      <c r="AM741" s="32">
        <f t="shared" si="1684"/>
        <v>1.4451169808996744</v>
      </c>
      <c r="AN741" s="32">
        <f t="shared" si="1684"/>
        <v>1.8487784070358546</v>
      </c>
      <c r="AO741" s="32">
        <f t="shared" si="1684"/>
        <v>0.59546500662152102</v>
      </c>
      <c r="AP741" s="32">
        <f t="shared" si="1684"/>
        <v>0.91839414753046522</v>
      </c>
      <c r="AQ741" s="32">
        <f t="shared" si="1684"/>
        <v>1.3220555736666455</v>
      </c>
      <c r="AR741" s="32">
        <f t="shared" si="1684"/>
        <v>-0.41314539776958276</v>
      </c>
      <c r="AS741" s="32">
        <f t="shared" si="1684"/>
        <v>-9.02162568606385E-2</v>
      </c>
      <c r="AT741" s="32">
        <f t="shared" si="1684"/>
        <v>0.31344516927554184</v>
      </c>
      <c r="AU741" s="32">
        <f t="shared" si="1684"/>
        <v>-0.58871967555931914</v>
      </c>
      <c r="AV741" s="32">
        <f t="shared" si="1684"/>
        <v>-0.26579053465037483</v>
      </c>
      <c r="AW741" s="32">
        <f t="shared" ref="AW741:CB741" si="1685">SUMPRODUCT(AH$3:AH$6,$K741:$K744)</f>
        <v>0.1378708914858055</v>
      </c>
      <c r="AX741" s="32">
        <f t="shared" si="1685"/>
        <v>-1.115442508928528</v>
      </c>
      <c r="AY741" s="32">
        <f t="shared" si="1685"/>
        <v>-0.79251336801958383</v>
      </c>
      <c r="AZ741" s="32">
        <f t="shared" si="1685"/>
        <v>-0.3888519418834035</v>
      </c>
      <c r="BA741" s="32">
        <f t="shared" si="1685"/>
        <v>0.12533421405963913</v>
      </c>
      <c r="BB741" s="32">
        <f t="shared" si="1685"/>
        <v>0.44826335496858338</v>
      </c>
      <c r="BC741" s="32">
        <f t="shared" si="1685"/>
        <v>0.85192478110476366</v>
      </c>
      <c r="BD741" s="32">
        <f t="shared" si="1685"/>
        <v>-5.0240063730097206E-2</v>
      </c>
      <c r="BE741" s="32">
        <f t="shared" si="1685"/>
        <v>0.27268907717884705</v>
      </c>
      <c r="BF741" s="32">
        <f t="shared" si="1685"/>
        <v>0.67635050331502744</v>
      </c>
      <c r="BG741" s="32">
        <f t="shared" si="1685"/>
        <v>-0.57696289709930626</v>
      </c>
      <c r="BH741" s="32">
        <f t="shared" si="1685"/>
        <v>-0.25403375619036195</v>
      </c>
      <c r="BI741" s="32">
        <f t="shared" si="1685"/>
        <v>0.14962766994581836</v>
      </c>
      <c r="BJ741" s="32">
        <f t="shared" si="1685"/>
        <v>0.84330702983193495</v>
      </c>
      <c r="BK741" s="32">
        <f t="shared" si="1685"/>
        <v>1.1662361707408793</v>
      </c>
      <c r="BL741" s="32">
        <f t="shared" si="1685"/>
        <v>1.5698975968770594</v>
      </c>
      <c r="BM741" s="32">
        <f t="shared" si="1685"/>
        <v>0.66773275204219873</v>
      </c>
      <c r="BN741" s="32">
        <f t="shared" si="1685"/>
        <v>0.99066189295114293</v>
      </c>
      <c r="BO741" s="32">
        <f t="shared" si="1685"/>
        <v>1.3943233190873232</v>
      </c>
      <c r="BP741" s="32">
        <f t="shared" si="1685"/>
        <v>0.14100991867298956</v>
      </c>
      <c r="BQ741" s="32">
        <f t="shared" si="1685"/>
        <v>0.46393905958193382</v>
      </c>
      <c r="BR741" s="32">
        <f t="shared" si="1685"/>
        <v>0.8676004857181141</v>
      </c>
      <c r="BS741" s="32">
        <f t="shared" si="1685"/>
        <v>-1.3220555736666455</v>
      </c>
      <c r="BT741" s="32">
        <f t="shared" si="1685"/>
        <v>-0.9991264327577013</v>
      </c>
      <c r="BU741" s="32">
        <f t="shared" si="1685"/>
        <v>-0.59546500662152102</v>
      </c>
      <c r="BV741" s="32">
        <f t="shared" si="1685"/>
        <v>-1.4976298514563817</v>
      </c>
      <c r="BW741" s="32">
        <f t="shared" si="1685"/>
        <v>-1.1747007105474374</v>
      </c>
      <c r="BX741" s="32">
        <f t="shared" si="1685"/>
        <v>-0.77103928441125724</v>
      </c>
      <c r="BY741" s="32">
        <f t="shared" si="1685"/>
        <v>-2.0243526848255908</v>
      </c>
      <c r="BZ741" s="32">
        <f t="shared" si="1685"/>
        <v>-1.7014235439166465</v>
      </c>
      <c r="CA741" s="32">
        <f t="shared" si="1685"/>
        <v>-1.2977621177804664</v>
      </c>
      <c r="CB741" s="32">
        <f t="shared" si="1685"/>
        <v>-0.78357596183742362</v>
      </c>
      <c r="CC741" s="32">
        <f t="shared" ref="CC741:CS741" si="1686">SUMPRODUCT(BN$3:BN$6,$K741:$K744)</f>
        <v>-0.46064682092847942</v>
      </c>
      <c r="CD741" s="32">
        <f t="shared" si="1686"/>
        <v>-5.6985394792299082E-2</v>
      </c>
      <c r="CE741" s="32">
        <f t="shared" si="1686"/>
        <v>-0.95915023962716006</v>
      </c>
      <c r="CF741" s="32">
        <f t="shared" si="1686"/>
        <v>-0.63622109871821575</v>
      </c>
      <c r="CG741" s="32">
        <f t="shared" si="1686"/>
        <v>-0.23255967258203541</v>
      </c>
      <c r="CH741" s="32">
        <f t="shared" si="1686"/>
        <v>-1.4858730729963689</v>
      </c>
      <c r="CI741" s="32">
        <f t="shared" si="1686"/>
        <v>-1.1629439320874246</v>
      </c>
      <c r="CJ741" s="32">
        <f t="shared" si="1686"/>
        <v>-0.75928250595124447</v>
      </c>
      <c r="CK741" s="32">
        <f t="shared" si="1686"/>
        <v>-6.5603146065127904E-2</v>
      </c>
      <c r="CL741" s="32">
        <f t="shared" si="1686"/>
        <v>0.25732599484381635</v>
      </c>
      <c r="CM741" s="32">
        <f t="shared" si="1686"/>
        <v>0.66098742097999663</v>
      </c>
      <c r="CN741" s="32">
        <f t="shared" si="1686"/>
        <v>-0.24117742385486424</v>
      </c>
      <c r="CO741" s="32">
        <f t="shared" si="1686"/>
        <v>8.175171705408002E-2</v>
      </c>
      <c r="CP741" s="32">
        <f t="shared" si="1686"/>
        <v>0.48541314319026035</v>
      </c>
      <c r="CQ741" s="32">
        <f t="shared" si="1686"/>
        <v>-0.76790025722407318</v>
      </c>
      <c r="CR741" s="32">
        <f t="shared" si="1686"/>
        <v>-0.44497111631512898</v>
      </c>
      <c r="CS741" s="32">
        <f t="shared" si="1686"/>
        <v>-4.1309690178948644E-2</v>
      </c>
    </row>
    <row r="742" spans="2:97" ht="14.25" thickTop="1" thickBot="1" x14ac:dyDescent="0.25">
      <c r="H742" s="33">
        <f>H741</f>
        <v>4.4032460982708906E-13</v>
      </c>
      <c r="I742" s="33">
        <f t="shared" ref="I742:J742" si="1687">I737</f>
        <v>0.62822621380090315</v>
      </c>
      <c r="J742" s="33">
        <f t="shared" si="1687"/>
        <v>-0.32769001268950082</v>
      </c>
      <c r="K742" s="33">
        <f t="shared" ref="K742:K744" si="1688">I742+J742*H742</f>
        <v>0.62822621380075883</v>
      </c>
      <c r="L742" s="33">
        <f>$CE$4-$CE$7*SUMPRODUCT($B$4:$CD$4,Q743:CS743)</f>
        <v>9.1517904365900904E-12</v>
      </c>
      <c r="M742" s="39" t="s">
        <v>414</v>
      </c>
      <c r="O742" s="47">
        <f t="shared" ref="O742:O743" si="1689">SUM(Q742:CS742)</f>
        <v>127.41798401810237</v>
      </c>
      <c r="P742" s="39" t="s">
        <v>404</v>
      </c>
      <c r="Q742" s="33">
        <f>EXP(Q741)</f>
        <v>1.0421748068766212</v>
      </c>
      <c r="R742" s="33">
        <f>EXP(R741)</f>
        <v>1.4394179508640441</v>
      </c>
      <c r="S742" s="33">
        <f t="shared" ref="S742:CD742" si="1690">EXP(S741)</f>
        <v>2.1552360579832328</v>
      </c>
      <c r="T742" s="33">
        <f t="shared" si="1690"/>
        <v>0.87435868951856222</v>
      </c>
      <c r="U742" s="33">
        <f t="shared" si="1690"/>
        <v>1.2076357870891963</v>
      </c>
      <c r="V742" s="33">
        <f t="shared" si="1690"/>
        <v>1.8081893390889303</v>
      </c>
      <c r="W742" s="33">
        <f t="shared" si="1690"/>
        <v>0.51634123652264663</v>
      </c>
      <c r="X742" s="33">
        <f t="shared" si="1690"/>
        <v>0.71315372403741339</v>
      </c>
      <c r="Y742" s="33">
        <f t="shared" si="1690"/>
        <v>1.0678028712979635</v>
      </c>
      <c r="Z742" s="33">
        <f t="shared" si="1690"/>
        <v>1.7856621556809769</v>
      </c>
      <c r="AA742" s="33">
        <f t="shared" si="1690"/>
        <v>2.4662984982039315</v>
      </c>
      <c r="AB742" s="33">
        <f t="shared" si="1690"/>
        <v>3.6927811341301409</v>
      </c>
      <c r="AC742" s="33">
        <f t="shared" si="1690"/>
        <v>1.4981260457094763</v>
      </c>
      <c r="AD742" s="33">
        <f t="shared" si="1690"/>
        <v>2.0691629740254105</v>
      </c>
      <c r="AE742" s="33">
        <f t="shared" si="1690"/>
        <v>3.0981513387313595</v>
      </c>
      <c r="AF742" s="33">
        <f t="shared" si="1690"/>
        <v>0.88469899616865633</v>
      </c>
      <c r="AG742" s="33">
        <f t="shared" si="1690"/>
        <v>1.2219174823589098</v>
      </c>
      <c r="AH742" s="33">
        <f t="shared" si="1690"/>
        <v>1.8295732773647717</v>
      </c>
      <c r="AI742" s="33">
        <f t="shared" si="1690"/>
        <v>3.6610943951316264</v>
      </c>
      <c r="AJ742" s="33">
        <f t="shared" si="1690"/>
        <v>5.0565845167125376</v>
      </c>
      <c r="AK742" s="33">
        <f t="shared" si="1690"/>
        <v>7.5712083999763387</v>
      </c>
      <c r="AL742" s="33">
        <f t="shared" si="1690"/>
        <v>3.0715669544197763</v>
      </c>
      <c r="AM742" s="33">
        <f t="shared" si="1690"/>
        <v>4.2423483875253982</v>
      </c>
      <c r="AN742" s="33">
        <f t="shared" si="1690"/>
        <v>6.352055155233618</v>
      </c>
      <c r="AO742" s="33">
        <f t="shared" si="1690"/>
        <v>1.8138742124018625</v>
      </c>
      <c r="AP742" s="33">
        <f t="shared" si="1690"/>
        <v>2.5052640734672038</v>
      </c>
      <c r="AQ742" s="33">
        <f t="shared" si="1690"/>
        <v>3.7511241697835818</v>
      </c>
      <c r="AR742" s="33">
        <f t="shared" si="1690"/>
        <v>0.6615660856013087</v>
      </c>
      <c r="AS742" s="33">
        <f t="shared" si="1690"/>
        <v>0.91373356275164486</v>
      </c>
      <c r="AT742" s="33">
        <f t="shared" si="1690"/>
        <v>1.3681304451217278</v>
      </c>
      <c r="AU742" s="33">
        <f t="shared" si="1690"/>
        <v>0.55503745803439386</v>
      </c>
      <c r="AV742" s="33">
        <f t="shared" si="1690"/>
        <v>0.76659968675604073</v>
      </c>
      <c r="AW742" s="33">
        <f t="shared" si="1690"/>
        <v>1.1478273464239466</v>
      </c>
      <c r="AX742" s="33">
        <f t="shared" si="1690"/>
        <v>0.32777020556136577</v>
      </c>
      <c r="AY742" s="33">
        <f t="shared" si="1690"/>
        <v>0.45270554856089684</v>
      </c>
      <c r="AZ742" s="33">
        <f t="shared" si="1690"/>
        <v>0.67783462150228513</v>
      </c>
      <c r="BA742" s="33">
        <f t="shared" si="1690"/>
        <v>1.1335272305043465</v>
      </c>
      <c r="BB742" s="33">
        <f t="shared" si="1690"/>
        <v>1.5655909475216492</v>
      </c>
      <c r="BC742" s="33">
        <f t="shared" si="1690"/>
        <v>2.3441544967014898</v>
      </c>
      <c r="BD742" s="33">
        <f t="shared" si="1690"/>
        <v>0.95100109622465556</v>
      </c>
      <c r="BE742" s="33">
        <f t="shared" si="1690"/>
        <v>1.3134917867566627</v>
      </c>
      <c r="BF742" s="33">
        <f t="shared" si="1690"/>
        <v>1.9666872008810774</v>
      </c>
      <c r="BG742" s="33">
        <f t="shared" si="1690"/>
        <v>0.56160142038435867</v>
      </c>
      <c r="BH742" s="33">
        <f t="shared" si="1690"/>
        <v>0.77566561808828183</v>
      </c>
      <c r="BI742" s="33">
        <f t="shared" si="1690"/>
        <v>1.1614017374440924</v>
      </c>
      <c r="BJ742" s="33">
        <f t="shared" si="1690"/>
        <v>2.3240399518608381</v>
      </c>
      <c r="BK742" s="33">
        <f t="shared" si="1690"/>
        <v>3.2098884017925902</v>
      </c>
      <c r="BL742" s="33">
        <f t="shared" si="1690"/>
        <v>4.8061560031906154</v>
      </c>
      <c r="BM742" s="33">
        <f t="shared" si="1690"/>
        <v>1.9498115990616056</v>
      </c>
      <c r="BN742" s="33">
        <f t="shared" si="1690"/>
        <v>2.6930163711244481</v>
      </c>
      <c r="BO742" s="33">
        <f t="shared" si="1690"/>
        <v>4.0322451059489204</v>
      </c>
      <c r="BP742" s="33">
        <f t="shared" si="1690"/>
        <v>1.1514360686459384</v>
      </c>
      <c r="BQ742" s="33">
        <f t="shared" si="1690"/>
        <v>1.5903260523524629</v>
      </c>
      <c r="BR742" s="33">
        <f t="shared" si="1690"/>
        <v>2.3811902928699094</v>
      </c>
      <c r="BS742" s="33">
        <f t="shared" si="1690"/>
        <v>0.26658674966168722</v>
      </c>
      <c r="BT742" s="33">
        <f t="shared" si="1690"/>
        <v>0.36820094900927675</v>
      </c>
      <c r="BU742" s="33">
        <f t="shared" si="1690"/>
        <v>0.55130614524578214</v>
      </c>
      <c r="BV742" s="33">
        <f t="shared" si="1690"/>
        <v>0.22365963899643632</v>
      </c>
      <c r="BW742" s="33">
        <f t="shared" si="1690"/>
        <v>0.30891141978387443</v>
      </c>
      <c r="BX742" s="33">
        <f t="shared" si="1690"/>
        <v>0.46253211601352678</v>
      </c>
      <c r="BY742" s="33">
        <f t="shared" si="1690"/>
        <v>0.13207931246524995</v>
      </c>
      <c r="BZ742" s="33">
        <f t="shared" si="1690"/>
        <v>0.18242365104760117</v>
      </c>
      <c r="CA742" s="33">
        <f t="shared" si="1690"/>
        <v>0.27314237003278558</v>
      </c>
      <c r="CB742" s="33">
        <f t="shared" si="1690"/>
        <v>0.4567696963463721</v>
      </c>
      <c r="CC742" s="33">
        <f t="shared" si="1690"/>
        <v>0.63087545006211521</v>
      </c>
      <c r="CD742" s="33">
        <f t="shared" si="1690"/>
        <v>0.94460786545984665</v>
      </c>
      <c r="CE742" s="33">
        <f t="shared" ref="CE742:CS742" si="1691">EXP(CE741)</f>
        <v>0.3832183914578991</v>
      </c>
      <c r="CF742" s="33">
        <f t="shared" si="1691"/>
        <v>0.52928877969993682</v>
      </c>
      <c r="CG742" s="33">
        <f t="shared" si="1691"/>
        <v>0.79250245726787738</v>
      </c>
      <c r="CH742" s="33">
        <f t="shared" si="1691"/>
        <v>0.22630467390052803</v>
      </c>
      <c r="CI742" s="33">
        <f t="shared" si="1691"/>
        <v>0.31256465597466471</v>
      </c>
      <c r="CJ742" s="33">
        <f t="shared" si="1691"/>
        <v>0.46800209529368947</v>
      </c>
      <c r="CK742" s="33">
        <f t="shared" si="1691"/>
        <v>0.93650244523547121</v>
      </c>
      <c r="CL742" s="33">
        <f t="shared" si="1691"/>
        <v>1.2934667215186242</v>
      </c>
      <c r="CM742" s="33">
        <f t="shared" si="1691"/>
        <v>1.9367037324669307</v>
      </c>
      <c r="CN742" s="33">
        <f t="shared" si="1691"/>
        <v>0.7857022117057898</v>
      </c>
      <c r="CO742" s="33">
        <f t="shared" si="1691"/>
        <v>1.0851863431167976</v>
      </c>
      <c r="CP742" s="33">
        <f t="shared" si="1691"/>
        <v>1.6248461643210355</v>
      </c>
      <c r="CQ742" s="33">
        <f t="shared" si="1691"/>
        <v>0.46398629806507247</v>
      </c>
      <c r="CR742" s="33">
        <f t="shared" si="1691"/>
        <v>0.64084278566607733</v>
      </c>
      <c r="CS742" s="33">
        <f t="shared" si="1691"/>
        <v>0.95953192631568363</v>
      </c>
    </row>
    <row r="743" spans="2:97" ht="14.25" thickTop="1" thickBot="1" x14ac:dyDescent="0.25">
      <c r="H743" s="32">
        <f t="shared" ref="H743:H744" si="1692">H742</f>
        <v>4.4032460982708906E-13</v>
      </c>
      <c r="I743" s="32">
        <f t="shared" ref="I743:J743" si="1693">I738</f>
        <v>-0.3511485555795148</v>
      </c>
      <c r="J743" s="32">
        <f t="shared" si="1693"/>
        <v>9.5665698778851838E-2</v>
      </c>
      <c r="K743" s="32">
        <f t="shared" si="1688"/>
        <v>-0.35114855557947267</v>
      </c>
      <c r="L743" s="32">
        <f>$CE$5-$CE$7*SUMPRODUCT($B$5:$CD$5,Q743:CS743)</f>
        <v>-2.5579538487363607E-12</v>
      </c>
      <c r="M743" s="32">
        <f>SUMPRODUCT($B$7:$CD$7, LN(Q743:CS743))</f>
        <v>-487.23803414473014</v>
      </c>
      <c r="O743" s="48">
        <f t="shared" si="1689"/>
        <v>0.99999999999999967</v>
      </c>
      <c r="P743" s="39" t="s">
        <v>405</v>
      </c>
      <c r="Q743" s="32">
        <f t="shared" ref="Q743:AV743" si="1694">Q742/$O742</f>
        <v>8.1791814154629737E-3</v>
      </c>
      <c r="R743" s="32">
        <f t="shared" si="1694"/>
        <v>1.1296819377235987E-2</v>
      </c>
      <c r="S743" s="32">
        <f t="shared" si="1694"/>
        <v>1.6914692808803478E-2</v>
      </c>
      <c r="T743" s="32">
        <f t="shared" si="1694"/>
        <v>6.8621293631073409E-3</v>
      </c>
      <c r="U743" s="32">
        <f t="shared" si="1694"/>
        <v>9.4777499141536128E-3</v>
      </c>
      <c r="V743" s="32">
        <f t="shared" si="1694"/>
        <v>1.4191005712600503E-2</v>
      </c>
      <c r="W743" s="32">
        <f t="shared" si="1694"/>
        <v>4.0523419084176502E-3</v>
      </c>
      <c r="X743" s="32">
        <f t="shared" si="1694"/>
        <v>5.5969628583677411E-3</v>
      </c>
      <c r="Y743" s="32">
        <f t="shared" si="1694"/>
        <v>8.3803152241543853E-3</v>
      </c>
      <c r="Z743" s="32">
        <f t="shared" si="1694"/>
        <v>1.4014208193933491E-2</v>
      </c>
      <c r="AA743" s="32">
        <f t="shared" si="1694"/>
        <v>1.9355968603721924E-2</v>
      </c>
      <c r="AB743" s="32">
        <f t="shared" si="1694"/>
        <v>2.8981632087394387E-2</v>
      </c>
      <c r="AC743" s="32">
        <f t="shared" si="1694"/>
        <v>1.1757571407632979E-2</v>
      </c>
      <c r="AD743" s="32">
        <f t="shared" si="1694"/>
        <v>1.6239175262194094E-2</v>
      </c>
      <c r="AE743" s="32">
        <f t="shared" si="1694"/>
        <v>2.4314867030789018E-2</v>
      </c>
      <c r="AF743" s="32">
        <f t="shared" si="1694"/>
        <v>6.9432820098846203E-3</v>
      </c>
      <c r="AG743" s="32">
        <f t="shared" si="1694"/>
        <v>9.5898353107306353E-3</v>
      </c>
      <c r="AH743" s="32">
        <f t="shared" si="1694"/>
        <v>1.4358830831170918E-2</v>
      </c>
      <c r="AI743" s="32">
        <f t="shared" si="1694"/>
        <v>2.8732948675529914E-2</v>
      </c>
      <c r="AJ743" s="32">
        <f t="shared" si="1694"/>
        <v>3.9685014291186281E-2</v>
      </c>
      <c r="AK743" s="32">
        <f t="shared" si="1694"/>
        <v>5.9420249490846531E-2</v>
      </c>
      <c r="AL743" s="32">
        <f t="shared" si="1694"/>
        <v>2.4106227846011095E-2</v>
      </c>
      <c r="AM743" s="32">
        <f t="shared" si="1694"/>
        <v>3.3294737946275188E-2</v>
      </c>
      <c r="AN743" s="32">
        <f t="shared" si="1694"/>
        <v>4.9852108430244638E-2</v>
      </c>
      <c r="AO743" s="32">
        <f t="shared" si="1694"/>
        <v>1.4235621654037188E-2</v>
      </c>
      <c r="AP743" s="32">
        <f t="shared" si="1694"/>
        <v>1.9661777674266759E-2</v>
      </c>
      <c r="AQ743" s="32">
        <f t="shared" si="1694"/>
        <v>2.9439519065461408E-2</v>
      </c>
      <c r="AR743" s="32">
        <f t="shared" si="1694"/>
        <v>5.1920934921346699E-3</v>
      </c>
      <c r="AS743" s="32">
        <f t="shared" si="1694"/>
        <v>7.1711506801255777E-3</v>
      </c>
      <c r="AT743" s="32">
        <f t="shared" si="1694"/>
        <v>1.0737341794132894E-2</v>
      </c>
      <c r="AU743" s="32">
        <f t="shared" si="1694"/>
        <v>4.3560370407017207E-3</v>
      </c>
      <c r="AV743" s="32">
        <f t="shared" si="1694"/>
        <v>6.0164166986595028E-3</v>
      </c>
      <c r="AW743" s="32">
        <f t="shared" ref="AW743:CB743" si="1695">AW742/$O742</f>
        <v>9.0083621654292838E-3</v>
      </c>
      <c r="AX743" s="32">
        <f t="shared" si="1695"/>
        <v>2.5724014399317384E-3</v>
      </c>
      <c r="AY743" s="32">
        <f t="shared" si="1695"/>
        <v>3.5529172121933792E-3</v>
      </c>
      <c r="AZ743" s="32">
        <f t="shared" si="1695"/>
        <v>5.3197719829406864E-3</v>
      </c>
      <c r="BA743" s="32">
        <f t="shared" si="1695"/>
        <v>8.8961322001712521E-3</v>
      </c>
      <c r="BB743" s="32">
        <f t="shared" si="1695"/>
        <v>1.2287048485237565E-2</v>
      </c>
      <c r="BC743" s="32">
        <f t="shared" si="1695"/>
        <v>1.8397359797879504E-2</v>
      </c>
      <c r="BD743" s="32">
        <f t="shared" si="1695"/>
        <v>7.463633203375326E-3</v>
      </c>
      <c r="BE743" s="32">
        <f t="shared" si="1695"/>
        <v>1.0308527456925185E-2</v>
      </c>
      <c r="BF743" s="32">
        <f t="shared" si="1695"/>
        <v>1.5434926364881653E-2</v>
      </c>
      <c r="BG743" s="32">
        <f t="shared" si="1695"/>
        <v>4.4075522361472263E-3</v>
      </c>
      <c r="BH743" s="32">
        <f t="shared" si="1695"/>
        <v>6.0875678112917121E-3</v>
      </c>
      <c r="BI743" s="32">
        <f t="shared" si="1695"/>
        <v>9.1148965069098187E-3</v>
      </c>
      <c r="BJ743" s="32">
        <f t="shared" si="1695"/>
        <v>1.8239497114713885E-2</v>
      </c>
      <c r="BK743" s="32">
        <f t="shared" si="1695"/>
        <v>2.5191800251183998E-2</v>
      </c>
      <c r="BL743" s="32">
        <f t="shared" si="1695"/>
        <v>3.7719604812675431E-2</v>
      </c>
      <c r="BM743" s="32">
        <f t="shared" si="1695"/>
        <v>1.530248350801559E-2</v>
      </c>
      <c r="BN743" s="32">
        <f t="shared" si="1695"/>
        <v>2.1135292571744419E-2</v>
      </c>
      <c r="BO743" s="32">
        <f t="shared" si="1695"/>
        <v>3.16458083764381E-2</v>
      </c>
      <c r="BP743" s="32">
        <f t="shared" si="1695"/>
        <v>9.0366840875645386E-3</v>
      </c>
      <c r="BQ743" s="32">
        <f t="shared" si="1695"/>
        <v>1.2481174181240571E-2</v>
      </c>
      <c r="BR743" s="32">
        <f t="shared" si="1695"/>
        <v>1.8688023603729374E-2</v>
      </c>
      <c r="BS743" s="32">
        <f t="shared" si="1695"/>
        <v>2.0922223163082933E-3</v>
      </c>
      <c r="BT743" s="32">
        <f t="shared" si="1695"/>
        <v>2.8897094224702704E-3</v>
      </c>
      <c r="BU743" s="32">
        <f t="shared" si="1695"/>
        <v>4.326753005034655E-3</v>
      </c>
      <c r="BV743" s="32">
        <f t="shared" si="1695"/>
        <v>1.7553223802745208E-3</v>
      </c>
      <c r="BW743" s="32">
        <f t="shared" si="1695"/>
        <v>2.4243941870873355E-3</v>
      </c>
      <c r="BX743" s="32">
        <f t="shared" si="1695"/>
        <v>3.6300379383479688E-3</v>
      </c>
      <c r="BY743" s="32">
        <f t="shared" si="1695"/>
        <v>1.0365829712584791E-3</v>
      </c>
      <c r="BZ743" s="32">
        <f t="shared" si="1695"/>
        <v>1.4316946893594242E-3</v>
      </c>
      <c r="CA743" s="32">
        <f t="shared" si="1695"/>
        <v>2.1436720423545553E-3</v>
      </c>
      <c r="CB743" s="32">
        <f t="shared" si="1695"/>
        <v>3.5848133987230442E-3</v>
      </c>
      <c r="CC743" s="32">
        <f t="shared" ref="CC743:CS743" si="1696">CC742/$O742</f>
        <v>4.9512276851946284E-3</v>
      </c>
      <c r="CD743" s="32">
        <f t="shared" si="1696"/>
        <v>7.4134579411148545E-3</v>
      </c>
      <c r="CE743" s="32">
        <f t="shared" si="1696"/>
        <v>3.007569099535078E-3</v>
      </c>
      <c r="CF743" s="32">
        <f t="shared" si="1696"/>
        <v>4.1539566316222704E-3</v>
      </c>
      <c r="CG743" s="32">
        <f t="shared" si="1696"/>
        <v>6.2197064517618321E-3</v>
      </c>
      <c r="CH743" s="32">
        <f t="shared" si="1696"/>
        <v>1.7760811053828692E-3</v>
      </c>
      <c r="CI743" s="32">
        <f t="shared" si="1696"/>
        <v>2.4530654631159318E-3</v>
      </c>
      <c r="CJ743" s="32">
        <f t="shared" si="1696"/>
        <v>3.6729673515098153E-3</v>
      </c>
      <c r="CK743" s="32">
        <f t="shared" si="1696"/>
        <v>7.3498450980233809E-3</v>
      </c>
      <c r="CL743" s="32">
        <f t="shared" si="1696"/>
        <v>1.0151367026297169E-2</v>
      </c>
      <c r="CM743" s="32">
        <f t="shared" si="1696"/>
        <v>1.5199610536859394E-2</v>
      </c>
      <c r="CN743" s="32">
        <f t="shared" si="1696"/>
        <v>6.1663368617899689E-3</v>
      </c>
      <c r="CO743" s="32">
        <f t="shared" si="1696"/>
        <v>8.5167439390865293E-3</v>
      </c>
      <c r="CP743" s="32">
        <f t="shared" si="1696"/>
        <v>1.2752094430329335E-2</v>
      </c>
      <c r="CQ743" s="32">
        <f t="shared" si="1696"/>
        <v>3.6414506291290371E-3</v>
      </c>
      <c r="CR743" s="32">
        <f t="shared" si="1696"/>
        <v>5.0294531859414156E-3</v>
      </c>
      <c r="CS743" s="32">
        <f t="shared" si="1696"/>
        <v>7.5305847420985891E-3</v>
      </c>
    </row>
    <row r="744" spans="2:97" ht="13.5" thickTop="1" x14ac:dyDescent="0.2">
      <c r="H744" s="34">
        <f t="shared" si="1692"/>
        <v>4.4032460982708906E-13</v>
      </c>
      <c r="I744" s="34">
        <f t="shared" ref="I744:J744" si="1697">I739</f>
        <v>0.36329528352230184</v>
      </c>
      <c r="J744" s="34">
        <f t="shared" si="1697"/>
        <v>0.59151785668917922</v>
      </c>
      <c r="K744" s="34">
        <f t="shared" si="1688"/>
        <v>0.3632952835225623</v>
      </c>
      <c r="L744" s="34">
        <f>$CE$6-$CE$7*SUMPRODUCT($B$6:$CD$6,Q743:CS743)</f>
        <v>-1.7958967646336532E-11</v>
      </c>
    </row>
    <row r="745" spans="2:97" ht="13.5" thickBot="1" x14ac:dyDescent="0.25">
      <c r="B745" s="39" t="s">
        <v>406</v>
      </c>
      <c r="D745" s="39" t="s">
        <v>407</v>
      </c>
      <c r="E745" s="39" t="s">
        <v>408</v>
      </c>
      <c r="F745" s="39" t="s">
        <v>409</v>
      </c>
      <c r="H745" s="39" t="s">
        <v>386</v>
      </c>
      <c r="I745" s="39" t="s">
        <v>410</v>
      </c>
      <c r="J745" s="39" t="s">
        <v>411</v>
      </c>
      <c r="K745" s="39" t="s">
        <v>388</v>
      </c>
      <c r="L745" s="39" t="s">
        <v>412</v>
      </c>
      <c r="M745" s="39" t="s">
        <v>413</v>
      </c>
      <c r="O745" s="45" t="s">
        <v>375</v>
      </c>
    </row>
    <row r="746" spans="2:97" ht="14.25" thickTop="1" thickBot="1" x14ac:dyDescent="0.25">
      <c r="B746" s="32">
        <f>1+B741</f>
        <v>3</v>
      </c>
      <c r="D746" s="32">
        <f>IF(F741,IF(M746&lt;0,D741,H746),E741)</f>
        <v>0</v>
      </c>
      <c r="E746" s="32">
        <f>IF(F741,IF(M746&lt;0,H746,E741),H746)</f>
        <v>2.2016230491354453E-13</v>
      </c>
      <c r="F746" s="32" t="b">
        <f>OR(F741,M746*M741&lt;=0)</f>
        <v>1</v>
      </c>
      <c r="H746" s="32">
        <f>IF(F741,(D741+E741)/2,2*H741)</f>
        <v>2.2016230491354453E-13</v>
      </c>
      <c r="I746" s="32">
        <f>I741</f>
        <v>-0.68168263192235679</v>
      </c>
      <c r="J746" s="32">
        <f>J741</f>
        <v>-1</v>
      </c>
      <c r="K746" s="32">
        <f>I746+J746*H746</f>
        <v>-0.68168263192257694</v>
      </c>
      <c r="L746" s="32">
        <f>$CE$3-$CE$7*SUMPRODUCT($B$3:$CD$3,Q748:CS748)</f>
        <v>8.9954710347228684E-12</v>
      </c>
      <c r="M746" s="32">
        <f>SUMPRODUCT(L746:L749,J746:J749)</f>
        <v>-1.4998297979982358E-11</v>
      </c>
      <c r="O746" s="46">
        <f>SUM(Q746:CS746)</f>
        <v>7.3626050838272867</v>
      </c>
      <c r="P746" s="39" t="s">
        <v>402</v>
      </c>
      <c r="Q746" s="32">
        <f t="shared" ref="Q746:AV746" si="1698">SUMPRODUCT(B$3:B$6,$K746:$K749)</f>
        <v>4.1309690178807645E-2</v>
      </c>
      <c r="R746" s="32">
        <f t="shared" si="1698"/>
        <v>0.36423883108763616</v>
      </c>
      <c r="S746" s="32">
        <f t="shared" si="1698"/>
        <v>0.76790025722367172</v>
      </c>
      <c r="T746" s="32">
        <f t="shared" si="1698"/>
        <v>-0.13426458761093923</v>
      </c>
      <c r="U746" s="32">
        <f t="shared" si="1698"/>
        <v>0.18866455329788928</v>
      </c>
      <c r="V746" s="32">
        <f t="shared" si="1698"/>
        <v>0.59232597943392484</v>
      </c>
      <c r="W746" s="32">
        <f t="shared" si="1698"/>
        <v>-0.66098742098017982</v>
      </c>
      <c r="X746" s="32">
        <f t="shared" si="1698"/>
        <v>-0.33805828007135136</v>
      </c>
      <c r="Y746" s="32">
        <f t="shared" si="1698"/>
        <v>6.5603146064684259E-2</v>
      </c>
      <c r="Z746" s="32">
        <f t="shared" si="1698"/>
        <v>0.57978930200809131</v>
      </c>
      <c r="AA746" s="32">
        <f t="shared" si="1698"/>
        <v>0.90271844291691983</v>
      </c>
      <c r="AB746" s="32">
        <f t="shared" si="1698"/>
        <v>1.3063798690529556</v>
      </c>
      <c r="AC746" s="32">
        <f t="shared" si="1698"/>
        <v>0.40421502421834449</v>
      </c>
      <c r="AD746" s="32">
        <f t="shared" si="1698"/>
        <v>0.72714416512717295</v>
      </c>
      <c r="AE746" s="32">
        <f t="shared" si="1698"/>
        <v>1.1308055912632087</v>
      </c>
      <c r="AF746" s="32">
        <f t="shared" si="1698"/>
        <v>-0.12250780915089615</v>
      </c>
      <c r="AG746" s="32">
        <f t="shared" si="1698"/>
        <v>0.20042133175793236</v>
      </c>
      <c r="AH746" s="32">
        <f t="shared" si="1698"/>
        <v>0.60408275789396804</v>
      </c>
      <c r="AI746" s="32">
        <f t="shared" si="1698"/>
        <v>1.2977621177804695</v>
      </c>
      <c r="AJ746" s="32">
        <f t="shared" si="1698"/>
        <v>1.6206912586892981</v>
      </c>
      <c r="AK746" s="32">
        <f t="shared" si="1698"/>
        <v>2.0243526848253337</v>
      </c>
      <c r="AL746" s="32">
        <f t="shared" si="1698"/>
        <v>1.1221878399907226</v>
      </c>
      <c r="AM746" s="32">
        <f t="shared" si="1698"/>
        <v>1.4451169808995512</v>
      </c>
      <c r="AN746" s="32">
        <f t="shared" si="1698"/>
        <v>1.8487784070355868</v>
      </c>
      <c r="AO746" s="32">
        <f t="shared" si="1698"/>
        <v>0.59546500662148194</v>
      </c>
      <c r="AP746" s="32">
        <f t="shared" si="1698"/>
        <v>0.91839414753031046</v>
      </c>
      <c r="AQ746" s="32">
        <f t="shared" si="1698"/>
        <v>1.3220555736663462</v>
      </c>
      <c r="AR746" s="32">
        <f t="shared" si="1698"/>
        <v>-0.41314539776957698</v>
      </c>
      <c r="AS746" s="32">
        <f t="shared" si="1698"/>
        <v>-9.0216256860748467E-2</v>
      </c>
      <c r="AT746" s="32">
        <f t="shared" si="1698"/>
        <v>0.31344516927528715</v>
      </c>
      <c r="AU746" s="32">
        <f t="shared" si="1698"/>
        <v>-0.58871967555932381</v>
      </c>
      <c r="AV746" s="32">
        <f t="shared" si="1698"/>
        <v>-0.26579053465049535</v>
      </c>
      <c r="AW746" s="32">
        <f t="shared" ref="AW746:CB746" si="1699">SUMPRODUCT(AH$3:AH$6,$K746:$K749)</f>
        <v>0.13787089148554027</v>
      </c>
      <c r="AX746" s="32">
        <f t="shared" si="1699"/>
        <v>-1.1154425089285644</v>
      </c>
      <c r="AY746" s="32">
        <f t="shared" si="1699"/>
        <v>-0.79251336801973604</v>
      </c>
      <c r="AZ746" s="32">
        <f t="shared" si="1699"/>
        <v>-0.38885194188370037</v>
      </c>
      <c r="BA746" s="32">
        <f t="shared" si="1699"/>
        <v>0.12533421405970674</v>
      </c>
      <c r="BB746" s="32">
        <f t="shared" si="1699"/>
        <v>0.44826335496853525</v>
      </c>
      <c r="BC746" s="32">
        <f t="shared" si="1699"/>
        <v>0.85192478110457093</v>
      </c>
      <c r="BD746" s="32">
        <f t="shared" si="1699"/>
        <v>-5.0240063730040141E-2</v>
      </c>
      <c r="BE746" s="32">
        <f t="shared" si="1699"/>
        <v>0.27268907717878837</v>
      </c>
      <c r="BF746" s="32">
        <f t="shared" si="1699"/>
        <v>0.67635050331482405</v>
      </c>
      <c r="BG746" s="32">
        <f t="shared" si="1699"/>
        <v>-0.57696289709928084</v>
      </c>
      <c r="BH746" s="32">
        <f t="shared" si="1699"/>
        <v>-0.25403375619045226</v>
      </c>
      <c r="BI746" s="32">
        <f t="shared" si="1699"/>
        <v>0.14962766994558335</v>
      </c>
      <c r="BJ746" s="32">
        <f t="shared" si="1699"/>
        <v>0.84330702983208505</v>
      </c>
      <c r="BK746" s="32">
        <f t="shared" si="1699"/>
        <v>1.1662361707409137</v>
      </c>
      <c r="BL746" s="32">
        <f t="shared" si="1699"/>
        <v>1.5698975968769493</v>
      </c>
      <c r="BM746" s="32">
        <f t="shared" si="1699"/>
        <v>0.66773275204233817</v>
      </c>
      <c r="BN746" s="32">
        <f t="shared" si="1699"/>
        <v>0.99066189295116669</v>
      </c>
      <c r="BO746" s="32">
        <f t="shared" si="1699"/>
        <v>1.3943233190872024</v>
      </c>
      <c r="BP746" s="32">
        <f t="shared" si="1699"/>
        <v>0.14100991867309748</v>
      </c>
      <c r="BQ746" s="32">
        <f t="shared" si="1699"/>
        <v>0.46393905958192599</v>
      </c>
      <c r="BR746" s="32">
        <f t="shared" si="1699"/>
        <v>0.86760048571796156</v>
      </c>
      <c r="BS746" s="32">
        <f t="shared" si="1699"/>
        <v>-1.3220555736663462</v>
      </c>
      <c r="BT746" s="32">
        <f t="shared" si="1699"/>
        <v>-0.99912643275751767</v>
      </c>
      <c r="BU746" s="32">
        <f t="shared" si="1699"/>
        <v>-0.59546500662148194</v>
      </c>
      <c r="BV746" s="32">
        <f t="shared" si="1699"/>
        <v>-1.4976298514560931</v>
      </c>
      <c r="BW746" s="32">
        <f t="shared" si="1699"/>
        <v>-1.1747007105472644</v>
      </c>
      <c r="BX746" s="32">
        <f t="shared" si="1699"/>
        <v>-0.77103928441122882</v>
      </c>
      <c r="BY746" s="32">
        <f t="shared" si="1699"/>
        <v>-2.0243526848253337</v>
      </c>
      <c r="BZ746" s="32">
        <f t="shared" si="1699"/>
        <v>-1.7014235439165051</v>
      </c>
      <c r="CA746" s="32">
        <f t="shared" si="1699"/>
        <v>-1.2977621177804695</v>
      </c>
      <c r="CB746" s="32">
        <f t="shared" si="1699"/>
        <v>-0.78357596183706257</v>
      </c>
      <c r="CC746" s="32">
        <f t="shared" ref="CC746:CS746" si="1700">SUMPRODUCT(BN$3:BN$6,$K746:$K749)</f>
        <v>-0.460646820928234</v>
      </c>
      <c r="CD746" s="32">
        <f t="shared" si="1700"/>
        <v>-5.6985394792198385E-2</v>
      </c>
      <c r="CE746" s="32">
        <f t="shared" si="1700"/>
        <v>-0.95915023962680945</v>
      </c>
      <c r="CF746" s="32">
        <f t="shared" si="1700"/>
        <v>-0.63622109871798094</v>
      </c>
      <c r="CG746" s="32">
        <f t="shared" si="1700"/>
        <v>-0.23255967258194526</v>
      </c>
      <c r="CH746" s="32">
        <f t="shared" si="1700"/>
        <v>-1.4858730729960501</v>
      </c>
      <c r="CI746" s="32">
        <f t="shared" si="1700"/>
        <v>-1.1629439320872215</v>
      </c>
      <c r="CJ746" s="32">
        <f t="shared" si="1700"/>
        <v>-0.75928250595118585</v>
      </c>
      <c r="CK746" s="32">
        <f t="shared" si="1700"/>
        <v>-6.5603146064684259E-2</v>
      </c>
      <c r="CL746" s="32">
        <f t="shared" si="1700"/>
        <v>0.25732599484414426</v>
      </c>
      <c r="CM746" s="32">
        <f t="shared" si="1700"/>
        <v>0.66098742098017982</v>
      </c>
      <c r="CN746" s="32">
        <f t="shared" si="1700"/>
        <v>-0.24117742385443114</v>
      </c>
      <c r="CO746" s="32">
        <f t="shared" si="1700"/>
        <v>8.1751717054397377E-2</v>
      </c>
      <c r="CP746" s="32">
        <f t="shared" si="1700"/>
        <v>0.48541314319043299</v>
      </c>
      <c r="CQ746" s="32">
        <f t="shared" si="1700"/>
        <v>-0.76790025722367172</v>
      </c>
      <c r="CR746" s="32">
        <f t="shared" si="1700"/>
        <v>-0.44497111631484326</v>
      </c>
      <c r="CS746" s="32">
        <f t="shared" si="1700"/>
        <v>-4.1309690178807645E-2</v>
      </c>
    </row>
    <row r="747" spans="2:97" ht="14.25" thickTop="1" thickBot="1" x14ac:dyDescent="0.25">
      <c r="H747" s="33">
        <f>H746</f>
        <v>2.2016230491354453E-13</v>
      </c>
      <c r="I747" s="33">
        <f t="shared" ref="I747:J747" si="1701">I742</f>
        <v>0.62822621380090315</v>
      </c>
      <c r="J747" s="33">
        <f t="shared" si="1701"/>
        <v>-0.32769001268950082</v>
      </c>
      <c r="K747" s="33">
        <f t="shared" ref="K747:K749" si="1702">I747+J747*H747</f>
        <v>0.62822621380083099</v>
      </c>
      <c r="L747" s="33">
        <f>$CE$4-$CE$7*SUMPRODUCT($B$4:$CD$4,Q748:CS748)</f>
        <v>3.950617610826157E-12</v>
      </c>
      <c r="M747" s="39" t="s">
        <v>414</v>
      </c>
      <c r="O747" s="47">
        <f t="shared" ref="O747:O748" si="1703">SUM(Q747:CS747)</f>
        <v>127.41798401808919</v>
      </c>
      <c r="P747" s="39" t="s">
        <v>404</v>
      </c>
      <c r="Q747" s="33">
        <f>EXP(Q746)</f>
        <v>1.0421748068764745</v>
      </c>
      <c r="R747" s="33">
        <f>EXP(R746)</f>
        <v>1.4394179508636746</v>
      </c>
      <c r="S747" s="33">
        <f t="shared" ref="S747:CD747" si="1704">EXP(S746)</f>
        <v>2.1552360579823673</v>
      </c>
      <c r="T747" s="33">
        <f t="shared" si="1704"/>
        <v>0.87435868951842977</v>
      </c>
      <c r="U747" s="33">
        <f t="shared" si="1704"/>
        <v>1.2076357870888736</v>
      </c>
      <c r="V747" s="33">
        <f t="shared" si="1704"/>
        <v>1.8081893390881851</v>
      </c>
      <c r="W747" s="33">
        <f t="shared" si="1704"/>
        <v>0.51634123652255204</v>
      </c>
      <c r="X747" s="33">
        <f t="shared" si="1704"/>
        <v>0.71315372403720023</v>
      </c>
      <c r="Y747" s="33">
        <f t="shared" si="1704"/>
        <v>1.0678028712974899</v>
      </c>
      <c r="Z747" s="33">
        <f t="shared" si="1704"/>
        <v>1.7856621556808354</v>
      </c>
      <c r="AA747" s="33">
        <f t="shared" si="1704"/>
        <v>2.4662984982034506</v>
      </c>
      <c r="AB747" s="33">
        <f t="shared" si="1704"/>
        <v>3.6927811341288872</v>
      </c>
      <c r="AC747" s="33">
        <f t="shared" si="1704"/>
        <v>1.4981260457093419</v>
      </c>
      <c r="AD747" s="33">
        <f t="shared" si="1704"/>
        <v>2.0691629740249851</v>
      </c>
      <c r="AE747" s="33">
        <f t="shared" si="1704"/>
        <v>3.0981513387302746</v>
      </c>
      <c r="AF747" s="33">
        <f t="shared" si="1704"/>
        <v>0.88469899616854897</v>
      </c>
      <c r="AG747" s="33">
        <f t="shared" si="1704"/>
        <v>1.2219174823586201</v>
      </c>
      <c r="AH747" s="33">
        <f t="shared" si="1704"/>
        <v>1.8295732773640734</v>
      </c>
      <c r="AI747" s="33">
        <f t="shared" si="1704"/>
        <v>3.6610943951316375</v>
      </c>
      <c r="AJ747" s="33">
        <f t="shared" si="1704"/>
        <v>5.0565845167119683</v>
      </c>
      <c r="AK747" s="33">
        <f t="shared" si="1704"/>
        <v>7.5712083999743918</v>
      </c>
      <c r="AL747" s="33">
        <f t="shared" si="1704"/>
        <v>3.0715669544197532</v>
      </c>
      <c r="AM747" s="33">
        <f t="shared" si="1704"/>
        <v>4.2423483875248751</v>
      </c>
      <c r="AN747" s="33">
        <f t="shared" si="1704"/>
        <v>6.3520551552319171</v>
      </c>
      <c r="AO747" s="33">
        <f t="shared" si="1704"/>
        <v>1.8138742124017917</v>
      </c>
      <c r="AP747" s="33">
        <f t="shared" si="1704"/>
        <v>2.5052640734668161</v>
      </c>
      <c r="AQ747" s="33">
        <f t="shared" si="1704"/>
        <v>3.7511241697824591</v>
      </c>
      <c r="AR747" s="33">
        <f t="shared" si="1704"/>
        <v>0.66156608560131258</v>
      </c>
      <c r="AS747" s="33">
        <f t="shared" si="1704"/>
        <v>0.91373356275154438</v>
      </c>
      <c r="AT747" s="33">
        <f t="shared" si="1704"/>
        <v>1.3681304451213794</v>
      </c>
      <c r="AU747" s="33">
        <f t="shared" si="1704"/>
        <v>0.55503745803439131</v>
      </c>
      <c r="AV747" s="33">
        <f t="shared" si="1704"/>
        <v>0.76659968675594836</v>
      </c>
      <c r="AW747" s="33">
        <f t="shared" si="1704"/>
        <v>1.1478273464236421</v>
      </c>
      <c r="AX747" s="33">
        <f t="shared" si="1704"/>
        <v>0.32777020556135383</v>
      </c>
      <c r="AY747" s="33">
        <f t="shared" si="1704"/>
        <v>0.4527055485608279</v>
      </c>
      <c r="AZ747" s="33">
        <f t="shared" si="1704"/>
        <v>0.67783462150208396</v>
      </c>
      <c r="BA747" s="33">
        <f t="shared" si="1704"/>
        <v>1.1335272305044231</v>
      </c>
      <c r="BB747" s="33">
        <f t="shared" si="1704"/>
        <v>1.5655909475215737</v>
      </c>
      <c r="BC747" s="33">
        <f t="shared" si="1704"/>
        <v>2.3441544967010381</v>
      </c>
      <c r="BD747" s="33">
        <f t="shared" si="1704"/>
        <v>0.95100109622470974</v>
      </c>
      <c r="BE747" s="33">
        <f t="shared" si="1704"/>
        <v>1.3134917867565856</v>
      </c>
      <c r="BF747" s="33">
        <f t="shared" si="1704"/>
        <v>1.9666872008806773</v>
      </c>
      <c r="BG747" s="33">
        <f t="shared" si="1704"/>
        <v>0.56160142038437288</v>
      </c>
      <c r="BH747" s="33">
        <f t="shared" si="1704"/>
        <v>0.77566561808821177</v>
      </c>
      <c r="BI747" s="33">
        <f t="shared" si="1704"/>
        <v>1.1614017374438195</v>
      </c>
      <c r="BJ747" s="33">
        <f t="shared" si="1704"/>
        <v>2.3240399518611867</v>
      </c>
      <c r="BK747" s="33">
        <f t="shared" si="1704"/>
        <v>3.2098884017927007</v>
      </c>
      <c r="BL747" s="33">
        <f t="shared" si="1704"/>
        <v>4.8061560031900861</v>
      </c>
      <c r="BM747" s="33">
        <f t="shared" si="1704"/>
        <v>1.9498115990618774</v>
      </c>
      <c r="BN747" s="33">
        <f t="shared" si="1704"/>
        <v>2.6930163711245121</v>
      </c>
      <c r="BO747" s="33">
        <f t="shared" si="1704"/>
        <v>4.0322451059484337</v>
      </c>
      <c r="BP747" s="33">
        <f t="shared" si="1704"/>
        <v>1.1514360686460627</v>
      </c>
      <c r="BQ747" s="33">
        <f t="shared" si="1704"/>
        <v>1.5903260523524505</v>
      </c>
      <c r="BR747" s="33">
        <f t="shared" si="1704"/>
        <v>2.3811902928695461</v>
      </c>
      <c r="BS747" s="33">
        <f t="shared" si="1704"/>
        <v>0.26658674966176699</v>
      </c>
      <c r="BT747" s="33">
        <f t="shared" si="1704"/>
        <v>0.36820094900934436</v>
      </c>
      <c r="BU747" s="33">
        <f t="shared" si="1704"/>
        <v>0.55130614524580368</v>
      </c>
      <c r="BV747" s="33">
        <f t="shared" si="1704"/>
        <v>0.22365963899650088</v>
      </c>
      <c r="BW747" s="33">
        <f t="shared" si="1704"/>
        <v>0.30891141978392789</v>
      </c>
      <c r="BX747" s="33">
        <f t="shared" si="1704"/>
        <v>0.46253211601353994</v>
      </c>
      <c r="BY747" s="33">
        <f t="shared" si="1704"/>
        <v>0.13207931246528393</v>
      </c>
      <c r="BZ747" s="33">
        <f t="shared" si="1704"/>
        <v>0.18242365104762698</v>
      </c>
      <c r="CA747" s="33">
        <f t="shared" si="1704"/>
        <v>0.27314237003278474</v>
      </c>
      <c r="CB747" s="33">
        <f t="shared" si="1704"/>
        <v>0.45676969634653702</v>
      </c>
      <c r="CC747" s="33">
        <f t="shared" si="1704"/>
        <v>0.63087545006227008</v>
      </c>
      <c r="CD747" s="33">
        <f t="shared" si="1704"/>
        <v>0.9446078654599418</v>
      </c>
      <c r="CE747" s="33">
        <f t="shared" ref="CE747:CS747" si="1705">EXP(CE746)</f>
        <v>0.38321839145803349</v>
      </c>
      <c r="CF747" s="33">
        <f t="shared" si="1705"/>
        <v>0.52928877970006116</v>
      </c>
      <c r="CG747" s="33">
        <f t="shared" si="1705"/>
        <v>0.79250245726794877</v>
      </c>
      <c r="CH747" s="33">
        <f t="shared" si="1705"/>
        <v>0.22630467390060019</v>
      </c>
      <c r="CI747" s="33">
        <f t="shared" si="1705"/>
        <v>0.31256465597472821</v>
      </c>
      <c r="CJ747" s="33">
        <f t="shared" si="1705"/>
        <v>0.46800209529371695</v>
      </c>
      <c r="CK747" s="33">
        <f t="shared" si="1705"/>
        <v>0.93650244523588677</v>
      </c>
      <c r="CL747" s="33">
        <f t="shared" si="1705"/>
        <v>1.2934667215190483</v>
      </c>
      <c r="CM747" s="33">
        <f t="shared" si="1705"/>
        <v>1.9367037324672856</v>
      </c>
      <c r="CN747" s="33">
        <f t="shared" si="1705"/>
        <v>0.78570221170613008</v>
      </c>
      <c r="CO747" s="33">
        <f t="shared" si="1705"/>
        <v>1.085186343117142</v>
      </c>
      <c r="CP747" s="33">
        <f t="shared" si="1705"/>
        <v>1.6248461643213159</v>
      </c>
      <c r="CQ747" s="33">
        <f t="shared" si="1705"/>
        <v>0.46398629806525876</v>
      </c>
      <c r="CR747" s="33">
        <f t="shared" si="1705"/>
        <v>0.64084278566626041</v>
      </c>
      <c r="CS747" s="33">
        <f t="shared" si="1705"/>
        <v>0.95953192631581896</v>
      </c>
    </row>
    <row r="748" spans="2:97" ht="14.25" thickTop="1" thickBot="1" x14ac:dyDescent="0.25">
      <c r="H748" s="32">
        <f t="shared" ref="H748:H749" si="1706">H747</f>
        <v>2.2016230491354453E-13</v>
      </c>
      <c r="I748" s="32">
        <f t="shared" ref="I748:J748" si="1707">I743</f>
        <v>-0.3511485555795148</v>
      </c>
      <c r="J748" s="32">
        <f t="shared" si="1707"/>
        <v>9.5665698778851838E-2</v>
      </c>
      <c r="K748" s="32">
        <f t="shared" si="1702"/>
        <v>-0.35114855557949376</v>
      </c>
      <c r="L748" s="32">
        <f>$CE$5-$CE$7*SUMPRODUCT($B$5:$CD$5,Q748:CS748)</f>
        <v>-1.1297629498585593E-12</v>
      </c>
      <c r="M748" s="32">
        <f>SUMPRODUCT($B$7:$CD$7, LN(Q748:CS748))</f>
        <v>-487.23803414473008</v>
      </c>
      <c r="O748" s="48">
        <f t="shared" si="1703"/>
        <v>1</v>
      </c>
      <c r="P748" s="39" t="s">
        <v>405</v>
      </c>
      <c r="Q748" s="32">
        <f t="shared" ref="Q748:AV748" si="1708">Q747/$O747</f>
        <v>8.1791814154626684E-3</v>
      </c>
      <c r="R748" s="32">
        <f t="shared" si="1708"/>
        <v>1.1296819377234256E-2</v>
      </c>
      <c r="S748" s="32">
        <f t="shared" si="1708"/>
        <v>1.6914692808798436E-2</v>
      </c>
      <c r="T748" s="32">
        <f t="shared" si="1708"/>
        <v>6.8621293631070121E-3</v>
      </c>
      <c r="U748" s="32">
        <f t="shared" si="1708"/>
        <v>9.4777499141520619E-3</v>
      </c>
      <c r="V748" s="32">
        <f t="shared" si="1708"/>
        <v>1.4191005712596122E-2</v>
      </c>
      <c r="W748" s="32">
        <f t="shared" si="1708"/>
        <v>4.0523419084173276E-3</v>
      </c>
      <c r="X748" s="32">
        <f t="shared" si="1708"/>
        <v>5.5969628583666473E-3</v>
      </c>
      <c r="Y748" s="32">
        <f t="shared" si="1708"/>
        <v>8.3803152241515352E-3</v>
      </c>
      <c r="Z748" s="32">
        <f t="shared" si="1708"/>
        <v>1.4014208193933831E-2</v>
      </c>
      <c r="AA748" s="32">
        <f t="shared" si="1708"/>
        <v>1.9355968603720155E-2</v>
      </c>
      <c r="AB748" s="32">
        <f t="shared" si="1708"/>
        <v>2.8981632087387545E-2</v>
      </c>
      <c r="AC748" s="32">
        <f t="shared" si="1708"/>
        <v>1.175757140763314E-2</v>
      </c>
      <c r="AD748" s="32">
        <f t="shared" si="1708"/>
        <v>1.6239175262192436E-2</v>
      </c>
      <c r="AE748" s="32">
        <f t="shared" si="1708"/>
        <v>2.4314867030783022E-2</v>
      </c>
      <c r="AF748" s="32">
        <f t="shared" si="1708"/>
        <v>6.9432820098844971E-3</v>
      </c>
      <c r="AG748" s="32">
        <f t="shared" si="1708"/>
        <v>9.5898353107293534E-3</v>
      </c>
      <c r="AH748" s="32">
        <f t="shared" si="1708"/>
        <v>1.4358830831166925E-2</v>
      </c>
      <c r="AI748" s="32">
        <f t="shared" si="1708"/>
        <v>2.8732948675532975E-2</v>
      </c>
      <c r="AJ748" s="32">
        <f t="shared" si="1708"/>
        <v>3.968501429118592E-2</v>
      </c>
      <c r="AK748" s="32">
        <f t="shared" si="1708"/>
        <v>5.94202494908374E-2</v>
      </c>
      <c r="AL748" s="32">
        <f t="shared" si="1708"/>
        <v>2.410622784601341E-2</v>
      </c>
      <c r="AM748" s="32">
        <f t="shared" si="1708"/>
        <v>3.3294737946274529E-2</v>
      </c>
      <c r="AN748" s="32">
        <f t="shared" si="1708"/>
        <v>4.985210843023645E-2</v>
      </c>
      <c r="AO748" s="32">
        <f t="shared" si="1708"/>
        <v>1.4235621654038105E-2</v>
      </c>
      <c r="AP748" s="32">
        <f t="shared" si="1708"/>
        <v>1.9661777674265749E-2</v>
      </c>
      <c r="AQ748" s="32">
        <f t="shared" si="1708"/>
        <v>2.9439519065455645E-2</v>
      </c>
      <c r="AR748" s="32">
        <f t="shared" si="1708"/>
        <v>5.192093492135238E-3</v>
      </c>
      <c r="AS748" s="32">
        <f t="shared" si="1708"/>
        <v>7.1711506801255317E-3</v>
      </c>
      <c r="AT748" s="32">
        <f t="shared" si="1708"/>
        <v>1.073734179413127E-2</v>
      </c>
      <c r="AU748" s="32">
        <f t="shared" si="1708"/>
        <v>4.3560370407021518E-3</v>
      </c>
      <c r="AV748" s="32">
        <f t="shared" si="1708"/>
        <v>6.0164166986594004E-3</v>
      </c>
      <c r="AW748" s="32">
        <f t="shared" ref="AW748:CB748" si="1709">AW747/$O747</f>
        <v>9.0083621654278266E-3</v>
      </c>
      <c r="AX748" s="32">
        <f t="shared" si="1709"/>
        <v>2.572401439931911E-3</v>
      </c>
      <c r="AY748" s="32">
        <f t="shared" si="1709"/>
        <v>3.5529172121932058E-3</v>
      </c>
      <c r="AZ748" s="32">
        <f t="shared" si="1709"/>
        <v>5.3197719829396577E-3</v>
      </c>
      <c r="BA748" s="32">
        <f t="shared" si="1709"/>
        <v>8.8961322001727735E-3</v>
      </c>
      <c r="BB748" s="32">
        <f t="shared" si="1709"/>
        <v>1.2287048485238245E-2</v>
      </c>
      <c r="BC748" s="32">
        <f t="shared" si="1709"/>
        <v>1.8397359797877863E-2</v>
      </c>
      <c r="BD748" s="32">
        <f t="shared" si="1709"/>
        <v>7.4636332033765239E-3</v>
      </c>
      <c r="BE748" s="32">
        <f t="shared" si="1709"/>
        <v>1.0308527456925646E-2</v>
      </c>
      <c r="BF748" s="32">
        <f t="shared" si="1709"/>
        <v>1.543492636488011E-2</v>
      </c>
      <c r="BG748" s="32">
        <f t="shared" si="1709"/>
        <v>4.4075522361477944E-3</v>
      </c>
      <c r="BH748" s="32">
        <f t="shared" si="1709"/>
        <v>6.0875678112917928E-3</v>
      </c>
      <c r="BI748" s="32">
        <f t="shared" si="1709"/>
        <v>9.11489650690862E-3</v>
      </c>
      <c r="BJ748" s="32">
        <f t="shared" si="1709"/>
        <v>1.8239497114718509E-2</v>
      </c>
      <c r="BK748" s="32">
        <f t="shared" si="1709"/>
        <v>2.5191800251187474E-2</v>
      </c>
      <c r="BL748" s="32">
        <f t="shared" si="1709"/>
        <v>3.7719604812675181E-2</v>
      </c>
      <c r="BM748" s="32">
        <f t="shared" si="1709"/>
        <v>1.5302483508019308E-2</v>
      </c>
      <c r="BN748" s="32">
        <f t="shared" si="1709"/>
        <v>2.1135292571747108E-2</v>
      </c>
      <c r="BO748" s="32">
        <f t="shared" si="1709"/>
        <v>3.1645808376437559E-2</v>
      </c>
      <c r="BP748" s="32">
        <f t="shared" si="1709"/>
        <v>9.0366840875664503E-3</v>
      </c>
      <c r="BQ748" s="32">
        <f t="shared" si="1709"/>
        <v>1.2481174181241764E-2</v>
      </c>
      <c r="BR748" s="32">
        <f t="shared" si="1709"/>
        <v>1.8688023603728458E-2</v>
      </c>
      <c r="BS748" s="32">
        <f t="shared" si="1709"/>
        <v>2.0922223163091355E-3</v>
      </c>
      <c r="BT748" s="32">
        <f t="shared" si="1709"/>
        <v>2.8897094224711001E-3</v>
      </c>
      <c r="BU748" s="32">
        <f t="shared" si="1709"/>
        <v>4.3267530050352726E-3</v>
      </c>
      <c r="BV748" s="32">
        <f t="shared" si="1709"/>
        <v>1.7553223802752092E-3</v>
      </c>
      <c r="BW748" s="32">
        <f t="shared" si="1709"/>
        <v>2.424394187088006E-3</v>
      </c>
      <c r="BX748" s="32">
        <f t="shared" si="1709"/>
        <v>3.630037938348448E-3</v>
      </c>
      <c r="BY748" s="32">
        <f t="shared" si="1709"/>
        <v>1.0365829712588529E-3</v>
      </c>
      <c r="BZ748" s="32">
        <f t="shared" si="1709"/>
        <v>1.4316946893597751E-3</v>
      </c>
      <c r="CA748" s="32">
        <f t="shared" si="1709"/>
        <v>2.1436720423547704E-3</v>
      </c>
      <c r="CB748" s="32">
        <f t="shared" si="1709"/>
        <v>3.5848133987247096E-3</v>
      </c>
      <c r="CC748" s="32">
        <f t="shared" ref="CC748:CS748" si="1710">CC747/$O747</f>
        <v>4.951227685196357E-3</v>
      </c>
      <c r="CD748" s="32">
        <f t="shared" si="1710"/>
        <v>7.4134579411163689E-3</v>
      </c>
      <c r="CE748" s="32">
        <f t="shared" si="1710"/>
        <v>3.0075690995364441E-3</v>
      </c>
      <c r="CF748" s="32">
        <f t="shared" si="1710"/>
        <v>4.1539566316236764E-3</v>
      </c>
      <c r="CG748" s="32">
        <f t="shared" si="1710"/>
        <v>6.219706451763036E-3</v>
      </c>
      <c r="CH748" s="32">
        <f t="shared" si="1710"/>
        <v>1.7760811053836195E-3</v>
      </c>
      <c r="CI748" s="32">
        <f t="shared" si="1710"/>
        <v>2.4530654631166843E-3</v>
      </c>
      <c r="CJ748" s="32">
        <f t="shared" si="1710"/>
        <v>3.6729673515104111E-3</v>
      </c>
      <c r="CK748" s="32">
        <f t="shared" si="1710"/>
        <v>7.3498450980274029E-3</v>
      </c>
      <c r="CL748" s="32">
        <f t="shared" si="1710"/>
        <v>1.0151367026301549E-2</v>
      </c>
      <c r="CM748" s="32">
        <f t="shared" si="1710"/>
        <v>1.5199610536863752E-2</v>
      </c>
      <c r="CN748" s="32">
        <f t="shared" si="1710"/>
        <v>6.1663368617932779E-3</v>
      </c>
      <c r="CO748" s="32">
        <f t="shared" si="1710"/>
        <v>8.5167439390901132E-3</v>
      </c>
      <c r="CP748" s="32">
        <f t="shared" si="1710"/>
        <v>1.2752094430332855E-2</v>
      </c>
      <c r="CQ748" s="32">
        <f t="shared" si="1710"/>
        <v>3.6414506291308759E-3</v>
      </c>
      <c r="CR748" s="32">
        <f t="shared" si="1710"/>
        <v>5.0294531859433724E-3</v>
      </c>
      <c r="CS748" s="32">
        <f t="shared" si="1710"/>
        <v>7.5305847421004305E-3</v>
      </c>
    </row>
    <row r="749" spans="2:97" ht="13.5" thickTop="1" x14ac:dyDescent="0.2">
      <c r="H749" s="34">
        <f t="shared" si="1706"/>
        <v>2.2016230491354453E-13</v>
      </c>
      <c r="I749" s="34">
        <f t="shared" ref="I749:J749" si="1711">I744</f>
        <v>0.36329528352230184</v>
      </c>
      <c r="J749" s="34">
        <f t="shared" si="1711"/>
        <v>0.59151785668917922</v>
      </c>
      <c r="K749" s="34">
        <f t="shared" si="1702"/>
        <v>0.36329528352243207</v>
      </c>
      <c r="L749" s="34">
        <f>$CE$6-$CE$7*SUMPRODUCT($B$6:$CD$6,Q748:CS748)</f>
        <v>-7.7768902428942965E-12</v>
      </c>
    </row>
    <row r="750" spans="2:97" ht="13.5" thickBot="1" x14ac:dyDescent="0.25">
      <c r="B750" s="39" t="s">
        <v>406</v>
      </c>
      <c r="D750" s="39" t="s">
        <v>407</v>
      </c>
      <c r="E750" s="39" t="s">
        <v>408</v>
      </c>
      <c r="F750" s="39" t="s">
        <v>409</v>
      </c>
      <c r="H750" s="39" t="s">
        <v>386</v>
      </c>
      <c r="I750" s="39" t="s">
        <v>410</v>
      </c>
      <c r="J750" s="39" t="s">
        <v>411</v>
      </c>
      <c r="K750" s="39" t="s">
        <v>388</v>
      </c>
      <c r="L750" s="39" t="s">
        <v>412</v>
      </c>
      <c r="M750" s="39" t="s">
        <v>413</v>
      </c>
      <c r="O750" s="45" t="s">
        <v>375</v>
      </c>
    </row>
    <row r="751" spans="2:97" ht="14.25" thickTop="1" thickBot="1" x14ac:dyDescent="0.25">
      <c r="B751" s="32">
        <f>1+B746</f>
        <v>4</v>
      </c>
      <c r="D751" s="32">
        <f>IF(F746,IF(M751&lt;0,D746,H751),E746)</f>
        <v>0</v>
      </c>
      <c r="E751" s="32">
        <f>IF(F746,IF(M751&lt;0,H751,E746),H751)</f>
        <v>1.1008115245677227E-13</v>
      </c>
      <c r="F751" s="32" t="b">
        <f>OR(F746,M751*M746&lt;=0)</f>
        <v>1</v>
      </c>
      <c r="H751" s="32">
        <f>IF(F746,(D746+E746)/2,2*H746)</f>
        <v>1.1008115245677227E-13</v>
      </c>
      <c r="I751" s="32">
        <f>I746</f>
        <v>-0.68168263192235679</v>
      </c>
      <c r="J751" s="32">
        <f>J746</f>
        <v>-1</v>
      </c>
      <c r="K751" s="32">
        <f>I751+J751*H751</f>
        <v>-0.68168263192246692</v>
      </c>
      <c r="L751" s="32">
        <f>$CE$3-$CE$7*SUMPRODUCT($B$3:$CD$3,Q753:CS753)</f>
        <v>3.1405988920596428E-12</v>
      </c>
      <c r="M751" s="32">
        <f>SUMPRODUCT(L751:L754,J751:J754)</f>
        <v>-5.2307400290706616E-12</v>
      </c>
      <c r="O751" s="46">
        <f>SUM(Q751:CS751)</f>
        <v>7.3626050838264918</v>
      </c>
      <c r="P751" s="39" t="s">
        <v>402</v>
      </c>
      <c r="Q751" s="32">
        <f t="shared" ref="Q751:AV751" si="1712">SUMPRODUCT(B$3:B$6,$K751:$K754)</f>
        <v>4.1309690178737146E-2</v>
      </c>
      <c r="R751" s="32">
        <f t="shared" si="1712"/>
        <v>0.36423883108750776</v>
      </c>
      <c r="S751" s="32">
        <f t="shared" si="1712"/>
        <v>0.76790025722347099</v>
      </c>
      <c r="T751" s="32">
        <f t="shared" si="1712"/>
        <v>-0.13426458761101498</v>
      </c>
      <c r="U751" s="32">
        <f t="shared" si="1712"/>
        <v>0.18866455329775564</v>
      </c>
      <c r="V751" s="32">
        <f t="shared" si="1712"/>
        <v>0.5923259794337189</v>
      </c>
      <c r="W751" s="32">
        <f t="shared" si="1712"/>
        <v>-0.6609874209802713</v>
      </c>
      <c r="X751" s="32">
        <f t="shared" si="1712"/>
        <v>-0.33805828007150074</v>
      </c>
      <c r="Y751" s="32">
        <f t="shared" si="1712"/>
        <v>6.5603146064462547E-2</v>
      </c>
      <c r="Z751" s="32">
        <f t="shared" si="1712"/>
        <v>0.57978930200805168</v>
      </c>
      <c r="AA751" s="32">
        <f t="shared" si="1712"/>
        <v>0.90271844291682235</v>
      </c>
      <c r="AB751" s="32">
        <f t="shared" si="1712"/>
        <v>1.3063798690527855</v>
      </c>
      <c r="AC751" s="32">
        <f t="shared" si="1712"/>
        <v>0.40421502421829958</v>
      </c>
      <c r="AD751" s="32">
        <f t="shared" si="1712"/>
        <v>0.72714416512707025</v>
      </c>
      <c r="AE751" s="32">
        <f t="shared" si="1712"/>
        <v>1.1308055912630335</v>
      </c>
      <c r="AF751" s="32">
        <f t="shared" si="1712"/>
        <v>-0.12250780915095677</v>
      </c>
      <c r="AG751" s="32">
        <f t="shared" si="1712"/>
        <v>0.20042133175781385</v>
      </c>
      <c r="AH751" s="32">
        <f t="shared" si="1712"/>
        <v>0.60408275789377708</v>
      </c>
      <c r="AI751" s="32">
        <f t="shared" si="1712"/>
        <v>1.2977621177804712</v>
      </c>
      <c r="AJ751" s="32">
        <f t="shared" si="1712"/>
        <v>1.6206912586892419</v>
      </c>
      <c r="AK751" s="32">
        <f t="shared" si="1712"/>
        <v>2.0243526848252054</v>
      </c>
      <c r="AL751" s="32">
        <f t="shared" si="1712"/>
        <v>1.1221878399907195</v>
      </c>
      <c r="AM751" s="32">
        <f t="shared" si="1712"/>
        <v>1.4451169808994899</v>
      </c>
      <c r="AN751" s="32">
        <f t="shared" si="1712"/>
        <v>1.8487784070354532</v>
      </c>
      <c r="AO751" s="32">
        <f t="shared" si="1712"/>
        <v>0.59546500662146296</v>
      </c>
      <c r="AP751" s="32">
        <f t="shared" si="1712"/>
        <v>0.91839414753023363</v>
      </c>
      <c r="AQ751" s="32">
        <f t="shared" si="1712"/>
        <v>1.322055573666197</v>
      </c>
      <c r="AR751" s="32">
        <f t="shared" si="1712"/>
        <v>-0.41314539776957415</v>
      </c>
      <c r="AS751" s="32">
        <f t="shared" si="1712"/>
        <v>-9.0216256860803534E-2</v>
      </c>
      <c r="AT751" s="32">
        <f t="shared" si="1712"/>
        <v>0.31344516927515975</v>
      </c>
      <c r="AU751" s="32">
        <f t="shared" si="1712"/>
        <v>-0.58871967555932625</v>
      </c>
      <c r="AV751" s="32">
        <f t="shared" si="1712"/>
        <v>-0.26579053465055563</v>
      </c>
      <c r="AW751" s="32">
        <f t="shared" ref="AW751:CB751" si="1713">SUMPRODUCT(AH$3:AH$6,$K751:$K754)</f>
        <v>0.13787089148540763</v>
      </c>
      <c r="AX751" s="32">
        <f t="shared" si="1713"/>
        <v>-1.1154425089285827</v>
      </c>
      <c r="AY751" s="32">
        <f t="shared" si="1713"/>
        <v>-0.79251336801981198</v>
      </c>
      <c r="AZ751" s="32">
        <f t="shared" si="1713"/>
        <v>-0.38885194188384875</v>
      </c>
      <c r="BA751" s="32">
        <f t="shared" si="1713"/>
        <v>0.12533421405974049</v>
      </c>
      <c r="BB751" s="32">
        <f t="shared" si="1713"/>
        <v>0.44826335496851111</v>
      </c>
      <c r="BC751" s="32">
        <f t="shared" si="1713"/>
        <v>0.85192478110447434</v>
      </c>
      <c r="BD751" s="32">
        <f t="shared" si="1713"/>
        <v>-5.0240063730011664E-2</v>
      </c>
      <c r="BE751" s="32">
        <f t="shared" si="1713"/>
        <v>0.27268907717875895</v>
      </c>
      <c r="BF751" s="32">
        <f t="shared" si="1713"/>
        <v>0.67635050331472224</v>
      </c>
      <c r="BG751" s="32">
        <f t="shared" si="1713"/>
        <v>-0.57696289709926796</v>
      </c>
      <c r="BH751" s="32">
        <f t="shared" si="1713"/>
        <v>-0.2540337561904974</v>
      </c>
      <c r="BI751" s="32">
        <f t="shared" si="1713"/>
        <v>0.14962766994546589</v>
      </c>
      <c r="BJ751" s="32">
        <f t="shared" si="1713"/>
        <v>0.84330702983215999</v>
      </c>
      <c r="BK751" s="32">
        <f t="shared" si="1713"/>
        <v>1.1662361707409306</v>
      </c>
      <c r="BL751" s="32">
        <f t="shared" si="1713"/>
        <v>1.5698975968768938</v>
      </c>
      <c r="BM751" s="32">
        <f t="shared" si="1713"/>
        <v>0.66773275204240801</v>
      </c>
      <c r="BN751" s="32">
        <f t="shared" si="1713"/>
        <v>0.99066189295117868</v>
      </c>
      <c r="BO751" s="32">
        <f t="shared" si="1713"/>
        <v>1.394323319087142</v>
      </c>
      <c r="BP751" s="32">
        <f t="shared" si="1713"/>
        <v>0.1410099186731516</v>
      </c>
      <c r="BQ751" s="32">
        <f t="shared" si="1713"/>
        <v>0.46393905958192222</v>
      </c>
      <c r="BR751" s="32">
        <f t="shared" si="1713"/>
        <v>0.86760048571788551</v>
      </c>
      <c r="BS751" s="32">
        <f t="shared" si="1713"/>
        <v>-1.322055573666197</v>
      </c>
      <c r="BT751" s="32">
        <f t="shared" si="1713"/>
        <v>-0.99912643275742619</v>
      </c>
      <c r="BU751" s="32">
        <f t="shared" si="1713"/>
        <v>-0.59546500662146296</v>
      </c>
      <c r="BV751" s="32">
        <f t="shared" si="1713"/>
        <v>-1.4976298514559487</v>
      </c>
      <c r="BW751" s="32">
        <f t="shared" si="1713"/>
        <v>-1.1747007105471783</v>
      </c>
      <c r="BX751" s="32">
        <f t="shared" si="1713"/>
        <v>-0.77103928441121494</v>
      </c>
      <c r="BY751" s="32">
        <f t="shared" si="1713"/>
        <v>-2.0243526848252054</v>
      </c>
      <c r="BZ751" s="32">
        <f t="shared" si="1713"/>
        <v>-1.7014235439164347</v>
      </c>
      <c r="CA751" s="32">
        <f t="shared" si="1713"/>
        <v>-1.2977621177804712</v>
      </c>
      <c r="CB751" s="32">
        <f t="shared" si="1713"/>
        <v>-0.78357596183688205</v>
      </c>
      <c r="CC751" s="32">
        <f t="shared" ref="CC751:CS751" si="1714">SUMPRODUCT(BN$3:BN$6,$K751:$K754)</f>
        <v>-0.46064682092811149</v>
      </c>
      <c r="CD751" s="32">
        <f t="shared" si="1714"/>
        <v>-5.6985394792148203E-2</v>
      </c>
      <c r="CE751" s="32">
        <f t="shared" si="1714"/>
        <v>-0.95915023962663426</v>
      </c>
      <c r="CF751" s="32">
        <f t="shared" si="1714"/>
        <v>-0.63622109871786359</v>
      </c>
      <c r="CG751" s="32">
        <f t="shared" si="1714"/>
        <v>-0.23255967258190036</v>
      </c>
      <c r="CH751" s="32">
        <f t="shared" si="1714"/>
        <v>-1.4858730729958904</v>
      </c>
      <c r="CI751" s="32">
        <f t="shared" si="1714"/>
        <v>-1.16294393208712</v>
      </c>
      <c r="CJ751" s="32">
        <f t="shared" si="1714"/>
        <v>-0.75928250595115665</v>
      </c>
      <c r="CK751" s="32">
        <f t="shared" si="1714"/>
        <v>-6.5603146064462547E-2</v>
      </c>
      <c r="CL751" s="32">
        <f t="shared" si="1714"/>
        <v>0.25732599484430807</v>
      </c>
      <c r="CM751" s="32">
        <f t="shared" si="1714"/>
        <v>0.6609874209802713</v>
      </c>
      <c r="CN751" s="32">
        <f t="shared" si="1714"/>
        <v>-0.24117742385421467</v>
      </c>
      <c r="CO751" s="32">
        <f t="shared" si="1714"/>
        <v>8.1751717054555945E-2</v>
      </c>
      <c r="CP751" s="32">
        <f t="shared" si="1714"/>
        <v>0.4854131431905192</v>
      </c>
      <c r="CQ751" s="32">
        <f t="shared" si="1714"/>
        <v>-0.76790025722347099</v>
      </c>
      <c r="CR751" s="32">
        <f t="shared" si="1714"/>
        <v>-0.44497111631470043</v>
      </c>
      <c r="CS751" s="32">
        <f t="shared" si="1714"/>
        <v>-4.1309690178737146E-2</v>
      </c>
    </row>
    <row r="752" spans="2:97" ht="14.25" thickTop="1" thickBot="1" x14ac:dyDescent="0.25">
      <c r="H752" s="33">
        <f>H751</f>
        <v>1.1008115245677227E-13</v>
      </c>
      <c r="I752" s="33">
        <f t="shared" ref="I752:J752" si="1715">I747</f>
        <v>0.62822621380090315</v>
      </c>
      <c r="J752" s="33">
        <f t="shared" si="1715"/>
        <v>-0.32769001268950082</v>
      </c>
      <c r="K752" s="33">
        <f t="shared" ref="K752:K754" si="1716">I752+J752*H752</f>
        <v>0.62822621380086707</v>
      </c>
      <c r="L752" s="33">
        <f>$CE$4-$CE$7*SUMPRODUCT($B$4:$CD$4,Q753:CS753)</f>
        <v>1.3926637620897964E-12</v>
      </c>
      <c r="M752" s="39" t="s">
        <v>414</v>
      </c>
      <c r="O752" s="47">
        <f t="shared" ref="O752:O753" si="1717">SUM(Q752:CS752)</f>
        <v>127.41798401808263</v>
      </c>
      <c r="P752" s="39" t="s">
        <v>404</v>
      </c>
      <c r="Q752" s="33">
        <f>EXP(Q751)</f>
        <v>1.042174806876401</v>
      </c>
      <c r="R752" s="33">
        <f>EXP(R751)</f>
        <v>1.4394179508634897</v>
      </c>
      <c r="S752" s="33">
        <f t="shared" ref="S752:CD752" si="1718">EXP(S751)</f>
        <v>2.1552360579819347</v>
      </c>
      <c r="T752" s="33">
        <f t="shared" si="1718"/>
        <v>0.87435868951836349</v>
      </c>
      <c r="U752" s="33">
        <f t="shared" si="1718"/>
        <v>1.2076357870887122</v>
      </c>
      <c r="V752" s="33">
        <f t="shared" si="1718"/>
        <v>1.8081893390878128</v>
      </c>
      <c r="W752" s="33">
        <f t="shared" si="1718"/>
        <v>0.51634123652250474</v>
      </c>
      <c r="X752" s="33">
        <f t="shared" si="1718"/>
        <v>0.71315372403709376</v>
      </c>
      <c r="Y752" s="33">
        <f t="shared" si="1718"/>
        <v>1.0678028712972529</v>
      </c>
      <c r="Z752" s="33">
        <f t="shared" si="1718"/>
        <v>1.7856621556807646</v>
      </c>
      <c r="AA752" s="33">
        <f t="shared" si="1718"/>
        <v>2.4662984982032099</v>
      </c>
      <c r="AB752" s="33">
        <f t="shared" si="1718"/>
        <v>3.6927811341282588</v>
      </c>
      <c r="AC752" s="33">
        <f t="shared" si="1718"/>
        <v>1.4981260457092747</v>
      </c>
      <c r="AD752" s="33">
        <f t="shared" si="1718"/>
        <v>2.0691629740247728</v>
      </c>
      <c r="AE752" s="33">
        <f t="shared" si="1718"/>
        <v>3.0981513387297319</v>
      </c>
      <c r="AF752" s="33">
        <f t="shared" si="1718"/>
        <v>0.88469899616849534</v>
      </c>
      <c r="AG752" s="33">
        <f t="shared" si="1718"/>
        <v>1.2219174823584753</v>
      </c>
      <c r="AH752" s="33">
        <f t="shared" si="1718"/>
        <v>1.8295732773637239</v>
      </c>
      <c r="AI752" s="33">
        <f t="shared" si="1718"/>
        <v>3.6610943951316441</v>
      </c>
      <c r="AJ752" s="33">
        <f t="shared" si="1718"/>
        <v>5.056584516711685</v>
      </c>
      <c r="AK752" s="33">
        <f t="shared" si="1718"/>
        <v>7.5712083999734201</v>
      </c>
      <c r="AL752" s="33">
        <f t="shared" si="1718"/>
        <v>3.0715669544197439</v>
      </c>
      <c r="AM752" s="33">
        <f t="shared" si="1718"/>
        <v>4.2423483875246149</v>
      </c>
      <c r="AN752" s="33">
        <f t="shared" si="1718"/>
        <v>6.352055155231068</v>
      </c>
      <c r="AO752" s="33">
        <f t="shared" si="1718"/>
        <v>1.8138742124017573</v>
      </c>
      <c r="AP752" s="33">
        <f t="shared" si="1718"/>
        <v>2.5052640734666234</v>
      </c>
      <c r="AQ752" s="33">
        <f t="shared" si="1718"/>
        <v>3.7511241697818996</v>
      </c>
      <c r="AR752" s="33">
        <f t="shared" si="1718"/>
        <v>0.66156608560131447</v>
      </c>
      <c r="AS752" s="33">
        <f t="shared" si="1718"/>
        <v>0.91373356275149409</v>
      </c>
      <c r="AT752" s="33">
        <f t="shared" si="1718"/>
        <v>1.3681304451212051</v>
      </c>
      <c r="AU752" s="33">
        <f t="shared" si="1718"/>
        <v>0.55503745803438997</v>
      </c>
      <c r="AV752" s="33">
        <f t="shared" si="1718"/>
        <v>0.76659968675590218</v>
      </c>
      <c r="AW752" s="33">
        <f t="shared" si="1718"/>
        <v>1.1478273464234898</v>
      </c>
      <c r="AX752" s="33">
        <f t="shared" si="1718"/>
        <v>0.32777020556134784</v>
      </c>
      <c r="AY752" s="33">
        <f t="shared" si="1718"/>
        <v>0.45270554856079354</v>
      </c>
      <c r="AZ752" s="33">
        <f t="shared" si="1718"/>
        <v>0.67783462150198337</v>
      </c>
      <c r="BA752" s="33">
        <f t="shared" si="1718"/>
        <v>1.1335272305044612</v>
      </c>
      <c r="BB752" s="33">
        <f t="shared" si="1718"/>
        <v>1.5655909475215359</v>
      </c>
      <c r="BC752" s="33">
        <f t="shared" si="1718"/>
        <v>2.3441544967008117</v>
      </c>
      <c r="BD752" s="33">
        <f t="shared" si="1718"/>
        <v>0.95100109622473683</v>
      </c>
      <c r="BE752" s="33">
        <f t="shared" si="1718"/>
        <v>1.313491786756547</v>
      </c>
      <c r="BF752" s="33">
        <f t="shared" si="1718"/>
        <v>1.9666872008804772</v>
      </c>
      <c r="BG752" s="33">
        <f t="shared" si="1718"/>
        <v>0.5616014203843801</v>
      </c>
      <c r="BH752" s="33">
        <f t="shared" si="1718"/>
        <v>0.77566561808817669</v>
      </c>
      <c r="BI752" s="33">
        <f t="shared" si="1718"/>
        <v>1.1614017374436831</v>
      </c>
      <c r="BJ752" s="33">
        <f t="shared" si="1718"/>
        <v>2.3240399518613608</v>
      </c>
      <c r="BK752" s="33">
        <f t="shared" si="1718"/>
        <v>3.2098884017927549</v>
      </c>
      <c r="BL752" s="33">
        <f t="shared" si="1718"/>
        <v>4.8061560031898196</v>
      </c>
      <c r="BM752" s="33">
        <f t="shared" si="1718"/>
        <v>1.9498115990620137</v>
      </c>
      <c r="BN752" s="33">
        <f t="shared" si="1718"/>
        <v>2.6930163711245445</v>
      </c>
      <c r="BO752" s="33">
        <f t="shared" si="1718"/>
        <v>4.0322451059481903</v>
      </c>
      <c r="BP752" s="33">
        <f t="shared" si="1718"/>
        <v>1.1514360686461251</v>
      </c>
      <c r="BQ752" s="33">
        <f t="shared" si="1718"/>
        <v>1.5903260523524445</v>
      </c>
      <c r="BR752" s="33">
        <f t="shared" si="1718"/>
        <v>2.3811902928693653</v>
      </c>
      <c r="BS752" s="33">
        <f t="shared" si="1718"/>
        <v>0.26658674966180679</v>
      </c>
      <c r="BT752" s="33">
        <f t="shared" si="1718"/>
        <v>0.36820094900937805</v>
      </c>
      <c r="BU752" s="33">
        <f t="shared" si="1718"/>
        <v>0.55130614524581423</v>
      </c>
      <c r="BV752" s="33">
        <f t="shared" si="1718"/>
        <v>0.22365963899653316</v>
      </c>
      <c r="BW752" s="33">
        <f t="shared" si="1718"/>
        <v>0.30891141978395448</v>
      </c>
      <c r="BX752" s="33">
        <f t="shared" si="1718"/>
        <v>0.46253211601354638</v>
      </c>
      <c r="BY752" s="33">
        <f t="shared" si="1718"/>
        <v>0.13207931246530089</v>
      </c>
      <c r="BZ752" s="33">
        <f t="shared" si="1718"/>
        <v>0.1824236510476398</v>
      </c>
      <c r="CA752" s="33">
        <f t="shared" si="1718"/>
        <v>0.27314237003278424</v>
      </c>
      <c r="CB752" s="33">
        <f t="shared" si="1718"/>
        <v>0.45676969634661946</v>
      </c>
      <c r="CC752" s="33">
        <f t="shared" si="1718"/>
        <v>0.63087545006234735</v>
      </c>
      <c r="CD752" s="33">
        <f t="shared" si="1718"/>
        <v>0.9446078654599892</v>
      </c>
      <c r="CE752" s="33">
        <f t="shared" ref="CE752:CS752" si="1719">EXP(CE751)</f>
        <v>0.3832183914581006</v>
      </c>
      <c r="CF752" s="33">
        <f t="shared" si="1719"/>
        <v>0.52928877970012322</v>
      </c>
      <c r="CG752" s="33">
        <f t="shared" si="1719"/>
        <v>0.79250245726798441</v>
      </c>
      <c r="CH752" s="33">
        <f t="shared" si="1719"/>
        <v>0.22630467390063633</v>
      </c>
      <c r="CI752" s="33">
        <f t="shared" si="1719"/>
        <v>0.31256465597475996</v>
      </c>
      <c r="CJ752" s="33">
        <f t="shared" si="1719"/>
        <v>0.4680020952937306</v>
      </c>
      <c r="CK752" s="33">
        <f t="shared" si="1719"/>
        <v>0.93650244523609438</v>
      </c>
      <c r="CL752" s="33">
        <f t="shared" si="1719"/>
        <v>1.2934667215192601</v>
      </c>
      <c r="CM752" s="33">
        <f t="shared" si="1719"/>
        <v>1.9367037324674627</v>
      </c>
      <c r="CN752" s="33">
        <f t="shared" si="1719"/>
        <v>0.78570221170630017</v>
      </c>
      <c r="CO752" s="33">
        <f t="shared" si="1719"/>
        <v>1.0851863431173139</v>
      </c>
      <c r="CP752" s="33">
        <f t="shared" si="1719"/>
        <v>1.624846164321456</v>
      </c>
      <c r="CQ752" s="33">
        <f t="shared" si="1719"/>
        <v>0.46398629806535185</v>
      </c>
      <c r="CR752" s="33">
        <f t="shared" si="1719"/>
        <v>0.640842785666352</v>
      </c>
      <c r="CS752" s="33">
        <f t="shared" si="1719"/>
        <v>0.95953192631588657</v>
      </c>
    </row>
    <row r="753" spans="2:97" ht="14.25" thickTop="1" thickBot="1" x14ac:dyDescent="0.25">
      <c r="H753" s="32">
        <f t="shared" ref="H753:H754" si="1720">H752</f>
        <v>1.1008115245677227E-13</v>
      </c>
      <c r="I753" s="32">
        <f t="shared" ref="I753:J753" si="1721">I748</f>
        <v>-0.3511485555795148</v>
      </c>
      <c r="J753" s="32">
        <f t="shared" si="1721"/>
        <v>9.5665698778851838E-2</v>
      </c>
      <c r="K753" s="32">
        <f t="shared" si="1716"/>
        <v>-0.35114855557950425</v>
      </c>
      <c r="L753" s="32">
        <f>$CE$5-$CE$7*SUMPRODUCT($B$5:$CD$5,Q753:CS753)</f>
        <v>-4.0500935938325711E-13</v>
      </c>
      <c r="M753" s="32">
        <f>SUMPRODUCT($B$7:$CD$7, LN(Q753:CS753))</f>
        <v>-487.23803414472991</v>
      </c>
      <c r="O753" s="48">
        <f t="shared" si="1717"/>
        <v>0.99999999999999944</v>
      </c>
      <c r="P753" s="39" t="s">
        <v>405</v>
      </c>
      <c r="Q753" s="32">
        <f t="shared" ref="Q753:AV753" si="1722">Q752/$O752</f>
        <v>8.1791814154625123E-3</v>
      </c>
      <c r="R753" s="32">
        <f t="shared" si="1722"/>
        <v>1.1296819377233385E-2</v>
      </c>
      <c r="S753" s="32">
        <f t="shared" si="1722"/>
        <v>1.6914692808795911E-2</v>
      </c>
      <c r="T753" s="32">
        <f t="shared" si="1722"/>
        <v>6.8621293631068447E-3</v>
      </c>
      <c r="U753" s="32">
        <f t="shared" si="1722"/>
        <v>9.477749914151283E-3</v>
      </c>
      <c r="V753" s="32">
        <f t="shared" si="1722"/>
        <v>1.419100571259393E-2</v>
      </c>
      <c r="W753" s="32">
        <f t="shared" si="1722"/>
        <v>4.0523419084171645E-3</v>
      </c>
      <c r="X753" s="32">
        <f t="shared" si="1722"/>
        <v>5.5969628583660991E-3</v>
      </c>
      <c r="Y753" s="32">
        <f t="shared" si="1722"/>
        <v>8.3803152241501075E-3</v>
      </c>
      <c r="Z753" s="32">
        <f t="shared" si="1722"/>
        <v>1.4014208193933996E-2</v>
      </c>
      <c r="AA753" s="32">
        <f t="shared" si="1722"/>
        <v>1.935596860371926E-2</v>
      </c>
      <c r="AB753" s="32">
        <f t="shared" si="1722"/>
        <v>2.8981632087384107E-2</v>
      </c>
      <c r="AC753" s="32">
        <f t="shared" si="1722"/>
        <v>1.1757571407633217E-2</v>
      </c>
      <c r="AD753" s="32">
        <f t="shared" si="1722"/>
        <v>1.6239175262191603E-2</v>
      </c>
      <c r="AE753" s="32">
        <f t="shared" si="1722"/>
        <v>2.4314867030780011E-2</v>
      </c>
      <c r="AF753" s="32">
        <f t="shared" si="1722"/>
        <v>6.943282009884433E-3</v>
      </c>
      <c r="AG753" s="32">
        <f t="shared" si="1722"/>
        <v>9.5898353107287098E-3</v>
      </c>
      <c r="AH753" s="32">
        <f t="shared" si="1722"/>
        <v>1.4358830831164919E-2</v>
      </c>
      <c r="AI753" s="32">
        <f t="shared" si="1722"/>
        <v>2.8732948675534505E-2</v>
      </c>
      <c r="AJ753" s="32">
        <f t="shared" si="1722"/>
        <v>3.9685014291185733E-2</v>
      </c>
      <c r="AK753" s="32">
        <f t="shared" si="1722"/>
        <v>5.9420249490832827E-2</v>
      </c>
      <c r="AL753" s="32">
        <f t="shared" si="1722"/>
        <v>2.4106227846014575E-2</v>
      </c>
      <c r="AM753" s="32">
        <f t="shared" si="1722"/>
        <v>3.3294737946274196E-2</v>
      </c>
      <c r="AN753" s="32">
        <f t="shared" si="1722"/>
        <v>4.9852108430232349E-2</v>
      </c>
      <c r="AO753" s="32">
        <f t="shared" si="1722"/>
        <v>1.4235621654038567E-2</v>
      </c>
      <c r="AP753" s="32">
        <f t="shared" si="1722"/>
        <v>1.966177767426525E-2</v>
      </c>
      <c r="AQ753" s="32">
        <f t="shared" si="1722"/>
        <v>2.9439519065452766E-2</v>
      </c>
      <c r="AR753" s="32">
        <f t="shared" si="1722"/>
        <v>5.192093492135519E-3</v>
      </c>
      <c r="AS753" s="32">
        <f t="shared" si="1722"/>
        <v>7.1711506801255057E-3</v>
      </c>
      <c r="AT753" s="32">
        <f t="shared" si="1722"/>
        <v>1.0737341794130455E-2</v>
      </c>
      <c r="AU753" s="32">
        <f t="shared" si="1722"/>
        <v>4.3560370407023652E-3</v>
      </c>
      <c r="AV753" s="32">
        <f t="shared" si="1722"/>
        <v>6.0164166986593475E-3</v>
      </c>
      <c r="AW753" s="32">
        <f t="shared" ref="AW753:CB753" si="1723">AW752/$O752</f>
        <v>9.0083621654270946E-3</v>
      </c>
      <c r="AX753" s="32">
        <f t="shared" si="1723"/>
        <v>2.572401439931996E-3</v>
      </c>
      <c r="AY753" s="32">
        <f t="shared" si="1723"/>
        <v>3.552917212193119E-3</v>
      </c>
      <c r="AZ753" s="32">
        <f t="shared" si="1723"/>
        <v>5.3197719829391425E-3</v>
      </c>
      <c r="BA753" s="32">
        <f t="shared" si="1723"/>
        <v>8.8961322001735316E-3</v>
      </c>
      <c r="BB753" s="32">
        <f t="shared" si="1723"/>
        <v>1.228704848523858E-2</v>
      </c>
      <c r="BC753" s="32">
        <f t="shared" si="1723"/>
        <v>1.8397359797877034E-2</v>
      </c>
      <c r="BD753" s="32">
        <f t="shared" si="1723"/>
        <v>7.4636332033771206E-3</v>
      </c>
      <c r="BE753" s="32">
        <f t="shared" si="1723"/>
        <v>1.0308527456925873E-2</v>
      </c>
      <c r="BF753" s="32">
        <f t="shared" si="1723"/>
        <v>1.5434926364879333E-2</v>
      </c>
      <c r="BG753" s="32">
        <f t="shared" si="1723"/>
        <v>4.4075522361480771E-3</v>
      </c>
      <c r="BH753" s="32">
        <f t="shared" si="1723"/>
        <v>6.08756781129183E-3</v>
      </c>
      <c r="BI753" s="32">
        <f t="shared" si="1723"/>
        <v>9.1148965069080181E-3</v>
      </c>
      <c r="BJ753" s="32">
        <f t="shared" si="1723"/>
        <v>1.8239497114720813E-2</v>
      </c>
      <c r="BK753" s="32">
        <f t="shared" si="1723"/>
        <v>2.5191800251189195E-2</v>
      </c>
      <c r="BL753" s="32">
        <f t="shared" si="1723"/>
        <v>3.7719604812675028E-2</v>
      </c>
      <c r="BM753" s="32">
        <f t="shared" si="1723"/>
        <v>1.5302483508021164E-2</v>
      </c>
      <c r="BN753" s="32">
        <f t="shared" si="1723"/>
        <v>2.1135292571748451E-2</v>
      </c>
      <c r="BO753" s="32">
        <f t="shared" si="1723"/>
        <v>3.1645808376437275E-2</v>
      </c>
      <c r="BP753" s="32">
        <f t="shared" si="1723"/>
        <v>9.0366840875674044E-3</v>
      </c>
      <c r="BQ753" s="32">
        <f t="shared" si="1723"/>
        <v>1.2481174181242359E-2</v>
      </c>
      <c r="BR753" s="32">
        <f t="shared" si="1723"/>
        <v>1.8688023603728E-2</v>
      </c>
      <c r="BS753" s="32">
        <f t="shared" si="1723"/>
        <v>2.0922223163095557E-3</v>
      </c>
      <c r="BT753" s="32">
        <f t="shared" si="1723"/>
        <v>2.8897094224715129E-3</v>
      </c>
      <c r="BU753" s="32">
        <f t="shared" si="1723"/>
        <v>4.3267530050355779E-3</v>
      </c>
      <c r="BV753" s="32">
        <f t="shared" si="1723"/>
        <v>1.7553223802755527E-3</v>
      </c>
      <c r="BW753" s="32">
        <f t="shared" si="1723"/>
        <v>2.4243941870883395E-3</v>
      </c>
      <c r="BX753" s="32">
        <f t="shared" si="1723"/>
        <v>3.6300379383486848E-3</v>
      </c>
      <c r="BY753" s="32">
        <f t="shared" si="1723"/>
        <v>1.0365829712590394E-3</v>
      </c>
      <c r="BZ753" s="32">
        <f t="shared" si="1723"/>
        <v>1.4316946893599494E-3</v>
      </c>
      <c r="CA753" s="32">
        <f t="shared" si="1723"/>
        <v>2.1436720423548767E-3</v>
      </c>
      <c r="CB753" s="32">
        <f t="shared" si="1723"/>
        <v>3.5848133987255409E-3</v>
      </c>
      <c r="CC753" s="32">
        <f t="shared" ref="CC753:CS753" si="1724">CC752/$O752</f>
        <v>4.9512276851972174E-3</v>
      </c>
      <c r="CD753" s="32">
        <f t="shared" si="1724"/>
        <v>7.4134579411171218E-3</v>
      </c>
      <c r="CE753" s="32">
        <f t="shared" si="1724"/>
        <v>3.0075690995371254E-3</v>
      </c>
      <c r="CF753" s="32">
        <f t="shared" si="1724"/>
        <v>4.1539566316243772E-3</v>
      </c>
      <c r="CG753" s="32">
        <f t="shared" si="1724"/>
        <v>6.2197064517636362E-3</v>
      </c>
      <c r="CH753" s="32">
        <f t="shared" si="1724"/>
        <v>1.7760811053839944E-3</v>
      </c>
      <c r="CI753" s="32">
        <f t="shared" si="1724"/>
        <v>2.4530654631170594E-3</v>
      </c>
      <c r="CJ753" s="32">
        <f t="shared" si="1724"/>
        <v>3.6729673515107073E-3</v>
      </c>
      <c r="CK753" s="32">
        <f t="shared" si="1724"/>
        <v>7.3498450980294099E-3</v>
      </c>
      <c r="CL753" s="32">
        <f t="shared" si="1724"/>
        <v>1.0151367026303733E-2</v>
      </c>
      <c r="CM753" s="32">
        <f t="shared" si="1724"/>
        <v>1.5199610536865924E-2</v>
      </c>
      <c r="CN753" s="32">
        <f t="shared" si="1724"/>
        <v>6.1663368617949294E-3</v>
      </c>
      <c r="CO753" s="32">
        <f t="shared" si="1724"/>
        <v>8.5167439390919E-3</v>
      </c>
      <c r="CP753" s="32">
        <f t="shared" si="1724"/>
        <v>1.275209443033461E-2</v>
      </c>
      <c r="CQ753" s="32">
        <f t="shared" si="1724"/>
        <v>3.6414506291317936E-3</v>
      </c>
      <c r="CR753" s="32">
        <f t="shared" si="1724"/>
        <v>5.0294531859443499E-3</v>
      </c>
      <c r="CS753" s="32">
        <f t="shared" si="1724"/>
        <v>7.530584742101349E-3</v>
      </c>
    </row>
    <row r="754" spans="2:97" ht="13.5" thickTop="1" x14ac:dyDescent="0.2">
      <c r="H754" s="34">
        <f t="shared" si="1720"/>
        <v>1.1008115245677227E-13</v>
      </c>
      <c r="I754" s="34">
        <f t="shared" ref="I754:J754" si="1725">I749</f>
        <v>0.36329528352230184</v>
      </c>
      <c r="J754" s="34">
        <f t="shared" si="1725"/>
        <v>0.59151785668917922</v>
      </c>
      <c r="K754" s="34">
        <f t="shared" si="1716"/>
        <v>0.36329528352236695</v>
      </c>
      <c r="L754" s="34">
        <f>$CE$6-$CE$7*SUMPRODUCT($B$6:$CD$6,Q753:CS753)</f>
        <v>-2.6965096822095802E-12</v>
      </c>
    </row>
    <row r="755" spans="2:97" ht="13.5" thickBot="1" x14ac:dyDescent="0.25">
      <c r="B755" s="39" t="s">
        <v>406</v>
      </c>
      <c r="D755" s="39" t="s">
        <v>407</v>
      </c>
      <c r="E755" s="39" t="s">
        <v>408</v>
      </c>
      <c r="F755" s="39" t="s">
        <v>409</v>
      </c>
      <c r="H755" s="39" t="s">
        <v>386</v>
      </c>
      <c r="I755" s="39" t="s">
        <v>410</v>
      </c>
      <c r="J755" s="39" t="s">
        <v>411</v>
      </c>
      <c r="K755" s="39" t="s">
        <v>388</v>
      </c>
      <c r="L755" s="39" t="s">
        <v>412</v>
      </c>
      <c r="M755" s="39" t="s">
        <v>413</v>
      </c>
      <c r="O755" s="45" t="s">
        <v>375</v>
      </c>
    </row>
    <row r="756" spans="2:97" ht="14.25" thickTop="1" thickBot="1" x14ac:dyDescent="0.25">
      <c r="B756" s="32">
        <f>1+B751</f>
        <v>5</v>
      </c>
      <c r="D756" s="32">
        <f>IF(F751,IF(M756&lt;0,D751,H756),E751)</f>
        <v>0</v>
      </c>
      <c r="E756" s="32">
        <f>IF(F751,IF(M756&lt;0,H756,E751),H756)</f>
        <v>5.5040576228386133E-14</v>
      </c>
      <c r="F756" s="32" t="b">
        <f>OR(F751,M756*M751&lt;=0)</f>
        <v>1</v>
      </c>
      <c r="H756" s="32">
        <f>IF(F751,(D751+E751)/2,2*H751)</f>
        <v>5.5040576228386133E-14</v>
      </c>
      <c r="I756" s="32">
        <f>I751</f>
        <v>-0.68168263192235679</v>
      </c>
      <c r="J756" s="32">
        <f>J751</f>
        <v>-1</v>
      </c>
      <c r="K756" s="32">
        <f>I756+J756*H756</f>
        <v>-0.68168263192241185</v>
      </c>
      <c r="L756" s="32">
        <f>$CE$3-$CE$7*SUMPRODUCT($B$3:$CD$3,Q758:CS758)</f>
        <v>2.3447910280083306E-13</v>
      </c>
      <c r="M756" s="32">
        <f>SUMPRODUCT(L756:L759,J756:J759)</f>
        <v>-3.5954210648593914E-13</v>
      </c>
      <c r="O756" s="46">
        <f>SUM(Q756:CS756)</f>
        <v>7.3626050838260975</v>
      </c>
      <c r="P756" s="39" t="s">
        <v>402</v>
      </c>
      <c r="Q756" s="32">
        <f t="shared" ref="Q756:AV756" si="1726">SUMPRODUCT(B$3:B$6,$K756:$K759)</f>
        <v>4.1309690178701786E-2</v>
      </c>
      <c r="R756" s="32">
        <f t="shared" si="1726"/>
        <v>0.36423883108744348</v>
      </c>
      <c r="S756" s="32">
        <f t="shared" si="1726"/>
        <v>0.76790025722337063</v>
      </c>
      <c r="T756" s="32">
        <f t="shared" si="1726"/>
        <v>-0.13426458761105298</v>
      </c>
      <c r="U756" s="32">
        <f t="shared" si="1726"/>
        <v>0.18866455329768872</v>
      </c>
      <c r="V756" s="32">
        <f t="shared" si="1726"/>
        <v>0.59232597943361587</v>
      </c>
      <c r="W756" s="32">
        <f t="shared" si="1726"/>
        <v>-0.66098742098031726</v>
      </c>
      <c r="X756" s="32">
        <f t="shared" si="1726"/>
        <v>-0.33805828007157557</v>
      </c>
      <c r="Y756" s="32">
        <f t="shared" si="1726"/>
        <v>6.5603146064351581E-2</v>
      </c>
      <c r="Z756" s="32">
        <f t="shared" si="1726"/>
        <v>0.57978930200803191</v>
      </c>
      <c r="AA756" s="32">
        <f t="shared" si="1726"/>
        <v>0.90271844291677361</v>
      </c>
      <c r="AB756" s="32">
        <f t="shared" si="1726"/>
        <v>1.3063798690527006</v>
      </c>
      <c r="AC756" s="32">
        <f t="shared" si="1726"/>
        <v>0.40421502421827715</v>
      </c>
      <c r="AD756" s="32">
        <f t="shared" si="1726"/>
        <v>0.72714416512701885</v>
      </c>
      <c r="AE756" s="32">
        <f t="shared" si="1726"/>
        <v>1.130805591262946</v>
      </c>
      <c r="AF756" s="32">
        <f t="shared" si="1726"/>
        <v>-0.12250780915098713</v>
      </c>
      <c r="AG756" s="32">
        <f t="shared" si="1726"/>
        <v>0.20042133175775456</v>
      </c>
      <c r="AH756" s="32">
        <f t="shared" si="1726"/>
        <v>0.60408275789368171</v>
      </c>
      <c r="AI756" s="32">
        <f t="shared" si="1726"/>
        <v>1.2977621177804721</v>
      </c>
      <c r="AJ756" s="32">
        <f t="shared" si="1726"/>
        <v>1.6206912586892139</v>
      </c>
      <c r="AK756" s="32">
        <f t="shared" si="1726"/>
        <v>2.024352684825141</v>
      </c>
      <c r="AL756" s="32">
        <f t="shared" si="1726"/>
        <v>1.1221878399907173</v>
      </c>
      <c r="AM756" s="32">
        <f t="shared" si="1726"/>
        <v>1.4451169808994591</v>
      </c>
      <c r="AN756" s="32">
        <f t="shared" si="1726"/>
        <v>1.8487784070353861</v>
      </c>
      <c r="AO756" s="32">
        <f t="shared" si="1726"/>
        <v>0.59546500662145307</v>
      </c>
      <c r="AP756" s="32">
        <f t="shared" si="1726"/>
        <v>0.91839414753019477</v>
      </c>
      <c r="AQ756" s="32">
        <f t="shared" si="1726"/>
        <v>1.3220555736661219</v>
      </c>
      <c r="AR756" s="32">
        <f t="shared" si="1726"/>
        <v>-0.41314539776957282</v>
      </c>
      <c r="AS756" s="32">
        <f t="shared" si="1726"/>
        <v>-9.0216256860831109E-2</v>
      </c>
      <c r="AT756" s="32">
        <f t="shared" si="1726"/>
        <v>0.31344516927509602</v>
      </c>
      <c r="AU756" s="32">
        <f t="shared" si="1726"/>
        <v>-0.58871967555932758</v>
      </c>
      <c r="AV756" s="32">
        <f t="shared" si="1726"/>
        <v>-0.26579053465058589</v>
      </c>
      <c r="AW756" s="32">
        <f t="shared" ref="AW756:CB756" si="1727">SUMPRODUCT(AH$3:AH$6,$K756:$K759)</f>
        <v>0.13787089148534126</v>
      </c>
      <c r="AX756" s="32">
        <f t="shared" si="1727"/>
        <v>-1.115442508928592</v>
      </c>
      <c r="AY756" s="32">
        <f t="shared" si="1727"/>
        <v>-0.79251336801985017</v>
      </c>
      <c r="AZ756" s="32">
        <f t="shared" si="1727"/>
        <v>-0.38885194188392302</v>
      </c>
      <c r="BA756" s="32">
        <f t="shared" si="1727"/>
        <v>0.12533421405975737</v>
      </c>
      <c r="BB756" s="32">
        <f t="shared" si="1727"/>
        <v>0.44826335496849906</v>
      </c>
      <c r="BC756" s="32">
        <f t="shared" si="1727"/>
        <v>0.85192478110442615</v>
      </c>
      <c r="BD756" s="32">
        <f t="shared" si="1727"/>
        <v>-5.0240063729997397E-2</v>
      </c>
      <c r="BE756" s="32">
        <f t="shared" si="1727"/>
        <v>0.2726890771787443</v>
      </c>
      <c r="BF756" s="32">
        <f t="shared" si="1727"/>
        <v>0.6763505033146715</v>
      </c>
      <c r="BG756" s="32">
        <f t="shared" si="1727"/>
        <v>-0.57696289709926174</v>
      </c>
      <c r="BH756" s="32">
        <f t="shared" si="1727"/>
        <v>-0.25403375619051999</v>
      </c>
      <c r="BI756" s="32">
        <f t="shared" si="1727"/>
        <v>0.14962766994540716</v>
      </c>
      <c r="BJ756" s="32">
        <f t="shared" si="1727"/>
        <v>0.84330702983219741</v>
      </c>
      <c r="BK756" s="32">
        <f t="shared" si="1727"/>
        <v>1.1662361707409392</v>
      </c>
      <c r="BL756" s="32">
        <f t="shared" si="1727"/>
        <v>1.5698975968768663</v>
      </c>
      <c r="BM756" s="32">
        <f t="shared" si="1727"/>
        <v>0.66773275204244276</v>
      </c>
      <c r="BN756" s="32">
        <f t="shared" si="1727"/>
        <v>0.99066189295118445</v>
      </c>
      <c r="BO756" s="32">
        <f t="shared" si="1727"/>
        <v>1.3943233190871116</v>
      </c>
      <c r="BP756" s="32">
        <f t="shared" si="1727"/>
        <v>0.14100991867317847</v>
      </c>
      <c r="BQ756" s="32">
        <f t="shared" si="1727"/>
        <v>0.46393905958192017</v>
      </c>
      <c r="BR756" s="32">
        <f t="shared" si="1727"/>
        <v>0.86760048571784731</v>
      </c>
      <c r="BS756" s="32">
        <f t="shared" si="1727"/>
        <v>-1.3220555736661219</v>
      </c>
      <c r="BT756" s="32">
        <f t="shared" si="1727"/>
        <v>-0.99912643275738022</v>
      </c>
      <c r="BU756" s="32">
        <f t="shared" si="1727"/>
        <v>-0.59546500662145307</v>
      </c>
      <c r="BV756" s="32">
        <f t="shared" si="1727"/>
        <v>-1.4976298514558768</v>
      </c>
      <c r="BW756" s="32">
        <f t="shared" si="1727"/>
        <v>-1.174700710547135</v>
      </c>
      <c r="BX756" s="32">
        <f t="shared" si="1727"/>
        <v>-0.77103928441120795</v>
      </c>
      <c r="BY756" s="32">
        <f t="shared" si="1727"/>
        <v>-2.024352684825141</v>
      </c>
      <c r="BZ756" s="32">
        <f t="shared" si="1727"/>
        <v>-1.7014235439163992</v>
      </c>
      <c r="CA756" s="32">
        <f t="shared" si="1727"/>
        <v>-1.2977621177804721</v>
      </c>
      <c r="CB756" s="32">
        <f t="shared" si="1727"/>
        <v>-0.78357596183679179</v>
      </c>
      <c r="CC756" s="32">
        <f t="shared" ref="CC756:CS756" si="1728">SUMPRODUCT(BN$3:BN$6,$K756:$K759)</f>
        <v>-0.46064682092805009</v>
      </c>
      <c r="CD756" s="32">
        <f t="shared" si="1728"/>
        <v>-5.6985394792122945E-2</v>
      </c>
      <c r="CE756" s="32">
        <f t="shared" si="1728"/>
        <v>-0.95915023962654655</v>
      </c>
      <c r="CF756" s="32">
        <f t="shared" si="1728"/>
        <v>-0.63622109871780486</v>
      </c>
      <c r="CG756" s="32">
        <f t="shared" si="1728"/>
        <v>-0.23255967258187771</v>
      </c>
      <c r="CH756" s="32">
        <f t="shared" si="1728"/>
        <v>-1.485873072995811</v>
      </c>
      <c r="CI756" s="32">
        <f t="shared" si="1728"/>
        <v>-1.1629439320870691</v>
      </c>
      <c r="CJ756" s="32">
        <f t="shared" si="1728"/>
        <v>-0.75928250595114211</v>
      </c>
      <c r="CK756" s="32">
        <f t="shared" si="1728"/>
        <v>-6.5603146064351581E-2</v>
      </c>
      <c r="CL756" s="32">
        <f t="shared" si="1728"/>
        <v>0.25732599484439012</v>
      </c>
      <c r="CM756" s="32">
        <f t="shared" si="1728"/>
        <v>0.66098742098031726</v>
      </c>
      <c r="CN756" s="32">
        <f t="shared" si="1728"/>
        <v>-0.24117742385410634</v>
      </c>
      <c r="CO756" s="32">
        <f t="shared" si="1728"/>
        <v>8.1751717054635367E-2</v>
      </c>
      <c r="CP756" s="32">
        <f t="shared" si="1728"/>
        <v>0.4854131431905625</v>
      </c>
      <c r="CQ756" s="32">
        <f t="shared" si="1728"/>
        <v>-0.76790025722337063</v>
      </c>
      <c r="CR756" s="32">
        <f t="shared" si="1728"/>
        <v>-0.44497111631462893</v>
      </c>
      <c r="CS756" s="32">
        <f t="shared" si="1728"/>
        <v>-4.1309690178701786E-2</v>
      </c>
    </row>
    <row r="757" spans="2:97" ht="14.25" thickTop="1" thickBot="1" x14ac:dyDescent="0.25">
      <c r="H757" s="33">
        <f>H756</f>
        <v>5.5040576228386133E-14</v>
      </c>
      <c r="I757" s="33">
        <f t="shared" ref="I757:J757" si="1729">I752</f>
        <v>0.62822621380090315</v>
      </c>
      <c r="J757" s="33">
        <f t="shared" si="1729"/>
        <v>-0.32769001268950082</v>
      </c>
      <c r="K757" s="33">
        <f t="shared" ref="K757:K759" si="1730">I757+J757*H757</f>
        <v>0.62822621380088517</v>
      </c>
      <c r="L757" s="33">
        <f>$CE$4-$CE$7*SUMPRODUCT($B$4:$CD$4,Q758:CS758)</f>
        <v>9.9475983006414026E-14</v>
      </c>
      <c r="M757" s="39" t="s">
        <v>414</v>
      </c>
      <c r="O757" s="47">
        <f t="shared" ref="O757:O758" si="1731">SUM(Q757:CS757)</f>
        <v>127.41798401807928</v>
      </c>
      <c r="P757" s="39" t="s">
        <v>404</v>
      </c>
      <c r="Q757" s="33">
        <f>EXP(Q756)</f>
        <v>1.0421748068763641</v>
      </c>
      <c r="R757" s="33">
        <f>EXP(R756)</f>
        <v>1.4394179508633971</v>
      </c>
      <c r="S757" s="33">
        <f t="shared" ref="S757:CD757" si="1732">EXP(S756)</f>
        <v>2.1552360579817185</v>
      </c>
      <c r="T757" s="33">
        <f t="shared" si="1732"/>
        <v>0.87435868951833029</v>
      </c>
      <c r="U757" s="33">
        <f t="shared" si="1732"/>
        <v>1.2076357870886314</v>
      </c>
      <c r="V757" s="33">
        <f t="shared" si="1732"/>
        <v>1.8081893390876265</v>
      </c>
      <c r="W757" s="33">
        <f t="shared" si="1732"/>
        <v>0.51634123652248098</v>
      </c>
      <c r="X757" s="33">
        <f t="shared" si="1732"/>
        <v>0.71315372403704036</v>
      </c>
      <c r="Y757" s="33">
        <f t="shared" si="1732"/>
        <v>1.0678028712971346</v>
      </c>
      <c r="Z757" s="33">
        <f t="shared" si="1732"/>
        <v>1.7856621556807293</v>
      </c>
      <c r="AA757" s="33">
        <f t="shared" si="1732"/>
        <v>2.46629849820309</v>
      </c>
      <c r="AB757" s="33">
        <f t="shared" si="1732"/>
        <v>3.6927811341279457</v>
      </c>
      <c r="AC757" s="33">
        <f t="shared" si="1732"/>
        <v>1.4981260457092409</v>
      </c>
      <c r="AD757" s="33">
        <f t="shared" si="1732"/>
        <v>2.0691629740246662</v>
      </c>
      <c r="AE757" s="33">
        <f t="shared" si="1732"/>
        <v>3.0981513387294606</v>
      </c>
      <c r="AF757" s="33">
        <f t="shared" si="1732"/>
        <v>0.88469899616846848</v>
      </c>
      <c r="AG757" s="33">
        <f t="shared" si="1732"/>
        <v>1.2219174823584029</v>
      </c>
      <c r="AH757" s="33">
        <f t="shared" si="1732"/>
        <v>1.8295732773635494</v>
      </c>
      <c r="AI757" s="33">
        <f t="shared" si="1732"/>
        <v>3.6610943951316472</v>
      </c>
      <c r="AJ757" s="33">
        <f t="shared" si="1732"/>
        <v>5.0565845167115429</v>
      </c>
      <c r="AK757" s="33">
        <f t="shared" si="1732"/>
        <v>7.5712083999729325</v>
      </c>
      <c r="AL757" s="33">
        <f t="shared" si="1732"/>
        <v>3.0715669544197368</v>
      </c>
      <c r="AM757" s="33">
        <f t="shared" si="1732"/>
        <v>4.2423483875244843</v>
      </c>
      <c r="AN757" s="33">
        <f t="shared" si="1732"/>
        <v>6.3520551552306417</v>
      </c>
      <c r="AO757" s="33">
        <f t="shared" si="1732"/>
        <v>1.8138742124017393</v>
      </c>
      <c r="AP757" s="33">
        <f t="shared" si="1732"/>
        <v>2.5052640734665261</v>
      </c>
      <c r="AQ757" s="33">
        <f t="shared" si="1732"/>
        <v>3.751124169781618</v>
      </c>
      <c r="AR757" s="33">
        <f t="shared" si="1732"/>
        <v>0.66156608560131536</v>
      </c>
      <c r="AS757" s="33">
        <f t="shared" si="1732"/>
        <v>0.91373356275146889</v>
      </c>
      <c r="AT757" s="33">
        <f t="shared" si="1732"/>
        <v>1.3681304451211178</v>
      </c>
      <c r="AU757" s="33">
        <f t="shared" si="1732"/>
        <v>0.5550374580343892</v>
      </c>
      <c r="AV757" s="33">
        <f t="shared" si="1732"/>
        <v>0.76659968675587897</v>
      </c>
      <c r="AW757" s="33">
        <f t="shared" si="1732"/>
        <v>1.1478273464234137</v>
      </c>
      <c r="AX757" s="33">
        <f t="shared" si="1732"/>
        <v>0.32777020556134479</v>
      </c>
      <c r="AY757" s="33">
        <f t="shared" si="1732"/>
        <v>0.45270554856077627</v>
      </c>
      <c r="AZ757" s="33">
        <f t="shared" si="1732"/>
        <v>0.67783462150193308</v>
      </c>
      <c r="BA757" s="33">
        <f t="shared" si="1732"/>
        <v>1.1335272305044803</v>
      </c>
      <c r="BB757" s="33">
        <f t="shared" si="1732"/>
        <v>1.5655909475215171</v>
      </c>
      <c r="BC757" s="33">
        <f t="shared" si="1732"/>
        <v>2.3441544967006989</v>
      </c>
      <c r="BD757" s="33">
        <f t="shared" si="1732"/>
        <v>0.95100109622475049</v>
      </c>
      <c r="BE757" s="33">
        <f t="shared" si="1732"/>
        <v>1.3134917867565279</v>
      </c>
      <c r="BF757" s="33">
        <f t="shared" si="1732"/>
        <v>1.9666872008803773</v>
      </c>
      <c r="BG757" s="33">
        <f t="shared" si="1732"/>
        <v>0.56160142038438365</v>
      </c>
      <c r="BH757" s="33">
        <f t="shared" si="1732"/>
        <v>0.77566561808815915</v>
      </c>
      <c r="BI757" s="33">
        <f t="shared" si="1732"/>
        <v>1.161401737443615</v>
      </c>
      <c r="BJ757" s="33">
        <f t="shared" si="1732"/>
        <v>2.3240399518614479</v>
      </c>
      <c r="BK757" s="33">
        <f t="shared" si="1732"/>
        <v>3.2098884017927825</v>
      </c>
      <c r="BL757" s="33">
        <f t="shared" si="1732"/>
        <v>4.8061560031896873</v>
      </c>
      <c r="BM757" s="33">
        <f t="shared" si="1732"/>
        <v>1.9498115990620815</v>
      </c>
      <c r="BN757" s="33">
        <f t="shared" si="1732"/>
        <v>2.69301637112456</v>
      </c>
      <c r="BO757" s="33">
        <f t="shared" si="1732"/>
        <v>4.0322451059480677</v>
      </c>
      <c r="BP757" s="33">
        <f t="shared" si="1732"/>
        <v>1.151436068646156</v>
      </c>
      <c r="BQ757" s="33">
        <f t="shared" si="1732"/>
        <v>1.5903260523524412</v>
      </c>
      <c r="BR757" s="33">
        <f t="shared" si="1732"/>
        <v>2.3811902928692743</v>
      </c>
      <c r="BS757" s="33">
        <f t="shared" si="1732"/>
        <v>0.26658674966182677</v>
      </c>
      <c r="BT757" s="33">
        <f t="shared" si="1732"/>
        <v>0.36820094900939493</v>
      </c>
      <c r="BU757" s="33">
        <f t="shared" si="1732"/>
        <v>0.55130614524581967</v>
      </c>
      <c r="BV757" s="33">
        <f t="shared" si="1732"/>
        <v>0.22365963899654925</v>
      </c>
      <c r="BW757" s="33">
        <f t="shared" si="1732"/>
        <v>0.30891141978396786</v>
      </c>
      <c r="BX757" s="33">
        <f t="shared" si="1732"/>
        <v>0.4625321160135496</v>
      </c>
      <c r="BY757" s="33">
        <f t="shared" si="1732"/>
        <v>0.13207931246530938</v>
      </c>
      <c r="BZ757" s="33">
        <f t="shared" si="1732"/>
        <v>0.1824236510476463</v>
      </c>
      <c r="CA757" s="33">
        <f t="shared" si="1732"/>
        <v>0.27314237003278402</v>
      </c>
      <c r="CB757" s="33">
        <f t="shared" si="1732"/>
        <v>0.4567696963466607</v>
      </c>
      <c r="CC757" s="33">
        <f t="shared" si="1732"/>
        <v>0.6308754500623861</v>
      </c>
      <c r="CD757" s="33">
        <f t="shared" si="1732"/>
        <v>0.94460786546001307</v>
      </c>
      <c r="CE757" s="33">
        <f t="shared" ref="CE757:CS757" si="1733">EXP(CE756)</f>
        <v>0.38321839145813419</v>
      </c>
      <c r="CF757" s="33">
        <f t="shared" si="1733"/>
        <v>0.52928877970015431</v>
      </c>
      <c r="CG757" s="33">
        <f t="shared" si="1733"/>
        <v>0.79250245726800228</v>
      </c>
      <c r="CH757" s="33">
        <f t="shared" si="1733"/>
        <v>0.22630467390065431</v>
      </c>
      <c r="CI757" s="33">
        <f t="shared" si="1733"/>
        <v>0.31256465597477584</v>
      </c>
      <c r="CJ757" s="33">
        <f t="shared" si="1733"/>
        <v>0.46800209529373737</v>
      </c>
      <c r="CK757" s="33">
        <f t="shared" si="1733"/>
        <v>0.9365024452361983</v>
      </c>
      <c r="CL757" s="33">
        <f t="shared" si="1733"/>
        <v>1.2934667215193663</v>
      </c>
      <c r="CM757" s="33">
        <f t="shared" si="1733"/>
        <v>1.9367037324675518</v>
      </c>
      <c r="CN757" s="33">
        <f t="shared" si="1733"/>
        <v>0.78570221170638532</v>
      </c>
      <c r="CO757" s="33">
        <f t="shared" si="1733"/>
        <v>1.0851863431174003</v>
      </c>
      <c r="CP757" s="33">
        <f t="shared" si="1733"/>
        <v>1.6248461643215264</v>
      </c>
      <c r="CQ757" s="33">
        <f t="shared" si="1733"/>
        <v>0.46398629806539843</v>
      </c>
      <c r="CR757" s="33">
        <f t="shared" si="1733"/>
        <v>0.64084278566639774</v>
      </c>
      <c r="CS757" s="33">
        <f t="shared" si="1733"/>
        <v>0.95953192631592044</v>
      </c>
    </row>
    <row r="758" spans="2:97" ht="14.25" thickTop="1" thickBot="1" x14ac:dyDescent="0.25">
      <c r="H758" s="32">
        <f t="shared" ref="H758:H759" si="1734">H757</f>
        <v>5.5040576228386133E-14</v>
      </c>
      <c r="I758" s="32">
        <f t="shared" ref="I758:J758" si="1735">I753</f>
        <v>-0.3511485555795148</v>
      </c>
      <c r="J758" s="32">
        <f t="shared" si="1735"/>
        <v>9.5665698778851838E-2</v>
      </c>
      <c r="K758" s="32">
        <f t="shared" si="1730"/>
        <v>-0.35114855557950952</v>
      </c>
      <c r="L758" s="32">
        <f>$CE$5-$CE$7*SUMPRODUCT($B$5:$CD$5,Q758:CS758)</f>
        <v>0</v>
      </c>
      <c r="M758" s="32">
        <f>SUMPRODUCT($B$7:$CD$7, LN(Q758:CS758))</f>
        <v>-487.23803414472991</v>
      </c>
      <c r="O758" s="48">
        <f t="shared" si="1731"/>
        <v>1.0000000000000004</v>
      </c>
      <c r="P758" s="39" t="s">
        <v>405</v>
      </c>
      <c r="Q758" s="32">
        <f t="shared" ref="Q758:AV758" si="1736">Q757/$O757</f>
        <v>8.1791814154624394E-3</v>
      </c>
      <c r="R758" s="32">
        <f t="shared" si="1736"/>
        <v>1.1296819377232956E-2</v>
      </c>
      <c r="S758" s="32">
        <f t="shared" si="1736"/>
        <v>1.6914692808794658E-2</v>
      </c>
      <c r="T758" s="32">
        <f t="shared" si="1736"/>
        <v>6.8621293631067649E-3</v>
      </c>
      <c r="U758" s="32">
        <f t="shared" si="1736"/>
        <v>9.4777499141508979E-3</v>
      </c>
      <c r="V758" s="32">
        <f t="shared" si="1736"/>
        <v>1.4191005712592842E-2</v>
      </c>
      <c r="W758" s="32">
        <f t="shared" si="1736"/>
        <v>4.0523419084170847E-3</v>
      </c>
      <c r="X758" s="32">
        <f t="shared" si="1736"/>
        <v>5.5969628583658277E-3</v>
      </c>
      <c r="Y758" s="32">
        <f t="shared" si="1736"/>
        <v>8.380315224149398E-3</v>
      </c>
      <c r="Z758" s="32">
        <f t="shared" si="1736"/>
        <v>1.4014208193934088E-2</v>
      </c>
      <c r="AA758" s="32">
        <f t="shared" si="1736"/>
        <v>1.935596860371883E-2</v>
      </c>
      <c r="AB758" s="32">
        <f t="shared" si="1736"/>
        <v>2.8981632087382411E-2</v>
      </c>
      <c r="AC758" s="32">
        <f t="shared" si="1736"/>
        <v>1.1757571407633262E-2</v>
      </c>
      <c r="AD758" s="32">
        <f t="shared" si="1736"/>
        <v>1.6239175262191197E-2</v>
      </c>
      <c r="AE758" s="32">
        <f t="shared" si="1736"/>
        <v>2.4314867030778523E-2</v>
      </c>
      <c r="AF758" s="32">
        <f t="shared" si="1736"/>
        <v>6.9432820098844052E-3</v>
      </c>
      <c r="AG758" s="32">
        <f t="shared" si="1736"/>
        <v>9.5898353107283941E-3</v>
      </c>
      <c r="AH758" s="32">
        <f t="shared" si="1736"/>
        <v>1.4358830831163927E-2</v>
      </c>
      <c r="AI758" s="32">
        <f t="shared" si="1736"/>
        <v>2.8732948675535285E-2</v>
      </c>
      <c r="AJ758" s="32">
        <f t="shared" si="1736"/>
        <v>3.9685014291185663E-2</v>
      </c>
      <c r="AK758" s="32">
        <f t="shared" si="1736"/>
        <v>5.9420249490830565E-2</v>
      </c>
      <c r="AL758" s="32">
        <f t="shared" si="1736"/>
        <v>2.4106227846015155E-2</v>
      </c>
      <c r="AM758" s="32">
        <f t="shared" si="1736"/>
        <v>3.329473794627405E-2</v>
      </c>
      <c r="AN758" s="32">
        <f t="shared" si="1736"/>
        <v>4.9852108430230316E-2</v>
      </c>
      <c r="AO758" s="32">
        <f t="shared" si="1736"/>
        <v>1.4235621654038801E-2</v>
      </c>
      <c r="AP758" s="32">
        <f t="shared" si="1736"/>
        <v>1.9661777674265003E-2</v>
      </c>
      <c r="AQ758" s="32">
        <f t="shared" si="1736"/>
        <v>2.9439519065451333E-2</v>
      </c>
      <c r="AR758" s="32">
        <f t="shared" si="1736"/>
        <v>5.192093492135663E-3</v>
      </c>
      <c r="AS758" s="32">
        <f t="shared" si="1736"/>
        <v>7.171150680125497E-3</v>
      </c>
      <c r="AT758" s="32">
        <f t="shared" si="1736"/>
        <v>1.0737341794130053E-2</v>
      </c>
      <c r="AU758" s="32">
        <f t="shared" si="1736"/>
        <v>4.3560370407024736E-3</v>
      </c>
      <c r="AV758" s="32">
        <f t="shared" si="1736"/>
        <v>6.0164166986593232E-3</v>
      </c>
      <c r="AW758" s="32">
        <f t="shared" ref="AW758:CB758" si="1737">AW757/$O757</f>
        <v>9.0083621654267337E-3</v>
      </c>
      <c r="AX758" s="32">
        <f t="shared" si="1737"/>
        <v>2.5724014399320398E-3</v>
      </c>
      <c r="AY758" s="32">
        <f t="shared" si="1737"/>
        <v>3.552917212193077E-3</v>
      </c>
      <c r="AZ758" s="32">
        <f t="shared" si="1737"/>
        <v>5.3197719829388875E-3</v>
      </c>
      <c r="BA758" s="32">
        <f t="shared" si="1737"/>
        <v>8.8961322001739149E-3</v>
      </c>
      <c r="BB758" s="32">
        <f t="shared" si="1737"/>
        <v>1.2287048485238755E-2</v>
      </c>
      <c r="BC758" s="32">
        <f t="shared" si="1737"/>
        <v>1.8397359797876631E-2</v>
      </c>
      <c r="BD758" s="32">
        <f t="shared" si="1737"/>
        <v>7.4636332033774242E-3</v>
      </c>
      <c r="BE758" s="32">
        <f t="shared" si="1737"/>
        <v>1.0308527456925995E-2</v>
      </c>
      <c r="BF758" s="32">
        <f t="shared" si="1737"/>
        <v>1.5434926364878955E-2</v>
      </c>
      <c r="BG758" s="32">
        <f t="shared" si="1737"/>
        <v>4.4075522361482211E-3</v>
      </c>
      <c r="BH758" s="32">
        <f t="shared" si="1737"/>
        <v>6.0875678112918526E-3</v>
      </c>
      <c r="BI758" s="32">
        <f t="shared" si="1737"/>
        <v>9.1148965069077232E-3</v>
      </c>
      <c r="BJ758" s="32">
        <f t="shared" si="1737"/>
        <v>1.8239497114721975E-2</v>
      </c>
      <c r="BK758" s="32">
        <f t="shared" si="1737"/>
        <v>2.5191800251190073E-2</v>
      </c>
      <c r="BL758" s="32">
        <f t="shared" si="1737"/>
        <v>3.771960481267498E-2</v>
      </c>
      <c r="BM758" s="32">
        <f t="shared" si="1737"/>
        <v>1.5302483508022099E-2</v>
      </c>
      <c r="BN758" s="32">
        <f t="shared" si="1737"/>
        <v>2.1135292571749127E-2</v>
      </c>
      <c r="BO758" s="32">
        <f t="shared" si="1737"/>
        <v>3.1645808376437143E-2</v>
      </c>
      <c r="BP758" s="32">
        <f t="shared" si="1737"/>
        <v>9.0366840875678832E-3</v>
      </c>
      <c r="BQ758" s="32">
        <f t="shared" si="1737"/>
        <v>1.2481174181242661E-2</v>
      </c>
      <c r="BR758" s="32">
        <f t="shared" si="1737"/>
        <v>1.8688023603727778E-2</v>
      </c>
      <c r="BS758" s="32">
        <f t="shared" si="1737"/>
        <v>2.0922223163097674E-3</v>
      </c>
      <c r="BT758" s="32">
        <f t="shared" si="1737"/>
        <v>2.8897094224717215E-3</v>
      </c>
      <c r="BU758" s="32">
        <f t="shared" si="1737"/>
        <v>4.326753005035734E-3</v>
      </c>
      <c r="BV758" s="32">
        <f t="shared" si="1737"/>
        <v>1.7553223802757253E-3</v>
      </c>
      <c r="BW758" s="32">
        <f t="shared" si="1737"/>
        <v>2.4243941870885082E-3</v>
      </c>
      <c r="BX758" s="32">
        <f t="shared" si="1737"/>
        <v>3.6300379383488058E-3</v>
      </c>
      <c r="BY758" s="32">
        <f t="shared" si="1737"/>
        <v>1.0365829712591333E-3</v>
      </c>
      <c r="BZ758" s="32">
        <f t="shared" si="1737"/>
        <v>1.4316946893600379E-3</v>
      </c>
      <c r="CA758" s="32">
        <f t="shared" si="1737"/>
        <v>2.1436720423549313E-3</v>
      </c>
      <c r="CB758" s="32">
        <f t="shared" si="1737"/>
        <v>3.584813398725959E-3</v>
      </c>
      <c r="CC758" s="32">
        <f t="shared" ref="CC758:CS758" si="1738">CC757/$O757</f>
        <v>4.951227685197652E-3</v>
      </c>
      <c r="CD758" s="32">
        <f t="shared" si="1738"/>
        <v>7.4134579411175043E-3</v>
      </c>
      <c r="CE758" s="32">
        <f t="shared" si="1738"/>
        <v>3.007569099537468E-3</v>
      </c>
      <c r="CF758" s="32">
        <f t="shared" si="1738"/>
        <v>4.1539566316247303E-3</v>
      </c>
      <c r="CG758" s="32">
        <f t="shared" si="1738"/>
        <v>6.2197064517639398E-3</v>
      </c>
      <c r="CH758" s="32">
        <f t="shared" si="1738"/>
        <v>1.7760811053841822E-3</v>
      </c>
      <c r="CI758" s="32">
        <f t="shared" si="1738"/>
        <v>2.4530654631172485E-3</v>
      </c>
      <c r="CJ758" s="32">
        <f t="shared" si="1738"/>
        <v>3.672967351510857E-3</v>
      </c>
      <c r="CK758" s="32">
        <f t="shared" si="1738"/>
        <v>7.3498450980304195E-3</v>
      </c>
      <c r="CL758" s="32">
        <f t="shared" si="1738"/>
        <v>1.0151367026304833E-2</v>
      </c>
      <c r="CM758" s="32">
        <f t="shared" si="1738"/>
        <v>1.5199610536867024E-2</v>
      </c>
      <c r="CN758" s="32">
        <f t="shared" si="1738"/>
        <v>6.1663368617957603E-3</v>
      </c>
      <c r="CO758" s="32">
        <f t="shared" si="1738"/>
        <v>8.516743939092802E-3</v>
      </c>
      <c r="CP758" s="32">
        <f t="shared" si="1738"/>
        <v>1.2752094430335498E-2</v>
      </c>
      <c r="CQ758" s="32">
        <f t="shared" si="1738"/>
        <v>3.641450629132255E-3</v>
      </c>
      <c r="CR758" s="32">
        <f t="shared" si="1738"/>
        <v>5.0294531859448417E-3</v>
      </c>
      <c r="CS758" s="32">
        <f t="shared" si="1738"/>
        <v>7.5305847421018122E-3</v>
      </c>
    </row>
    <row r="759" spans="2:97" ht="13.5" thickTop="1" x14ac:dyDescent="0.2">
      <c r="H759" s="34">
        <f t="shared" si="1734"/>
        <v>5.5040576228386133E-14</v>
      </c>
      <c r="I759" s="34">
        <f t="shared" ref="I759:J759" si="1739">I754</f>
        <v>0.36329528352230184</v>
      </c>
      <c r="J759" s="34">
        <f t="shared" si="1739"/>
        <v>0.59151785668917922</v>
      </c>
      <c r="K759" s="34">
        <f t="shared" si="1730"/>
        <v>0.36329528352233442</v>
      </c>
      <c r="L759" s="34">
        <f>$CE$6-$CE$7*SUMPRODUCT($B$6:$CD$6,Q758:CS758)</f>
        <v>-1.5631940186722204E-13</v>
      </c>
    </row>
    <row r="760" spans="2:97" ht="13.5" thickBot="1" x14ac:dyDescent="0.25">
      <c r="B760" s="39" t="s">
        <v>406</v>
      </c>
      <c r="D760" s="39" t="s">
        <v>407</v>
      </c>
      <c r="E760" s="39" t="s">
        <v>408</v>
      </c>
      <c r="F760" s="39" t="s">
        <v>409</v>
      </c>
      <c r="H760" s="39" t="s">
        <v>386</v>
      </c>
      <c r="I760" s="39" t="s">
        <v>410</v>
      </c>
      <c r="J760" s="39" t="s">
        <v>411</v>
      </c>
      <c r="K760" s="39" t="s">
        <v>388</v>
      </c>
      <c r="L760" s="39" t="s">
        <v>412</v>
      </c>
      <c r="M760" s="39" t="s">
        <v>413</v>
      </c>
      <c r="O760" s="45" t="s">
        <v>375</v>
      </c>
    </row>
    <row r="761" spans="2:97" ht="14.25" thickTop="1" thickBot="1" x14ac:dyDescent="0.25">
      <c r="B761" s="32">
        <f>1+B756</f>
        <v>6</v>
      </c>
      <c r="D761" s="32">
        <f>IF(F756,IF(M761&lt;0,D756,H761),E756)</f>
        <v>2.7520288114193066E-14</v>
      </c>
      <c r="E761" s="32">
        <f>IF(F756,IF(M761&lt;0,H761,E756),H761)</f>
        <v>5.5040576228386133E-14</v>
      </c>
      <c r="F761" s="32" t="b">
        <f>OR(F756,M761*M756&lt;=0)</f>
        <v>1</v>
      </c>
      <c r="H761" s="32">
        <f>IF(F756,(D756+E756)/2,2*H756)</f>
        <v>2.7520288114193066E-14</v>
      </c>
      <c r="I761" s="32">
        <f>I756</f>
        <v>-0.68168263192235679</v>
      </c>
      <c r="J761" s="32">
        <f>J756</f>
        <v>-1</v>
      </c>
      <c r="K761" s="32">
        <f>I761+J761*H761</f>
        <v>-0.68168263192238432</v>
      </c>
      <c r="L761" s="32">
        <f>$CE$3-$CE$7*SUMPRODUCT($B$3:$CD$3,Q763:CS763)</f>
        <v>-1.2718714970105793E-12</v>
      </c>
      <c r="M761" s="32">
        <f>SUMPRODUCT(L761:L764,J761:J764)</f>
        <v>2.1313787172985125E-12</v>
      </c>
      <c r="O761" s="46">
        <f>SUM(Q761:CS761)</f>
        <v>7.362605083825895</v>
      </c>
      <c r="P761" s="39" t="s">
        <v>402</v>
      </c>
      <c r="Q761" s="32">
        <f t="shared" ref="Q761:AV761" si="1740">SUMPRODUCT(B$3:B$6,$K761:$K764)</f>
        <v>4.1309690178684244E-2</v>
      </c>
      <c r="R761" s="32">
        <f t="shared" si="1740"/>
        <v>0.36423883108741145</v>
      </c>
      <c r="S761" s="32">
        <f t="shared" si="1740"/>
        <v>0.76790025722332045</v>
      </c>
      <c r="T761" s="32">
        <f t="shared" si="1740"/>
        <v>-0.13426458761107185</v>
      </c>
      <c r="U761" s="32">
        <f t="shared" si="1740"/>
        <v>0.18866455329765536</v>
      </c>
      <c r="V761" s="32">
        <f t="shared" si="1740"/>
        <v>0.59232597943356435</v>
      </c>
      <c r="W761" s="32">
        <f t="shared" si="1740"/>
        <v>-0.66098742098034013</v>
      </c>
      <c r="X761" s="32">
        <f t="shared" si="1740"/>
        <v>-0.33805828007161293</v>
      </c>
      <c r="Y761" s="32">
        <f t="shared" si="1740"/>
        <v>6.560314606429607E-2</v>
      </c>
      <c r="Z761" s="32">
        <f t="shared" si="1740"/>
        <v>0.57978930200802214</v>
      </c>
      <c r="AA761" s="32">
        <f t="shared" si="1740"/>
        <v>0.9027184429167493</v>
      </c>
      <c r="AB761" s="32">
        <f t="shared" si="1740"/>
        <v>1.3063798690526585</v>
      </c>
      <c r="AC761" s="32">
        <f t="shared" si="1740"/>
        <v>0.40421502421826605</v>
      </c>
      <c r="AD761" s="32">
        <f t="shared" si="1740"/>
        <v>0.7271441651269932</v>
      </c>
      <c r="AE761" s="32">
        <f t="shared" si="1740"/>
        <v>1.1308055912629023</v>
      </c>
      <c r="AF761" s="32">
        <f t="shared" si="1740"/>
        <v>-0.12250780915100223</v>
      </c>
      <c r="AG761" s="32">
        <f t="shared" si="1740"/>
        <v>0.20042133175772497</v>
      </c>
      <c r="AH761" s="32">
        <f t="shared" si="1740"/>
        <v>0.60408275789363397</v>
      </c>
      <c r="AI761" s="32">
        <f t="shared" si="1740"/>
        <v>1.2977621177804726</v>
      </c>
      <c r="AJ761" s="32">
        <f t="shared" si="1740"/>
        <v>1.6206912586891999</v>
      </c>
      <c r="AK761" s="32">
        <f t="shared" si="1740"/>
        <v>2.024352684825109</v>
      </c>
      <c r="AL761" s="32">
        <f t="shared" si="1740"/>
        <v>1.1221878399907168</v>
      </c>
      <c r="AM761" s="32">
        <f t="shared" si="1740"/>
        <v>1.445116980899444</v>
      </c>
      <c r="AN761" s="32">
        <f t="shared" si="1740"/>
        <v>1.8487784070353528</v>
      </c>
      <c r="AO761" s="32">
        <f t="shared" si="1740"/>
        <v>0.5954650066214483</v>
      </c>
      <c r="AP761" s="32">
        <f t="shared" si="1740"/>
        <v>0.91839414753017545</v>
      </c>
      <c r="AQ761" s="32">
        <f t="shared" si="1740"/>
        <v>1.3220555736660846</v>
      </c>
      <c r="AR761" s="32">
        <f t="shared" si="1740"/>
        <v>-0.41314539776957199</v>
      </c>
      <c r="AS761" s="32">
        <f t="shared" si="1740"/>
        <v>-9.0216256860844779E-2</v>
      </c>
      <c r="AT761" s="32">
        <f t="shared" si="1740"/>
        <v>0.31344516927506422</v>
      </c>
      <c r="AU761" s="32">
        <f t="shared" si="1740"/>
        <v>-0.58871967555932803</v>
      </c>
      <c r="AV761" s="32">
        <f t="shared" si="1740"/>
        <v>-0.26579053465060087</v>
      </c>
      <c r="AW761" s="32">
        <f t="shared" ref="AW761:CB761" si="1741">SUMPRODUCT(AH$3:AH$6,$K761:$K764)</f>
        <v>0.13787089148530812</v>
      </c>
      <c r="AX761" s="32">
        <f t="shared" si="1741"/>
        <v>-1.1154425089285964</v>
      </c>
      <c r="AY761" s="32">
        <f t="shared" si="1741"/>
        <v>-0.79251336801986916</v>
      </c>
      <c r="AZ761" s="32">
        <f t="shared" si="1741"/>
        <v>-0.38885194188396011</v>
      </c>
      <c r="BA761" s="32">
        <f t="shared" si="1741"/>
        <v>0.12533421405976586</v>
      </c>
      <c r="BB761" s="32">
        <f t="shared" si="1741"/>
        <v>0.44826335496849307</v>
      </c>
      <c r="BC761" s="32">
        <f t="shared" si="1741"/>
        <v>0.85192478110440206</v>
      </c>
      <c r="BD761" s="32">
        <f t="shared" si="1741"/>
        <v>-5.0240063729990236E-2</v>
      </c>
      <c r="BE761" s="32">
        <f t="shared" si="1741"/>
        <v>0.27268907717873697</v>
      </c>
      <c r="BF761" s="32">
        <f t="shared" si="1741"/>
        <v>0.67635050331464597</v>
      </c>
      <c r="BG761" s="32">
        <f t="shared" si="1741"/>
        <v>-0.57696289709925852</v>
      </c>
      <c r="BH761" s="32">
        <f t="shared" si="1741"/>
        <v>-0.25403375619053131</v>
      </c>
      <c r="BI761" s="32">
        <f t="shared" si="1741"/>
        <v>0.14962766994537768</v>
      </c>
      <c r="BJ761" s="32">
        <f t="shared" si="1741"/>
        <v>0.84330702983221639</v>
      </c>
      <c r="BK761" s="32">
        <f t="shared" si="1741"/>
        <v>1.1662361707409437</v>
      </c>
      <c r="BL761" s="32">
        <f t="shared" si="1741"/>
        <v>1.5698975968768525</v>
      </c>
      <c r="BM761" s="32">
        <f t="shared" si="1741"/>
        <v>0.66773275204246019</v>
      </c>
      <c r="BN761" s="32">
        <f t="shared" si="1741"/>
        <v>0.99066189295118734</v>
      </c>
      <c r="BO761" s="32">
        <f t="shared" si="1741"/>
        <v>1.3943233190870963</v>
      </c>
      <c r="BP761" s="32">
        <f t="shared" si="1741"/>
        <v>0.14100991867319201</v>
      </c>
      <c r="BQ761" s="32">
        <f t="shared" si="1741"/>
        <v>0.46393905958191922</v>
      </c>
      <c r="BR761" s="32">
        <f t="shared" si="1741"/>
        <v>0.86760048571782822</v>
      </c>
      <c r="BS761" s="32">
        <f t="shared" si="1741"/>
        <v>-1.3220555736660846</v>
      </c>
      <c r="BT761" s="32">
        <f t="shared" si="1741"/>
        <v>-0.99912643275735735</v>
      </c>
      <c r="BU761" s="32">
        <f t="shared" si="1741"/>
        <v>-0.5954650066214483</v>
      </c>
      <c r="BV761" s="32">
        <f t="shared" si="1741"/>
        <v>-1.4976298514558404</v>
      </c>
      <c r="BW761" s="32">
        <f t="shared" si="1741"/>
        <v>-1.1747007105471132</v>
      </c>
      <c r="BX761" s="32">
        <f t="shared" si="1741"/>
        <v>-0.77103928441120428</v>
      </c>
      <c r="BY761" s="32">
        <f t="shared" si="1741"/>
        <v>-2.024352684825109</v>
      </c>
      <c r="BZ761" s="32">
        <f t="shared" si="1741"/>
        <v>-1.7014235439163816</v>
      </c>
      <c r="CA761" s="32">
        <f t="shared" si="1741"/>
        <v>-1.2977621177804726</v>
      </c>
      <c r="CB761" s="32">
        <f t="shared" si="1741"/>
        <v>-0.78357596183674649</v>
      </c>
      <c r="CC761" s="32">
        <f t="shared" ref="CC761:CS761" si="1742">SUMPRODUCT(BN$3:BN$6,$K761:$K764)</f>
        <v>-0.46064682092801928</v>
      </c>
      <c r="CD761" s="32">
        <f t="shared" si="1742"/>
        <v>-5.6985394792110289E-2</v>
      </c>
      <c r="CE761" s="32">
        <f t="shared" si="1742"/>
        <v>-0.95915023962650259</v>
      </c>
      <c r="CF761" s="32">
        <f t="shared" si="1742"/>
        <v>-0.63622109871777544</v>
      </c>
      <c r="CG761" s="32">
        <f t="shared" si="1742"/>
        <v>-0.23255967258186638</v>
      </c>
      <c r="CH761" s="32">
        <f t="shared" si="1742"/>
        <v>-1.485873072995771</v>
      </c>
      <c r="CI761" s="32">
        <f t="shared" si="1742"/>
        <v>-1.1629439320870436</v>
      </c>
      <c r="CJ761" s="32">
        <f t="shared" si="1742"/>
        <v>-0.75928250595113467</v>
      </c>
      <c r="CK761" s="32">
        <f t="shared" si="1742"/>
        <v>-6.560314606429607E-2</v>
      </c>
      <c r="CL761" s="32">
        <f t="shared" si="1742"/>
        <v>0.25732599484443114</v>
      </c>
      <c r="CM761" s="32">
        <f t="shared" si="1742"/>
        <v>0.66098742098034013</v>
      </c>
      <c r="CN761" s="32">
        <f t="shared" si="1742"/>
        <v>-0.24117742385405216</v>
      </c>
      <c r="CO761" s="32">
        <f t="shared" si="1742"/>
        <v>8.1751717054675044E-2</v>
      </c>
      <c r="CP761" s="32">
        <f t="shared" si="1742"/>
        <v>0.48541314319058404</v>
      </c>
      <c r="CQ761" s="32">
        <f t="shared" si="1742"/>
        <v>-0.76790025722332045</v>
      </c>
      <c r="CR761" s="32">
        <f t="shared" si="1742"/>
        <v>-0.44497111631459324</v>
      </c>
      <c r="CS761" s="32">
        <f t="shared" si="1742"/>
        <v>-4.1309690178684244E-2</v>
      </c>
    </row>
    <row r="762" spans="2:97" ht="14.25" thickTop="1" thickBot="1" x14ac:dyDescent="0.25">
      <c r="H762" s="33">
        <f>H761</f>
        <v>2.7520288114193066E-14</v>
      </c>
      <c r="I762" s="33">
        <f t="shared" ref="I762:J762" si="1743">I757</f>
        <v>0.62822621380090315</v>
      </c>
      <c r="J762" s="33">
        <f t="shared" si="1743"/>
        <v>-0.32769001268950082</v>
      </c>
      <c r="K762" s="33">
        <f t="shared" ref="K762:K764" si="1744">I762+J762*H762</f>
        <v>0.62822621380089416</v>
      </c>
      <c r="L762" s="33">
        <f>$CE$4-$CE$7*SUMPRODUCT($B$4:$CD$4,Q763:CS763)</f>
        <v>-5.6132876125047915E-13</v>
      </c>
      <c r="M762" s="39" t="s">
        <v>414</v>
      </c>
      <c r="O762" s="47">
        <f t="shared" ref="O762:O763" si="1745">SUM(Q762:CS762)</f>
        <v>127.41798401807769</v>
      </c>
      <c r="P762" s="39" t="s">
        <v>404</v>
      </c>
      <c r="Q762" s="33">
        <f>EXP(Q761)</f>
        <v>1.0421748068763457</v>
      </c>
      <c r="R762" s="33">
        <f>EXP(R761)</f>
        <v>1.4394179508633511</v>
      </c>
      <c r="S762" s="33">
        <f t="shared" ref="S762:CD762" si="1746">EXP(S761)</f>
        <v>2.1552360579816106</v>
      </c>
      <c r="T762" s="33">
        <f t="shared" si="1746"/>
        <v>0.87435868951831375</v>
      </c>
      <c r="U762" s="33">
        <f t="shared" si="1746"/>
        <v>1.2076357870885912</v>
      </c>
      <c r="V762" s="33">
        <f t="shared" si="1746"/>
        <v>1.8081893390875334</v>
      </c>
      <c r="W762" s="33">
        <f t="shared" si="1746"/>
        <v>0.51634123652246922</v>
      </c>
      <c r="X762" s="33">
        <f t="shared" si="1746"/>
        <v>0.71315372403701371</v>
      </c>
      <c r="Y762" s="33">
        <f t="shared" si="1746"/>
        <v>1.0678028712970753</v>
      </c>
      <c r="Z762" s="33">
        <f t="shared" si="1746"/>
        <v>1.785662155680712</v>
      </c>
      <c r="AA762" s="33">
        <f t="shared" si="1746"/>
        <v>2.46629849820303</v>
      </c>
      <c r="AB762" s="33">
        <f t="shared" si="1746"/>
        <v>3.6927811341277899</v>
      </c>
      <c r="AC762" s="33">
        <f t="shared" si="1746"/>
        <v>1.4981260457092245</v>
      </c>
      <c r="AD762" s="33">
        <f t="shared" si="1746"/>
        <v>2.0691629740246134</v>
      </c>
      <c r="AE762" s="33">
        <f t="shared" si="1746"/>
        <v>3.0981513387293251</v>
      </c>
      <c r="AF762" s="33">
        <f t="shared" si="1746"/>
        <v>0.88469899616845515</v>
      </c>
      <c r="AG762" s="33">
        <f t="shared" si="1746"/>
        <v>1.2219174823583667</v>
      </c>
      <c r="AH762" s="33">
        <f t="shared" si="1746"/>
        <v>1.8295732773634621</v>
      </c>
      <c r="AI762" s="33">
        <f t="shared" si="1746"/>
        <v>3.661094395131649</v>
      </c>
      <c r="AJ762" s="33">
        <f t="shared" si="1746"/>
        <v>5.0565845167114727</v>
      </c>
      <c r="AK762" s="33">
        <f t="shared" si="1746"/>
        <v>7.57120839997269</v>
      </c>
      <c r="AL762" s="33">
        <f t="shared" si="1746"/>
        <v>3.0715669544197355</v>
      </c>
      <c r="AM762" s="33">
        <f t="shared" si="1746"/>
        <v>4.2423483875244203</v>
      </c>
      <c r="AN762" s="33">
        <f t="shared" si="1746"/>
        <v>6.3520551552304303</v>
      </c>
      <c r="AO762" s="33">
        <f t="shared" si="1746"/>
        <v>1.8138742124017306</v>
      </c>
      <c r="AP762" s="33">
        <f t="shared" si="1746"/>
        <v>2.5052640734664777</v>
      </c>
      <c r="AQ762" s="33">
        <f t="shared" si="1746"/>
        <v>3.7511241697814781</v>
      </c>
      <c r="AR762" s="33">
        <f t="shared" si="1746"/>
        <v>0.6615660856013158</v>
      </c>
      <c r="AS762" s="33">
        <f t="shared" si="1746"/>
        <v>0.91373356275145634</v>
      </c>
      <c r="AT762" s="33">
        <f t="shared" si="1746"/>
        <v>1.3681304451210743</v>
      </c>
      <c r="AU762" s="33">
        <f t="shared" si="1746"/>
        <v>0.55503745803438898</v>
      </c>
      <c r="AV762" s="33">
        <f t="shared" si="1746"/>
        <v>0.76659968675586743</v>
      </c>
      <c r="AW762" s="33">
        <f t="shared" si="1746"/>
        <v>1.1478273464233755</v>
      </c>
      <c r="AX762" s="33">
        <f t="shared" si="1746"/>
        <v>0.32777020556134334</v>
      </c>
      <c r="AY762" s="33">
        <f t="shared" si="1746"/>
        <v>0.45270554856076767</v>
      </c>
      <c r="AZ762" s="33">
        <f t="shared" si="1746"/>
        <v>0.67783462150190787</v>
      </c>
      <c r="BA762" s="33">
        <f t="shared" si="1746"/>
        <v>1.1335272305044901</v>
      </c>
      <c r="BB762" s="33">
        <f t="shared" si="1746"/>
        <v>1.5655909475215077</v>
      </c>
      <c r="BC762" s="33">
        <f t="shared" si="1746"/>
        <v>2.344154496700642</v>
      </c>
      <c r="BD762" s="33">
        <f t="shared" si="1746"/>
        <v>0.95100109622475726</v>
      </c>
      <c r="BE762" s="33">
        <f t="shared" si="1746"/>
        <v>1.3134917867565181</v>
      </c>
      <c r="BF762" s="33">
        <f t="shared" si="1746"/>
        <v>1.9666872008803271</v>
      </c>
      <c r="BG762" s="33">
        <f t="shared" si="1746"/>
        <v>0.56160142038438543</v>
      </c>
      <c r="BH762" s="33">
        <f t="shared" si="1746"/>
        <v>0.77566561808815038</v>
      </c>
      <c r="BI762" s="33">
        <f t="shared" si="1746"/>
        <v>1.1614017374435808</v>
      </c>
      <c r="BJ762" s="33">
        <f t="shared" si="1746"/>
        <v>2.3240399518614918</v>
      </c>
      <c r="BK762" s="33">
        <f t="shared" si="1746"/>
        <v>3.2098884017927967</v>
      </c>
      <c r="BL762" s="33">
        <f t="shared" si="1746"/>
        <v>4.8061560031896207</v>
      </c>
      <c r="BM762" s="33">
        <f t="shared" si="1746"/>
        <v>1.9498115990621154</v>
      </c>
      <c r="BN762" s="33">
        <f t="shared" si="1746"/>
        <v>2.6930163711245676</v>
      </c>
      <c r="BO762" s="33">
        <f t="shared" si="1746"/>
        <v>4.0322451059480056</v>
      </c>
      <c r="BP762" s="33">
        <f t="shared" si="1746"/>
        <v>1.1514360686461715</v>
      </c>
      <c r="BQ762" s="33">
        <f t="shared" si="1746"/>
        <v>1.5903260523524396</v>
      </c>
      <c r="BR762" s="33">
        <f t="shared" si="1746"/>
        <v>2.3811902928692286</v>
      </c>
      <c r="BS762" s="33">
        <f t="shared" si="1746"/>
        <v>0.26658674966183671</v>
      </c>
      <c r="BT762" s="33">
        <f t="shared" si="1746"/>
        <v>0.36820094900940337</v>
      </c>
      <c r="BU762" s="33">
        <f t="shared" si="1746"/>
        <v>0.55130614524582222</v>
      </c>
      <c r="BV762" s="33">
        <f t="shared" si="1746"/>
        <v>0.22365963899655741</v>
      </c>
      <c r="BW762" s="33">
        <f t="shared" si="1746"/>
        <v>0.30891141978397457</v>
      </c>
      <c r="BX762" s="33">
        <f t="shared" si="1746"/>
        <v>0.46253211601355132</v>
      </c>
      <c r="BY762" s="33">
        <f t="shared" si="1746"/>
        <v>0.1320793124653136</v>
      </c>
      <c r="BZ762" s="33">
        <f t="shared" si="1746"/>
        <v>0.18242365104764949</v>
      </c>
      <c r="CA762" s="33">
        <f t="shared" si="1746"/>
        <v>0.27314237003278391</v>
      </c>
      <c r="CB762" s="33">
        <f t="shared" si="1746"/>
        <v>0.45676969634668135</v>
      </c>
      <c r="CC762" s="33">
        <f t="shared" si="1746"/>
        <v>0.63087545006240553</v>
      </c>
      <c r="CD762" s="33">
        <f t="shared" si="1746"/>
        <v>0.94460786546002495</v>
      </c>
      <c r="CE762" s="33">
        <f t="shared" ref="CE762:CS762" si="1747">EXP(CE761)</f>
        <v>0.38321839145815106</v>
      </c>
      <c r="CF762" s="33">
        <f t="shared" si="1747"/>
        <v>0.52928877970016996</v>
      </c>
      <c r="CG762" s="33">
        <f t="shared" si="1747"/>
        <v>0.79250245726801127</v>
      </c>
      <c r="CH762" s="33">
        <f t="shared" si="1747"/>
        <v>0.22630467390066336</v>
      </c>
      <c r="CI762" s="33">
        <f t="shared" si="1747"/>
        <v>0.31256465597478383</v>
      </c>
      <c r="CJ762" s="33">
        <f t="shared" si="1747"/>
        <v>0.46800209529374087</v>
      </c>
      <c r="CK762" s="33">
        <f t="shared" si="1747"/>
        <v>0.93650244523625026</v>
      </c>
      <c r="CL762" s="33">
        <f t="shared" si="1747"/>
        <v>1.2934667215194193</v>
      </c>
      <c r="CM762" s="33">
        <f t="shared" si="1747"/>
        <v>1.9367037324675962</v>
      </c>
      <c r="CN762" s="33">
        <f t="shared" si="1747"/>
        <v>0.78570221170642784</v>
      </c>
      <c r="CO762" s="33">
        <f t="shared" si="1747"/>
        <v>1.0851863431174433</v>
      </c>
      <c r="CP762" s="33">
        <f t="shared" si="1747"/>
        <v>1.6248461643215613</v>
      </c>
      <c r="CQ762" s="33">
        <f t="shared" si="1747"/>
        <v>0.46398629806542174</v>
      </c>
      <c r="CR762" s="33">
        <f t="shared" si="1747"/>
        <v>0.64084278566642061</v>
      </c>
      <c r="CS762" s="33">
        <f t="shared" si="1747"/>
        <v>0.95953192631593731</v>
      </c>
    </row>
    <row r="763" spans="2:97" ht="14.25" thickTop="1" thickBot="1" x14ac:dyDescent="0.25">
      <c r="H763" s="32">
        <f t="shared" ref="H763:H764" si="1748">H762</f>
        <v>2.7520288114193066E-14</v>
      </c>
      <c r="I763" s="32">
        <f t="shared" ref="I763:J763" si="1749">I758</f>
        <v>-0.3511485555795148</v>
      </c>
      <c r="J763" s="32">
        <f t="shared" si="1749"/>
        <v>9.5665698778851838E-2</v>
      </c>
      <c r="K763" s="32">
        <f t="shared" si="1744"/>
        <v>-0.35114855557951219</v>
      </c>
      <c r="L763" s="32">
        <f>$CE$5-$CE$7*SUMPRODUCT($B$5:$CD$5,Q763:CS763)</f>
        <v>1.4210854715202004E-13</v>
      </c>
      <c r="M763" s="32">
        <f>SUMPRODUCT($B$7:$CD$7, LN(Q763:CS763))</f>
        <v>-487.23803414472991</v>
      </c>
      <c r="O763" s="48">
        <f t="shared" si="1745"/>
        <v>0.99999999999999978</v>
      </c>
      <c r="P763" s="39" t="s">
        <v>405</v>
      </c>
      <c r="Q763" s="32">
        <f t="shared" ref="Q763:AV763" si="1750">Q762/$O762</f>
        <v>8.179181415462396E-3</v>
      </c>
      <c r="R763" s="32">
        <f t="shared" si="1750"/>
        <v>1.1296819377232736E-2</v>
      </c>
      <c r="S763" s="32">
        <f t="shared" si="1750"/>
        <v>1.6914692808794023E-2</v>
      </c>
      <c r="T763" s="32">
        <f t="shared" si="1750"/>
        <v>6.8621293631067207E-3</v>
      </c>
      <c r="U763" s="32">
        <f t="shared" si="1750"/>
        <v>9.4777499141507002E-3</v>
      </c>
      <c r="V763" s="32">
        <f t="shared" si="1750"/>
        <v>1.4191005712592289E-2</v>
      </c>
      <c r="W763" s="32">
        <f t="shared" si="1750"/>
        <v>4.0523419084170431E-3</v>
      </c>
      <c r="X763" s="32">
        <f t="shared" si="1750"/>
        <v>5.5969628583656889E-3</v>
      </c>
      <c r="Y763" s="32">
        <f t="shared" si="1750"/>
        <v>8.3803152241490389E-3</v>
      </c>
      <c r="Z763" s="32">
        <f t="shared" si="1750"/>
        <v>1.4014208193934126E-2</v>
      </c>
      <c r="AA763" s="32">
        <f t="shared" si="1750"/>
        <v>1.9355968603718601E-2</v>
      </c>
      <c r="AB763" s="32">
        <f t="shared" si="1750"/>
        <v>2.898163208738155E-2</v>
      </c>
      <c r="AC763" s="32">
        <f t="shared" si="1750"/>
        <v>1.1757571407633279E-2</v>
      </c>
      <c r="AD763" s="32">
        <f t="shared" si="1750"/>
        <v>1.6239175262190982E-2</v>
      </c>
      <c r="AE763" s="32">
        <f t="shared" si="1750"/>
        <v>2.4314867030777763E-2</v>
      </c>
      <c r="AF763" s="32">
        <f t="shared" si="1750"/>
        <v>6.943282009884387E-3</v>
      </c>
      <c r="AG763" s="32">
        <f t="shared" si="1750"/>
        <v>9.589835310728231E-3</v>
      </c>
      <c r="AH763" s="32">
        <f t="shared" si="1750"/>
        <v>1.4358830831163422E-2</v>
      </c>
      <c r="AI763" s="32">
        <f t="shared" si="1750"/>
        <v>2.873294867553566E-2</v>
      </c>
      <c r="AJ763" s="32">
        <f t="shared" si="1750"/>
        <v>3.9685014291185608E-2</v>
      </c>
      <c r="AK763" s="32">
        <f t="shared" si="1750"/>
        <v>5.9420249490829406E-2</v>
      </c>
      <c r="AL763" s="32">
        <f t="shared" si="1750"/>
        <v>2.4106227846015446E-2</v>
      </c>
      <c r="AM763" s="32">
        <f t="shared" si="1750"/>
        <v>3.329473794627396E-2</v>
      </c>
      <c r="AN763" s="32">
        <f t="shared" si="1750"/>
        <v>4.9852108430229282E-2</v>
      </c>
      <c r="AO763" s="32">
        <f t="shared" si="1750"/>
        <v>1.423562165403891E-2</v>
      </c>
      <c r="AP763" s="32">
        <f t="shared" si="1750"/>
        <v>1.9661777674264868E-2</v>
      </c>
      <c r="AQ763" s="32">
        <f t="shared" si="1750"/>
        <v>2.9439519065450601E-2</v>
      </c>
      <c r="AR763" s="32">
        <f t="shared" si="1750"/>
        <v>5.1920934921357315E-3</v>
      </c>
      <c r="AS763" s="32">
        <f t="shared" si="1750"/>
        <v>7.1711506801254874E-3</v>
      </c>
      <c r="AT763" s="32">
        <f t="shared" si="1750"/>
        <v>1.0737341794129846E-2</v>
      </c>
      <c r="AU763" s="32">
        <f t="shared" si="1750"/>
        <v>4.3560370407025265E-3</v>
      </c>
      <c r="AV763" s="32">
        <f t="shared" si="1750"/>
        <v>6.0164166986593076E-3</v>
      </c>
      <c r="AW763" s="32">
        <f t="shared" ref="AW763:CB763" si="1751">AW762/$O762</f>
        <v>9.0083621654265464E-3</v>
      </c>
      <c r="AX763" s="32">
        <f t="shared" si="1751"/>
        <v>2.5724014399320606E-3</v>
      </c>
      <c r="AY763" s="32">
        <f t="shared" si="1751"/>
        <v>3.552917212193054E-3</v>
      </c>
      <c r="AZ763" s="32">
        <f t="shared" si="1751"/>
        <v>5.3197719829387556E-3</v>
      </c>
      <c r="BA763" s="32">
        <f t="shared" si="1751"/>
        <v>8.8961322001741023E-3</v>
      </c>
      <c r="BB763" s="32">
        <f t="shared" si="1751"/>
        <v>1.2287048485238837E-2</v>
      </c>
      <c r="BC763" s="32">
        <f t="shared" si="1751"/>
        <v>1.8397359797876416E-2</v>
      </c>
      <c r="BD763" s="32">
        <f t="shared" si="1751"/>
        <v>7.4636332033775708E-3</v>
      </c>
      <c r="BE763" s="32">
        <f t="shared" si="1751"/>
        <v>1.0308527456926047E-2</v>
      </c>
      <c r="BF763" s="32">
        <f t="shared" si="1751"/>
        <v>1.5434926364878754E-2</v>
      </c>
      <c r="BG763" s="32">
        <f t="shared" si="1751"/>
        <v>4.4075522361482905E-3</v>
      </c>
      <c r="BH763" s="32">
        <f t="shared" si="1751"/>
        <v>6.0875678112918595E-3</v>
      </c>
      <c r="BI763" s="32">
        <f t="shared" si="1751"/>
        <v>9.1148965069075688E-3</v>
      </c>
      <c r="BJ763" s="32">
        <f t="shared" si="1751"/>
        <v>1.8239497114722548E-2</v>
      </c>
      <c r="BK763" s="32">
        <f t="shared" si="1751"/>
        <v>2.5191800251190499E-2</v>
      </c>
      <c r="BL763" s="32">
        <f t="shared" si="1751"/>
        <v>3.7719604812674931E-2</v>
      </c>
      <c r="BM763" s="32">
        <f t="shared" si="1751"/>
        <v>1.5302483508022555E-2</v>
      </c>
      <c r="BN763" s="32">
        <f t="shared" si="1751"/>
        <v>2.113529257174945E-2</v>
      </c>
      <c r="BO763" s="32">
        <f t="shared" si="1751"/>
        <v>3.1645808376437053E-2</v>
      </c>
      <c r="BP763" s="32">
        <f t="shared" si="1751"/>
        <v>9.0366840875681191E-3</v>
      </c>
      <c r="BQ763" s="32">
        <f t="shared" si="1751"/>
        <v>1.2481174181242805E-2</v>
      </c>
      <c r="BR763" s="32">
        <f t="shared" si="1751"/>
        <v>1.8688023603727653E-2</v>
      </c>
      <c r="BS763" s="32">
        <f t="shared" si="1751"/>
        <v>2.0922223163098714E-3</v>
      </c>
      <c r="BT763" s="32">
        <f t="shared" si="1751"/>
        <v>2.8897094224718239E-3</v>
      </c>
      <c r="BU763" s="32">
        <f t="shared" si="1751"/>
        <v>4.3267530050358086E-3</v>
      </c>
      <c r="BV763" s="32">
        <f t="shared" si="1751"/>
        <v>1.7553223802758114E-3</v>
      </c>
      <c r="BW763" s="32">
        <f t="shared" si="1751"/>
        <v>2.4243941870885914E-3</v>
      </c>
      <c r="BX763" s="32">
        <f t="shared" si="1751"/>
        <v>3.6300379383488648E-3</v>
      </c>
      <c r="BY763" s="32">
        <f t="shared" si="1751"/>
        <v>1.0365829712591793E-3</v>
      </c>
      <c r="BZ763" s="32">
        <f t="shared" si="1751"/>
        <v>1.4316946893600808E-3</v>
      </c>
      <c r="CA763" s="32">
        <f t="shared" si="1751"/>
        <v>2.1436720423549573E-3</v>
      </c>
      <c r="CB763" s="32">
        <f t="shared" si="1751"/>
        <v>3.5848133987261659E-3</v>
      </c>
      <c r="CC763" s="32">
        <f t="shared" ref="CC763:CS763" si="1752">CC762/$O762</f>
        <v>4.9512276851978662E-3</v>
      </c>
      <c r="CD763" s="32">
        <f t="shared" si="1752"/>
        <v>7.4134579411176899E-3</v>
      </c>
      <c r="CE763" s="32">
        <f t="shared" si="1752"/>
        <v>3.007569099537638E-3</v>
      </c>
      <c r="CF763" s="32">
        <f t="shared" si="1752"/>
        <v>4.1539566316249046E-3</v>
      </c>
      <c r="CG763" s="32">
        <f t="shared" si="1752"/>
        <v>6.2197064517640881E-3</v>
      </c>
      <c r="CH763" s="32">
        <f t="shared" si="1752"/>
        <v>1.7760811053842754E-3</v>
      </c>
      <c r="CI763" s="32">
        <f t="shared" si="1752"/>
        <v>2.4530654631173422E-3</v>
      </c>
      <c r="CJ763" s="32">
        <f t="shared" si="1752"/>
        <v>3.6729673515109302E-3</v>
      </c>
      <c r="CK763" s="32">
        <f t="shared" si="1752"/>
        <v>7.3498450980309191E-3</v>
      </c>
      <c r="CL763" s="32">
        <f t="shared" si="1752"/>
        <v>1.0151367026305376E-2</v>
      </c>
      <c r="CM763" s="32">
        <f t="shared" si="1752"/>
        <v>1.5199610536867561E-2</v>
      </c>
      <c r="CN763" s="32">
        <f t="shared" si="1752"/>
        <v>6.1663368617961706E-3</v>
      </c>
      <c r="CO763" s="32">
        <f t="shared" si="1752"/>
        <v>8.5167439390932461E-3</v>
      </c>
      <c r="CP763" s="32">
        <f t="shared" si="1752"/>
        <v>1.2752094430335932E-2</v>
      </c>
      <c r="CQ763" s="32">
        <f t="shared" si="1752"/>
        <v>3.6414506291324836E-3</v>
      </c>
      <c r="CR763" s="32">
        <f t="shared" si="1752"/>
        <v>5.0294531859450837E-3</v>
      </c>
      <c r="CS763" s="32">
        <f t="shared" si="1752"/>
        <v>7.5305847421020394E-3</v>
      </c>
    </row>
    <row r="764" spans="2:97" ht="13.5" thickTop="1" x14ac:dyDescent="0.2">
      <c r="H764" s="34">
        <f t="shared" si="1748"/>
        <v>2.7520288114193066E-14</v>
      </c>
      <c r="I764" s="34">
        <f t="shared" ref="I764:J764" si="1753">I759</f>
        <v>0.36329528352230184</v>
      </c>
      <c r="J764" s="34">
        <f t="shared" si="1753"/>
        <v>0.59151785668917922</v>
      </c>
      <c r="K764" s="34">
        <f t="shared" si="1744"/>
        <v>0.3632952835223181</v>
      </c>
      <c r="L764" s="34">
        <f>$CE$6-$CE$7*SUMPRODUCT($B$6:$CD$6,Q763:CS763)</f>
        <v>1.1191048088221578E-12</v>
      </c>
    </row>
    <row r="765" spans="2:97" ht="13.5" thickBot="1" x14ac:dyDescent="0.25">
      <c r="B765" s="39" t="s">
        <v>406</v>
      </c>
      <c r="D765" s="39" t="s">
        <v>407</v>
      </c>
      <c r="E765" s="39" t="s">
        <v>408</v>
      </c>
      <c r="F765" s="39" t="s">
        <v>409</v>
      </c>
      <c r="H765" s="39" t="s">
        <v>386</v>
      </c>
      <c r="I765" s="39" t="s">
        <v>410</v>
      </c>
      <c r="J765" s="39" t="s">
        <v>411</v>
      </c>
      <c r="K765" s="39" t="s">
        <v>388</v>
      </c>
      <c r="L765" s="39" t="s">
        <v>412</v>
      </c>
      <c r="M765" s="39" t="s">
        <v>413</v>
      </c>
      <c r="O765" s="45" t="s">
        <v>375</v>
      </c>
    </row>
    <row r="766" spans="2:97" ht="14.25" thickTop="1" thickBot="1" x14ac:dyDescent="0.25">
      <c r="B766" s="32">
        <f>1+B761</f>
        <v>7</v>
      </c>
      <c r="D766" s="32">
        <f>IF(F761,IF(M766&lt;0,D761,H766),E761)</f>
        <v>4.1280432171289596E-14</v>
      </c>
      <c r="E766" s="32">
        <f>IF(F761,IF(M766&lt;0,H766,E761),H766)</f>
        <v>5.5040576228386133E-14</v>
      </c>
      <c r="F766" s="32" t="b">
        <f>OR(F761,M766*M761&lt;=0)</f>
        <v>1</v>
      </c>
      <c r="H766" s="32">
        <f>IF(F761,(D761+E761)/2,2*H761)</f>
        <v>4.1280432171289596E-14</v>
      </c>
      <c r="I766" s="32">
        <f>I761</f>
        <v>-0.68168263192235679</v>
      </c>
      <c r="J766" s="32">
        <f>J761</f>
        <v>-1</v>
      </c>
      <c r="K766" s="32">
        <f>I766+J766*H766</f>
        <v>-0.68168263192239809</v>
      </c>
      <c r="L766" s="32">
        <f>$CE$3-$CE$7*SUMPRODUCT($B$3:$CD$3,Q768:CS768)</f>
        <v>-5.6843418860808015E-13</v>
      </c>
      <c r="M766" s="32">
        <f>SUMPRODUCT(L766:L769,J766:J769)</f>
        <v>9.4275396532505531E-13</v>
      </c>
      <c r="O766" s="46">
        <f>SUM(Q766:CS766)</f>
        <v>7.3626050838259891</v>
      </c>
      <c r="P766" s="39" t="s">
        <v>402</v>
      </c>
      <c r="Q766" s="32">
        <f t="shared" ref="Q766:AV766" si="1754">SUMPRODUCT(B$3:B$6,$K766:$K769)</f>
        <v>4.130969017869307E-2</v>
      </c>
      <c r="R766" s="32">
        <f t="shared" si="1754"/>
        <v>0.36423883108742755</v>
      </c>
      <c r="S766" s="32">
        <f t="shared" si="1754"/>
        <v>0.76790025722334554</v>
      </c>
      <c r="T766" s="32">
        <f t="shared" si="1754"/>
        <v>-0.13426458761106236</v>
      </c>
      <c r="U766" s="32">
        <f t="shared" si="1754"/>
        <v>0.18866455329767209</v>
      </c>
      <c r="V766" s="32">
        <f t="shared" si="1754"/>
        <v>0.59232597943359022</v>
      </c>
      <c r="W766" s="32">
        <f t="shared" si="1754"/>
        <v>-0.66098742098032859</v>
      </c>
      <c r="X766" s="32">
        <f t="shared" si="1754"/>
        <v>-0.33805828007159416</v>
      </c>
      <c r="Y766" s="32">
        <f t="shared" si="1754"/>
        <v>6.5603146064323881E-2</v>
      </c>
      <c r="Z766" s="32">
        <f t="shared" si="1754"/>
        <v>0.57978930200802714</v>
      </c>
      <c r="AA766" s="32">
        <f t="shared" si="1754"/>
        <v>0.90271844291676151</v>
      </c>
      <c r="AB766" s="32">
        <f t="shared" si="1754"/>
        <v>1.3063798690526796</v>
      </c>
      <c r="AC766" s="32">
        <f t="shared" si="1754"/>
        <v>0.40421502421827166</v>
      </c>
      <c r="AD766" s="32">
        <f t="shared" si="1754"/>
        <v>0.72714416512700608</v>
      </c>
      <c r="AE766" s="32">
        <f t="shared" si="1754"/>
        <v>1.1308055912629242</v>
      </c>
      <c r="AF766" s="32">
        <f t="shared" si="1754"/>
        <v>-0.12250780915099463</v>
      </c>
      <c r="AG766" s="32">
        <f t="shared" si="1754"/>
        <v>0.20042133175773982</v>
      </c>
      <c r="AH766" s="32">
        <f t="shared" si="1754"/>
        <v>0.60408275789365784</v>
      </c>
      <c r="AI766" s="32">
        <f t="shared" si="1754"/>
        <v>1.2977621177804723</v>
      </c>
      <c r="AJ766" s="32">
        <f t="shared" si="1754"/>
        <v>1.6206912586892068</v>
      </c>
      <c r="AK766" s="32">
        <f t="shared" si="1754"/>
        <v>2.024352684825125</v>
      </c>
      <c r="AL766" s="32">
        <f t="shared" si="1754"/>
        <v>1.122187839990717</v>
      </c>
      <c r="AM766" s="32">
        <f t="shared" si="1754"/>
        <v>1.4451169808994515</v>
      </c>
      <c r="AN766" s="32">
        <f t="shared" si="1754"/>
        <v>1.8487784070353694</v>
      </c>
      <c r="AO766" s="32">
        <f t="shared" si="1754"/>
        <v>0.59546500662145063</v>
      </c>
      <c r="AP766" s="32">
        <f t="shared" si="1754"/>
        <v>0.918394147530185</v>
      </c>
      <c r="AQ766" s="32">
        <f t="shared" si="1754"/>
        <v>1.322055573666103</v>
      </c>
      <c r="AR766" s="32">
        <f t="shared" si="1754"/>
        <v>-0.41314539776957232</v>
      </c>
      <c r="AS766" s="32">
        <f t="shared" si="1754"/>
        <v>-9.0216256860837868E-2</v>
      </c>
      <c r="AT766" s="32">
        <f t="shared" si="1754"/>
        <v>0.3134451692750802</v>
      </c>
      <c r="AU766" s="32">
        <f t="shared" si="1754"/>
        <v>-0.5887196755593278</v>
      </c>
      <c r="AV766" s="32">
        <f t="shared" si="1754"/>
        <v>-0.26579053465059327</v>
      </c>
      <c r="AW766" s="32">
        <f t="shared" ref="AW766:CB766" si="1755">SUMPRODUCT(AH$3:AH$6,$K766:$K769)</f>
        <v>0.13787089148532478</v>
      </c>
      <c r="AX766" s="32">
        <f t="shared" si="1755"/>
        <v>-1.115442508928594</v>
      </c>
      <c r="AY766" s="32">
        <f t="shared" si="1755"/>
        <v>-0.79251336801985961</v>
      </c>
      <c r="AZ766" s="32">
        <f t="shared" si="1755"/>
        <v>-0.38885194188394151</v>
      </c>
      <c r="BA766" s="32">
        <f t="shared" si="1755"/>
        <v>0.12533421405976164</v>
      </c>
      <c r="BB766" s="32">
        <f t="shared" si="1755"/>
        <v>0.44826335496849612</v>
      </c>
      <c r="BC766" s="32">
        <f t="shared" si="1755"/>
        <v>0.85192478110441416</v>
      </c>
      <c r="BD766" s="32">
        <f t="shared" si="1755"/>
        <v>-5.0240063729993789E-2</v>
      </c>
      <c r="BE766" s="32">
        <f t="shared" si="1755"/>
        <v>0.27268907717874069</v>
      </c>
      <c r="BF766" s="32">
        <f t="shared" si="1755"/>
        <v>0.67635050331465874</v>
      </c>
      <c r="BG766" s="32">
        <f t="shared" si="1755"/>
        <v>-0.57696289709926007</v>
      </c>
      <c r="BH766" s="32">
        <f t="shared" si="1755"/>
        <v>-0.25403375619052559</v>
      </c>
      <c r="BI766" s="32">
        <f t="shared" si="1755"/>
        <v>0.14962766994539245</v>
      </c>
      <c r="BJ766" s="32">
        <f t="shared" si="1755"/>
        <v>0.84330702983220696</v>
      </c>
      <c r="BK766" s="32">
        <f t="shared" si="1755"/>
        <v>1.1662361707409414</v>
      </c>
      <c r="BL766" s="32">
        <f t="shared" si="1755"/>
        <v>1.5698975968768594</v>
      </c>
      <c r="BM766" s="32">
        <f t="shared" si="1755"/>
        <v>0.66773275204245164</v>
      </c>
      <c r="BN766" s="32">
        <f t="shared" si="1755"/>
        <v>0.99066189295118601</v>
      </c>
      <c r="BO766" s="32">
        <f t="shared" si="1755"/>
        <v>1.3943233190871041</v>
      </c>
      <c r="BP766" s="32">
        <f t="shared" si="1755"/>
        <v>0.14100991867318519</v>
      </c>
      <c r="BQ766" s="32">
        <f t="shared" si="1755"/>
        <v>0.46393905958191967</v>
      </c>
      <c r="BR766" s="32">
        <f t="shared" si="1755"/>
        <v>0.86760048571783766</v>
      </c>
      <c r="BS766" s="32">
        <f t="shared" si="1755"/>
        <v>-1.322055573666103</v>
      </c>
      <c r="BT766" s="32">
        <f t="shared" si="1755"/>
        <v>-0.99912643275736868</v>
      </c>
      <c r="BU766" s="32">
        <f t="shared" si="1755"/>
        <v>-0.59546500662145063</v>
      </c>
      <c r="BV766" s="32">
        <f t="shared" si="1755"/>
        <v>-1.4976298514558584</v>
      </c>
      <c r="BW766" s="32">
        <f t="shared" si="1755"/>
        <v>-1.1747007105471239</v>
      </c>
      <c r="BX766" s="32">
        <f t="shared" si="1755"/>
        <v>-0.77103928441120595</v>
      </c>
      <c r="BY766" s="32">
        <f t="shared" si="1755"/>
        <v>-2.024352684825125</v>
      </c>
      <c r="BZ766" s="32">
        <f t="shared" si="1755"/>
        <v>-1.7014235439163903</v>
      </c>
      <c r="CA766" s="32">
        <f t="shared" si="1755"/>
        <v>-1.2977621177804723</v>
      </c>
      <c r="CB766" s="32">
        <f t="shared" si="1755"/>
        <v>-0.78357596183676903</v>
      </c>
      <c r="CC766" s="32">
        <f t="shared" ref="CC766:CS766" si="1756">SUMPRODUCT(BN$3:BN$6,$K766:$K769)</f>
        <v>-0.46064682092803461</v>
      </c>
      <c r="CD766" s="32">
        <f t="shared" si="1756"/>
        <v>-5.6985394792116562E-2</v>
      </c>
      <c r="CE766" s="32">
        <f t="shared" si="1756"/>
        <v>-0.95915023962652457</v>
      </c>
      <c r="CF766" s="32">
        <f t="shared" si="1756"/>
        <v>-0.63622109871779009</v>
      </c>
      <c r="CG766" s="32">
        <f t="shared" si="1756"/>
        <v>-0.23255967258187199</v>
      </c>
      <c r="CH766" s="32">
        <f t="shared" si="1756"/>
        <v>-1.4858730729957907</v>
      </c>
      <c r="CI766" s="32">
        <f t="shared" si="1756"/>
        <v>-1.1629439320870563</v>
      </c>
      <c r="CJ766" s="32">
        <f t="shared" si="1756"/>
        <v>-0.75928250595113833</v>
      </c>
      <c r="CK766" s="32">
        <f t="shared" si="1756"/>
        <v>-6.5603146064323881E-2</v>
      </c>
      <c r="CL766" s="32">
        <f t="shared" si="1756"/>
        <v>0.2573259948444106</v>
      </c>
      <c r="CM766" s="32">
        <f t="shared" si="1756"/>
        <v>0.66098742098032859</v>
      </c>
      <c r="CN766" s="32">
        <f t="shared" si="1756"/>
        <v>-0.24117742385407931</v>
      </c>
      <c r="CO766" s="32">
        <f t="shared" si="1756"/>
        <v>8.1751717054655143E-2</v>
      </c>
      <c r="CP766" s="32">
        <f t="shared" si="1756"/>
        <v>0.48541314319057322</v>
      </c>
      <c r="CQ766" s="32">
        <f t="shared" si="1756"/>
        <v>-0.76790025722334554</v>
      </c>
      <c r="CR766" s="32">
        <f t="shared" si="1756"/>
        <v>-0.44497111631461111</v>
      </c>
      <c r="CS766" s="32">
        <f t="shared" si="1756"/>
        <v>-4.130969017869307E-2</v>
      </c>
    </row>
    <row r="767" spans="2:97" ht="14.25" thickTop="1" thickBot="1" x14ac:dyDescent="0.25">
      <c r="H767" s="33">
        <f>H766</f>
        <v>4.1280432171289596E-14</v>
      </c>
      <c r="I767" s="33">
        <f t="shared" ref="I767:J767" si="1757">I762</f>
        <v>0.62822621380090315</v>
      </c>
      <c r="J767" s="33">
        <f t="shared" si="1757"/>
        <v>-0.32769001268950082</v>
      </c>
      <c r="K767" s="33">
        <f t="shared" ref="K767:K769" si="1758">I767+J767*H767</f>
        <v>0.62822621380088961</v>
      </c>
      <c r="L767" s="33">
        <f>$CE$4-$CE$7*SUMPRODUCT($B$4:$CD$4,Q768:CS768)</f>
        <v>-2.3447910280083306E-13</v>
      </c>
      <c r="M767" s="39" t="s">
        <v>414</v>
      </c>
      <c r="O767" s="47">
        <f t="shared" ref="O767:O768" si="1759">SUM(Q767:CS767)</f>
        <v>127.41798401807849</v>
      </c>
      <c r="P767" s="39" t="s">
        <v>404</v>
      </c>
      <c r="Q767" s="33">
        <f>EXP(Q766)</f>
        <v>1.042174806876355</v>
      </c>
      <c r="R767" s="33">
        <f>EXP(R766)</f>
        <v>1.4394179508633742</v>
      </c>
      <c r="S767" s="33">
        <f t="shared" ref="S767:CD767" si="1760">EXP(S766)</f>
        <v>2.1552360579816643</v>
      </c>
      <c r="T767" s="33">
        <f t="shared" si="1760"/>
        <v>0.87435868951832207</v>
      </c>
      <c r="U767" s="33">
        <f t="shared" si="1760"/>
        <v>1.2076357870886114</v>
      </c>
      <c r="V767" s="33">
        <f t="shared" si="1760"/>
        <v>1.8081893390875801</v>
      </c>
      <c r="W767" s="33">
        <f t="shared" si="1760"/>
        <v>0.51634123652247521</v>
      </c>
      <c r="X767" s="33">
        <f t="shared" si="1760"/>
        <v>0.71315372403702715</v>
      </c>
      <c r="Y767" s="33">
        <f t="shared" si="1760"/>
        <v>1.067802871297105</v>
      </c>
      <c r="Z767" s="33">
        <f t="shared" si="1760"/>
        <v>1.7856621556807208</v>
      </c>
      <c r="AA767" s="33">
        <f t="shared" si="1760"/>
        <v>2.4662984982030602</v>
      </c>
      <c r="AB767" s="33">
        <f t="shared" si="1760"/>
        <v>3.6927811341278676</v>
      </c>
      <c r="AC767" s="33">
        <f t="shared" si="1760"/>
        <v>1.4981260457092327</v>
      </c>
      <c r="AD767" s="33">
        <f t="shared" si="1760"/>
        <v>2.06916297402464</v>
      </c>
      <c r="AE767" s="33">
        <f t="shared" si="1760"/>
        <v>3.0981513387293931</v>
      </c>
      <c r="AF767" s="33">
        <f t="shared" si="1760"/>
        <v>0.88469899616846193</v>
      </c>
      <c r="AG767" s="33">
        <f t="shared" si="1760"/>
        <v>1.2219174823583847</v>
      </c>
      <c r="AH767" s="33">
        <f t="shared" si="1760"/>
        <v>1.8295732773635058</v>
      </c>
      <c r="AI767" s="33">
        <f t="shared" si="1760"/>
        <v>3.6610943951316481</v>
      </c>
      <c r="AJ767" s="33">
        <f t="shared" si="1760"/>
        <v>5.0565845167115073</v>
      </c>
      <c r="AK767" s="33">
        <f t="shared" si="1760"/>
        <v>7.5712083999728108</v>
      </c>
      <c r="AL767" s="33">
        <f t="shared" si="1760"/>
        <v>3.0715669544197364</v>
      </c>
      <c r="AM767" s="33">
        <f t="shared" si="1760"/>
        <v>4.2423483875244523</v>
      </c>
      <c r="AN767" s="33">
        <f t="shared" si="1760"/>
        <v>6.352055155230536</v>
      </c>
      <c r="AO767" s="33">
        <f t="shared" si="1760"/>
        <v>1.8138742124017349</v>
      </c>
      <c r="AP767" s="33">
        <f t="shared" si="1760"/>
        <v>2.5052640734665017</v>
      </c>
      <c r="AQ767" s="33">
        <f t="shared" si="1760"/>
        <v>3.7511241697815469</v>
      </c>
      <c r="AR767" s="33">
        <f t="shared" si="1760"/>
        <v>0.66156608560131558</v>
      </c>
      <c r="AS767" s="33">
        <f t="shared" si="1760"/>
        <v>0.91373356275146267</v>
      </c>
      <c r="AT767" s="33">
        <f t="shared" si="1760"/>
        <v>1.3681304451210963</v>
      </c>
      <c r="AU767" s="33">
        <f t="shared" si="1760"/>
        <v>0.55503745803438909</v>
      </c>
      <c r="AV767" s="33">
        <f t="shared" si="1760"/>
        <v>0.76659968675587331</v>
      </c>
      <c r="AW767" s="33">
        <f t="shared" si="1760"/>
        <v>1.1478273464233948</v>
      </c>
      <c r="AX767" s="33">
        <f t="shared" si="1760"/>
        <v>0.32777020556134412</v>
      </c>
      <c r="AY767" s="33">
        <f t="shared" si="1760"/>
        <v>0.452705548560772</v>
      </c>
      <c r="AZ767" s="33">
        <f t="shared" si="1760"/>
        <v>0.67783462150192053</v>
      </c>
      <c r="BA767" s="33">
        <f t="shared" si="1760"/>
        <v>1.1335272305044852</v>
      </c>
      <c r="BB767" s="33">
        <f t="shared" si="1760"/>
        <v>1.5655909475215124</v>
      </c>
      <c r="BC767" s="33">
        <f t="shared" si="1760"/>
        <v>2.3441544967006704</v>
      </c>
      <c r="BD767" s="33">
        <f t="shared" si="1760"/>
        <v>0.95100109622475393</v>
      </c>
      <c r="BE767" s="33">
        <f t="shared" si="1760"/>
        <v>1.313491786756523</v>
      </c>
      <c r="BF767" s="33">
        <f t="shared" si="1760"/>
        <v>1.9666872008803522</v>
      </c>
      <c r="BG767" s="33">
        <f t="shared" si="1760"/>
        <v>0.56160142038438454</v>
      </c>
      <c r="BH767" s="33">
        <f t="shared" si="1760"/>
        <v>0.77566561808815482</v>
      </c>
      <c r="BI767" s="33">
        <f t="shared" si="1760"/>
        <v>1.1614017374435979</v>
      </c>
      <c r="BJ767" s="33">
        <f t="shared" si="1760"/>
        <v>2.3240399518614701</v>
      </c>
      <c r="BK767" s="33">
        <f t="shared" si="1760"/>
        <v>3.2098884017927896</v>
      </c>
      <c r="BL767" s="33">
        <f t="shared" si="1760"/>
        <v>4.8061560031896544</v>
      </c>
      <c r="BM767" s="33">
        <f t="shared" si="1760"/>
        <v>1.9498115990620988</v>
      </c>
      <c r="BN767" s="33">
        <f t="shared" si="1760"/>
        <v>2.693016371124564</v>
      </c>
      <c r="BO767" s="33">
        <f t="shared" si="1760"/>
        <v>4.0322451059480375</v>
      </c>
      <c r="BP767" s="33">
        <f t="shared" si="1760"/>
        <v>1.1514360686461638</v>
      </c>
      <c r="BQ767" s="33">
        <f t="shared" si="1760"/>
        <v>1.5903260523524403</v>
      </c>
      <c r="BR767" s="33">
        <f t="shared" si="1760"/>
        <v>2.3811902928692512</v>
      </c>
      <c r="BS767" s="33">
        <f t="shared" si="1760"/>
        <v>0.26658674966183182</v>
      </c>
      <c r="BT767" s="33">
        <f t="shared" si="1760"/>
        <v>0.3682009490093992</v>
      </c>
      <c r="BU767" s="33">
        <f t="shared" si="1760"/>
        <v>0.551306145245821</v>
      </c>
      <c r="BV767" s="33">
        <f t="shared" si="1760"/>
        <v>0.22365963899655339</v>
      </c>
      <c r="BW767" s="33">
        <f t="shared" si="1760"/>
        <v>0.3089114197839713</v>
      </c>
      <c r="BX767" s="33">
        <f t="shared" si="1760"/>
        <v>0.46253211601355054</v>
      </c>
      <c r="BY767" s="33">
        <f t="shared" si="1760"/>
        <v>0.13207931246531149</v>
      </c>
      <c r="BZ767" s="33">
        <f t="shared" si="1760"/>
        <v>0.18242365104764791</v>
      </c>
      <c r="CA767" s="33">
        <f t="shared" si="1760"/>
        <v>0.27314237003278397</v>
      </c>
      <c r="CB767" s="33">
        <f t="shared" si="1760"/>
        <v>0.45676969634667108</v>
      </c>
      <c r="CC767" s="33">
        <f t="shared" si="1760"/>
        <v>0.63087545006239587</v>
      </c>
      <c r="CD767" s="33">
        <f t="shared" si="1760"/>
        <v>0.94460786546001907</v>
      </c>
      <c r="CE767" s="33">
        <f t="shared" ref="CE767:CS767" si="1761">EXP(CE766)</f>
        <v>0.38321839145814263</v>
      </c>
      <c r="CF767" s="33">
        <f t="shared" si="1761"/>
        <v>0.52928877970016219</v>
      </c>
      <c r="CG767" s="33">
        <f t="shared" si="1761"/>
        <v>0.79250245726800683</v>
      </c>
      <c r="CH767" s="33">
        <f t="shared" si="1761"/>
        <v>0.22630467390065889</v>
      </c>
      <c r="CI767" s="33">
        <f t="shared" si="1761"/>
        <v>0.31256465597477989</v>
      </c>
      <c r="CJ767" s="33">
        <f t="shared" si="1761"/>
        <v>0.46800209529373915</v>
      </c>
      <c r="CK767" s="33">
        <f t="shared" si="1761"/>
        <v>0.93650244523622417</v>
      </c>
      <c r="CL767" s="33">
        <f t="shared" si="1761"/>
        <v>1.2934667215193929</v>
      </c>
      <c r="CM767" s="33">
        <f t="shared" si="1761"/>
        <v>1.9367037324675738</v>
      </c>
      <c r="CN767" s="33">
        <f t="shared" si="1761"/>
        <v>0.78570221170640653</v>
      </c>
      <c r="CO767" s="33">
        <f t="shared" si="1761"/>
        <v>1.0851863431174216</v>
      </c>
      <c r="CP767" s="33">
        <f t="shared" si="1761"/>
        <v>1.6248461643215437</v>
      </c>
      <c r="CQ767" s="33">
        <f t="shared" si="1761"/>
        <v>0.46398629806541009</v>
      </c>
      <c r="CR767" s="33">
        <f t="shared" si="1761"/>
        <v>0.64084278566640918</v>
      </c>
      <c r="CS767" s="33">
        <f t="shared" si="1761"/>
        <v>0.95953192631592887</v>
      </c>
    </row>
    <row r="768" spans="2:97" ht="14.25" thickTop="1" thickBot="1" x14ac:dyDescent="0.25">
      <c r="H768" s="32">
        <f t="shared" ref="H768:H769" si="1762">H767</f>
        <v>4.1280432171289596E-14</v>
      </c>
      <c r="I768" s="32">
        <f t="shared" ref="I768:J768" si="1763">I763</f>
        <v>-0.3511485555795148</v>
      </c>
      <c r="J768" s="32">
        <f t="shared" si="1763"/>
        <v>9.5665698778851838E-2</v>
      </c>
      <c r="K768" s="32">
        <f t="shared" si="1758"/>
        <v>-0.35114855557951086</v>
      </c>
      <c r="L768" s="32">
        <f>$CE$5-$CE$7*SUMPRODUCT($B$5:$CD$5,Q768:CS768)</f>
        <v>7.815970093361102E-14</v>
      </c>
      <c r="M768" s="32">
        <f>SUMPRODUCT($B$7:$CD$7, LN(Q768:CS768))</f>
        <v>-487.23803414473002</v>
      </c>
      <c r="O768" s="48">
        <f t="shared" si="1759"/>
        <v>1.0000000000000004</v>
      </c>
      <c r="P768" s="39" t="s">
        <v>405</v>
      </c>
      <c r="Q768" s="32">
        <f t="shared" ref="Q768:AV768" si="1764">Q767/$O767</f>
        <v>8.1791814154624186E-3</v>
      </c>
      <c r="R768" s="32">
        <f t="shared" si="1764"/>
        <v>1.1296819377232847E-2</v>
      </c>
      <c r="S768" s="32">
        <f t="shared" si="1764"/>
        <v>1.6914692808794339E-2</v>
      </c>
      <c r="T768" s="32">
        <f t="shared" si="1764"/>
        <v>6.8621293631067433E-3</v>
      </c>
      <c r="U768" s="32">
        <f t="shared" si="1764"/>
        <v>9.4777499141508008E-3</v>
      </c>
      <c r="V768" s="32">
        <f t="shared" si="1764"/>
        <v>1.4191005712592566E-2</v>
      </c>
      <c r="W768" s="32">
        <f t="shared" si="1764"/>
        <v>4.0523419084170648E-3</v>
      </c>
      <c r="X768" s="32">
        <f t="shared" si="1764"/>
        <v>5.5969628583657591E-3</v>
      </c>
      <c r="Y768" s="32">
        <f t="shared" si="1764"/>
        <v>8.3803152241492193E-3</v>
      </c>
      <c r="Z768" s="32">
        <f t="shared" si="1764"/>
        <v>1.4014208193934109E-2</v>
      </c>
      <c r="AA768" s="32">
        <f t="shared" si="1764"/>
        <v>1.9355968603718715E-2</v>
      </c>
      <c r="AB768" s="32">
        <f t="shared" si="1764"/>
        <v>2.898163208738198E-2</v>
      </c>
      <c r="AC768" s="32">
        <f t="shared" si="1764"/>
        <v>1.1757571407633271E-2</v>
      </c>
      <c r="AD768" s="32">
        <f t="shared" si="1764"/>
        <v>1.6239175262191093E-2</v>
      </c>
      <c r="AE768" s="32">
        <f t="shared" si="1764"/>
        <v>2.4314867030778144E-2</v>
      </c>
      <c r="AF768" s="32">
        <f t="shared" si="1764"/>
        <v>6.9432820098843965E-3</v>
      </c>
      <c r="AG768" s="32">
        <f t="shared" si="1764"/>
        <v>9.5898353107283108E-3</v>
      </c>
      <c r="AH768" s="32">
        <f t="shared" si="1764"/>
        <v>1.4358830831163676E-2</v>
      </c>
      <c r="AI768" s="32">
        <f t="shared" si="1764"/>
        <v>2.8732948675535473E-2</v>
      </c>
      <c r="AJ768" s="32">
        <f t="shared" si="1764"/>
        <v>3.9685014291185636E-2</v>
      </c>
      <c r="AK768" s="32">
        <f t="shared" si="1764"/>
        <v>5.9420249490829982E-2</v>
      </c>
      <c r="AL768" s="32">
        <f t="shared" si="1764"/>
        <v>2.4106227846015304E-2</v>
      </c>
      <c r="AM768" s="32">
        <f t="shared" si="1764"/>
        <v>3.3294737946274001E-2</v>
      </c>
      <c r="AN768" s="32">
        <f t="shared" si="1764"/>
        <v>4.9852108430229795E-2</v>
      </c>
      <c r="AO768" s="32">
        <f t="shared" si="1764"/>
        <v>1.4235621654038855E-2</v>
      </c>
      <c r="AP768" s="32">
        <f t="shared" si="1764"/>
        <v>1.9661777674264934E-2</v>
      </c>
      <c r="AQ768" s="32">
        <f t="shared" si="1764"/>
        <v>2.9439519065450958E-2</v>
      </c>
      <c r="AR768" s="32">
        <f t="shared" si="1764"/>
        <v>5.1920934921356968E-3</v>
      </c>
      <c r="AS768" s="32">
        <f t="shared" si="1764"/>
        <v>7.1711506801254927E-3</v>
      </c>
      <c r="AT768" s="32">
        <f t="shared" si="1764"/>
        <v>1.073734179412995E-2</v>
      </c>
      <c r="AU768" s="32">
        <f t="shared" si="1764"/>
        <v>4.3560370407025005E-3</v>
      </c>
      <c r="AV768" s="32">
        <f t="shared" si="1764"/>
        <v>6.0164166986593163E-3</v>
      </c>
      <c r="AW768" s="32">
        <f t="shared" ref="AW768:CB768" si="1765">AW767/$O767</f>
        <v>9.0083621654266418E-3</v>
      </c>
      <c r="AX768" s="32">
        <f t="shared" si="1765"/>
        <v>2.5724014399320506E-3</v>
      </c>
      <c r="AY768" s="32">
        <f t="shared" si="1765"/>
        <v>3.5529172121930657E-3</v>
      </c>
      <c r="AZ768" s="32">
        <f t="shared" si="1765"/>
        <v>5.3197719829388224E-3</v>
      </c>
      <c r="BA768" s="32">
        <f t="shared" si="1765"/>
        <v>8.8961322001740086E-3</v>
      </c>
      <c r="BB768" s="32">
        <f t="shared" si="1765"/>
        <v>1.2287048485238795E-2</v>
      </c>
      <c r="BC768" s="32">
        <f t="shared" si="1765"/>
        <v>1.8397359797876524E-2</v>
      </c>
      <c r="BD768" s="32">
        <f t="shared" si="1765"/>
        <v>7.4636332033774979E-3</v>
      </c>
      <c r="BE768" s="32">
        <f t="shared" si="1765"/>
        <v>1.0308527456926021E-2</v>
      </c>
      <c r="BF768" s="32">
        <f t="shared" si="1765"/>
        <v>1.5434926364878854E-2</v>
      </c>
      <c r="BG768" s="32">
        <f t="shared" si="1765"/>
        <v>4.4075522361482558E-3</v>
      </c>
      <c r="BH768" s="32">
        <f t="shared" si="1765"/>
        <v>6.0875678112918569E-3</v>
      </c>
      <c r="BI768" s="32">
        <f t="shared" si="1765"/>
        <v>9.1148965069076469E-3</v>
      </c>
      <c r="BJ768" s="32">
        <f t="shared" si="1765"/>
        <v>1.8239497114722263E-2</v>
      </c>
      <c r="BK768" s="32">
        <f t="shared" si="1765"/>
        <v>2.5191800251190288E-2</v>
      </c>
      <c r="BL768" s="32">
        <f t="shared" si="1765"/>
        <v>3.7719604812674959E-2</v>
      </c>
      <c r="BM768" s="32">
        <f t="shared" si="1765"/>
        <v>1.5302483508022329E-2</v>
      </c>
      <c r="BN768" s="32">
        <f t="shared" si="1765"/>
        <v>2.113529257174929E-2</v>
      </c>
      <c r="BO768" s="32">
        <f t="shared" si="1765"/>
        <v>3.1645808376437108E-2</v>
      </c>
      <c r="BP768" s="32">
        <f t="shared" si="1765"/>
        <v>9.0366840875680012E-3</v>
      </c>
      <c r="BQ768" s="32">
        <f t="shared" si="1765"/>
        <v>1.2481174181242732E-2</v>
      </c>
      <c r="BR768" s="32">
        <f t="shared" si="1765"/>
        <v>1.8688023603727712E-2</v>
      </c>
      <c r="BS768" s="32">
        <f t="shared" si="1765"/>
        <v>2.0922223163098203E-3</v>
      </c>
      <c r="BT768" s="32">
        <f t="shared" si="1765"/>
        <v>2.8897094224717731E-3</v>
      </c>
      <c r="BU768" s="32">
        <f t="shared" si="1765"/>
        <v>4.3267530050357713E-3</v>
      </c>
      <c r="BV768" s="32">
        <f t="shared" si="1765"/>
        <v>1.7553223802757687E-3</v>
      </c>
      <c r="BW768" s="32">
        <f t="shared" si="1765"/>
        <v>2.4243941870885502E-3</v>
      </c>
      <c r="BX768" s="32">
        <f t="shared" si="1765"/>
        <v>3.6300379383488357E-3</v>
      </c>
      <c r="BY768" s="32">
        <f t="shared" si="1765"/>
        <v>1.0365829712591563E-3</v>
      </c>
      <c r="BZ768" s="32">
        <f t="shared" si="1765"/>
        <v>1.4316946893600596E-3</v>
      </c>
      <c r="CA768" s="32">
        <f t="shared" si="1765"/>
        <v>2.1436720423549443E-3</v>
      </c>
      <c r="CB768" s="32">
        <f t="shared" si="1765"/>
        <v>3.5848133987260626E-3</v>
      </c>
      <c r="CC768" s="32">
        <f t="shared" ref="CC768:CS768" si="1766">CC767/$O767</f>
        <v>4.9512276851977595E-3</v>
      </c>
      <c r="CD768" s="32">
        <f t="shared" si="1766"/>
        <v>7.4134579411175971E-3</v>
      </c>
      <c r="CE768" s="32">
        <f t="shared" si="1766"/>
        <v>3.007569099537553E-3</v>
      </c>
      <c r="CF768" s="32">
        <f t="shared" si="1766"/>
        <v>4.1539566316248179E-3</v>
      </c>
      <c r="CG768" s="32">
        <f t="shared" si="1766"/>
        <v>6.2197064517640144E-3</v>
      </c>
      <c r="CH768" s="32">
        <f t="shared" si="1766"/>
        <v>1.7760811053842292E-3</v>
      </c>
      <c r="CI768" s="32">
        <f t="shared" si="1766"/>
        <v>2.4530654631172957E-3</v>
      </c>
      <c r="CJ768" s="32">
        <f t="shared" si="1766"/>
        <v>3.6729673515108938E-3</v>
      </c>
      <c r="CK768" s="32">
        <f t="shared" si="1766"/>
        <v>7.3498450980306685E-3</v>
      </c>
      <c r="CL768" s="32">
        <f t="shared" si="1766"/>
        <v>1.0151367026305105E-2</v>
      </c>
      <c r="CM768" s="32">
        <f t="shared" si="1766"/>
        <v>1.5199610536867291E-2</v>
      </c>
      <c r="CN768" s="32">
        <f t="shared" si="1766"/>
        <v>6.166336861795965E-3</v>
      </c>
      <c r="CO768" s="32">
        <f t="shared" si="1766"/>
        <v>8.5167439390930223E-3</v>
      </c>
      <c r="CP768" s="32">
        <f t="shared" si="1766"/>
        <v>1.2752094430335714E-2</v>
      </c>
      <c r="CQ768" s="32">
        <f t="shared" si="1766"/>
        <v>3.6414506291323695E-3</v>
      </c>
      <c r="CR768" s="32">
        <f t="shared" si="1766"/>
        <v>5.0294531859449631E-3</v>
      </c>
      <c r="CS768" s="32">
        <f t="shared" si="1766"/>
        <v>7.5305847421019258E-3</v>
      </c>
    </row>
    <row r="769" spans="2:97" ht="13.5" thickTop="1" x14ac:dyDescent="0.2">
      <c r="H769" s="34">
        <f t="shared" si="1762"/>
        <v>4.1280432171289596E-14</v>
      </c>
      <c r="I769" s="34">
        <f t="shared" ref="I769:J769" si="1767">I764</f>
        <v>0.36329528352230184</v>
      </c>
      <c r="J769" s="34">
        <f t="shared" si="1767"/>
        <v>0.59151785668917922</v>
      </c>
      <c r="K769" s="34">
        <f t="shared" si="1758"/>
        <v>0.36329528352232626</v>
      </c>
      <c r="L769" s="34">
        <f>$CE$6-$CE$7*SUMPRODUCT($B$6:$CD$6,Q768:CS768)</f>
        <v>4.9027448767446913E-13</v>
      </c>
    </row>
    <row r="770" spans="2:97" ht="13.5" thickBot="1" x14ac:dyDescent="0.25">
      <c r="B770" s="39" t="s">
        <v>406</v>
      </c>
      <c r="D770" s="39" t="s">
        <v>407</v>
      </c>
      <c r="E770" s="39" t="s">
        <v>408</v>
      </c>
      <c r="F770" s="39" t="s">
        <v>409</v>
      </c>
      <c r="H770" s="39" t="s">
        <v>386</v>
      </c>
      <c r="I770" s="39" t="s">
        <v>410</v>
      </c>
      <c r="J770" s="39" t="s">
        <v>411</v>
      </c>
      <c r="K770" s="39" t="s">
        <v>388</v>
      </c>
      <c r="L770" s="39" t="s">
        <v>412</v>
      </c>
      <c r="M770" s="39" t="s">
        <v>413</v>
      </c>
      <c r="O770" s="45" t="s">
        <v>375</v>
      </c>
    </row>
    <row r="771" spans="2:97" ht="14.25" thickTop="1" thickBot="1" x14ac:dyDescent="0.25">
      <c r="B771" s="32">
        <f>1+B766</f>
        <v>8</v>
      </c>
      <c r="D771" s="32">
        <f>IF(F766,IF(M771&lt;0,D766,H771),E766)</f>
        <v>4.8160504199837865E-14</v>
      </c>
      <c r="E771" s="32">
        <f>IF(F766,IF(M771&lt;0,H771,E766),H771)</f>
        <v>5.5040576228386133E-14</v>
      </c>
      <c r="F771" s="32" t="b">
        <f>OR(F766,M771*M766&lt;=0)</f>
        <v>1</v>
      </c>
      <c r="H771" s="32">
        <f>IF(F766,(D766+E766)/2,2*H766)</f>
        <v>4.8160504199837865E-14</v>
      </c>
      <c r="I771" s="32">
        <f>I766</f>
        <v>-0.68168263192235679</v>
      </c>
      <c r="J771" s="32">
        <f>J766</f>
        <v>-1</v>
      </c>
      <c r="K771" s="32">
        <f>I771+J771*H771</f>
        <v>-0.68168263192240497</v>
      </c>
      <c r="L771" s="32">
        <f>$CE$3-$CE$7*SUMPRODUCT($B$3:$CD$3,Q773:CS773)</f>
        <v>-1.5631940186722204E-13</v>
      </c>
      <c r="M771" s="32">
        <f>SUMPRODUCT(L771:L774,J771:J774)</f>
        <v>2.7417038880913606E-13</v>
      </c>
      <c r="O771" s="46">
        <f>SUM(Q771:CS771)</f>
        <v>7.3626050838260539</v>
      </c>
      <c r="P771" s="39" t="s">
        <v>402</v>
      </c>
      <c r="Q771" s="32">
        <f t="shared" ref="Q771:AV771" si="1768">SUMPRODUCT(B$3:B$6,$K771:$K774)</f>
        <v>4.1309690178697456E-2</v>
      </c>
      <c r="R771" s="32">
        <f t="shared" si="1768"/>
        <v>0.36423883108743549</v>
      </c>
      <c r="S771" s="32">
        <f t="shared" si="1768"/>
        <v>0.76790025722335808</v>
      </c>
      <c r="T771" s="32">
        <f t="shared" si="1768"/>
        <v>-0.13426458761105764</v>
      </c>
      <c r="U771" s="32">
        <f t="shared" si="1768"/>
        <v>0.18866455329768042</v>
      </c>
      <c r="V771" s="32">
        <f t="shared" si="1768"/>
        <v>0.59232597943360299</v>
      </c>
      <c r="W771" s="32">
        <f t="shared" si="1768"/>
        <v>-0.66098742098032293</v>
      </c>
      <c r="X771" s="32">
        <f t="shared" si="1768"/>
        <v>-0.33805828007158489</v>
      </c>
      <c r="Y771" s="32">
        <f t="shared" si="1768"/>
        <v>6.5603146064337703E-2</v>
      </c>
      <c r="Z771" s="32">
        <f t="shared" si="1768"/>
        <v>0.57978930200802947</v>
      </c>
      <c r="AA771" s="32">
        <f t="shared" si="1768"/>
        <v>0.90271844291676751</v>
      </c>
      <c r="AB771" s="32">
        <f t="shared" si="1768"/>
        <v>1.30637986905269</v>
      </c>
      <c r="AC771" s="32">
        <f t="shared" si="1768"/>
        <v>0.40421502421827438</v>
      </c>
      <c r="AD771" s="32">
        <f t="shared" si="1768"/>
        <v>0.72714416512701241</v>
      </c>
      <c r="AE771" s="32">
        <f t="shared" si="1768"/>
        <v>1.1308055912629351</v>
      </c>
      <c r="AF771" s="32">
        <f t="shared" si="1768"/>
        <v>-0.12250780915099091</v>
      </c>
      <c r="AG771" s="32">
        <f t="shared" si="1768"/>
        <v>0.20042133175774715</v>
      </c>
      <c r="AH771" s="32">
        <f t="shared" si="1768"/>
        <v>0.60408275789366972</v>
      </c>
      <c r="AI771" s="32">
        <f t="shared" si="1768"/>
        <v>1.2977621177804721</v>
      </c>
      <c r="AJ771" s="32">
        <f t="shared" si="1768"/>
        <v>1.6206912586892104</v>
      </c>
      <c r="AK771" s="32">
        <f t="shared" si="1768"/>
        <v>2.024352684825133</v>
      </c>
      <c r="AL771" s="32">
        <f t="shared" si="1768"/>
        <v>1.1221878399907173</v>
      </c>
      <c r="AM771" s="32">
        <f t="shared" si="1768"/>
        <v>1.4451169808994553</v>
      </c>
      <c r="AN771" s="32">
        <f t="shared" si="1768"/>
        <v>1.8487784070353777</v>
      </c>
      <c r="AO771" s="32">
        <f t="shared" si="1768"/>
        <v>0.59546500662145185</v>
      </c>
      <c r="AP771" s="32">
        <f t="shared" si="1768"/>
        <v>0.91839414753018989</v>
      </c>
      <c r="AQ771" s="32">
        <f t="shared" si="1768"/>
        <v>1.3220555736661126</v>
      </c>
      <c r="AR771" s="32">
        <f t="shared" si="1768"/>
        <v>-0.41314539776957254</v>
      </c>
      <c r="AS771" s="32">
        <f t="shared" si="1768"/>
        <v>-9.0216256860834482E-2</v>
      </c>
      <c r="AT771" s="32">
        <f t="shared" si="1768"/>
        <v>0.31344516927508809</v>
      </c>
      <c r="AU771" s="32">
        <f t="shared" si="1768"/>
        <v>-0.58871967555932758</v>
      </c>
      <c r="AV771" s="32">
        <f t="shared" si="1768"/>
        <v>-0.26579053465058955</v>
      </c>
      <c r="AW771" s="32">
        <f t="shared" ref="AW771:CB771" si="1769">SUMPRODUCT(AH$3:AH$6,$K771:$K774)</f>
        <v>0.13787089148533299</v>
      </c>
      <c r="AX771" s="32">
        <f t="shared" si="1769"/>
        <v>-1.1154425089285929</v>
      </c>
      <c r="AY771" s="32">
        <f t="shared" si="1769"/>
        <v>-0.79251336801985495</v>
      </c>
      <c r="AZ771" s="32">
        <f t="shared" si="1769"/>
        <v>-0.38885194188393235</v>
      </c>
      <c r="BA771" s="32">
        <f t="shared" si="1769"/>
        <v>0.12533421405975953</v>
      </c>
      <c r="BB771" s="32">
        <f t="shared" si="1769"/>
        <v>0.44826335496849756</v>
      </c>
      <c r="BC771" s="32">
        <f t="shared" si="1769"/>
        <v>0.85192478110442016</v>
      </c>
      <c r="BD771" s="32">
        <f t="shared" si="1769"/>
        <v>-5.0240063729995565E-2</v>
      </c>
      <c r="BE771" s="32">
        <f t="shared" si="1769"/>
        <v>0.27268907717874247</v>
      </c>
      <c r="BF771" s="32">
        <f t="shared" si="1769"/>
        <v>0.67635050331466506</v>
      </c>
      <c r="BG771" s="32">
        <f t="shared" si="1769"/>
        <v>-0.57696289709926085</v>
      </c>
      <c r="BH771" s="32">
        <f t="shared" si="1769"/>
        <v>-0.25403375619052282</v>
      </c>
      <c r="BI771" s="32">
        <f t="shared" si="1769"/>
        <v>0.14962766994539978</v>
      </c>
      <c r="BJ771" s="32">
        <f t="shared" si="1769"/>
        <v>0.84330702983220218</v>
      </c>
      <c r="BK771" s="32">
        <f t="shared" si="1769"/>
        <v>1.1662361707409403</v>
      </c>
      <c r="BL771" s="32">
        <f t="shared" si="1769"/>
        <v>1.5698975968768627</v>
      </c>
      <c r="BM771" s="32">
        <f t="shared" si="1769"/>
        <v>0.66773275204244709</v>
      </c>
      <c r="BN771" s="32">
        <f t="shared" si="1769"/>
        <v>0.99066189295118512</v>
      </c>
      <c r="BO771" s="32">
        <f t="shared" si="1769"/>
        <v>1.3943233190871078</v>
      </c>
      <c r="BP771" s="32">
        <f t="shared" si="1769"/>
        <v>0.1410099186731818</v>
      </c>
      <c r="BQ771" s="32">
        <f t="shared" si="1769"/>
        <v>0.46393905958191983</v>
      </c>
      <c r="BR771" s="32">
        <f t="shared" si="1769"/>
        <v>0.86760048571784243</v>
      </c>
      <c r="BS771" s="32">
        <f t="shared" si="1769"/>
        <v>-1.3220555736661126</v>
      </c>
      <c r="BT771" s="32">
        <f t="shared" si="1769"/>
        <v>-0.99912643275737445</v>
      </c>
      <c r="BU771" s="32">
        <f t="shared" si="1769"/>
        <v>-0.59546500662145185</v>
      </c>
      <c r="BV771" s="32">
        <f t="shared" si="1769"/>
        <v>-1.4976298514558675</v>
      </c>
      <c r="BW771" s="32">
        <f t="shared" si="1769"/>
        <v>-1.1747007105471294</v>
      </c>
      <c r="BX771" s="32">
        <f t="shared" si="1769"/>
        <v>-0.77103928441120695</v>
      </c>
      <c r="BY771" s="32">
        <f t="shared" si="1769"/>
        <v>-2.024352684825133</v>
      </c>
      <c r="BZ771" s="32">
        <f t="shared" si="1769"/>
        <v>-1.7014235439163947</v>
      </c>
      <c r="CA771" s="32">
        <f t="shared" si="1769"/>
        <v>-1.2977621177804721</v>
      </c>
      <c r="CB771" s="32">
        <f t="shared" si="1769"/>
        <v>-0.78357596183678047</v>
      </c>
      <c r="CC771" s="32">
        <f t="shared" ref="CC771:CS771" si="1770">SUMPRODUCT(BN$3:BN$6,$K771:$K774)</f>
        <v>-0.46064682092804243</v>
      </c>
      <c r="CD771" s="32">
        <f t="shared" si="1770"/>
        <v>-5.6985394792119837E-2</v>
      </c>
      <c r="CE771" s="32">
        <f t="shared" si="1770"/>
        <v>-0.95915023962653556</v>
      </c>
      <c r="CF771" s="32">
        <f t="shared" si="1770"/>
        <v>-0.63622109871779753</v>
      </c>
      <c r="CG771" s="32">
        <f t="shared" si="1770"/>
        <v>-0.23255967258187493</v>
      </c>
      <c r="CH771" s="32">
        <f t="shared" si="1770"/>
        <v>-1.4858730729958007</v>
      </c>
      <c r="CI771" s="32">
        <f t="shared" si="1770"/>
        <v>-1.1629439320870627</v>
      </c>
      <c r="CJ771" s="32">
        <f t="shared" si="1770"/>
        <v>-0.75928250595114022</v>
      </c>
      <c r="CK771" s="32">
        <f t="shared" si="1770"/>
        <v>-6.5603146064337703E-2</v>
      </c>
      <c r="CL771" s="32">
        <f t="shared" si="1770"/>
        <v>0.25732599484440033</v>
      </c>
      <c r="CM771" s="32">
        <f t="shared" si="1770"/>
        <v>0.66098742098032293</v>
      </c>
      <c r="CN771" s="32">
        <f t="shared" si="1770"/>
        <v>-0.2411774238540928</v>
      </c>
      <c r="CO771" s="32">
        <f t="shared" si="1770"/>
        <v>8.1751717054645262E-2</v>
      </c>
      <c r="CP771" s="32">
        <f t="shared" si="1770"/>
        <v>0.48541314319056783</v>
      </c>
      <c r="CQ771" s="32">
        <f t="shared" si="1770"/>
        <v>-0.76790025722335808</v>
      </c>
      <c r="CR771" s="32">
        <f t="shared" si="1770"/>
        <v>-0.44497111631462005</v>
      </c>
      <c r="CS771" s="32">
        <f t="shared" si="1770"/>
        <v>-4.1309690178697456E-2</v>
      </c>
    </row>
    <row r="772" spans="2:97" ht="14.25" thickTop="1" thickBot="1" x14ac:dyDescent="0.25">
      <c r="H772" s="33">
        <f>H771</f>
        <v>4.8160504199837865E-14</v>
      </c>
      <c r="I772" s="33">
        <f t="shared" ref="I772:J772" si="1771">I767</f>
        <v>0.62822621380090315</v>
      </c>
      <c r="J772" s="33">
        <f t="shared" si="1771"/>
        <v>-0.32769001268950082</v>
      </c>
      <c r="K772" s="33">
        <f t="shared" ref="K772:K774" si="1772">I772+J772*H772</f>
        <v>0.62822621380088739</v>
      </c>
      <c r="L772" s="33">
        <f>$CE$4-$CE$7*SUMPRODUCT($B$4:$CD$4,Q773:CS773)</f>
        <v>-7.1054273576010019E-14</v>
      </c>
      <c r="M772" s="39" t="s">
        <v>414</v>
      </c>
      <c r="O772" s="47">
        <f t="shared" ref="O772:O773" si="1773">SUM(Q772:CS772)</f>
        <v>127.41798401807888</v>
      </c>
      <c r="P772" s="39" t="s">
        <v>404</v>
      </c>
      <c r="Q772" s="33">
        <f>EXP(Q771)</f>
        <v>1.0421748068763594</v>
      </c>
      <c r="R772" s="33">
        <f>EXP(R771)</f>
        <v>1.4394179508633858</v>
      </c>
      <c r="S772" s="33">
        <f t="shared" ref="S772:CD772" si="1774">EXP(S771)</f>
        <v>2.1552360579816914</v>
      </c>
      <c r="T772" s="33">
        <f t="shared" si="1774"/>
        <v>0.87435868951832618</v>
      </c>
      <c r="U772" s="33">
        <f t="shared" si="1774"/>
        <v>1.2076357870886214</v>
      </c>
      <c r="V772" s="33">
        <f t="shared" si="1774"/>
        <v>1.8081893390876032</v>
      </c>
      <c r="W772" s="33">
        <f t="shared" si="1774"/>
        <v>0.5163412365224781</v>
      </c>
      <c r="X772" s="33">
        <f t="shared" si="1774"/>
        <v>0.7131537240370337</v>
      </c>
      <c r="Y772" s="33">
        <f t="shared" si="1774"/>
        <v>1.0678028712971197</v>
      </c>
      <c r="Z772" s="33">
        <f t="shared" si="1774"/>
        <v>1.7856621556807248</v>
      </c>
      <c r="AA772" s="33">
        <f t="shared" si="1774"/>
        <v>2.4662984982030749</v>
      </c>
      <c r="AB772" s="33">
        <f t="shared" si="1774"/>
        <v>3.6927811341279062</v>
      </c>
      <c r="AC772" s="33">
        <f t="shared" si="1774"/>
        <v>1.4981260457092369</v>
      </c>
      <c r="AD772" s="33">
        <f t="shared" si="1774"/>
        <v>2.0691629740246529</v>
      </c>
      <c r="AE772" s="33">
        <f t="shared" si="1774"/>
        <v>3.0981513387294268</v>
      </c>
      <c r="AF772" s="33">
        <f t="shared" si="1774"/>
        <v>0.88469899616846515</v>
      </c>
      <c r="AG772" s="33">
        <f t="shared" si="1774"/>
        <v>1.2219174823583938</v>
      </c>
      <c r="AH772" s="33">
        <f t="shared" si="1774"/>
        <v>1.8295732773635276</v>
      </c>
      <c r="AI772" s="33">
        <f t="shared" si="1774"/>
        <v>3.6610943951316472</v>
      </c>
      <c r="AJ772" s="33">
        <f t="shared" si="1774"/>
        <v>5.0565845167115251</v>
      </c>
      <c r="AK772" s="33">
        <f t="shared" si="1774"/>
        <v>7.5712083999728721</v>
      </c>
      <c r="AL772" s="33">
        <f t="shared" si="1774"/>
        <v>3.0715669544197368</v>
      </c>
      <c r="AM772" s="33">
        <f t="shared" si="1774"/>
        <v>4.2423483875244683</v>
      </c>
      <c r="AN772" s="33">
        <f t="shared" si="1774"/>
        <v>6.3520551552305884</v>
      </c>
      <c r="AO772" s="33">
        <f t="shared" si="1774"/>
        <v>1.8138742124017371</v>
      </c>
      <c r="AP772" s="33">
        <f t="shared" si="1774"/>
        <v>2.5052640734665141</v>
      </c>
      <c r="AQ772" s="33">
        <f t="shared" si="1774"/>
        <v>3.7511241697815829</v>
      </c>
      <c r="AR772" s="33">
        <f t="shared" si="1774"/>
        <v>0.66156608560131547</v>
      </c>
      <c r="AS772" s="33">
        <f t="shared" si="1774"/>
        <v>0.91373356275146578</v>
      </c>
      <c r="AT772" s="33">
        <f t="shared" si="1774"/>
        <v>1.3681304451211069</v>
      </c>
      <c r="AU772" s="33">
        <f t="shared" si="1774"/>
        <v>0.5550374580343892</v>
      </c>
      <c r="AV772" s="33">
        <f t="shared" si="1774"/>
        <v>0.76659968675587609</v>
      </c>
      <c r="AW772" s="33">
        <f t="shared" si="1774"/>
        <v>1.1478273464234041</v>
      </c>
      <c r="AX772" s="33">
        <f t="shared" si="1774"/>
        <v>0.32777020556134451</v>
      </c>
      <c r="AY772" s="33">
        <f t="shared" si="1774"/>
        <v>0.45270554856077411</v>
      </c>
      <c r="AZ772" s="33">
        <f t="shared" si="1774"/>
        <v>0.67783462150192675</v>
      </c>
      <c r="BA772" s="33">
        <f t="shared" si="1774"/>
        <v>1.1335272305044828</v>
      </c>
      <c r="BB772" s="33">
        <f t="shared" si="1774"/>
        <v>1.5655909475215148</v>
      </c>
      <c r="BC772" s="33">
        <f t="shared" si="1774"/>
        <v>2.3441544967006847</v>
      </c>
      <c r="BD772" s="33">
        <f t="shared" si="1774"/>
        <v>0.95100109622475215</v>
      </c>
      <c r="BE772" s="33">
        <f t="shared" si="1774"/>
        <v>1.3134917867565254</v>
      </c>
      <c r="BF772" s="33">
        <f t="shared" si="1774"/>
        <v>1.9666872008803646</v>
      </c>
      <c r="BG772" s="33">
        <f t="shared" si="1774"/>
        <v>0.5616014203843841</v>
      </c>
      <c r="BH772" s="33">
        <f t="shared" si="1774"/>
        <v>0.77566561808815704</v>
      </c>
      <c r="BI772" s="33">
        <f t="shared" si="1774"/>
        <v>1.1614017374436063</v>
      </c>
      <c r="BJ772" s="33">
        <f t="shared" si="1774"/>
        <v>2.324039951861459</v>
      </c>
      <c r="BK772" s="33">
        <f t="shared" si="1774"/>
        <v>3.209888401792786</v>
      </c>
      <c r="BL772" s="33">
        <f t="shared" si="1774"/>
        <v>4.8061560031896704</v>
      </c>
      <c r="BM772" s="33">
        <f t="shared" si="1774"/>
        <v>1.9498115990620899</v>
      </c>
      <c r="BN772" s="33">
        <f t="shared" si="1774"/>
        <v>2.6930163711245618</v>
      </c>
      <c r="BO772" s="33">
        <f t="shared" si="1774"/>
        <v>4.0322451059480526</v>
      </c>
      <c r="BP772" s="33">
        <f t="shared" si="1774"/>
        <v>1.1514360686461598</v>
      </c>
      <c r="BQ772" s="33">
        <f t="shared" si="1774"/>
        <v>1.5903260523524405</v>
      </c>
      <c r="BR772" s="33">
        <f t="shared" si="1774"/>
        <v>2.3811902928692628</v>
      </c>
      <c r="BS772" s="33">
        <f t="shared" si="1774"/>
        <v>0.26658674966182927</v>
      </c>
      <c r="BT772" s="33">
        <f t="shared" si="1774"/>
        <v>0.36820094900939709</v>
      </c>
      <c r="BU772" s="33">
        <f t="shared" si="1774"/>
        <v>0.55130614524582033</v>
      </c>
      <c r="BV772" s="33">
        <f t="shared" si="1774"/>
        <v>0.22365963899655134</v>
      </c>
      <c r="BW772" s="33">
        <f t="shared" si="1774"/>
        <v>0.30891141978396958</v>
      </c>
      <c r="BX772" s="33">
        <f t="shared" si="1774"/>
        <v>0.46253211601355004</v>
      </c>
      <c r="BY772" s="33">
        <f t="shared" si="1774"/>
        <v>0.13207931246531043</v>
      </c>
      <c r="BZ772" s="33">
        <f t="shared" si="1774"/>
        <v>0.1824236510476471</v>
      </c>
      <c r="CA772" s="33">
        <f t="shared" si="1774"/>
        <v>0.27314237003278402</v>
      </c>
      <c r="CB772" s="33">
        <f t="shared" si="1774"/>
        <v>0.45676969634666587</v>
      </c>
      <c r="CC772" s="33">
        <f t="shared" si="1774"/>
        <v>0.63087545006239099</v>
      </c>
      <c r="CD772" s="33">
        <f t="shared" si="1774"/>
        <v>0.94460786546001596</v>
      </c>
      <c r="CE772" s="33">
        <f t="shared" ref="CE772:CS772" si="1775">EXP(CE771)</f>
        <v>0.38321839145813841</v>
      </c>
      <c r="CF772" s="33">
        <f t="shared" si="1775"/>
        <v>0.5292887797001582</v>
      </c>
      <c r="CG772" s="33">
        <f t="shared" si="1775"/>
        <v>0.7925024572680045</v>
      </c>
      <c r="CH772" s="33">
        <f t="shared" si="1775"/>
        <v>0.22630467390065662</v>
      </c>
      <c r="CI772" s="33">
        <f t="shared" si="1775"/>
        <v>0.31256465597477784</v>
      </c>
      <c r="CJ772" s="33">
        <f t="shared" si="1775"/>
        <v>0.46800209529373826</v>
      </c>
      <c r="CK772" s="33">
        <f t="shared" si="1775"/>
        <v>0.93650244523621129</v>
      </c>
      <c r="CL772" s="33">
        <f t="shared" si="1775"/>
        <v>1.2934667215193796</v>
      </c>
      <c r="CM772" s="33">
        <f t="shared" si="1775"/>
        <v>1.9367037324675627</v>
      </c>
      <c r="CN772" s="33">
        <f t="shared" si="1775"/>
        <v>0.78570221170639598</v>
      </c>
      <c r="CO772" s="33">
        <f t="shared" si="1775"/>
        <v>1.0851863431174109</v>
      </c>
      <c r="CP772" s="33">
        <f t="shared" si="1775"/>
        <v>1.6248461643215351</v>
      </c>
      <c r="CQ772" s="33">
        <f t="shared" si="1775"/>
        <v>0.46398629806540426</v>
      </c>
      <c r="CR772" s="33">
        <f t="shared" si="1775"/>
        <v>0.64084278566640351</v>
      </c>
      <c r="CS772" s="33">
        <f t="shared" si="1775"/>
        <v>0.95953192631592465</v>
      </c>
    </row>
    <row r="773" spans="2:97" ht="14.25" thickTop="1" thickBot="1" x14ac:dyDescent="0.25">
      <c r="H773" s="32">
        <f t="shared" ref="H773:H774" si="1776">H772</f>
        <v>4.8160504199837865E-14</v>
      </c>
      <c r="I773" s="32">
        <f t="shared" ref="I773:J773" si="1777">I768</f>
        <v>-0.3511485555795148</v>
      </c>
      <c r="J773" s="32">
        <f t="shared" si="1777"/>
        <v>9.5665698778851838E-2</v>
      </c>
      <c r="K773" s="32">
        <f t="shared" si="1772"/>
        <v>-0.35114855557951019</v>
      </c>
      <c r="L773" s="32">
        <f>$CE$5-$CE$7*SUMPRODUCT($B$5:$CD$5,Q773:CS773)</f>
        <v>0</v>
      </c>
      <c r="M773" s="32">
        <f>SUMPRODUCT($B$7:$CD$7, LN(Q773:CS773))</f>
        <v>-487.23803414472991</v>
      </c>
      <c r="O773" s="48">
        <f t="shared" si="1773"/>
        <v>1.0000000000000002</v>
      </c>
      <c r="P773" s="39" t="s">
        <v>405</v>
      </c>
      <c r="Q773" s="32">
        <f t="shared" ref="Q773:AV773" si="1778">Q772/$O772</f>
        <v>8.1791814154624273E-3</v>
      </c>
      <c r="R773" s="32">
        <f t="shared" si="1778"/>
        <v>1.1296819377232903E-2</v>
      </c>
      <c r="S773" s="32">
        <f t="shared" si="1778"/>
        <v>1.6914692808794499E-2</v>
      </c>
      <c r="T773" s="32">
        <f t="shared" si="1778"/>
        <v>6.8621293631067537E-3</v>
      </c>
      <c r="U773" s="32">
        <f t="shared" si="1778"/>
        <v>9.4777499141508494E-3</v>
      </c>
      <c r="V773" s="32">
        <f t="shared" si="1778"/>
        <v>1.4191005712592703E-2</v>
      </c>
      <c r="W773" s="32">
        <f t="shared" si="1778"/>
        <v>4.0523419084170743E-3</v>
      </c>
      <c r="X773" s="32">
        <f t="shared" si="1778"/>
        <v>5.596962858365793E-3</v>
      </c>
      <c r="Y773" s="32">
        <f t="shared" si="1778"/>
        <v>8.3803152241493078E-3</v>
      </c>
      <c r="Z773" s="32">
        <f t="shared" si="1778"/>
        <v>1.4014208193934096E-2</v>
      </c>
      <c r="AA773" s="32">
        <f t="shared" si="1778"/>
        <v>1.9355968603718771E-2</v>
      </c>
      <c r="AB773" s="32">
        <f t="shared" si="1778"/>
        <v>2.8981632087382192E-2</v>
      </c>
      <c r="AC773" s="32">
        <f t="shared" si="1778"/>
        <v>1.1757571407633267E-2</v>
      </c>
      <c r="AD773" s="32">
        <f t="shared" si="1778"/>
        <v>1.6239175262191142E-2</v>
      </c>
      <c r="AE773" s="32">
        <f t="shared" si="1778"/>
        <v>2.4314867030778332E-2</v>
      </c>
      <c r="AF773" s="32">
        <f t="shared" si="1778"/>
        <v>6.9432820098844E-3</v>
      </c>
      <c r="AG773" s="32">
        <f t="shared" si="1778"/>
        <v>9.5898353107283524E-3</v>
      </c>
      <c r="AH773" s="32">
        <f t="shared" si="1778"/>
        <v>1.4358830831163802E-2</v>
      </c>
      <c r="AI773" s="32">
        <f t="shared" si="1778"/>
        <v>2.8732948675535375E-2</v>
      </c>
      <c r="AJ773" s="32">
        <f t="shared" si="1778"/>
        <v>3.968501429118565E-2</v>
      </c>
      <c r="AK773" s="32">
        <f t="shared" si="1778"/>
        <v>5.9420249490830274E-2</v>
      </c>
      <c r="AL773" s="32">
        <f t="shared" si="1778"/>
        <v>2.4106227846015231E-2</v>
      </c>
      <c r="AM773" s="32">
        <f t="shared" si="1778"/>
        <v>3.3294737946274022E-2</v>
      </c>
      <c r="AN773" s="32">
        <f t="shared" si="1778"/>
        <v>4.9852108430230052E-2</v>
      </c>
      <c r="AO773" s="32">
        <f t="shared" si="1778"/>
        <v>1.4235621654038829E-2</v>
      </c>
      <c r="AP773" s="32">
        <f t="shared" si="1778"/>
        <v>1.9661777674264969E-2</v>
      </c>
      <c r="AQ773" s="32">
        <f t="shared" si="1778"/>
        <v>2.9439519065451149E-2</v>
      </c>
      <c r="AR773" s="32">
        <f t="shared" si="1778"/>
        <v>5.1920934921356804E-3</v>
      </c>
      <c r="AS773" s="32">
        <f t="shared" si="1778"/>
        <v>7.1711506801254944E-3</v>
      </c>
      <c r="AT773" s="32">
        <f t="shared" si="1778"/>
        <v>1.0737341794130001E-2</v>
      </c>
      <c r="AU773" s="32">
        <f t="shared" si="1778"/>
        <v>4.3560370407024875E-3</v>
      </c>
      <c r="AV773" s="32">
        <f t="shared" si="1778"/>
        <v>6.0164166986593198E-3</v>
      </c>
      <c r="AW773" s="32">
        <f t="shared" ref="AW773:CB773" si="1779">AW772/$O772</f>
        <v>9.0083621654266869E-3</v>
      </c>
      <c r="AX773" s="32">
        <f t="shared" si="1779"/>
        <v>2.5724014399320459E-3</v>
      </c>
      <c r="AY773" s="32">
        <f t="shared" si="1779"/>
        <v>3.5529172121930709E-3</v>
      </c>
      <c r="AZ773" s="32">
        <f t="shared" si="1779"/>
        <v>5.3197719829388545E-3</v>
      </c>
      <c r="BA773" s="32">
        <f t="shared" si="1779"/>
        <v>8.8961322001739618E-3</v>
      </c>
      <c r="BB773" s="32">
        <f t="shared" si="1779"/>
        <v>1.2287048485238776E-2</v>
      </c>
      <c r="BC773" s="32">
        <f t="shared" si="1779"/>
        <v>1.8397359797876576E-2</v>
      </c>
      <c r="BD773" s="32">
        <f t="shared" si="1779"/>
        <v>7.4636332033774606E-3</v>
      </c>
      <c r="BE773" s="32">
        <f t="shared" si="1779"/>
        <v>1.0308527456926009E-2</v>
      </c>
      <c r="BF773" s="32">
        <f t="shared" si="1779"/>
        <v>1.5434926364878905E-2</v>
      </c>
      <c r="BG773" s="32">
        <f t="shared" si="1779"/>
        <v>4.4075522361482385E-3</v>
      </c>
      <c r="BH773" s="32">
        <f t="shared" si="1779"/>
        <v>6.0875678112918552E-3</v>
      </c>
      <c r="BI773" s="32">
        <f t="shared" si="1779"/>
        <v>9.1148965069076833E-3</v>
      </c>
      <c r="BJ773" s="32">
        <f t="shared" si="1779"/>
        <v>1.8239497114722121E-2</v>
      </c>
      <c r="BK773" s="32">
        <f t="shared" si="1779"/>
        <v>2.519180025119018E-2</v>
      </c>
      <c r="BL773" s="32">
        <f t="shared" si="1779"/>
        <v>3.7719604812674966E-2</v>
      </c>
      <c r="BM773" s="32">
        <f t="shared" si="1779"/>
        <v>1.5302483508022212E-2</v>
      </c>
      <c r="BN773" s="32">
        <f t="shared" si="1779"/>
        <v>2.1135292571749207E-2</v>
      </c>
      <c r="BO773" s="32">
        <f t="shared" si="1779"/>
        <v>3.1645808376437129E-2</v>
      </c>
      <c r="BP773" s="32">
        <f t="shared" si="1779"/>
        <v>9.0366840875679422E-3</v>
      </c>
      <c r="BQ773" s="32">
        <f t="shared" si="1779"/>
        <v>1.2481174181242696E-2</v>
      </c>
      <c r="BR773" s="32">
        <f t="shared" si="1779"/>
        <v>1.8688023603727746E-2</v>
      </c>
      <c r="BS773" s="32">
        <f t="shared" si="1779"/>
        <v>2.0922223163097938E-3</v>
      </c>
      <c r="BT773" s="32">
        <f t="shared" si="1779"/>
        <v>2.8897094224717475E-3</v>
      </c>
      <c r="BU773" s="32">
        <f t="shared" si="1779"/>
        <v>4.3267530050357531E-3</v>
      </c>
      <c r="BV773" s="32">
        <f t="shared" si="1779"/>
        <v>1.7553223802757472E-3</v>
      </c>
      <c r="BW773" s="32">
        <f t="shared" si="1779"/>
        <v>2.4243941870885294E-3</v>
      </c>
      <c r="BX773" s="32">
        <f t="shared" si="1779"/>
        <v>3.6300379383488205E-3</v>
      </c>
      <c r="BY773" s="32">
        <f t="shared" si="1779"/>
        <v>1.0365829712591448E-3</v>
      </c>
      <c r="BZ773" s="32">
        <f t="shared" si="1779"/>
        <v>1.4316946893600487E-3</v>
      </c>
      <c r="CA773" s="32">
        <f t="shared" si="1779"/>
        <v>2.1436720423549382E-3</v>
      </c>
      <c r="CB773" s="32">
        <f t="shared" si="1779"/>
        <v>3.5848133987260106E-3</v>
      </c>
      <c r="CC773" s="32">
        <f t="shared" ref="CC773:CS773" si="1780">CC772/$O772</f>
        <v>4.9512276851977058E-3</v>
      </c>
      <c r="CD773" s="32">
        <f t="shared" si="1780"/>
        <v>7.4134579411175502E-3</v>
      </c>
      <c r="CE773" s="32">
        <f t="shared" si="1780"/>
        <v>3.0075690995375105E-3</v>
      </c>
      <c r="CF773" s="32">
        <f t="shared" si="1780"/>
        <v>4.1539566316247736E-3</v>
      </c>
      <c r="CG773" s="32">
        <f t="shared" si="1780"/>
        <v>6.2197064517639771E-3</v>
      </c>
      <c r="CH773" s="32">
        <f t="shared" si="1780"/>
        <v>1.7760811053842058E-3</v>
      </c>
      <c r="CI773" s="32">
        <f t="shared" si="1780"/>
        <v>2.4530654631172719E-3</v>
      </c>
      <c r="CJ773" s="32">
        <f t="shared" si="1780"/>
        <v>3.6729673515108756E-3</v>
      </c>
      <c r="CK773" s="32">
        <f t="shared" si="1780"/>
        <v>7.3498450980305444E-3</v>
      </c>
      <c r="CL773" s="32">
        <f t="shared" si="1780"/>
        <v>1.015136702630497E-2</v>
      </c>
      <c r="CM773" s="32">
        <f t="shared" si="1780"/>
        <v>1.5199610536867155E-2</v>
      </c>
      <c r="CN773" s="32">
        <f t="shared" si="1780"/>
        <v>6.1663368617958635E-3</v>
      </c>
      <c r="CO773" s="32">
        <f t="shared" si="1780"/>
        <v>8.516743939092913E-3</v>
      </c>
      <c r="CP773" s="32">
        <f t="shared" si="1780"/>
        <v>1.2752094430335606E-2</v>
      </c>
      <c r="CQ773" s="32">
        <f t="shared" si="1780"/>
        <v>3.6414506291323123E-3</v>
      </c>
      <c r="CR773" s="32">
        <f t="shared" si="1780"/>
        <v>5.0294531859449024E-3</v>
      </c>
      <c r="CS773" s="32">
        <f t="shared" si="1780"/>
        <v>7.5305847421018694E-3</v>
      </c>
    </row>
    <row r="774" spans="2:97" ht="13.5" thickTop="1" x14ac:dyDescent="0.2">
      <c r="H774" s="34">
        <f t="shared" si="1776"/>
        <v>4.8160504199837865E-14</v>
      </c>
      <c r="I774" s="34">
        <f t="shared" ref="I774:J774" si="1781">I769</f>
        <v>0.36329528352230184</v>
      </c>
      <c r="J774" s="34">
        <f t="shared" si="1781"/>
        <v>0.59151785668917922</v>
      </c>
      <c r="K774" s="34">
        <f t="shared" si="1772"/>
        <v>0.36329528352233031</v>
      </c>
      <c r="L774" s="34">
        <f>$CE$6-$CE$7*SUMPRODUCT($B$6:$CD$6,Q773:CS773)</f>
        <v>1.5987211554602254E-13</v>
      </c>
    </row>
    <row r="775" spans="2:97" ht="13.5" thickBot="1" x14ac:dyDescent="0.25">
      <c r="B775" s="39" t="s">
        <v>406</v>
      </c>
      <c r="D775" s="39" t="s">
        <v>407</v>
      </c>
      <c r="E775" s="39" t="s">
        <v>408</v>
      </c>
      <c r="F775" s="39" t="s">
        <v>409</v>
      </c>
      <c r="H775" s="39" t="s">
        <v>386</v>
      </c>
      <c r="I775" s="39" t="s">
        <v>410</v>
      </c>
      <c r="J775" s="39" t="s">
        <v>411</v>
      </c>
      <c r="K775" s="39" t="s">
        <v>388</v>
      </c>
      <c r="L775" s="39" t="s">
        <v>412</v>
      </c>
      <c r="M775" s="39" t="s">
        <v>413</v>
      </c>
      <c r="O775" s="45" t="s">
        <v>375</v>
      </c>
    </row>
    <row r="776" spans="2:97" ht="14.25" thickTop="1" thickBot="1" x14ac:dyDescent="0.25">
      <c r="B776" s="32">
        <f>1+B771</f>
        <v>9</v>
      </c>
      <c r="D776" s="32">
        <f>IF(F771,IF(M776&lt;0,D771,H776),E771)</f>
        <v>5.1600540214112002E-14</v>
      </c>
      <c r="E776" s="32">
        <f>IF(F771,IF(M776&lt;0,H776,E771),H776)</f>
        <v>5.5040576228386133E-14</v>
      </c>
      <c r="F776" s="32" t="b">
        <f>OR(F771,M776*M771&lt;=0)</f>
        <v>1</v>
      </c>
      <c r="H776" s="32">
        <f>IF(F771,(D771+E771)/2,2*H771)</f>
        <v>5.1600540214112002E-14</v>
      </c>
      <c r="I776" s="32">
        <f>I771</f>
        <v>-0.68168263192235679</v>
      </c>
      <c r="J776" s="32">
        <f>J771</f>
        <v>-1</v>
      </c>
      <c r="K776" s="32">
        <f>I776+J776*H776</f>
        <v>-0.68168263192240841</v>
      </c>
      <c r="L776" s="32">
        <f>$CE$3-$CE$7*SUMPRODUCT($B$3:$CD$3,Q778:CS778)</f>
        <v>0</v>
      </c>
      <c r="M776" s="32">
        <f>SUMPRODUCT(L776:L779,J776:J779)</f>
        <v>0</v>
      </c>
      <c r="O776" s="46">
        <f>SUM(Q776:CS776)</f>
        <v>7.3626050838260726</v>
      </c>
      <c r="P776" s="39" t="s">
        <v>402</v>
      </c>
      <c r="Q776" s="32">
        <f t="shared" ref="Q776:AV776" si="1782">SUMPRODUCT(B$3:B$6,$K776:$K779)</f>
        <v>4.1309690178699621E-2</v>
      </c>
      <c r="R776" s="32">
        <f t="shared" si="1782"/>
        <v>0.36423883108743949</v>
      </c>
      <c r="S776" s="32">
        <f t="shared" si="1782"/>
        <v>0.76790025722336441</v>
      </c>
      <c r="T776" s="32">
        <f t="shared" si="1782"/>
        <v>-0.13426458761105531</v>
      </c>
      <c r="U776" s="32">
        <f t="shared" si="1782"/>
        <v>0.18866455329768458</v>
      </c>
      <c r="V776" s="32">
        <f t="shared" si="1782"/>
        <v>0.59232597943360943</v>
      </c>
      <c r="W776" s="32">
        <f t="shared" si="1782"/>
        <v>-0.66098742098032015</v>
      </c>
      <c r="X776" s="32">
        <f t="shared" si="1782"/>
        <v>-0.33805828007158023</v>
      </c>
      <c r="Y776" s="32">
        <f t="shared" si="1782"/>
        <v>6.5603146064344642E-2</v>
      </c>
      <c r="Z776" s="32">
        <f t="shared" si="1782"/>
        <v>0.57978930200803069</v>
      </c>
      <c r="AA776" s="32">
        <f t="shared" si="1782"/>
        <v>0.90271844291677061</v>
      </c>
      <c r="AB776" s="32">
        <f t="shared" si="1782"/>
        <v>1.3063798690526955</v>
      </c>
      <c r="AC776" s="32">
        <f t="shared" si="1782"/>
        <v>0.40421502421827588</v>
      </c>
      <c r="AD776" s="32">
        <f t="shared" si="1782"/>
        <v>0.72714416512701574</v>
      </c>
      <c r="AE776" s="32">
        <f t="shared" si="1782"/>
        <v>1.1308055912629407</v>
      </c>
      <c r="AF776" s="32">
        <f t="shared" si="1782"/>
        <v>-0.12250780915098897</v>
      </c>
      <c r="AG776" s="32">
        <f t="shared" si="1782"/>
        <v>0.20042133175775093</v>
      </c>
      <c r="AH776" s="32">
        <f t="shared" si="1782"/>
        <v>0.60408275789367583</v>
      </c>
      <c r="AI776" s="32">
        <f t="shared" si="1782"/>
        <v>1.2977621177804719</v>
      </c>
      <c r="AJ776" s="32">
        <f t="shared" si="1782"/>
        <v>1.6206912586892119</v>
      </c>
      <c r="AK776" s="32">
        <f t="shared" si="1782"/>
        <v>2.0243526848251365</v>
      </c>
      <c r="AL776" s="32">
        <f t="shared" si="1782"/>
        <v>1.122187839990717</v>
      </c>
      <c r="AM776" s="32">
        <f t="shared" si="1782"/>
        <v>1.4451169808994571</v>
      </c>
      <c r="AN776" s="32">
        <f t="shared" si="1782"/>
        <v>1.8487784070353819</v>
      </c>
      <c r="AO776" s="32">
        <f t="shared" si="1782"/>
        <v>0.59546500662145241</v>
      </c>
      <c r="AP776" s="32">
        <f t="shared" si="1782"/>
        <v>0.91839414753019222</v>
      </c>
      <c r="AQ776" s="32">
        <f t="shared" si="1782"/>
        <v>1.322055573666117</v>
      </c>
      <c r="AR776" s="32">
        <f t="shared" si="1782"/>
        <v>-0.41314539776957265</v>
      </c>
      <c r="AS776" s="32">
        <f t="shared" si="1782"/>
        <v>-9.0216256860832761E-2</v>
      </c>
      <c r="AT776" s="32">
        <f t="shared" si="1782"/>
        <v>0.31344516927509208</v>
      </c>
      <c r="AU776" s="32">
        <f t="shared" si="1782"/>
        <v>-0.58871967555932758</v>
      </c>
      <c r="AV776" s="32">
        <f t="shared" si="1782"/>
        <v>-0.26579053465058772</v>
      </c>
      <c r="AW776" s="32">
        <f t="shared" ref="AW776:CB776" si="1783">SUMPRODUCT(AH$3:AH$6,$K776:$K779)</f>
        <v>0.13787089148533715</v>
      </c>
      <c r="AX776" s="32">
        <f t="shared" si="1783"/>
        <v>-1.1154425089285924</v>
      </c>
      <c r="AY776" s="32">
        <f t="shared" si="1783"/>
        <v>-0.7925133680198525</v>
      </c>
      <c r="AZ776" s="32">
        <f t="shared" si="1783"/>
        <v>-0.38885194188392763</v>
      </c>
      <c r="BA776" s="32">
        <f t="shared" si="1783"/>
        <v>0.12533421405975848</v>
      </c>
      <c r="BB776" s="32">
        <f t="shared" si="1783"/>
        <v>0.44826335496849834</v>
      </c>
      <c r="BC776" s="32">
        <f t="shared" si="1783"/>
        <v>0.85192478110442327</v>
      </c>
      <c r="BD776" s="32">
        <f t="shared" si="1783"/>
        <v>-5.0240063729996509E-2</v>
      </c>
      <c r="BE776" s="32">
        <f t="shared" si="1783"/>
        <v>0.27268907717874336</v>
      </c>
      <c r="BF776" s="32">
        <f t="shared" si="1783"/>
        <v>0.67635050331466817</v>
      </c>
      <c r="BG776" s="32">
        <f t="shared" si="1783"/>
        <v>-0.5769628970992613</v>
      </c>
      <c r="BH776" s="32">
        <f t="shared" si="1783"/>
        <v>-0.25403375619052138</v>
      </c>
      <c r="BI776" s="32">
        <f t="shared" si="1783"/>
        <v>0.14962766994540347</v>
      </c>
      <c r="BJ776" s="32">
        <f t="shared" si="1783"/>
        <v>0.84330702983219985</v>
      </c>
      <c r="BK776" s="32">
        <f t="shared" si="1783"/>
        <v>1.1662361707409399</v>
      </c>
      <c r="BL776" s="32">
        <f t="shared" si="1783"/>
        <v>1.5698975968768647</v>
      </c>
      <c r="BM776" s="32">
        <f t="shared" si="1783"/>
        <v>0.66773275204244498</v>
      </c>
      <c r="BN776" s="32">
        <f t="shared" si="1783"/>
        <v>0.9906618929511849</v>
      </c>
      <c r="BO776" s="32">
        <f t="shared" si="1783"/>
        <v>1.3943233190871098</v>
      </c>
      <c r="BP776" s="32">
        <f t="shared" si="1783"/>
        <v>0.14100991867318019</v>
      </c>
      <c r="BQ776" s="32">
        <f t="shared" si="1783"/>
        <v>0.46393905958192005</v>
      </c>
      <c r="BR776" s="32">
        <f t="shared" si="1783"/>
        <v>0.86760048571784498</v>
      </c>
      <c r="BS776" s="32">
        <f t="shared" si="1783"/>
        <v>-1.322055573666117</v>
      </c>
      <c r="BT776" s="32">
        <f t="shared" si="1783"/>
        <v>-0.99912643275737723</v>
      </c>
      <c r="BU776" s="32">
        <f t="shared" si="1783"/>
        <v>-0.59546500662145241</v>
      </c>
      <c r="BV776" s="32">
        <f t="shared" si="1783"/>
        <v>-1.4976298514558721</v>
      </c>
      <c r="BW776" s="32">
        <f t="shared" si="1783"/>
        <v>-1.1747007105471321</v>
      </c>
      <c r="BX776" s="32">
        <f t="shared" si="1783"/>
        <v>-0.77103928441120728</v>
      </c>
      <c r="BY776" s="32">
        <f t="shared" si="1783"/>
        <v>-2.0243526848251365</v>
      </c>
      <c r="BZ776" s="32">
        <f t="shared" si="1783"/>
        <v>-1.7014235439163967</v>
      </c>
      <c r="CA776" s="32">
        <f t="shared" si="1783"/>
        <v>-1.2977621177804719</v>
      </c>
      <c r="CB776" s="32">
        <f t="shared" si="1783"/>
        <v>-0.78357596183678613</v>
      </c>
      <c r="CC776" s="32">
        <f t="shared" ref="CC776:CS776" si="1784">SUMPRODUCT(BN$3:BN$6,$K776:$K779)</f>
        <v>-0.46064682092804621</v>
      </c>
      <c r="CD776" s="32">
        <f t="shared" si="1784"/>
        <v>-5.6985394792121336E-2</v>
      </c>
      <c r="CE776" s="32">
        <f t="shared" si="1784"/>
        <v>-0.959150239626541</v>
      </c>
      <c r="CF776" s="32">
        <f t="shared" si="1784"/>
        <v>-0.63622109871780108</v>
      </c>
      <c r="CG776" s="32">
        <f t="shared" si="1784"/>
        <v>-0.23255967258187621</v>
      </c>
      <c r="CH776" s="32">
        <f t="shared" si="1784"/>
        <v>-1.4858730729958058</v>
      </c>
      <c r="CI776" s="32">
        <f t="shared" si="1784"/>
        <v>-1.1629439320870658</v>
      </c>
      <c r="CJ776" s="32">
        <f t="shared" si="1784"/>
        <v>-0.759282505951141</v>
      </c>
      <c r="CK776" s="32">
        <f t="shared" si="1784"/>
        <v>-6.5603146064344642E-2</v>
      </c>
      <c r="CL776" s="32">
        <f t="shared" si="1784"/>
        <v>0.25732599484439522</v>
      </c>
      <c r="CM776" s="32">
        <f t="shared" si="1784"/>
        <v>0.66098742098032015</v>
      </c>
      <c r="CN776" s="32">
        <f t="shared" si="1784"/>
        <v>-0.24117742385409957</v>
      </c>
      <c r="CO776" s="32">
        <f t="shared" si="1784"/>
        <v>8.1751717054640322E-2</v>
      </c>
      <c r="CP776" s="32">
        <f t="shared" si="1784"/>
        <v>0.48541314319056517</v>
      </c>
      <c r="CQ776" s="32">
        <f t="shared" si="1784"/>
        <v>-0.76790025722336441</v>
      </c>
      <c r="CR776" s="32">
        <f t="shared" si="1784"/>
        <v>-0.44497111631462449</v>
      </c>
      <c r="CS776" s="32">
        <f t="shared" si="1784"/>
        <v>-4.1309690178699621E-2</v>
      </c>
    </row>
    <row r="777" spans="2:97" ht="14.25" thickTop="1" thickBot="1" x14ac:dyDescent="0.25">
      <c r="H777" s="33">
        <f>H776</f>
        <v>5.1600540214112002E-14</v>
      </c>
      <c r="I777" s="33">
        <f t="shared" ref="I777:J777" si="1785">I772</f>
        <v>0.62822621380090315</v>
      </c>
      <c r="J777" s="33">
        <f t="shared" si="1785"/>
        <v>-0.32769001268950082</v>
      </c>
      <c r="K777" s="33">
        <f t="shared" ref="K777:K779" si="1786">I777+J777*H777</f>
        <v>0.62822621380088628</v>
      </c>
      <c r="L777" s="33">
        <f>$CE$4-$CE$7*SUMPRODUCT($B$4:$CD$4,Q778:CS778)</f>
        <v>0</v>
      </c>
      <c r="M777" s="39" t="s">
        <v>414</v>
      </c>
      <c r="O777" s="47">
        <f t="shared" ref="O777:O778" si="1787">SUM(Q777:CS777)</f>
        <v>127.41798401807912</v>
      </c>
      <c r="P777" s="39" t="s">
        <v>404</v>
      </c>
      <c r="Q777" s="33">
        <f>EXP(Q776)</f>
        <v>1.0421748068763619</v>
      </c>
      <c r="R777" s="33">
        <f>EXP(R776)</f>
        <v>1.4394179508633915</v>
      </c>
      <c r="S777" s="33">
        <f t="shared" ref="S777:CD777" si="1788">EXP(S776)</f>
        <v>2.1552360579817051</v>
      </c>
      <c r="T777" s="33">
        <f t="shared" si="1788"/>
        <v>0.87435868951832829</v>
      </c>
      <c r="U777" s="33">
        <f t="shared" si="1788"/>
        <v>1.2076357870886265</v>
      </c>
      <c r="V777" s="33">
        <f t="shared" si="1788"/>
        <v>1.8081893390876149</v>
      </c>
      <c r="W777" s="33">
        <f t="shared" si="1788"/>
        <v>0.51634123652247954</v>
      </c>
      <c r="X777" s="33">
        <f t="shared" si="1788"/>
        <v>0.71315372403703703</v>
      </c>
      <c r="Y777" s="33">
        <f t="shared" si="1788"/>
        <v>1.067802871297127</v>
      </c>
      <c r="Z777" s="33">
        <f t="shared" si="1788"/>
        <v>1.7856621556807271</v>
      </c>
      <c r="AA777" s="33">
        <f t="shared" si="1788"/>
        <v>2.4662984982030824</v>
      </c>
      <c r="AB777" s="33">
        <f t="shared" si="1788"/>
        <v>3.6927811341279266</v>
      </c>
      <c r="AC777" s="33">
        <f t="shared" si="1788"/>
        <v>1.4981260457092391</v>
      </c>
      <c r="AD777" s="33">
        <f t="shared" si="1788"/>
        <v>2.06916297402466</v>
      </c>
      <c r="AE777" s="33">
        <f t="shared" si="1788"/>
        <v>3.0981513387294441</v>
      </c>
      <c r="AF777" s="33">
        <f t="shared" si="1788"/>
        <v>0.88469899616846692</v>
      </c>
      <c r="AG777" s="33">
        <f t="shared" si="1788"/>
        <v>1.2219174823583985</v>
      </c>
      <c r="AH777" s="33">
        <f t="shared" si="1788"/>
        <v>1.8295732773635387</v>
      </c>
      <c r="AI777" s="33">
        <f t="shared" si="1788"/>
        <v>3.6610943951316464</v>
      </c>
      <c r="AJ777" s="33">
        <f t="shared" si="1788"/>
        <v>5.0565845167115331</v>
      </c>
      <c r="AK777" s="33">
        <f t="shared" si="1788"/>
        <v>7.5712083999728987</v>
      </c>
      <c r="AL777" s="33">
        <f t="shared" si="1788"/>
        <v>3.0715669544197364</v>
      </c>
      <c r="AM777" s="33">
        <f t="shared" si="1788"/>
        <v>4.2423483875244763</v>
      </c>
      <c r="AN777" s="33">
        <f t="shared" si="1788"/>
        <v>6.352055155230615</v>
      </c>
      <c r="AO777" s="33">
        <f t="shared" si="1788"/>
        <v>1.8138742124017382</v>
      </c>
      <c r="AP777" s="33">
        <f t="shared" si="1788"/>
        <v>2.5052640734665199</v>
      </c>
      <c r="AQ777" s="33">
        <f t="shared" si="1788"/>
        <v>3.7511241697815993</v>
      </c>
      <c r="AR777" s="33">
        <f t="shared" si="1788"/>
        <v>0.66156608560131547</v>
      </c>
      <c r="AS777" s="33">
        <f t="shared" si="1788"/>
        <v>0.91373356275146733</v>
      </c>
      <c r="AT777" s="33">
        <f t="shared" si="1788"/>
        <v>1.3681304451211125</v>
      </c>
      <c r="AU777" s="33">
        <f t="shared" si="1788"/>
        <v>0.5550374580343892</v>
      </c>
      <c r="AV777" s="33">
        <f t="shared" si="1788"/>
        <v>0.76659968675587753</v>
      </c>
      <c r="AW777" s="33">
        <f t="shared" si="1788"/>
        <v>1.147827346423409</v>
      </c>
      <c r="AX777" s="33">
        <f t="shared" si="1788"/>
        <v>0.32777020556134462</v>
      </c>
      <c r="AY777" s="33">
        <f t="shared" si="1788"/>
        <v>0.45270554856077522</v>
      </c>
      <c r="AZ777" s="33">
        <f t="shared" si="1788"/>
        <v>0.67783462150192986</v>
      </c>
      <c r="BA777" s="33">
        <f t="shared" si="1788"/>
        <v>1.1335272305044817</v>
      </c>
      <c r="BB777" s="33">
        <f t="shared" si="1788"/>
        <v>1.565590947521516</v>
      </c>
      <c r="BC777" s="33">
        <f t="shared" si="1788"/>
        <v>2.3441544967006918</v>
      </c>
      <c r="BD777" s="33">
        <f t="shared" si="1788"/>
        <v>0.95100109622475126</v>
      </c>
      <c r="BE777" s="33">
        <f t="shared" si="1788"/>
        <v>1.3134917867565266</v>
      </c>
      <c r="BF777" s="33">
        <f t="shared" si="1788"/>
        <v>1.9666872008803709</v>
      </c>
      <c r="BG777" s="33">
        <f t="shared" si="1788"/>
        <v>0.56160142038438388</v>
      </c>
      <c r="BH777" s="33">
        <f t="shared" si="1788"/>
        <v>0.77566561808815815</v>
      </c>
      <c r="BI777" s="33">
        <f t="shared" si="1788"/>
        <v>1.1614017374436105</v>
      </c>
      <c r="BJ777" s="33">
        <f t="shared" si="1788"/>
        <v>2.3240399518614536</v>
      </c>
      <c r="BK777" s="33">
        <f t="shared" si="1788"/>
        <v>3.2098884017927847</v>
      </c>
      <c r="BL777" s="33">
        <f t="shared" si="1788"/>
        <v>4.8061560031896793</v>
      </c>
      <c r="BM777" s="33">
        <f t="shared" si="1788"/>
        <v>1.9498115990620857</v>
      </c>
      <c r="BN777" s="33">
        <f t="shared" si="1788"/>
        <v>2.6930163711245609</v>
      </c>
      <c r="BO777" s="33">
        <f t="shared" si="1788"/>
        <v>4.0322451059480606</v>
      </c>
      <c r="BP777" s="33">
        <f t="shared" si="1788"/>
        <v>1.151436068646158</v>
      </c>
      <c r="BQ777" s="33">
        <f t="shared" si="1788"/>
        <v>1.590326052352441</v>
      </c>
      <c r="BR777" s="33">
        <f t="shared" si="1788"/>
        <v>2.3811902928692685</v>
      </c>
      <c r="BS777" s="33">
        <f t="shared" si="1788"/>
        <v>0.2665867496618281</v>
      </c>
      <c r="BT777" s="33">
        <f t="shared" si="1788"/>
        <v>0.36820094900939604</v>
      </c>
      <c r="BU777" s="33">
        <f t="shared" si="1788"/>
        <v>0.55130614524582</v>
      </c>
      <c r="BV777" s="33">
        <f t="shared" si="1788"/>
        <v>0.22365963899655031</v>
      </c>
      <c r="BW777" s="33">
        <f t="shared" si="1788"/>
        <v>0.30891141978396874</v>
      </c>
      <c r="BX777" s="33">
        <f t="shared" si="1788"/>
        <v>0.46253211601354993</v>
      </c>
      <c r="BY777" s="33">
        <f t="shared" si="1788"/>
        <v>0.13207931246530996</v>
      </c>
      <c r="BZ777" s="33">
        <f t="shared" si="1788"/>
        <v>0.18242365104764674</v>
      </c>
      <c r="CA777" s="33">
        <f t="shared" si="1788"/>
        <v>0.27314237003278408</v>
      </c>
      <c r="CB777" s="33">
        <f t="shared" si="1788"/>
        <v>0.45676969634666326</v>
      </c>
      <c r="CC777" s="33">
        <f t="shared" si="1788"/>
        <v>0.63087545006238854</v>
      </c>
      <c r="CD777" s="33">
        <f t="shared" si="1788"/>
        <v>0.94460786546001452</v>
      </c>
      <c r="CE777" s="33">
        <f t="shared" ref="CE777:CS777" si="1789">EXP(CE776)</f>
        <v>0.38321839145813635</v>
      </c>
      <c r="CF777" s="33">
        <f t="shared" si="1789"/>
        <v>0.52928877970015631</v>
      </c>
      <c r="CG777" s="33">
        <f t="shared" si="1789"/>
        <v>0.7925024572680035</v>
      </c>
      <c r="CH777" s="33">
        <f t="shared" si="1789"/>
        <v>0.22630467390065545</v>
      </c>
      <c r="CI777" s="33">
        <f t="shared" si="1789"/>
        <v>0.31256465597477689</v>
      </c>
      <c r="CJ777" s="33">
        <f t="shared" si="1789"/>
        <v>0.46800209529373793</v>
      </c>
      <c r="CK777" s="33">
        <f t="shared" si="1789"/>
        <v>0.93650244523620474</v>
      </c>
      <c r="CL777" s="33">
        <f t="shared" si="1789"/>
        <v>1.2934667215193729</v>
      </c>
      <c r="CM777" s="33">
        <f t="shared" si="1789"/>
        <v>1.9367037324675573</v>
      </c>
      <c r="CN777" s="33">
        <f t="shared" si="1789"/>
        <v>0.78570221170639065</v>
      </c>
      <c r="CO777" s="33">
        <f t="shared" si="1789"/>
        <v>1.0851863431174056</v>
      </c>
      <c r="CP777" s="33">
        <f t="shared" si="1789"/>
        <v>1.6248461643215306</v>
      </c>
      <c r="CQ777" s="33">
        <f t="shared" si="1789"/>
        <v>0.46398629806540131</v>
      </c>
      <c r="CR777" s="33">
        <f t="shared" si="1789"/>
        <v>0.64084278566640063</v>
      </c>
      <c r="CS777" s="33">
        <f t="shared" si="1789"/>
        <v>0.95953192631592255</v>
      </c>
    </row>
    <row r="778" spans="2:97" ht="14.25" thickTop="1" thickBot="1" x14ac:dyDescent="0.25">
      <c r="H778" s="32">
        <f t="shared" ref="H778:H779" si="1790">H777</f>
        <v>5.1600540214112002E-14</v>
      </c>
      <c r="I778" s="32">
        <f t="shared" ref="I778:J778" si="1791">I773</f>
        <v>-0.3511485555795148</v>
      </c>
      <c r="J778" s="32">
        <f t="shared" si="1791"/>
        <v>9.5665698778851838E-2</v>
      </c>
      <c r="K778" s="32">
        <f t="shared" si="1786"/>
        <v>-0.35114855557950986</v>
      </c>
      <c r="L778" s="32">
        <f>$CE$5-$CE$7*SUMPRODUCT($B$5:$CD$5,Q778:CS778)</f>
        <v>0</v>
      </c>
      <c r="M778" s="32">
        <f>SUMPRODUCT($B$7:$CD$7, LN(Q778:CS778))</f>
        <v>-487.23803414473008</v>
      </c>
      <c r="O778" s="48">
        <f t="shared" si="1787"/>
        <v>0.99999999999999967</v>
      </c>
      <c r="P778" s="39" t="s">
        <v>405</v>
      </c>
      <c r="Q778" s="32">
        <f t="shared" ref="Q778:AV778" si="1792">Q777/$O777</f>
        <v>8.1791814154624307E-3</v>
      </c>
      <c r="R778" s="32">
        <f t="shared" si="1792"/>
        <v>1.1296819377232927E-2</v>
      </c>
      <c r="S778" s="32">
        <f t="shared" si="1792"/>
        <v>1.6914692808794575E-2</v>
      </c>
      <c r="T778" s="32">
        <f t="shared" si="1792"/>
        <v>6.8621293631067571E-3</v>
      </c>
      <c r="U778" s="32">
        <f t="shared" si="1792"/>
        <v>9.4777499141508719E-3</v>
      </c>
      <c r="V778" s="32">
        <f t="shared" si="1792"/>
        <v>1.4191005712592769E-2</v>
      </c>
      <c r="W778" s="32">
        <f t="shared" si="1792"/>
        <v>4.0523419084170786E-3</v>
      </c>
      <c r="X778" s="32">
        <f t="shared" si="1792"/>
        <v>5.5969628583658086E-3</v>
      </c>
      <c r="Y778" s="32">
        <f t="shared" si="1792"/>
        <v>8.3803152241493494E-3</v>
      </c>
      <c r="Z778" s="32">
        <f t="shared" si="1792"/>
        <v>1.4014208193934088E-2</v>
      </c>
      <c r="AA778" s="32">
        <f t="shared" si="1792"/>
        <v>1.9355968603718791E-2</v>
      </c>
      <c r="AB778" s="32">
        <f t="shared" si="1792"/>
        <v>2.8981632087382296E-2</v>
      </c>
      <c r="AC778" s="32">
        <f t="shared" si="1792"/>
        <v>1.1757571407633262E-2</v>
      </c>
      <c r="AD778" s="32">
        <f t="shared" si="1792"/>
        <v>1.6239175262191166E-2</v>
      </c>
      <c r="AE778" s="32">
        <f t="shared" si="1792"/>
        <v>2.4314867030778422E-2</v>
      </c>
      <c r="AF778" s="32">
        <f t="shared" si="1792"/>
        <v>6.9432820098844009E-3</v>
      </c>
      <c r="AG778" s="32">
        <f t="shared" si="1792"/>
        <v>9.5898353107283715E-3</v>
      </c>
      <c r="AH778" s="32">
        <f t="shared" si="1792"/>
        <v>1.4358830831163861E-2</v>
      </c>
      <c r="AI778" s="32">
        <f t="shared" si="1792"/>
        <v>2.8732948675535313E-2</v>
      </c>
      <c r="AJ778" s="32">
        <f t="shared" si="1792"/>
        <v>3.9685014291185636E-2</v>
      </c>
      <c r="AK778" s="32">
        <f t="shared" si="1792"/>
        <v>5.9420249490830371E-2</v>
      </c>
      <c r="AL778" s="32">
        <f t="shared" si="1792"/>
        <v>2.4106227846015182E-2</v>
      </c>
      <c r="AM778" s="32">
        <f t="shared" si="1792"/>
        <v>3.3294737946274022E-2</v>
      </c>
      <c r="AN778" s="32">
        <f t="shared" si="1792"/>
        <v>4.985210843023017E-2</v>
      </c>
      <c r="AO778" s="32">
        <f t="shared" si="1792"/>
        <v>1.423562165403881E-2</v>
      </c>
      <c r="AP778" s="32">
        <f t="shared" si="1792"/>
        <v>1.9661777674264979E-2</v>
      </c>
      <c r="AQ778" s="32">
        <f t="shared" si="1792"/>
        <v>2.9439519065451222E-2</v>
      </c>
      <c r="AR778" s="32">
        <f t="shared" si="1792"/>
        <v>5.1920934921356699E-3</v>
      </c>
      <c r="AS778" s="32">
        <f t="shared" si="1792"/>
        <v>7.1711506801254935E-3</v>
      </c>
      <c r="AT778" s="32">
        <f t="shared" si="1792"/>
        <v>1.0737341794130025E-2</v>
      </c>
      <c r="AU778" s="32">
        <f t="shared" si="1792"/>
        <v>4.3560370407024797E-3</v>
      </c>
      <c r="AV778" s="32">
        <f t="shared" si="1792"/>
        <v>6.0164166986593198E-3</v>
      </c>
      <c r="AW778" s="32">
        <f t="shared" ref="AW778:CB778" si="1793">AW777/$O777</f>
        <v>9.0083621654267077E-3</v>
      </c>
      <c r="AX778" s="32">
        <f t="shared" si="1793"/>
        <v>2.5724014399320415E-3</v>
      </c>
      <c r="AY778" s="32">
        <f t="shared" si="1793"/>
        <v>3.5529172121930731E-3</v>
      </c>
      <c r="AZ778" s="32">
        <f t="shared" si="1793"/>
        <v>5.3197719829388684E-3</v>
      </c>
      <c r="BA778" s="32">
        <f t="shared" si="1793"/>
        <v>8.8961322001739358E-3</v>
      </c>
      <c r="BB778" s="32">
        <f t="shared" si="1793"/>
        <v>1.2287048485238762E-2</v>
      </c>
      <c r="BC778" s="32">
        <f t="shared" si="1793"/>
        <v>1.8397359797876597E-2</v>
      </c>
      <c r="BD778" s="32">
        <f t="shared" si="1793"/>
        <v>7.4636332033774389E-3</v>
      </c>
      <c r="BE778" s="32">
        <f t="shared" si="1793"/>
        <v>1.0308527456925997E-2</v>
      </c>
      <c r="BF778" s="32">
        <f t="shared" si="1793"/>
        <v>1.5434926364878924E-2</v>
      </c>
      <c r="BG778" s="32">
        <f t="shared" si="1793"/>
        <v>4.4075522361482281E-3</v>
      </c>
      <c r="BH778" s="32">
        <f t="shared" si="1793"/>
        <v>6.0875678112918526E-3</v>
      </c>
      <c r="BI778" s="32">
        <f t="shared" si="1793"/>
        <v>9.1148965069076989E-3</v>
      </c>
      <c r="BJ778" s="32">
        <f t="shared" si="1793"/>
        <v>1.8239497114722045E-2</v>
      </c>
      <c r="BK778" s="32">
        <f t="shared" si="1793"/>
        <v>2.5191800251190121E-2</v>
      </c>
      <c r="BL778" s="32">
        <f t="shared" si="1793"/>
        <v>3.7719604812674966E-2</v>
      </c>
      <c r="BM778" s="32">
        <f t="shared" si="1793"/>
        <v>1.5302483508022151E-2</v>
      </c>
      <c r="BN778" s="32">
        <f t="shared" si="1793"/>
        <v>2.1135292571749162E-2</v>
      </c>
      <c r="BO778" s="32">
        <f t="shared" si="1793"/>
        <v>3.1645808376437129E-2</v>
      </c>
      <c r="BP778" s="32">
        <f t="shared" si="1793"/>
        <v>9.0366840875679109E-3</v>
      </c>
      <c r="BQ778" s="32">
        <f t="shared" si="1793"/>
        <v>1.2481174181242675E-2</v>
      </c>
      <c r="BR778" s="32">
        <f t="shared" si="1793"/>
        <v>1.8688023603727753E-2</v>
      </c>
      <c r="BS778" s="32">
        <f t="shared" si="1793"/>
        <v>2.0922223163097804E-3</v>
      </c>
      <c r="BT778" s="32">
        <f t="shared" si="1793"/>
        <v>2.8897094224717337E-3</v>
      </c>
      <c r="BU778" s="32">
        <f t="shared" si="1793"/>
        <v>4.3267530050357418E-3</v>
      </c>
      <c r="BV778" s="32">
        <f t="shared" si="1793"/>
        <v>1.7553223802757357E-3</v>
      </c>
      <c r="BW778" s="32">
        <f t="shared" si="1793"/>
        <v>2.4243941870885181E-3</v>
      </c>
      <c r="BX778" s="32">
        <f t="shared" si="1793"/>
        <v>3.6300379383488127E-3</v>
      </c>
      <c r="BY778" s="32">
        <f t="shared" si="1793"/>
        <v>1.0365829712591392E-3</v>
      </c>
      <c r="BZ778" s="32">
        <f t="shared" si="1793"/>
        <v>1.4316946893600433E-3</v>
      </c>
      <c r="CA778" s="32">
        <f t="shared" si="1793"/>
        <v>2.1436720423549343E-3</v>
      </c>
      <c r="CB778" s="32">
        <f t="shared" si="1793"/>
        <v>3.5848133987259833E-3</v>
      </c>
      <c r="CC778" s="32">
        <f t="shared" ref="CC778:CS778" si="1794">CC777/$O777</f>
        <v>4.9512276851976771E-3</v>
      </c>
      <c r="CD778" s="32">
        <f t="shared" si="1794"/>
        <v>7.4134579411175242E-3</v>
      </c>
      <c r="CE778" s="32">
        <f t="shared" si="1794"/>
        <v>3.0075690995374888E-3</v>
      </c>
      <c r="CF778" s="32">
        <f t="shared" si="1794"/>
        <v>4.1539566316247511E-3</v>
      </c>
      <c r="CG778" s="32">
        <f t="shared" si="1794"/>
        <v>6.2197064517639572E-3</v>
      </c>
      <c r="CH778" s="32">
        <f t="shared" si="1794"/>
        <v>1.7760811053841932E-3</v>
      </c>
      <c r="CI778" s="32">
        <f t="shared" si="1794"/>
        <v>2.4530654631172598E-3</v>
      </c>
      <c r="CJ778" s="32">
        <f t="shared" si="1794"/>
        <v>3.6729673515108661E-3</v>
      </c>
      <c r="CK778" s="32">
        <f t="shared" si="1794"/>
        <v>7.3498450980304785E-3</v>
      </c>
      <c r="CL778" s="32">
        <f t="shared" si="1794"/>
        <v>1.0151367026304899E-2</v>
      </c>
      <c r="CM778" s="32">
        <f t="shared" si="1794"/>
        <v>1.5199610536867086E-2</v>
      </c>
      <c r="CN778" s="32">
        <f t="shared" si="1794"/>
        <v>6.1663368617958098E-3</v>
      </c>
      <c r="CO778" s="32">
        <f t="shared" si="1794"/>
        <v>8.5167439390928541E-3</v>
      </c>
      <c r="CP778" s="32">
        <f t="shared" si="1794"/>
        <v>1.2752094430335547E-2</v>
      </c>
      <c r="CQ778" s="32">
        <f t="shared" si="1794"/>
        <v>3.6414506291322824E-3</v>
      </c>
      <c r="CR778" s="32">
        <f t="shared" si="1794"/>
        <v>5.0294531859448703E-3</v>
      </c>
      <c r="CS778" s="32">
        <f t="shared" si="1794"/>
        <v>7.5305847421018382E-3</v>
      </c>
    </row>
    <row r="779" spans="2:97" ht="13.5" thickTop="1" x14ac:dyDescent="0.2">
      <c r="H779" s="34">
        <f t="shared" si="1790"/>
        <v>5.1600540214112002E-14</v>
      </c>
      <c r="I779" s="34">
        <f t="shared" ref="I779:J779" si="1795">I774</f>
        <v>0.36329528352230184</v>
      </c>
      <c r="J779" s="34">
        <f t="shared" si="1795"/>
        <v>0.59151785668917922</v>
      </c>
      <c r="K779" s="34">
        <f t="shared" si="1786"/>
        <v>0.36329528352233237</v>
      </c>
      <c r="L779" s="34">
        <f>$CE$6-$CE$7*SUMPRODUCT($B$6:$CD$6,Q778:CS778)</f>
        <v>0</v>
      </c>
    </row>
    <row r="780" spans="2:97" ht="13.5" thickBot="1" x14ac:dyDescent="0.25">
      <c r="B780" s="39" t="s">
        <v>406</v>
      </c>
      <c r="D780" s="39" t="s">
        <v>407</v>
      </c>
      <c r="E780" s="39" t="s">
        <v>408</v>
      </c>
      <c r="F780" s="39" t="s">
        <v>409</v>
      </c>
      <c r="H780" s="39" t="s">
        <v>386</v>
      </c>
      <c r="I780" s="39" t="s">
        <v>410</v>
      </c>
      <c r="J780" s="39" t="s">
        <v>411</v>
      </c>
      <c r="K780" s="39" t="s">
        <v>388</v>
      </c>
      <c r="L780" s="39" t="s">
        <v>412</v>
      </c>
      <c r="M780" s="39" t="s">
        <v>413</v>
      </c>
      <c r="O780" s="45" t="s">
        <v>375</v>
      </c>
    </row>
    <row r="781" spans="2:97" ht="14.25" thickTop="1" thickBot="1" x14ac:dyDescent="0.25">
      <c r="B781" s="32">
        <f>1+B776</f>
        <v>10</v>
      </c>
      <c r="D781" s="32">
        <f>IF(F776,IF(M781&lt;0,D776,H781),E776)</f>
        <v>5.1600540214112002E-14</v>
      </c>
      <c r="E781" s="32">
        <f>IF(F776,IF(M781&lt;0,H781,E776),H781)</f>
        <v>5.3320558221249067E-14</v>
      </c>
      <c r="F781" s="32" t="b">
        <f>OR(F776,M781*M776&lt;=0)</f>
        <v>1</v>
      </c>
      <c r="H781" s="32">
        <f>IF(F776,(D776+E776)/2,2*H776)</f>
        <v>5.3320558221249067E-14</v>
      </c>
      <c r="I781" s="32">
        <f>I776</f>
        <v>-0.68168263192235679</v>
      </c>
      <c r="J781" s="32">
        <f>J776</f>
        <v>-1</v>
      </c>
      <c r="K781" s="32">
        <f>I781+J781*H781</f>
        <v>-0.68168263192241008</v>
      </c>
      <c r="L781" s="32">
        <f>$CE$3-$CE$7*SUMPRODUCT($B$3:$CD$3,Q783:CS783)</f>
        <v>1.6342482922482304E-13</v>
      </c>
      <c r="M781" s="32">
        <f>SUMPRODUCT(L781:L784,J781:J784)</f>
        <v>-2.1386067516196866E-13</v>
      </c>
      <c r="O781" s="46">
        <f>SUM(Q781:CS781)</f>
        <v>7.3626050838260966</v>
      </c>
      <c r="P781" s="39" t="s">
        <v>402</v>
      </c>
      <c r="Q781" s="32">
        <f t="shared" ref="Q781:AV781" si="1796">SUMPRODUCT(B$3:B$6,$K781:$K784)</f>
        <v>4.1309690178700675E-2</v>
      </c>
      <c r="R781" s="32">
        <f t="shared" si="1796"/>
        <v>0.36423883108744143</v>
      </c>
      <c r="S781" s="32">
        <f t="shared" si="1796"/>
        <v>0.76790025722336741</v>
      </c>
      <c r="T781" s="32">
        <f t="shared" si="1796"/>
        <v>-0.13426458761105417</v>
      </c>
      <c r="U781" s="32">
        <f t="shared" si="1796"/>
        <v>0.18866455329768661</v>
      </c>
      <c r="V781" s="32">
        <f t="shared" si="1796"/>
        <v>0.59232597943361254</v>
      </c>
      <c r="W781" s="32">
        <f t="shared" si="1796"/>
        <v>-0.66098742098031871</v>
      </c>
      <c r="X781" s="32">
        <f t="shared" si="1796"/>
        <v>-0.33805828007157795</v>
      </c>
      <c r="Y781" s="32">
        <f t="shared" si="1796"/>
        <v>6.5603146064348028E-2</v>
      </c>
      <c r="Z781" s="32">
        <f t="shared" si="1796"/>
        <v>0.57978930200803136</v>
      </c>
      <c r="AA781" s="32">
        <f t="shared" si="1796"/>
        <v>0.90271844291677206</v>
      </c>
      <c r="AB781" s="32">
        <f t="shared" si="1796"/>
        <v>1.306379869052698</v>
      </c>
      <c r="AC781" s="32">
        <f t="shared" si="1796"/>
        <v>0.40421502421827643</v>
      </c>
      <c r="AD781" s="32">
        <f t="shared" si="1796"/>
        <v>0.72714416512701718</v>
      </c>
      <c r="AE781" s="32">
        <f t="shared" si="1796"/>
        <v>1.1308055912629431</v>
      </c>
      <c r="AF781" s="32">
        <f t="shared" si="1796"/>
        <v>-0.12250780915098813</v>
      </c>
      <c r="AG781" s="32">
        <f t="shared" si="1796"/>
        <v>0.20042133175775265</v>
      </c>
      <c r="AH781" s="32">
        <f t="shared" si="1796"/>
        <v>0.6040827578936786</v>
      </c>
      <c r="AI781" s="32">
        <f t="shared" si="1796"/>
        <v>1.2977621177804723</v>
      </c>
      <c r="AJ781" s="32">
        <f t="shared" si="1796"/>
        <v>1.620691258689213</v>
      </c>
      <c r="AK781" s="32">
        <f t="shared" si="1796"/>
        <v>2.0243526848251392</v>
      </c>
      <c r="AL781" s="32">
        <f t="shared" si="1796"/>
        <v>1.1221878399907175</v>
      </c>
      <c r="AM781" s="32">
        <f t="shared" si="1796"/>
        <v>1.4451169808994582</v>
      </c>
      <c r="AN781" s="32">
        <f t="shared" si="1796"/>
        <v>1.8487784070353841</v>
      </c>
      <c r="AO781" s="32">
        <f t="shared" si="1796"/>
        <v>0.59546500662145285</v>
      </c>
      <c r="AP781" s="32">
        <f t="shared" si="1796"/>
        <v>0.91839414753019355</v>
      </c>
      <c r="AQ781" s="32">
        <f t="shared" si="1796"/>
        <v>1.3220555736661195</v>
      </c>
      <c r="AR781" s="32">
        <f t="shared" si="1796"/>
        <v>-0.41314539776957271</v>
      </c>
      <c r="AS781" s="32">
        <f t="shared" si="1796"/>
        <v>-9.0216256860831928E-2</v>
      </c>
      <c r="AT781" s="32">
        <f t="shared" si="1796"/>
        <v>0.31344516927509403</v>
      </c>
      <c r="AU781" s="32">
        <f t="shared" si="1796"/>
        <v>-0.58871967555932758</v>
      </c>
      <c r="AV781" s="32">
        <f t="shared" si="1796"/>
        <v>-0.26579053465058677</v>
      </c>
      <c r="AW781" s="32">
        <f t="shared" ref="AW781:CB781" si="1797">SUMPRODUCT(AH$3:AH$6,$K781:$K784)</f>
        <v>0.13787089148533918</v>
      </c>
      <c r="AX781" s="32">
        <f t="shared" si="1797"/>
        <v>-1.115442508928592</v>
      </c>
      <c r="AY781" s="32">
        <f t="shared" si="1797"/>
        <v>-0.79251336801985128</v>
      </c>
      <c r="AZ781" s="32">
        <f t="shared" si="1797"/>
        <v>-0.3888519418839253</v>
      </c>
      <c r="BA781" s="32">
        <f t="shared" si="1797"/>
        <v>0.12533421405975792</v>
      </c>
      <c r="BB781" s="32">
        <f t="shared" si="1797"/>
        <v>0.44826335496849867</v>
      </c>
      <c r="BC781" s="32">
        <f t="shared" si="1797"/>
        <v>0.8519247811044246</v>
      </c>
      <c r="BD781" s="32">
        <f t="shared" si="1797"/>
        <v>-5.0240063729996953E-2</v>
      </c>
      <c r="BE781" s="32">
        <f t="shared" si="1797"/>
        <v>0.2726890771787438</v>
      </c>
      <c r="BF781" s="32">
        <f t="shared" si="1797"/>
        <v>0.67635050331466973</v>
      </c>
      <c r="BG781" s="32">
        <f t="shared" si="1797"/>
        <v>-0.57696289709926152</v>
      </c>
      <c r="BH781" s="32">
        <f t="shared" si="1797"/>
        <v>-0.25403375619052071</v>
      </c>
      <c r="BI781" s="32">
        <f t="shared" si="1797"/>
        <v>0.14962766994540527</v>
      </c>
      <c r="BJ781" s="32">
        <f t="shared" si="1797"/>
        <v>0.84330702983219874</v>
      </c>
      <c r="BK781" s="32">
        <f t="shared" si="1797"/>
        <v>1.1662361707409394</v>
      </c>
      <c r="BL781" s="32">
        <f t="shared" si="1797"/>
        <v>1.5698975968768654</v>
      </c>
      <c r="BM781" s="32">
        <f t="shared" si="1797"/>
        <v>0.66773275204244387</v>
      </c>
      <c r="BN781" s="32">
        <f t="shared" si="1797"/>
        <v>0.99066189295118456</v>
      </c>
      <c r="BO781" s="32">
        <f t="shared" si="1797"/>
        <v>1.3943233190871105</v>
      </c>
      <c r="BP781" s="32">
        <f t="shared" si="1797"/>
        <v>0.14100991867317941</v>
      </c>
      <c r="BQ781" s="32">
        <f t="shared" si="1797"/>
        <v>0.46393905958192017</v>
      </c>
      <c r="BR781" s="32">
        <f t="shared" si="1797"/>
        <v>0.86760048571784609</v>
      </c>
      <c r="BS781" s="32">
        <f t="shared" si="1797"/>
        <v>-1.3220555736661195</v>
      </c>
      <c r="BT781" s="32">
        <f t="shared" si="1797"/>
        <v>-0.99912643275737878</v>
      </c>
      <c r="BU781" s="32">
        <f t="shared" si="1797"/>
        <v>-0.59546500662145285</v>
      </c>
      <c r="BV781" s="32">
        <f t="shared" si="1797"/>
        <v>-1.4976298514558744</v>
      </c>
      <c r="BW781" s="32">
        <f t="shared" si="1797"/>
        <v>-1.1747007105471337</v>
      </c>
      <c r="BX781" s="32">
        <f t="shared" si="1797"/>
        <v>-0.77103928441120773</v>
      </c>
      <c r="BY781" s="32">
        <f t="shared" si="1797"/>
        <v>-2.0243526848251392</v>
      </c>
      <c r="BZ781" s="32">
        <f t="shared" si="1797"/>
        <v>-1.7014235439163983</v>
      </c>
      <c r="CA781" s="32">
        <f t="shared" si="1797"/>
        <v>-1.2977621177804723</v>
      </c>
      <c r="CB781" s="32">
        <f t="shared" si="1797"/>
        <v>-0.7835759618367889</v>
      </c>
      <c r="CC781" s="32">
        <f t="shared" ref="CC781:CS781" si="1798">SUMPRODUCT(BN$3:BN$6,$K781:$K784)</f>
        <v>-0.46064682092804815</v>
      </c>
      <c r="CD781" s="32">
        <f t="shared" si="1798"/>
        <v>-5.6985394792122168E-2</v>
      </c>
      <c r="CE781" s="32">
        <f t="shared" si="1798"/>
        <v>-0.95915023962654367</v>
      </c>
      <c r="CF781" s="32">
        <f t="shared" si="1798"/>
        <v>-0.63622109871780297</v>
      </c>
      <c r="CG781" s="32">
        <f t="shared" si="1798"/>
        <v>-0.23255967258187699</v>
      </c>
      <c r="CH781" s="32">
        <f t="shared" si="1798"/>
        <v>-1.4858730729958083</v>
      </c>
      <c r="CI781" s="32">
        <f t="shared" si="1798"/>
        <v>-1.1629439320870676</v>
      </c>
      <c r="CJ781" s="32">
        <f t="shared" si="1798"/>
        <v>-0.75928250595114166</v>
      </c>
      <c r="CK781" s="32">
        <f t="shared" si="1798"/>
        <v>-6.5603146064348028E-2</v>
      </c>
      <c r="CL781" s="32">
        <f t="shared" si="1798"/>
        <v>0.25732599484439272</v>
      </c>
      <c r="CM781" s="32">
        <f t="shared" si="1798"/>
        <v>0.66098742098031871</v>
      </c>
      <c r="CN781" s="32">
        <f t="shared" si="1798"/>
        <v>-0.24117742385410287</v>
      </c>
      <c r="CO781" s="32">
        <f t="shared" si="1798"/>
        <v>8.1751717054637907E-2</v>
      </c>
      <c r="CP781" s="32">
        <f t="shared" si="1798"/>
        <v>0.48541314319056383</v>
      </c>
      <c r="CQ781" s="32">
        <f t="shared" si="1798"/>
        <v>-0.76790025722336741</v>
      </c>
      <c r="CR781" s="32">
        <f t="shared" si="1798"/>
        <v>-0.44497111631462666</v>
      </c>
      <c r="CS781" s="32">
        <f t="shared" si="1798"/>
        <v>-4.1309690178700675E-2</v>
      </c>
    </row>
    <row r="782" spans="2:97" ht="14.25" thickTop="1" thickBot="1" x14ac:dyDescent="0.25">
      <c r="H782" s="33">
        <f>H781</f>
        <v>5.3320558221249067E-14</v>
      </c>
      <c r="I782" s="33">
        <f t="shared" ref="I782:J782" si="1799">I777</f>
        <v>0.62822621380090315</v>
      </c>
      <c r="J782" s="33">
        <f t="shared" si="1799"/>
        <v>-0.32769001268950082</v>
      </c>
      <c r="K782" s="33">
        <f t="shared" ref="K782:K784" si="1800">I782+J782*H782</f>
        <v>0.62822621380088572</v>
      </c>
      <c r="L782" s="33">
        <f>$CE$4-$CE$7*SUMPRODUCT($B$4:$CD$4,Q783:CS783)</f>
        <v>0</v>
      </c>
      <c r="M782" s="39" t="s">
        <v>414</v>
      </c>
      <c r="O782" s="47">
        <f t="shared" ref="O782:O783" si="1801">SUM(Q782:CS782)</f>
        <v>127.4179840180792</v>
      </c>
      <c r="P782" s="39" t="s">
        <v>404</v>
      </c>
      <c r="Q782" s="33">
        <f>EXP(Q781)</f>
        <v>1.042174806876363</v>
      </c>
      <c r="R782" s="33">
        <f>EXP(R781)</f>
        <v>1.4394179508633942</v>
      </c>
      <c r="S782" s="33">
        <f t="shared" ref="S782:CD782" si="1802">EXP(S781)</f>
        <v>2.1552360579817114</v>
      </c>
      <c r="T782" s="33">
        <f t="shared" si="1802"/>
        <v>0.87435868951832929</v>
      </c>
      <c r="U782" s="33">
        <f t="shared" si="1802"/>
        <v>1.207635787088629</v>
      </c>
      <c r="V782" s="33">
        <f t="shared" si="1802"/>
        <v>1.8081893390876205</v>
      </c>
      <c r="W782" s="33">
        <f t="shared" si="1802"/>
        <v>0.51634123652248032</v>
      </c>
      <c r="X782" s="33">
        <f t="shared" si="1802"/>
        <v>0.71315372403703869</v>
      </c>
      <c r="Y782" s="33">
        <f t="shared" si="1802"/>
        <v>1.0678028712971308</v>
      </c>
      <c r="Z782" s="33">
        <f t="shared" si="1802"/>
        <v>1.7856621556807284</v>
      </c>
      <c r="AA782" s="33">
        <f t="shared" si="1802"/>
        <v>2.466298498203086</v>
      </c>
      <c r="AB782" s="33">
        <f t="shared" si="1802"/>
        <v>3.692781134127936</v>
      </c>
      <c r="AC782" s="33">
        <f t="shared" si="1802"/>
        <v>1.49812604570924</v>
      </c>
      <c r="AD782" s="33">
        <f t="shared" si="1802"/>
        <v>2.0691629740246631</v>
      </c>
      <c r="AE782" s="33">
        <f t="shared" si="1802"/>
        <v>3.0981513387294517</v>
      </c>
      <c r="AF782" s="33">
        <f t="shared" si="1802"/>
        <v>0.88469899616846759</v>
      </c>
      <c r="AG782" s="33">
        <f t="shared" si="1802"/>
        <v>1.2219174823584005</v>
      </c>
      <c r="AH782" s="33">
        <f t="shared" si="1802"/>
        <v>1.8295732773635438</v>
      </c>
      <c r="AI782" s="33">
        <f t="shared" si="1802"/>
        <v>3.6610943951316481</v>
      </c>
      <c r="AJ782" s="33">
        <f t="shared" si="1802"/>
        <v>5.0565845167115384</v>
      </c>
      <c r="AK782" s="33">
        <f t="shared" si="1802"/>
        <v>7.5712083999729192</v>
      </c>
      <c r="AL782" s="33">
        <f t="shared" si="1802"/>
        <v>3.0715669544197377</v>
      </c>
      <c r="AM782" s="33">
        <f t="shared" si="1802"/>
        <v>4.2423483875244807</v>
      </c>
      <c r="AN782" s="33">
        <f t="shared" si="1802"/>
        <v>6.3520551552306292</v>
      </c>
      <c r="AO782" s="33">
        <f t="shared" si="1802"/>
        <v>1.8138742124017389</v>
      </c>
      <c r="AP782" s="33">
        <f t="shared" si="1802"/>
        <v>2.505264073466523</v>
      </c>
      <c r="AQ782" s="33">
        <f t="shared" si="1802"/>
        <v>3.7511241697816087</v>
      </c>
      <c r="AR782" s="33">
        <f t="shared" si="1802"/>
        <v>0.66156608560131536</v>
      </c>
      <c r="AS782" s="33">
        <f t="shared" si="1802"/>
        <v>0.91373356275146811</v>
      </c>
      <c r="AT782" s="33">
        <f t="shared" si="1802"/>
        <v>1.3681304451211151</v>
      </c>
      <c r="AU782" s="33">
        <f t="shared" si="1802"/>
        <v>0.5550374580343892</v>
      </c>
      <c r="AV782" s="33">
        <f t="shared" si="1802"/>
        <v>0.76659968675587831</v>
      </c>
      <c r="AW782" s="33">
        <f t="shared" si="1802"/>
        <v>1.1478273464234112</v>
      </c>
      <c r="AX782" s="33">
        <f t="shared" si="1802"/>
        <v>0.32777020556134479</v>
      </c>
      <c r="AY782" s="33">
        <f t="shared" si="1802"/>
        <v>0.45270554856077577</v>
      </c>
      <c r="AZ782" s="33">
        <f t="shared" si="1802"/>
        <v>0.67783462150193152</v>
      </c>
      <c r="BA782" s="33">
        <f t="shared" si="1802"/>
        <v>1.133527230504481</v>
      </c>
      <c r="BB782" s="33">
        <f t="shared" si="1802"/>
        <v>1.5655909475215164</v>
      </c>
      <c r="BC782" s="33">
        <f t="shared" si="1802"/>
        <v>2.3441544967006949</v>
      </c>
      <c r="BD782" s="33">
        <f t="shared" si="1802"/>
        <v>0.95100109622475082</v>
      </c>
      <c r="BE782" s="33">
        <f t="shared" si="1802"/>
        <v>1.3134917867565272</v>
      </c>
      <c r="BF782" s="33">
        <f t="shared" si="1802"/>
        <v>1.966687200880374</v>
      </c>
      <c r="BG782" s="33">
        <f t="shared" si="1802"/>
        <v>0.56160142038438376</v>
      </c>
      <c r="BH782" s="33">
        <f t="shared" si="1802"/>
        <v>0.77566561808815859</v>
      </c>
      <c r="BI782" s="33">
        <f t="shared" si="1802"/>
        <v>1.1614017374436127</v>
      </c>
      <c r="BJ782" s="33">
        <f t="shared" si="1802"/>
        <v>2.324039951861451</v>
      </c>
      <c r="BK782" s="33">
        <f t="shared" si="1802"/>
        <v>3.2098884017927833</v>
      </c>
      <c r="BL782" s="33">
        <f t="shared" si="1802"/>
        <v>4.8061560031896828</v>
      </c>
      <c r="BM782" s="33">
        <f t="shared" si="1802"/>
        <v>1.9498115990620835</v>
      </c>
      <c r="BN782" s="33">
        <f t="shared" si="1802"/>
        <v>2.69301637112456</v>
      </c>
      <c r="BO782" s="33">
        <f t="shared" si="1802"/>
        <v>4.0322451059480633</v>
      </c>
      <c r="BP782" s="33">
        <f t="shared" si="1802"/>
        <v>1.1514360686461571</v>
      </c>
      <c r="BQ782" s="33">
        <f t="shared" si="1802"/>
        <v>1.5903260523524412</v>
      </c>
      <c r="BR782" s="33">
        <f t="shared" si="1802"/>
        <v>2.3811902928692712</v>
      </c>
      <c r="BS782" s="33">
        <f t="shared" si="1802"/>
        <v>0.26658674966182744</v>
      </c>
      <c r="BT782" s="33">
        <f t="shared" si="1802"/>
        <v>0.36820094900939548</v>
      </c>
      <c r="BU782" s="33">
        <f t="shared" si="1802"/>
        <v>0.55130614524581978</v>
      </c>
      <c r="BV782" s="33">
        <f t="shared" si="1802"/>
        <v>0.22365963899654981</v>
      </c>
      <c r="BW782" s="33">
        <f t="shared" si="1802"/>
        <v>0.3089114197839683</v>
      </c>
      <c r="BX782" s="33">
        <f t="shared" si="1802"/>
        <v>0.46253211601354971</v>
      </c>
      <c r="BY782" s="33">
        <f t="shared" si="1802"/>
        <v>0.13207931246530963</v>
      </c>
      <c r="BZ782" s="33">
        <f t="shared" si="1802"/>
        <v>0.18242365104764646</v>
      </c>
      <c r="CA782" s="33">
        <f t="shared" si="1802"/>
        <v>0.27314237003278397</v>
      </c>
      <c r="CB782" s="33">
        <f t="shared" si="1802"/>
        <v>0.45676969634666204</v>
      </c>
      <c r="CC782" s="33">
        <f t="shared" si="1802"/>
        <v>0.63087545006238732</v>
      </c>
      <c r="CD782" s="33">
        <f t="shared" si="1802"/>
        <v>0.94460786546001374</v>
      </c>
      <c r="CE782" s="33">
        <f t="shared" ref="CE782:CS782" si="1803">EXP(CE781)</f>
        <v>0.3832183914581353</v>
      </c>
      <c r="CF782" s="33">
        <f t="shared" si="1803"/>
        <v>0.52928877970015531</v>
      </c>
      <c r="CG782" s="33">
        <f t="shared" si="1803"/>
        <v>0.79250245726800284</v>
      </c>
      <c r="CH782" s="33">
        <f t="shared" si="1803"/>
        <v>0.2263046739006549</v>
      </c>
      <c r="CI782" s="33">
        <f t="shared" si="1803"/>
        <v>0.31256465597477634</v>
      </c>
      <c r="CJ782" s="33">
        <f t="shared" si="1803"/>
        <v>0.4680020952937376</v>
      </c>
      <c r="CK782" s="33">
        <f t="shared" si="1803"/>
        <v>0.93650244523620163</v>
      </c>
      <c r="CL782" s="33">
        <f t="shared" si="1803"/>
        <v>1.2934667215193698</v>
      </c>
      <c r="CM782" s="33">
        <f t="shared" si="1803"/>
        <v>1.9367037324675547</v>
      </c>
      <c r="CN782" s="33">
        <f t="shared" si="1803"/>
        <v>0.78570221170638799</v>
      </c>
      <c r="CO782" s="33">
        <f t="shared" si="1803"/>
        <v>1.0851863431174029</v>
      </c>
      <c r="CP782" s="33">
        <f t="shared" si="1803"/>
        <v>1.6248461643215284</v>
      </c>
      <c r="CQ782" s="33">
        <f t="shared" si="1803"/>
        <v>0.46398629806539993</v>
      </c>
      <c r="CR782" s="33">
        <f t="shared" si="1803"/>
        <v>0.64084278566639918</v>
      </c>
      <c r="CS782" s="33">
        <f t="shared" si="1803"/>
        <v>0.95953192631592155</v>
      </c>
    </row>
    <row r="783" spans="2:97" ht="14.25" thickTop="1" thickBot="1" x14ac:dyDescent="0.25">
      <c r="H783" s="32">
        <f t="shared" ref="H783:H784" si="1804">H782</f>
        <v>5.3320558221249067E-14</v>
      </c>
      <c r="I783" s="32">
        <f t="shared" ref="I783:J783" si="1805">I778</f>
        <v>-0.3511485555795148</v>
      </c>
      <c r="J783" s="32">
        <f t="shared" si="1805"/>
        <v>9.5665698778851838E-2</v>
      </c>
      <c r="K783" s="32">
        <f t="shared" si="1800"/>
        <v>-0.35114855557950969</v>
      </c>
      <c r="L783" s="32">
        <f>$CE$5-$CE$7*SUMPRODUCT($B$5:$CD$5,Q783:CS783)</f>
        <v>0</v>
      </c>
      <c r="M783" s="32">
        <f>SUMPRODUCT($B$7:$CD$7, LN(Q783:CS783))</f>
        <v>-487.23803414472997</v>
      </c>
      <c r="O783" s="48">
        <f t="shared" si="1801"/>
        <v>0.99999999999999989</v>
      </c>
      <c r="P783" s="39" t="s">
        <v>405</v>
      </c>
      <c r="Q783" s="32">
        <f t="shared" ref="Q783:AV783" si="1806">Q782/$O782</f>
        <v>8.1791814154624359E-3</v>
      </c>
      <c r="R783" s="32">
        <f t="shared" si="1806"/>
        <v>1.1296819377232941E-2</v>
      </c>
      <c r="S783" s="32">
        <f t="shared" si="1806"/>
        <v>1.6914692808794617E-2</v>
      </c>
      <c r="T783" s="32">
        <f t="shared" si="1806"/>
        <v>6.8621293631067615E-3</v>
      </c>
      <c r="U783" s="32">
        <f t="shared" si="1806"/>
        <v>9.4777499141508858E-3</v>
      </c>
      <c r="V783" s="32">
        <f t="shared" si="1806"/>
        <v>1.4191005712592804E-2</v>
      </c>
      <c r="W783" s="32">
        <f t="shared" si="1806"/>
        <v>4.0523419084170821E-3</v>
      </c>
      <c r="X783" s="32">
        <f t="shared" si="1806"/>
        <v>5.5969628583658181E-3</v>
      </c>
      <c r="Y783" s="32">
        <f t="shared" si="1806"/>
        <v>8.3803152241493754E-3</v>
      </c>
      <c r="Z783" s="32">
        <f t="shared" si="1806"/>
        <v>1.4014208193934089E-2</v>
      </c>
      <c r="AA783" s="32">
        <f t="shared" si="1806"/>
        <v>1.9355968603718809E-2</v>
      </c>
      <c r="AB783" s="32">
        <f t="shared" si="1806"/>
        <v>2.8981632087382355E-2</v>
      </c>
      <c r="AC783" s="32">
        <f t="shared" si="1806"/>
        <v>1.1757571407633264E-2</v>
      </c>
      <c r="AD783" s="32">
        <f t="shared" si="1806"/>
        <v>1.6239175262191183E-2</v>
      </c>
      <c r="AE783" s="32">
        <f t="shared" si="1806"/>
        <v>2.431486703077847E-2</v>
      </c>
      <c r="AF783" s="32">
        <f t="shared" si="1806"/>
        <v>6.9432820098844026E-3</v>
      </c>
      <c r="AG783" s="32">
        <f t="shared" si="1806"/>
        <v>9.5898353107283819E-3</v>
      </c>
      <c r="AH783" s="32">
        <f t="shared" si="1806"/>
        <v>1.4358830831163894E-2</v>
      </c>
      <c r="AI783" s="32">
        <f t="shared" si="1806"/>
        <v>2.8732948675535313E-2</v>
      </c>
      <c r="AJ783" s="32">
        <f t="shared" si="1806"/>
        <v>3.9685014291185657E-2</v>
      </c>
      <c r="AK783" s="32">
        <f t="shared" si="1806"/>
        <v>5.9420249490830503E-2</v>
      </c>
      <c r="AL783" s="32">
        <f t="shared" si="1806"/>
        <v>2.4106227846015179E-2</v>
      </c>
      <c r="AM783" s="32">
        <f t="shared" si="1806"/>
        <v>3.3294737946274043E-2</v>
      </c>
      <c r="AN783" s="32">
        <f t="shared" si="1806"/>
        <v>4.9852108430230253E-2</v>
      </c>
      <c r="AO783" s="32">
        <f t="shared" si="1806"/>
        <v>1.4235621654038808E-2</v>
      </c>
      <c r="AP783" s="32">
        <f t="shared" si="1806"/>
        <v>1.9661777674264993E-2</v>
      </c>
      <c r="AQ783" s="32">
        <f t="shared" si="1806"/>
        <v>2.9439519065451277E-2</v>
      </c>
      <c r="AR783" s="32">
        <f t="shared" si="1806"/>
        <v>5.1920934921356665E-3</v>
      </c>
      <c r="AS783" s="32">
        <f t="shared" si="1806"/>
        <v>7.1711506801254953E-3</v>
      </c>
      <c r="AT783" s="32">
        <f t="shared" si="1806"/>
        <v>1.0737341794130039E-2</v>
      </c>
      <c r="AU783" s="32">
        <f t="shared" si="1806"/>
        <v>4.3560370407024771E-3</v>
      </c>
      <c r="AV783" s="32">
        <f t="shared" si="1806"/>
        <v>6.0164166986593224E-3</v>
      </c>
      <c r="AW783" s="32">
        <f t="shared" ref="AW783:CB783" si="1807">AW782/$O782</f>
        <v>9.0083621654267216E-3</v>
      </c>
      <c r="AX783" s="32">
        <f t="shared" si="1807"/>
        <v>2.5724014399320415E-3</v>
      </c>
      <c r="AY783" s="32">
        <f t="shared" si="1807"/>
        <v>3.5529172121930752E-3</v>
      </c>
      <c r="AZ783" s="32">
        <f t="shared" si="1807"/>
        <v>5.3197719829388788E-3</v>
      </c>
      <c r="BA783" s="32">
        <f t="shared" si="1807"/>
        <v>8.8961322001739254E-3</v>
      </c>
      <c r="BB783" s="32">
        <f t="shared" si="1807"/>
        <v>1.2287048485238759E-2</v>
      </c>
      <c r="BC783" s="32">
        <f t="shared" si="1807"/>
        <v>1.8397359797876611E-2</v>
      </c>
      <c r="BD783" s="32">
        <f t="shared" si="1807"/>
        <v>7.463633203377432E-3</v>
      </c>
      <c r="BE783" s="32">
        <f t="shared" si="1807"/>
        <v>1.0308527456925997E-2</v>
      </c>
      <c r="BF783" s="32">
        <f t="shared" si="1807"/>
        <v>1.5434926364878939E-2</v>
      </c>
      <c r="BG783" s="32">
        <f t="shared" si="1807"/>
        <v>4.4075522361482255E-3</v>
      </c>
      <c r="BH783" s="32">
        <f t="shared" si="1807"/>
        <v>6.0875678112918526E-3</v>
      </c>
      <c r="BI783" s="32">
        <f t="shared" si="1807"/>
        <v>9.1148965069077128E-3</v>
      </c>
      <c r="BJ783" s="32">
        <f t="shared" si="1807"/>
        <v>1.8239497114722013E-2</v>
      </c>
      <c r="BK783" s="32">
        <f t="shared" si="1807"/>
        <v>2.5191800251190097E-2</v>
      </c>
      <c r="BL783" s="32">
        <f t="shared" si="1807"/>
        <v>3.7719604812674973E-2</v>
      </c>
      <c r="BM783" s="32">
        <f t="shared" si="1807"/>
        <v>1.5302483508022125E-2</v>
      </c>
      <c r="BN783" s="32">
        <f t="shared" si="1807"/>
        <v>2.1135292571749141E-2</v>
      </c>
      <c r="BO783" s="32">
        <f t="shared" si="1807"/>
        <v>3.1645808376437136E-2</v>
      </c>
      <c r="BP783" s="32">
        <f t="shared" si="1807"/>
        <v>9.0366840875678988E-3</v>
      </c>
      <c r="BQ783" s="32">
        <f t="shared" si="1807"/>
        <v>1.248117418124267E-2</v>
      </c>
      <c r="BR783" s="32">
        <f t="shared" si="1807"/>
        <v>1.8688023603727764E-2</v>
      </c>
      <c r="BS783" s="32">
        <f t="shared" si="1807"/>
        <v>2.0922223163097743E-3</v>
      </c>
      <c r="BT783" s="32">
        <f t="shared" si="1807"/>
        <v>2.889709422471728E-3</v>
      </c>
      <c r="BU783" s="32">
        <f t="shared" si="1807"/>
        <v>4.3267530050357375E-3</v>
      </c>
      <c r="BV783" s="32">
        <f t="shared" si="1807"/>
        <v>1.755322380275731E-3</v>
      </c>
      <c r="BW783" s="32">
        <f t="shared" si="1807"/>
        <v>2.4243941870885134E-3</v>
      </c>
      <c r="BX783" s="32">
        <f t="shared" si="1807"/>
        <v>3.6300379383488093E-3</v>
      </c>
      <c r="BY783" s="32">
        <f t="shared" si="1807"/>
        <v>1.0365829712591359E-3</v>
      </c>
      <c r="BZ783" s="32">
        <f t="shared" si="1807"/>
        <v>1.4316946893600403E-3</v>
      </c>
      <c r="CA783" s="32">
        <f t="shared" si="1807"/>
        <v>2.1436720423549326E-3</v>
      </c>
      <c r="CB783" s="32">
        <f t="shared" si="1807"/>
        <v>3.5848133987259716E-3</v>
      </c>
      <c r="CC783" s="32">
        <f t="shared" ref="CC783:CS783" si="1808">CC782/$O782</f>
        <v>4.951227685197665E-3</v>
      </c>
      <c r="CD783" s="32">
        <f t="shared" si="1808"/>
        <v>7.4134579411175147E-3</v>
      </c>
      <c r="CE783" s="32">
        <f t="shared" si="1808"/>
        <v>3.0075690995374788E-3</v>
      </c>
      <c r="CF783" s="32">
        <f t="shared" si="1808"/>
        <v>4.1539566316247407E-3</v>
      </c>
      <c r="CG783" s="32">
        <f t="shared" si="1808"/>
        <v>6.2197064517639485E-3</v>
      </c>
      <c r="CH783" s="32">
        <f t="shared" si="1808"/>
        <v>1.776081105384188E-3</v>
      </c>
      <c r="CI783" s="32">
        <f t="shared" si="1808"/>
        <v>2.4530654631172541E-3</v>
      </c>
      <c r="CJ783" s="32">
        <f t="shared" si="1808"/>
        <v>3.6729673515108613E-3</v>
      </c>
      <c r="CK783" s="32">
        <f t="shared" si="1808"/>
        <v>7.3498450980304499E-3</v>
      </c>
      <c r="CL783" s="32">
        <f t="shared" si="1808"/>
        <v>1.0151367026304868E-2</v>
      </c>
      <c r="CM783" s="32">
        <f t="shared" si="1808"/>
        <v>1.5199610536867057E-2</v>
      </c>
      <c r="CN783" s="32">
        <f t="shared" si="1808"/>
        <v>6.1663368617957855E-3</v>
      </c>
      <c r="CO783" s="32">
        <f t="shared" si="1808"/>
        <v>8.516743939092828E-3</v>
      </c>
      <c r="CP783" s="32">
        <f t="shared" si="1808"/>
        <v>1.2752094430335523E-2</v>
      </c>
      <c r="CQ783" s="32">
        <f t="shared" si="1808"/>
        <v>3.6414506291322694E-3</v>
      </c>
      <c r="CR783" s="32">
        <f t="shared" si="1808"/>
        <v>5.0294531859448564E-3</v>
      </c>
      <c r="CS783" s="32">
        <f t="shared" si="1808"/>
        <v>7.5305847421018261E-3</v>
      </c>
    </row>
    <row r="784" spans="2:97" ht="13.5" thickTop="1" x14ac:dyDescent="0.2">
      <c r="H784" s="34">
        <f t="shared" si="1804"/>
        <v>5.3320558221249067E-14</v>
      </c>
      <c r="I784" s="34">
        <f t="shared" ref="I784:J784" si="1809">I779</f>
        <v>0.36329528352230184</v>
      </c>
      <c r="J784" s="34">
        <f t="shared" si="1809"/>
        <v>0.59151785668917922</v>
      </c>
      <c r="K784" s="34">
        <f t="shared" si="1800"/>
        <v>0.36329528352233337</v>
      </c>
      <c r="L784" s="34">
        <f>$CE$6-$CE$7*SUMPRODUCT($B$6:$CD$6,Q783:CS783)</f>
        <v>-8.5265128291212022E-14</v>
      </c>
    </row>
    <row r="786" spans="1:111" ht="27.75" customHeight="1" x14ac:dyDescent="0.2">
      <c r="A786" s="40" t="s">
        <v>393</v>
      </c>
      <c r="B786" s="40"/>
      <c r="C786" s="40">
        <f>1+C728</f>
        <v>14</v>
      </c>
      <c r="D786" s="40"/>
    </row>
    <row r="787" spans="1:111" x14ac:dyDescent="0.2">
      <c r="B787" s="37" t="s">
        <v>388</v>
      </c>
      <c r="D787" s="37" t="s">
        <v>389</v>
      </c>
      <c r="F787" s="37" t="s">
        <v>387</v>
      </c>
      <c r="H787" s="37" t="s">
        <v>394</v>
      </c>
      <c r="I787" s="37"/>
      <c r="J787" s="37"/>
      <c r="K787" s="37"/>
      <c r="M787" s="37" t="s">
        <v>395</v>
      </c>
      <c r="N787" s="37" t="s">
        <v>396</v>
      </c>
      <c r="P787" s="37" t="s">
        <v>397</v>
      </c>
      <c r="R787" s="37" t="s">
        <v>398</v>
      </c>
      <c r="T787" s="37" t="s">
        <v>399</v>
      </c>
      <c r="V787" s="37" t="s">
        <v>400</v>
      </c>
      <c r="X787" s="37" t="s">
        <v>401</v>
      </c>
      <c r="Y787" s="37"/>
      <c r="Z787" s="37"/>
      <c r="AA787" s="37"/>
      <c r="AC787" s="37" t="s">
        <v>375</v>
      </c>
    </row>
    <row r="788" spans="1:111" x14ac:dyDescent="0.2">
      <c r="B788" s="36">
        <f>K781</f>
        <v>-0.68168263192241008</v>
      </c>
      <c r="D788" s="36">
        <f>$CE$3-$CE$7*SUMPRODUCT($B$3:$CD$3,AE790:DG790)</f>
        <v>1.6342482922482304E-13</v>
      </c>
      <c r="F788" s="36">
        <f>SUMPRODUCT(D788:D791,D788:D791)</f>
        <v>3.397781690967942E-26</v>
      </c>
      <c r="H788" s="36">
        <f t="shared" ref="H788:K791" si="1810">X730</f>
        <v>-1.817084909294776E-2</v>
      </c>
      <c r="I788" s="36">
        <f t="shared" si="1810"/>
        <v>-4.3709889244106584E-5</v>
      </c>
      <c r="J788" s="36">
        <f t="shared" si="1810"/>
        <v>6.5468981574755454E-6</v>
      </c>
      <c r="K788" s="36">
        <f t="shared" si="1810"/>
        <v>-7.5303933877087295E-5</v>
      </c>
      <c r="M788" s="36">
        <f t="array" ref="M788:M791">MMULT(H788:K791,D788:D791)</f>
        <v>-2.9631471103021556E-15</v>
      </c>
      <c r="N788" s="36">
        <f>IFERROR(M788/(MAX(ABS(M788),ABS(M789),ABS(M790),ABS(M791))),0)</f>
        <v>-1</v>
      </c>
      <c r="P788" s="36">
        <f>L839</f>
        <v>-7.1054273576010019E-14</v>
      </c>
      <c r="R788" s="36">
        <f>H839*J839</f>
        <v>3.5408183193798206E-15</v>
      </c>
      <c r="T788" s="36">
        <f>P788-D788</f>
        <v>-2.3447910280083306E-13</v>
      </c>
      <c r="V788" s="36">
        <f t="array" ref="V788:V791">MMULT(H788:K791,T788:T791)</f>
        <v>4.2490605960317902E-15</v>
      </c>
      <c r="X788" s="36">
        <f t="array" ref="X788:AA791">H788:K791+MMULT(R788:R791,TRANSPOSE(R788:R791))*((SUMPRODUCT(R788:R791,T788:T791)+SUMPRODUCT(V788:V791,T788:T791))/SUMPRODUCT(R788:R791,T788:T791)^2)-(MMULT(V788:V791,TRANSPOSE(R788:R791))+MMULT(R788:R791,TRANSPOSE(V788:V791)))/SUMPRODUCT(R788:R791,T788:T791)</f>
        <v>-1.6248416859233564E-2</v>
      </c>
      <c r="Y788" s="36">
        <v>-3.2733715275352752E-3</v>
      </c>
      <c r="Z788" s="36">
        <v>8.0862321234541421E-6</v>
      </c>
      <c r="AA788" s="36">
        <v>-5.0979003726305504E-4</v>
      </c>
      <c r="AC788" s="43">
        <f>SUM(AE788:DG788)</f>
        <v>7.3626050838260966</v>
      </c>
      <c r="AD788" s="37" t="s">
        <v>402</v>
      </c>
      <c r="AE788" s="36">
        <f t="shared" ref="AE788:BJ788" si="1811">SUMPRODUCT(B$3:B$6,$B788:$B791)</f>
        <v>4.1309690178700675E-2</v>
      </c>
      <c r="AF788" s="36">
        <f t="shared" si="1811"/>
        <v>0.36423883108744143</v>
      </c>
      <c r="AG788" s="36">
        <f t="shared" si="1811"/>
        <v>0.76790025722336741</v>
      </c>
      <c r="AH788" s="36">
        <f t="shared" si="1811"/>
        <v>-0.13426458761105417</v>
      </c>
      <c r="AI788" s="36">
        <f t="shared" si="1811"/>
        <v>0.18866455329768661</v>
      </c>
      <c r="AJ788" s="36">
        <f t="shared" si="1811"/>
        <v>0.59232597943361254</v>
      </c>
      <c r="AK788" s="36">
        <f t="shared" si="1811"/>
        <v>-0.66098742098031871</v>
      </c>
      <c r="AL788" s="36">
        <f t="shared" si="1811"/>
        <v>-0.33805828007157795</v>
      </c>
      <c r="AM788" s="36">
        <f t="shared" si="1811"/>
        <v>6.5603146064348028E-2</v>
      </c>
      <c r="AN788" s="36">
        <f t="shared" si="1811"/>
        <v>0.57978930200803136</v>
      </c>
      <c r="AO788" s="36">
        <f t="shared" si="1811"/>
        <v>0.90271844291677206</v>
      </c>
      <c r="AP788" s="36">
        <f t="shared" si="1811"/>
        <v>1.306379869052698</v>
      </c>
      <c r="AQ788" s="36">
        <f t="shared" si="1811"/>
        <v>0.40421502421827643</v>
      </c>
      <c r="AR788" s="36">
        <f t="shared" si="1811"/>
        <v>0.72714416512701718</v>
      </c>
      <c r="AS788" s="36">
        <f t="shared" si="1811"/>
        <v>1.1308055912629431</v>
      </c>
      <c r="AT788" s="36">
        <f t="shared" si="1811"/>
        <v>-0.12250780915098813</v>
      </c>
      <c r="AU788" s="36">
        <f t="shared" si="1811"/>
        <v>0.20042133175775265</v>
      </c>
      <c r="AV788" s="36">
        <f t="shared" si="1811"/>
        <v>0.6040827578936786</v>
      </c>
      <c r="AW788" s="36">
        <f t="shared" si="1811"/>
        <v>1.2977621177804723</v>
      </c>
      <c r="AX788" s="36">
        <f t="shared" si="1811"/>
        <v>1.620691258689213</v>
      </c>
      <c r="AY788" s="36">
        <f t="shared" si="1811"/>
        <v>2.0243526848251392</v>
      </c>
      <c r="AZ788" s="36">
        <f t="shared" si="1811"/>
        <v>1.1221878399907175</v>
      </c>
      <c r="BA788" s="36">
        <f t="shared" si="1811"/>
        <v>1.4451169808994582</v>
      </c>
      <c r="BB788" s="36">
        <f t="shared" si="1811"/>
        <v>1.8487784070353841</v>
      </c>
      <c r="BC788" s="36">
        <f t="shared" si="1811"/>
        <v>0.59546500662145285</v>
      </c>
      <c r="BD788" s="36">
        <f t="shared" si="1811"/>
        <v>0.91839414753019355</v>
      </c>
      <c r="BE788" s="36">
        <f t="shared" si="1811"/>
        <v>1.3220555736661195</v>
      </c>
      <c r="BF788" s="36">
        <f t="shared" si="1811"/>
        <v>-0.41314539776957271</v>
      </c>
      <c r="BG788" s="36">
        <f t="shared" si="1811"/>
        <v>-9.0216256860831928E-2</v>
      </c>
      <c r="BH788" s="36">
        <f t="shared" si="1811"/>
        <v>0.31344516927509403</v>
      </c>
      <c r="BI788" s="36">
        <f t="shared" si="1811"/>
        <v>-0.58871967555932758</v>
      </c>
      <c r="BJ788" s="36">
        <f t="shared" si="1811"/>
        <v>-0.26579053465058677</v>
      </c>
      <c r="BK788" s="36">
        <f t="shared" ref="BK788:CP788" si="1812">SUMPRODUCT(AH$3:AH$6,$B788:$B791)</f>
        <v>0.13787089148533918</v>
      </c>
      <c r="BL788" s="36">
        <f t="shared" si="1812"/>
        <v>-1.115442508928592</v>
      </c>
      <c r="BM788" s="36">
        <f t="shared" si="1812"/>
        <v>-0.79251336801985128</v>
      </c>
      <c r="BN788" s="36">
        <f t="shared" si="1812"/>
        <v>-0.3888519418839253</v>
      </c>
      <c r="BO788" s="36">
        <f t="shared" si="1812"/>
        <v>0.12533421405975792</v>
      </c>
      <c r="BP788" s="36">
        <f t="shared" si="1812"/>
        <v>0.44826335496849867</v>
      </c>
      <c r="BQ788" s="36">
        <f t="shared" si="1812"/>
        <v>0.8519247811044246</v>
      </c>
      <c r="BR788" s="36">
        <f t="shared" si="1812"/>
        <v>-5.0240063729996953E-2</v>
      </c>
      <c r="BS788" s="36">
        <f t="shared" si="1812"/>
        <v>0.2726890771787438</v>
      </c>
      <c r="BT788" s="36">
        <f t="shared" si="1812"/>
        <v>0.67635050331466973</v>
      </c>
      <c r="BU788" s="36">
        <f t="shared" si="1812"/>
        <v>-0.57696289709926152</v>
      </c>
      <c r="BV788" s="36">
        <f t="shared" si="1812"/>
        <v>-0.25403375619052071</v>
      </c>
      <c r="BW788" s="36">
        <f t="shared" si="1812"/>
        <v>0.14962766994540527</v>
      </c>
      <c r="BX788" s="36">
        <f t="shared" si="1812"/>
        <v>0.84330702983219874</v>
      </c>
      <c r="BY788" s="36">
        <f t="shared" si="1812"/>
        <v>1.1662361707409394</v>
      </c>
      <c r="BZ788" s="36">
        <f t="shared" si="1812"/>
        <v>1.5698975968768654</v>
      </c>
      <c r="CA788" s="36">
        <f t="shared" si="1812"/>
        <v>0.66773275204244387</v>
      </c>
      <c r="CB788" s="36">
        <f t="shared" si="1812"/>
        <v>0.99066189295118456</v>
      </c>
      <c r="CC788" s="36">
        <f t="shared" si="1812"/>
        <v>1.3943233190871105</v>
      </c>
      <c r="CD788" s="36">
        <f t="shared" si="1812"/>
        <v>0.14100991867317941</v>
      </c>
      <c r="CE788" s="36">
        <f t="shared" si="1812"/>
        <v>0.46393905958192017</v>
      </c>
      <c r="CF788" s="36">
        <f t="shared" si="1812"/>
        <v>0.86760048571784609</v>
      </c>
      <c r="CG788" s="36">
        <f t="shared" si="1812"/>
        <v>-1.3220555736661195</v>
      </c>
      <c r="CH788" s="36">
        <f t="shared" si="1812"/>
        <v>-0.99912643275737878</v>
      </c>
      <c r="CI788" s="36">
        <f t="shared" si="1812"/>
        <v>-0.59546500662145285</v>
      </c>
      <c r="CJ788" s="36">
        <f t="shared" si="1812"/>
        <v>-1.4976298514558744</v>
      </c>
      <c r="CK788" s="36">
        <f t="shared" si="1812"/>
        <v>-1.1747007105471337</v>
      </c>
      <c r="CL788" s="36">
        <f t="shared" si="1812"/>
        <v>-0.77103928441120773</v>
      </c>
      <c r="CM788" s="36">
        <f t="shared" si="1812"/>
        <v>-2.0243526848251392</v>
      </c>
      <c r="CN788" s="36">
        <f t="shared" si="1812"/>
        <v>-1.7014235439163983</v>
      </c>
      <c r="CO788" s="36">
        <f t="shared" si="1812"/>
        <v>-1.2977621177804723</v>
      </c>
      <c r="CP788" s="36">
        <f t="shared" si="1812"/>
        <v>-0.7835759618367889</v>
      </c>
      <c r="CQ788" s="36">
        <f t="shared" ref="CQ788:DG788" si="1813">SUMPRODUCT(BN$3:BN$6,$B788:$B791)</f>
        <v>-0.46064682092804815</v>
      </c>
      <c r="CR788" s="36">
        <f t="shared" si="1813"/>
        <v>-5.6985394792122168E-2</v>
      </c>
      <c r="CS788" s="36">
        <f t="shared" si="1813"/>
        <v>-0.95915023962654367</v>
      </c>
      <c r="CT788" s="36">
        <f t="shared" si="1813"/>
        <v>-0.63622109871780297</v>
      </c>
      <c r="CU788" s="36">
        <f t="shared" si="1813"/>
        <v>-0.23255967258187699</v>
      </c>
      <c r="CV788" s="36">
        <f t="shared" si="1813"/>
        <v>-1.4858730729958083</v>
      </c>
      <c r="CW788" s="36">
        <f t="shared" si="1813"/>
        <v>-1.1629439320870676</v>
      </c>
      <c r="CX788" s="36">
        <f t="shared" si="1813"/>
        <v>-0.75928250595114166</v>
      </c>
      <c r="CY788" s="36">
        <f t="shared" si="1813"/>
        <v>-6.5603146064348028E-2</v>
      </c>
      <c r="CZ788" s="36">
        <f t="shared" si="1813"/>
        <v>0.25732599484439272</v>
      </c>
      <c r="DA788" s="36">
        <f t="shared" si="1813"/>
        <v>0.66098742098031871</v>
      </c>
      <c r="DB788" s="36">
        <f t="shared" si="1813"/>
        <v>-0.24117742385410287</v>
      </c>
      <c r="DC788" s="36">
        <f t="shared" si="1813"/>
        <v>8.1751717054637907E-2</v>
      </c>
      <c r="DD788" s="36">
        <f t="shared" si="1813"/>
        <v>0.48541314319056383</v>
      </c>
      <c r="DE788" s="36">
        <f t="shared" si="1813"/>
        <v>-0.76790025722336741</v>
      </c>
      <c r="DF788" s="36">
        <f t="shared" si="1813"/>
        <v>-0.44497111631462666</v>
      </c>
      <c r="DG788" s="36">
        <f t="shared" si="1813"/>
        <v>-4.1309690178700675E-2</v>
      </c>
    </row>
    <row r="789" spans="1:111" x14ac:dyDescent="0.2">
      <c r="B789" s="35">
        <f t="shared" ref="B789:B791" si="1814">K782</f>
        <v>0.62822621380088572</v>
      </c>
      <c r="D789" s="35">
        <f>$CE$4-$CE$7*SUMPRODUCT($B$4:$CD$4,AE790:DG790)</f>
        <v>0</v>
      </c>
      <c r="F789" s="37" t="s">
        <v>403</v>
      </c>
      <c r="H789" s="35">
        <f t="shared" si="1810"/>
        <v>-4.3709889244106584E-5</v>
      </c>
      <c r="I789" s="35">
        <f t="shared" si="1810"/>
        <v>-1.4005905911071077E-2</v>
      </c>
      <c r="J789" s="35">
        <f t="shared" si="1810"/>
        <v>1.6739967710545475E-5</v>
      </c>
      <c r="K789" s="35">
        <f t="shared" si="1810"/>
        <v>1.2916321111715659E-4</v>
      </c>
      <c r="M789" s="35">
        <v>-1.8156398951563308E-17</v>
      </c>
      <c r="N789" s="35">
        <f>IFERROR(M789/(MAX(ABS(M788),ABS(M789),ABS(M790),ABS(M791))),0)</f>
        <v>-6.1274038296775211E-3</v>
      </c>
      <c r="P789" s="35">
        <f>L840</f>
        <v>6.3948846218409017E-14</v>
      </c>
      <c r="R789" s="35">
        <f>H840*J840</f>
        <v>2.1696023730360236E-17</v>
      </c>
      <c r="T789" s="35">
        <f>P789-D789</f>
        <v>6.3948846218409017E-14</v>
      </c>
      <c r="V789" s="35">
        <v>-8.7026943071429545E-16</v>
      </c>
      <c r="X789" s="35">
        <v>-3.2733715275352752E-3</v>
      </c>
      <c r="Y789" s="35">
        <v>-1.4045556971120705E-2</v>
      </c>
      <c r="Z789" s="35">
        <v>2.2025957088992484E-5</v>
      </c>
      <c r="AA789" s="35">
        <v>1.2995270435473179E-3</v>
      </c>
      <c r="AC789" s="43">
        <f t="shared" ref="AC789:AC790" si="1815">SUM(AE789:DG789)</f>
        <v>127.4179840180792</v>
      </c>
      <c r="AD789" s="37" t="s">
        <v>404</v>
      </c>
      <c r="AE789" s="35">
        <f>EXP(AE788)</f>
        <v>1.042174806876363</v>
      </c>
      <c r="AF789" s="35">
        <f t="shared" ref="AF789:CQ789" si="1816">EXP(AF788)</f>
        <v>1.4394179508633942</v>
      </c>
      <c r="AG789" s="35">
        <f t="shared" si="1816"/>
        <v>2.1552360579817114</v>
      </c>
      <c r="AH789" s="35">
        <f t="shared" si="1816"/>
        <v>0.87435868951832929</v>
      </c>
      <c r="AI789" s="35">
        <f t="shared" si="1816"/>
        <v>1.207635787088629</v>
      </c>
      <c r="AJ789" s="35">
        <f t="shared" si="1816"/>
        <v>1.8081893390876205</v>
      </c>
      <c r="AK789" s="35">
        <f t="shared" si="1816"/>
        <v>0.51634123652248032</v>
      </c>
      <c r="AL789" s="35">
        <f t="shared" si="1816"/>
        <v>0.71315372403703869</v>
      </c>
      <c r="AM789" s="35">
        <f t="shared" si="1816"/>
        <v>1.0678028712971308</v>
      </c>
      <c r="AN789" s="35">
        <f t="shared" si="1816"/>
        <v>1.7856621556807284</v>
      </c>
      <c r="AO789" s="35">
        <f t="shared" si="1816"/>
        <v>2.466298498203086</v>
      </c>
      <c r="AP789" s="35">
        <f t="shared" si="1816"/>
        <v>3.692781134127936</v>
      </c>
      <c r="AQ789" s="35">
        <f t="shared" si="1816"/>
        <v>1.49812604570924</v>
      </c>
      <c r="AR789" s="35">
        <f t="shared" si="1816"/>
        <v>2.0691629740246631</v>
      </c>
      <c r="AS789" s="35">
        <f t="shared" si="1816"/>
        <v>3.0981513387294517</v>
      </c>
      <c r="AT789" s="35">
        <f t="shared" si="1816"/>
        <v>0.88469899616846759</v>
      </c>
      <c r="AU789" s="35">
        <f t="shared" si="1816"/>
        <v>1.2219174823584005</v>
      </c>
      <c r="AV789" s="35">
        <f t="shared" si="1816"/>
        <v>1.8295732773635438</v>
      </c>
      <c r="AW789" s="35">
        <f t="shared" si="1816"/>
        <v>3.6610943951316481</v>
      </c>
      <c r="AX789" s="35">
        <f t="shared" si="1816"/>
        <v>5.0565845167115384</v>
      </c>
      <c r="AY789" s="35">
        <f t="shared" si="1816"/>
        <v>7.5712083999729192</v>
      </c>
      <c r="AZ789" s="35">
        <f t="shared" si="1816"/>
        <v>3.0715669544197377</v>
      </c>
      <c r="BA789" s="35">
        <f t="shared" si="1816"/>
        <v>4.2423483875244807</v>
      </c>
      <c r="BB789" s="35">
        <f t="shared" si="1816"/>
        <v>6.3520551552306292</v>
      </c>
      <c r="BC789" s="35">
        <f t="shared" si="1816"/>
        <v>1.8138742124017389</v>
      </c>
      <c r="BD789" s="35">
        <f t="shared" si="1816"/>
        <v>2.505264073466523</v>
      </c>
      <c r="BE789" s="35">
        <f t="shared" si="1816"/>
        <v>3.7511241697816087</v>
      </c>
      <c r="BF789" s="35">
        <f t="shared" si="1816"/>
        <v>0.66156608560131536</v>
      </c>
      <c r="BG789" s="35">
        <f t="shared" si="1816"/>
        <v>0.91373356275146811</v>
      </c>
      <c r="BH789" s="35">
        <f t="shared" si="1816"/>
        <v>1.3681304451211151</v>
      </c>
      <c r="BI789" s="35">
        <f t="shared" si="1816"/>
        <v>0.5550374580343892</v>
      </c>
      <c r="BJ789" s="35">
        <f t="shared" si="1816"/>
        <v>0.76659968675587831</v>
      </c>
      <c r="BK789" s="35">
        <f t="shared" si="1816"/>
        <v>1.1478273464234112</v>
      </c>
      <c r="BL789" s="35">
        <f t="shared" si="1816"/>
        <v>0.32777020556134479</v>
      </c>
      <c r="BM789" s="35">
        <f t="shared" si="1816"/>
        <v>0.45270554856077577</v>
      </c>
      <c r="BN789" s="35">
        <f t="shared" si="1816"/>
        <v>0.67783462150193152</v>
      </c>
      <c r="BO789" s="35">
        <f t="shared" si="1816"/>
        <v>1.133527230504481</v>
      </c>
      <c r="BP789" s="35">
        <f t="shared" si="1816"/>
        <v>1.5655909475215164</v>
      </c>
      <c r="BQ789" s="35">
        <f t="shared" si="1816"/>
        <v>2.3441544967006949</v>
      </c>
      <c r="BR789" s="35">
        <f t="shared" si="1816"/>
        <v>0.95100109622475082</v>
      </c>
      <c r="BS789" s="35">
        <f t="shared" si="1816"/>
        <v>1.3134917867565272</v>
      </c>
      <c r="BT789" s="35">
        <f t="shared" si="1816"/>
        <v>1.966687200880374</v>
      </c>
      <c r="BU789" s="35">
        <f t="shared" si="1816"/>
        <v>0.56160142038438376</v>
      </c>
      <c r="BV789" s="35">
        <f t="shared" si="1816"/>
        <v>0.77566561808815859</v>
      </c>
      <c r="BW789" s="35">
        <f t="shared" si="1816"/>
        <v>1.1614017374436127</v>
      </c>
      <c r="BX789" s="35">
        <f t="shared" si="1816"/>
        <v>2.324039951861451</v>
      </c>
      <c r="BY789" s="35">
        <f t="shared" si="1816"/>
        <v>3.2098884017927833</v>
      </c>
      <c r="BZ789" s="35">
        <f t="shared" si="1816"/>
        <v>4.8061560031896828</v>
      </c>
      <c r="CA789" s="35">
        <f t="shared" si="1816"/>
        <v>1.9498115990620835</v>
      </c>
      <c r="CB789" s="35">
        <f t="shared" si="1816"/>
        <v>2.69301637112456</v>
      </c>
      <c r="CC789" s="35">
        <f t="shared" si="1816"/>
        <v>4.0322451059480633</v>
      </c>
      <c r="CD789" s="35">
        <f t="shared" si="1816"/>
        <v>1.1514360686461571</v>
      </c>
      <c r="CE789" s="35">
        <f t="shared" si="1816"/>
        <v>1.5903260523524412</v>
      </c>
      <c r="CF789" s="35">
        <f t="shared" si="1816"/>
        <v>2.3811902928692712</v>
      </c>
      <c r="CG789" s="35">
        <f t="shared" si="1816"/>
        <v>0.26658674966182744</v>
      </c>
      <c r="CH789" s="35">
        <f t="shared" si="1816"/>
        <v>0.36820094900939548</v>
      </c>
      <c r="CI789" s="35">
        <f t="shared" si="1816"/>
        <v>0.55130614524581978</v>
      </c>
      <c r="CJ789" s="35">
        <f t="shared" si="1816"/>
        <v>0.22365963899654981</v>
      </c>
      <c r="CK789" s="35">
        <f t="shared" si="1816"/>
        <v>0.3089114197839683</v>
      </c>
      <c r="CL789" s="35">
        <f t="shared" si="1816"/>
        <v>0.46253211601354971</v>
      </c>
      <c r="CM789" s="35">
        <f t="shared" si="1816"/>
        <v>0.13207931246530963</v>
      </c>
      <c r="CN789" s="35">
        <f t="shared" si="1816"/>
        <v>0.18242365104764646</v>
      </c>
      <c r="CO789" s="35">
        <f t="shared" si="1816"/>
        <v>0.27314237003278397</v>
      </c>
      <c r="CP789" s="35">
        <f t="shared" si="1816"/>
        <v>0.45676969634666204</v>
      </c>
      <c r="CQ789" s="35">
        <f t="shared" si="1816"/>
        <v>0.63087545006238732</v>
      </c>
      <c r="CR789" s="35">
        <f t="shared" ref="CR789:DG789" si="1817">EXP(CR788)</f>
        <v>0.94460786546001374</v>
      </c>
      <c r="CS789" s="35">
        <f t="shared" si="1817"/>
        <v>0.3832183914581353</v>
      </c>
      <c r="CT789" s="35">
        <f t="shared" si="1817"/>
        <v>0.52928877970015531</v>
      </c>
      <c r="CU789" s="35">
        <f t="shared" si="1817"/>
        <v>0.79250245726800284</v>
      </c>
      <c r="CV789" s="35">
        <f t="shared" si="1817"/>
        <v>0.2263046739006549</v>
      </c>
      <c r="CW789" s="35">
        <f t="shared" si="1817"/>
        <v>0.31256465597477634</v>
      </c>
      <c r="CX789" s="35">
        <f t="shared" si="1817"/>
        <v>0.4680020952937376</v>
      </c>
      <c r="CY789" s="35">
        <f t="shared" si="1817"/>
        <v>0.93650244523620163</v>
      </c>
      <c r="CZ789" s="35">
        <f t="shared" si="1817"/>
        <v>1.2934667215193698</v>
      </c>
      <c r="DA789" s="35">
        <f t="shared" si="1817"/>
        <v>1.9367037324675547</v>
      </c>
      <c r="DB789" s="35">
        <f t="shared" si="1817"/>
        <v>0.78570221170638799</v>
      </c>
      <c r="DC789" s="35">
        <f t="shared" si="1817"/>
        <v>1.0851863431174029</v>
      </c>
      <c r="DD789" s="35">
        <f t="shared" si="1817"/>
        <v>1.6248461643215284</v>
      </c>
      <c r="DE789" s="35">
        <f t="shared" si="1817"/>
        <v>0.46398629806539993</v>
      </c>
      <c r="DF789" s="35">
        <f t="shared" si="1817"/>
        <v>0.64084278566639918</v>
      </c>
      <c r="DG789" s="35">
        <f t="shared" si="1817"/>
        <v>0.95953192631592155</v>
      </c>
    </row>
    <row r="790" spans="1:111" x14ac:dyDescent="0.2">
      <c r="B790" s="36">
        <f t="shared" si="1814"/>
        <v>-0.35114855557950969</v>
      </c>
      <c r="D790" s="36">
        <f>$CE$5-$CE$7*SUMPRODUCT($B$5:$CD$5,AE790:DG790)</f>
        <v>0</v>
      </c>
      <c r="F790" s="36">
        <f>SUMPRODUCT($B$7:$CD$7, LN(AE790:DG790))</f>
        <v>-487.23803414472997</v>
      </c>
      <c r="H790" s="36">
        <f t="shared" si="1810"/>
        <v>6.5468981574755454E-6</v>
      </c>
      <c r="I790" s="36">
        <f t="shared" si="1810"/>
        <v>1.6739967710545475E-5</v>
      </c>
      <c r="J790" s="36">
        <f t="shared" si="1810"/>
        <v>-1.4519494669534835E-2</v>
      </c>
      <c r="K790" s="36">
        <f t="shared" si="1810"/>
        <v>-4.4022833333674967E-5</v>
      </c>
      <c r="M790" s="36">
        <v>4.8235382452761907E-18</v>
      </c>
      <c r="N790" s="36">
        <f>IFERROR(M790/(MAX(ABS(M788),ABS(M789),ABS(M790),ABS(M791))),0)</f>
        <v>1.6278429877834614E-3</v>
      </c>
      <c r="P790" s="36">
        <f>L841</f>
        <v>0</v>
      </c>
      <c r="R790" s="36">
        <f>H841*J841</f>
        <v>-5.7638962722176616E-18</v>
      </c>
      <c r="T790" s="36">
        <f>P790-D790</f>
        <v>0</v>
      </c>
      <c r="V790" s="36">
        <v>-5.6258264166858444E-18</v>
      </c>
      <c r="X790" s="36">
        <v>8.0862321234541421E-6</v>
      </c>
      <c r="Y790" s="36">
        <v>2.2025957088992484E-5</v>
      </c>
      <c r="Z790" s="36">
        <v>-1.4519504775323712E-2</v>
      </c>
      <c r="AA790" s="36">
        <v>-4.5005105346636193E-5</v>
      </c>
      <c r="AC790" s="44">
        <f t="shared" si="1815"/>
        <v>0.99999999999999989</v>
      </c>
      <c r="AD790" s="37" t="s">
        <v>405</v>
      </c>
      <c r="AE790" s="36">
        <f t="shared" ref="AE790:BJ790" si="1818">AE789/$AC789</f>
        <v>8.1791814154624359E-3</v>
      </c>
      <c r="AF790" s="36">
        <f t="shared" si="1818"/>
        <v>1.1296819377232941E-2</v>
      </c>
      <c r="AG790" s="36">
        <f t="shared" si="1818"/>
        <v>1.6914692808794617E-2</v>
      </c>
      <c r="AH790" s="36">
        <f t="shared" si="1818"/>
        <v>6.8621293631067615E-3</v>
      </c>
      <c r="AI790" s="36">
        <f t="shared" si="1818"/>
        <v>9.4777499141508858E-3</v>
      </c>
      <c r="AJ790" s="36">
        <f t="shared" si="1818"/>
        <v>1.4191005712592804E-2</v>
      </c>
      <c r="AK790" s="36">
        <f t="shared" si="1818"/>
        <v>4.0523419084170821E-3</v>
      </c>
      <c r="AL790" s="36">
        <f t="shared" si="1818"/>
        <v>5.5969628583658181E-3</v>
      </c>
      <c r="AM790" s="36">
        <f t="shared" si="1818"/>
        <v>8.3803152241493754E-3</v>
      </c>
      <c r="AN790" s="36">
        <f t="shared" si="1818"/>
        <v>1.4014208193934089E-2</v>
      </c>
      <c r="AO790" s="36">
        <f t="shared" si="1818"/>
        <v>1.9355968603718809E-2</v>
      </c>
      <c r="AP790" s="36">
        <f t="shared" si="1818"/>
        <v>2.8981632087382355E-2</v>
      </c>
      <c r="AQ790" s="36">
        <f t="shared" si="1818"/>
        <v>1.1757571407633264E-2</v>
      </c>
      <c r="AR790" s="36">
        <f t="shared" si="1818"/>
        <v>1.6239175262191183E-2</v>
      </c>
      <c r="AS790" s="36">
        <f t="shared" si="1818"/>
        <v>2.431486703077847E-2</v>
      </c>
      <c r="AT790" s="36">
        <f t="shared" si="1818"/>
        <v>6.9432820098844026E-3</v>
      </c>
      <c r="AU790" s="36">
        <f t="shared" si="1818"/>
        <v>9.5898353107283819E-3</v>
      </c>
      <c r="AV790" s="36">
        <f t="shared" si="1818"/>
        <v>1.4358830831163894E-2</v>
      </c>
      <c r="AW790" s="36">
        <f t="shared" si="1818"/>
        <v>2.8732948675535313E-2</v>
      </c>
      <c r="AX790" s="36">
        <f t="shared" si="1818"/>
        <v>3.9685014291185657E-2</v>
      </c>
      <c r="AY790" s="36">
        <f t="shared" si="1818"/>
        <v>5.9420249490830503E-2</v>
      </c>
      <c r="AZ790" s="36">
        <f t="shared" si="1818"/>
        <v>2.4106227846015179E-2</v>
      </c>
      <c r="BA790" s="36">
        <f t="shared" si="1818"/>
        <v>3.3294737946274043E-2</v>
      </c>
      <c r="BB790" s="36">
        <f t="shared" si="1818"/>
        <v>4.9852108430230253E-2</v>
      </c>
      <c r="BC790" s="36">
        <f t="shared" si="1818"/>
        <v>1.4235621654038808E-2</v>
      </c>
      <c r="BD790" s="36">
        <f t="shared" si="1818"/>
        <v>1.9661777674264993E-2</v>
      </c>
      <c r="BE790" s="36">
        <f t="shared" si="1818"/>
        <v>2.9439519065451277E-2</v>
      </c>
      <c r="BF790" s="36">
        <f t="shared" si="1818"/>
        <v>5.1920934921356665E-3</v>
      </c>
      <c r="BG790" s="36">
        <f t="shared" si="1818"/>
        <v>7.1711506801254953E-3</v>
      </c>
      <c r="BH790" s="36">
        <f t="shared" si="1818"/>
        <v>1.0737341794130039E-2</v>
      </c>
      <c r="BI790" s="36">
        <f t="shared" si="1818"/>
        <v>4.3560370407024771E-3</v>
      </c>
      <c r="BJ790" s="36">
        <f t="shared" si="1818"/>
        <v>6.0164166986593224E-3</v>
      </c>
      <c r="BK790" s="36">
        <f t="shared" ref="BK790:CP790" si="1819">BK789/$AC789</f>
        <v>9.0083621654267216E-3</v>
      </c>
      <c r="BL790" s="36">
        <f t="shared" si="1819"/>
        <v>2.5724014399320415E-3</v>
      </c>
      <c r="BM790" s="36">
        <f t="shared" si="1819"/>
        <v>3.5529172121930752E-3</v>
      </c>
      <c r="BN790" s="36">
        <f t="shared" si="1819"/>
        <v>5.3197719829388788E-3</v>
      </c>
      <c r="BO790" s="36">
        <f t="shared" si="1819"/>
        <v>8.8961322001739254E-3</v>
      </c>
      <c r="BP790" s="36">
        <f t="shared" si="1819"/>
        <v>1.2287048485238759E-2</v>
      </c>
      <c r="BQ790" s="36">
        <f t="shared" si="1819"/>
        <v>1.8397359797876611E-2</v>
      </c>
      <c r="BR790" s="36">
        <f t="shared" si="1819"/>
        <v>7.463633203377432E-3</v>
      </c>
      <c r="BS790" s="36">
        <f t="shared" si="1819"/>
        <v>1.0308527456925997E-2</v>
      </c>
      <c r="BT790" s="36">
        <f t="shared" si="1819"/>
        <v>1.5434926364878939E-2</v>
      </c>
      <c r="BU790" s="36">
        <f t="shared" si="1819"/>
        <v>4.4075522361482255E-3</v>
      </c>
      <c r="BV790" s="36">
        <f t="shared" si="1819"/>
        <v>6.0875678112918526E-3</v>
      </c>
      <c r="BW790" s="36">
        <f t="shared" si="1819"/>
        <v>9.1148965069077128E-3</v>
      </c>
      <c r="BX790" s="36">
        <f t="shared" si="1819"/>
        <v>1.8239497114722013E-2</v>
      </c>
      <c r="BY790" s="36">
        <f t="shared" si="1819"/>
        <v>2.5191800251190097E-2</v>
      </c>
      <c r="BZ790" s="36">
        <f t="shared" si="1819"/>
        <v>3.7719604812674973E-2</v>
      </c>
      <c r="CA790" s="36">
        <f t="shared" si="1819"/>
        <v>1.5302483508022125E-2</v>
      </c>
      <c r="CB790" s="36">
        <f t="shared" si="1819"/>
        <v>2.1135292571749141E-2</v>
      </c>
      <c r="CC790" s="36">
        <f t="shared" si="1819"/>
        <v>3.1645808376437136E-2</v>
      </c>
      <c r="CD790" s="36">
        <f t="shared" si="1819"/>
        <v>9.0366840875678988E-3</v>
      </c>
      <c r="CE790" s="36">
        <f t="shared" si="1819"/>
        <v>1.248117418124267E-2</v>
      </c>
      <c r="CF790" s="36">
        <f t="shared" si="1819"/>
        <v>1.8688023603727764E-2</v>
      </c>
      <c r="CG790" s="36">
        <f t="shared" si="1819"/>
        <v>2.0922223163097743E-3</v>
      </c>
      <c r="CH790" s="36">
        <f t="shared" si="1819"/>
        <v>2.889709422471728E-3</v>
      </c>
      <c r="CI790" s="36">
        <f t="shared" si="1819"/>
        <v>4.3267530050357375E-3</v>
      </c>
      <c r="CJ790" s="36">
        <f t="shared" si="1819"/>
        <v>1.755322380275731E-3</v>
      </c>
      <c r="CK790" s="36">
        <f t="shared" si="1819"/>
        <v>2.4243941870885134E-3</v>
      </c>
      <c r="CL790" s="36">
        <f t="shared" si="1819"/>
        <v>3.6300379383488093E-3</v>
      </c>
      <c r="CM790" s="36">
        <f t="shared" si="1819"/>
        <v>1.0365829712591359E-3</v>
      </c>
      <c r="CN790" s="36">
        <f t="shared" si="1819"/>
        <v>1.4316946893600403E-3</v>
      </c>
      <c r="CO790" s="36">
        <f t="shared" si="1819"/>
        <v>2.1436720423549326E-3</v>
      </c>
      <c r="CP790" s="36">
        <f t="shared" si="1819"/>
        <v>3.5848133987259716E-3</v>
      </c>
      <c r="CQ790" s="36">
        <f t="shared" ref="CQ790:DG790" si="1820">CQ789/$AC789</f>
        <v>4.951227685197665E-3</v>
      </c>
      <c r="CR790" s="36">
        <f t="shared" si="1820"/>
        <v>7.4134579411175147E-3</v>
      </c>
      <c r="CS790" s="36">
        <f t="shared" si="1820"/>
        <v>3.0075690995374788E-3</v>
      </c>
      <c r="CT790" s="36">
        <f t="shared" si="1820"/>
        <v>4.1539566316247407E-3</v>
      </c>
      <c r="CU790" s="36">
        <f t="shared" si="1820"/>
        <v>6.2197064517639485E-3</v>
      </c>
      <c r="CV790" s="36">
        <f t="shared" si="1820"/>
        <v>1.776081105384188E-3</v>
      </c>
      <c r="CW790" s="36">
        <f t="shared" si="1820"/>
        <v>2.4530654631172541E-3</v>
      </c>
      <c r="CX790" s="36">
        <f t="shared" si="1820"/>
        <v>3.6729673515108613E-3</v>
      </c>
      <c r="CY790" s="36">
        <f t="shared" si="1820"/>
        <v>7.3498450980304499E-3</v>
      </c>
      <c r="CZ790" s="36">
        <f t="shared" si="1820"/>
        <v>1.0151367026304868E-2</v>
      </c>
      <c r="DA790" s="36">
        <f t="shared" si="1820"/>
        <v>1.5199610536867057E-2</v>
      </c>
      <c r="DB790" s="36">
        <f t="shared" si="1820"/>
        <v>6.1663368617957855E-3</v>
      </c>
      <c r="DC790" s="36">
        <f t="shared" si="1820"/>
        <v>8.516743939092828E-3</v>
      </c>
      <c r="DD790" s="36">
        <f t="shared" si="1820"/>
        <v>1.2752094430335523E-2</v>
      </c>
      <c r="DE790" s="36">
        <f t="shared" si="1820"/>
        <v>3.6414506291322694E-3</v>
      </c>
      <c r="DF790" s="36">
        <f t="shared" si="1820"/>
        <v>5.0294531859448564E-3</v>
      </c>
      <c r="DG790" s="36">
        <f t="shared" si="1820"/>
        <v>7.5305847421018261E-3</v>
      </c>
    </row>
    <row r="791" spans="1:111" x14ac:dyDescent="0.2">
      <c r="B791" s="35">
        <f t="shared" si="1814"/>
        <v>0.36329528352233337</v>
      </c>
      <c r="D791" s="35">
        <f>$CE$6-$CE$7*SUMPRODUCT($B$6:$CD$6,AE790:DG790)</f>
        <v>-8.5265128291212022E-14</v>
      </c>
      <c r="H791" s="35">
        <f t="shared" si="1810"/>
        <v>-7.5303933877087295E-5</v>
      </c>
      <c r="I791" s="35">
        <f t="shared" si="1810"/>
        <v>1.2916321111715659E-4</v>
      </c>
      <c r="J791" s="35">
        <f t="shared" si="1810"/>
        <v>-4.4022833333674967E-5</v>
      </c>
      <c r="K791" s="35">
        <f t="shared" si="1810"/>
        <v>-1.2720586485033887E-2</v>
      </c>
      <c r="M791" s="35">
        <v>1.0723159060520519E-15</v>
      </c>
      <c r="N791" s="35">
        <f>IFERROR(M791/(MAX(ABS(M788),ABS(M789),ABS(M790),ABS(M791))),0)</f>
        <v>0.36188412729285879</v>
      </c>
      <c r="P791" s="35">
        <f>L842</f>
        <v>3.1974423109204508E-14</v>
      </c>
      <c r="R791" s="35">
        <f>H842*J842</f>
        <v>-1.2813659474113333E-15</v>
      </c>
      <c r="T791" s="35">
        <f>P791-D791</f>
        <v>1.1723955140041653E-13</v>
      </c>
      <c r="V791" s="35">
        <v>-1.4654388158778945E-15</v>
      </c>
      <c r="X791" s="35">
        <v>-5.0979003726305504E-4</v>
      </c>
      <c r="Y791" s="35">
        <v>1.2995270435473179E-3</v>
      </c>
      <c r="Z791" s="35">
        <v>-4.5005105346636193E-5</v>
      </c>
      <c r="AA791" s="35">
        <v>-1.2657881195413521E-2</v>
      </c>
    </row>
    <row r="792" spans="1:111" x14ac:dyDescent="0.2">
      <c r="B792" s="3"/>
    </row>
    <row r="793" spans="1:111" ht="13.5" thickBot="1" x14ac:dyDescent="0.25">
      <c r="B793" s="39" t="s">
        <v>406</v>
      </c>
      <c r="D793" s="39" t="s">
        <v>407</v>
      </c>
      <c r="E793" s="39" t="s">
        <v>408</v>
      </c>
      <c r="F793" s="39" t="s">
        <v>409</v>
      </c>
      <c r="H793" s="39" t="s">
        <v>386</v>
      </c>
      <c r="I793" s="39" t="s">
        <v>410</v>
      </c>
      <c r="J793" s="39" t="s">
        <v>411</v>
      </c>
      <c r="K793" s="39" t="s">
        <v>388</v>
      </c>
      <c r="L793" s="39" t="s">
        <v>412</v>
      </c>
      <c r="M793" s="39" t="s">
        <v>413</v>
      </c>
    </row>
    <row r="794" spans="1:111" ht="13.5" thickTop="1" x14ac:dyDescent="0.2">
      <c r="B794" s="32">
        <v>1</v>
      </c>
      <c r="D794" s="32">
        <v>0</v>
      </c>
      <c r="E794" s="32"/>
      <c r="F794" s="32" t="b">
        <v>0</v>
      </c>
      <c r="H794" s="32">
        <v>0</v>
      </c>
      <c r="I794" s="32">
        <f>B788</f>
        <v>-0.68168263192241008</v>
      </c>
      <c r="J794" s="32">
        <f>IF(SUMPRODUCT(L794:L797,N788:N791)&gt;0,N788,-N788)</f>
        <v>1</v>
      </c>
      <c r="K794" s="32">
        <f>I794+J794*H794</f>
        <v>-0.68168263192241008</v>
      </c>
      <c r="L794" s="32">
        <f>D788</f>
        <v>1.6342482922482304E-13</v>
      </c>
      <c r="M794" s="32">
        <f>SUMPRODUCT(L794:L797,J794:J797)</f>
        <v>1.9428092576500195E-13</v>
      </c>
    </row>
    <row r="795" spans="1:111" ht="13.5" thickBot="1" x14ac:dyDescent="0.25">
      <c r="H795" s="33">
        <f>H794</f>
        <v>0</v>
      </c>
      <c r="I795" s="33">
        <f>B789</f>
        <v>0.62822621380088572</v>
      </c>
      <c r="J795" s="32">
        <f>IF(SUMPRODUCT(L794:L797,N788:N791)&gt;0,N789,-N789)</f>
        <v>6.1274038296775211E-3</v>
      </c>
      <c r="K795" s="33">
        <f t="shared" ref="K795:K797" si="1821">I795+J795*H795</f>
        <v>0.62822621380088572</v>
      </c>
      <c r="L795" s="32">
        <f>D789</f>
        <v>0</v>
      </c>
      <c r="M795" s="39" t="s">
        <v>414</v>
      </c>
    </row>
    <row r="796" spans="1:111" ht="13.5" thickTop="1" x14ac:dyDescent="0.2">
      <c r="H796" s="33">
        <f t="shared" ref="H796:H797" si="1822">H795</f>
        <v>0</v>
      </c>
      <c r="I796" s="32">
        <f>B790</f>
        <v>-0.35114855557950969</v>
      </c>
      <c r="J796" s="32">
        <f>IF(SUMPRODUCT(L794:L797,N788:N791)&gt;0,N790,-N790)</f>
        <v>-1.6278429877834614E-3</v>
      </c>
      <c r="K796" s="32">
        <f t="shared" si="1821"/>
        <v>-0.35114855557950969</v>
      </c>
      <c r="L796" s="32">
        <f>D790</f>
        <v>0</v>
      </c>
      <c r="M796" s="32">
        <f>F790</f>
        <v>-487.23803414472997</v>
      </c>
    </row>
    <row r="797" spans="1:111" x14ac:dyDescent="0.2">
      <c r="H797" s="33">
        <f t="shared" si="1822"/>
        <v>0</v>
      </c>
      <c r="I797" s="34">
        <f>B791</f>
        <v>0.36329528352233337</v>
      </c>
      <c r="J797" s="32">
        <f>IF(SUMPRODUCT(L794:L797,N788:N791)&gt;0,N791,-N791)</f>
        <v>-0.36188412729285879</v>
      </c>
      <c r="K797" s="34">
        <f t="shared" si="1821"/>
        <v>0.36329528352233337</v>
      </c>
      <c r="L797" s="32">
        <f>D791</f>
        <v>-8.5265128291212022E-14</v>
      </c>
    </row>
    <row r="798" spans="1:111" ht="13.5" thickBot="1" x14ac:dyDescent="0.25">
      <c r="B798" s="39" t="s">
        <v>406</v>
      </c>
      <c r="D798" s="39" t="s">
        <v>407</v>
      </c>
      <c r="E798" s="39" t="s">
        <v>408</v>
      </c>
      <c r="F798" s="39" t="s">
        <v>409</v>
      </c>
      <c r="H798" s="39" t="s">
        <v>386</v>
      </c>
      <c r="I798" s="39" t="s">
        <v>410</v>
      </c>
      <c r="J798" s="39" t="s">
        <v>411</v>
      </c>
      <c r="K798" s="39" t="s">
        <v>388</v>
      </c>
      <c r="L798" s="39" t="s">
        <v>412</v>
      </c>
      <c r="M798" s="39" t="s">
        <v>413</v>
      </c>
      <c r="O798" s="45" t="s">
        <v>375</v>
      </c>
    </row>
    <row r="799" spans="1:111" ht="14.25" thickTop="1" thickBot="1" x14ac:dyDescent="0.25">
      <c r="B799" s="32">
        <f>1+B794</f>
        <v>2</v>
      </c>
      <c r="D799" s="32">
        <v>0</v>
      </c>
      <c r="E799" s="32">
        <f>H799</f>
        <v>5.3320558221249067E-14</v>
      </c>
      <c r="F799" s="32" t="b">
        <f>OR(F794,M799*M794&lt;=0)</f>
        <v>1</v>
      </c>
      <c r="H799" s="32">
        <f>ABS(H781)</f>
        <v>5.3320558221249067E-14</v>
      </c>
      <c r="I799" s="32">
        <f>I794</f>
        <v>-0.68168263192241008</v>
      </c>
      <c r="J799" s="32">
        <f>J794</f>
        <v>1</v>
      </c>
      <c r="K799" s="32">
        <f>I799+J799*H799</f>
        <v>-0.68168263192235679</v>
      </c>
      <c r="L799" s="32">
        <f>$CE$3-$CE$7*SUMPRODUCT($B$3:$CD$3,Q801:CS801)</f>
        <v>-2.7782220968219917E-12</v>
      </c>
      <c r="M799" s="32">
        <f>SUMPRODUCT(L799:L802,J799:J802)</f>
        <v>-3.298918725937511E-12</v>
      </c>
      <c r="O799" s="46">
        <f>SUM(Q799:CS799)</f>
        <v>7.362605083825656</v>
      </c>
      <c r="P799" s="39" t="s">
        <v>402</v>
      </c>
      <c r="Q799" s="32">
        <f t="shared" ref="Q799:AV799" si="1823">SUMPRODUCT(B$3:B$6,$K799:$K802)</f>
        <v>4.1309690178666481E-2</v>
      </c>
      <c r="R799" s="32">
        <f t="shared" si="1823"/>
        <v>0.36423883108739008</v>
      </c>
      <c r="S799" s="32">
        <f t="shared" si="1823"/>
        <v>0.76790025722329458</v>
      </c>
      <c r="T799" s="32">
        <f t="shared" si="1823"/>
        <v>-0.13426458761108842</v>
      </c>
      <c r="U799" s="32">
        <f t="shared" si="1823"/>
        <v>0.18866455329763518</v>
      </c>
      <c r="V799" s="32">
        <f t="shared" si="1823"/>
        <v>0.59232597943353971</v>
      </c>
      <c r="W799" s="32">
        <f t="shared" si="1823"/>
        <v>-0.66098742098035312</v>
      </c>
      <c r="X799" s="32">
        <f t="shared" si="1823"/>
        <v>-0.33805828007162952</v>
      </c>
      <c r="Y799" s="32">
        <f t="shared" si="1823"/>
        <v>6.5603146064274975E-2</v>
      </c>
      <c r="Z799" s="32">
        <f t="shared" si="1823"/>
        <v>0.57978930200799739</v>
      </c>
      <c r="AA799" s="32">
        <f t="shared" si="1823"/>
        <v>0.90271844291672099</v>
      </c>
      <c r="AB799" s="32">
        <f t="shared" si="1823"/>
        <v>1.3063798690526254</v>
      </c>
      <c r="AC799" s="32">
        <f t="shared" si="1823"/>
        <v>0.40421502421824246</v>
      </c>
      <c r="AD799" s="32">
        <f t="shared" si="1823"/>
        <v>0.72714416512696611</v>
      </c>
      <c r="AE799" s="32">
        <f t="shared" si="1823"/>
        <v>1.1308055912628705</v>
      </c>
      <c r="AF799" s="32">
        <f t="shared" si="1823"/>
        <v>-0.12250780915102222</v>
      </c>
      <c r="AG799" s="32">
        <f t="shared" si="1823"/>
        <v>0.20042133175770138</v>
      </c>
      <c r="AH799" s="32">
        <f t="shared" si="1823"/>
        <v>0.60408275789360588</v>
      </c>
      <c r="AI799" s="32">
        <f t="shared" si="1823"/>
        <v>1.2977621177804386</v>
      </c>
      <c r="AJ799" s="32">
        <f t="shared" si="1823"/>
        <v>1.6206912586891622</v>
      </c>
      <c r="AK799" s="32">
        <f t="shared" si="1823"/>
        <v>2.0243526848250668</v>
      </c>
      <c r="AL799" s="32">
        <f t="shared" si="1823"/>
        <v>1.1221878399906837</v>
      </c>
      <c r="AM799" s="32">
        <f t="shared" si="1823"/>
        <v>1.4451169808994073</v>
      </c>
      <c r="AN799" s="32">
        <f t="shared" si="1823"/>
        <v>1.8487784070353117</v>
      </c>
      <c r="AO799" s="32">
        <f t="shared" si="1823"/>
        <v>0.5954650066214191</v>
      </c>
      <c r="AP799" s="32">
        <f t="shared" si="1823"/>
        <v>0.9183941475301427</v>
      </c>
      <c r="AQ799" s="32">
        <f t="shared" si="1823"/>
        <v>1.3220555736660471</v>
      </c>
      <c r="AR799" s="32">
        <f t="shared" si="1823"/>
        <v>-0.41314539776957138</v>
      </c>
      <c r="AS799" s="32">
        <f t="shared" si="1823"/>
        <v>-9.0216256860847777E-2</v>
      </c>
      <c r="AT799" s="32">
        <f t="shared" si="1823"/>
        <v>0.31344516927505672</v>
      </c>
      <c r="AU799" s="32">
        <f t="shared" si="1823"/>
        <v>-0.58871967555932625</v>
      </c>
      <c r="AV799" s="32">
        <f t="shared" si="1823"/>
        <v>-0.26579053465060265</v>
      </c>
      <c r="AW799" s="32">
        <f t="shared" ref="AW799:CB799" si="1824">SUMPRODUCT(AH$3:AH$6,$K799:$K802)</f>
        <v>0.13787089148530182</v>
      </c>
      <c r="AX799" s="32">
        <f t="shared" si="1824"/>
        <v>-1.1154425089285909</v>
      </c>
      <c r="AY799" s="32">
        <f t="shared" si="1824"/>
        <v>-0.79251336801986727</v>
      </c>
      <c r="AZ799" s="32">
        <f t="shared" si="1824"/>
        <v>-0.38885194188396283</v>
      </c>
      <c r="BA799" s="32">
        <f t="shared" si="1824"/>
        <v>0.12533421405975953</v>
      </c>
      <c r="BB799" s="32">
        <f t="shared" si="1824"/>
        <v>0.44826335496848313</v>
      </c>
      <c r="BC799" s="32">
        <f t="shared" si="1824"/>
        <v>0.85192478110438763</v>
      </c>
      <c r="BD799" s="32">
        <f t="shared" si="1824"/>
        <v>-5.0240063729995399E-2</v>
      </c>
      <c r="BE799" s="32">
        <f t="shared" si="1824"/>
        <v>0.2726890771787282</v>
      </c>
      <c r="BF799" s="32">
        <f t="shared" si="1824"/>
        <v>0.67635050331463265</v>
      </c>
      <c r="BG799" s="32">
        <f t="shared" si="1824"/>
        <v>-0.57696289709926007</v>
      </c>
      <c r="BH799" s="32">
        <f t="shared" si="1824"/>
        <v>-0.25403375619053647</v>
      </c>
      <c r="BI799" s="32">
        <f t="shared" si="1824"/>
        <v>0.14962766994536802</v>
      </c>
      <c r="BJ799" s="32">
        <f t="shared" si="1824"/>
        <v>0.84330702983220074</v>
      </c>
      <c r="BK799" s="32">
        <f t="shared" si="1824"/>
        <v>1.1662361707409243</v>
      </c>
      <c r="BL799" s="32">
        <f t="shared" si="1824"/>
        <v>1.5698975968768287</v>
      </c>
      <c r="BM799" s="32">
        <f t="shared" si="1824"/>
        <v>0.66773275204244587</v>
      </c>
      <c r="BN799" s="32">
        <f t="shared" si="1824"/>
        <v>0.99066189295116946</v>
      </c>
      <c r="BO799" s="32">
        <f t="shared" si="1824"/>
        <v>1.3943233190870739</v>
      </c>
      <c r="BP799" s="32">
        <f t="shared" si="1824"/>
        <v>0.14100991867318119</v>
      </c>
      <c r="BQ799" s="32">
        <f t="shared" si="1824"/>
        <v>0.46393905958190479</v>
      </c>
      <c r="BR799" s="32">
        <f t="shared" si="1824"/>
        <v>0.86760048571780923</v>
      </c>
      <c r="BS799" s="32">
        <f t="shared" si="1824"/>
        <v>-1.3220555736660471</v>
      </c>
      <c r="BT799" s="32">
        <f t="shared" si="1824"/>
        <v>-0.99912643275732349</v>
      </c>
      <c r="BU799" s="32">
        <f t="shared" si="1824"/>
        <v>-0.5954650066214191</v>
      </c>
      <c r="BV799" s="32">
        <f t="shared" si="1824"/>
        <v>-1.497629851455802</v>
      </c>
      <c r="BW799" s="32">
        <f t="shared" si="1824"/>
        <v>-1.1747007105470784</v>
      </c>
      <c r="BX799" s="32">
        <f t="shared" si="1824"/>
        <v>-0.77103928441117398</v>
      </c>
      <c r="BY799" s="32">
        <f t="shared" si="1824"/>
        <v>-2.0243526848250668</v>
      </c>
      <c r="BZ799" s="32">
        <f t="shared" si="1824"/>
        <v>-1.701423543916343</v>
      </c>
      <c r="CA799" s="32">
        <f t="shared" si="1824"/>
        <v>-1.2977621177804386</v>
      </c>
      <c r="CB799" s="32">
        <f t="shared" si="1824"/>
        <v>-0.78357596183671618</v>
      </c>
      <c r="CC799" s="32">
        <f t="shared" ref="CC799:CS799" si="1825">SUMPRODUCT(BN$3:BN$6,$K799:$K802)</f>
        <v>-0.46064682092799258</v>
      </c>
      <c r="CD799" s="32">
        <f t="shared" si="1825"/>
        <v>-5.6985394792088084E-2</v>
      </c>
      <c r="CE799" s="32">
        <f t="shared" si="1825"/>
        <v>-0.95915023962647106</v>
      </c>
      <c r="CF799" s="32">
        <f t="shared" si="1825"/>
        <v>-0.63622109871774746</v>
      </c>
      <c r="CG799" s="32">
        <f t="shared" si="1825"/>
        <v>-0.23255967258184301</v>
      </c>
      <c r="CH799" s="32">
        <f t="shared" si="1825"/>
        <v>-1.4858730729957357</v>
      </c>
      <c r="CI799" s="32">
        <f t="shared" si="1825"/>
        <v>-1.1629439320870121</v>
      </c>
      <c r="CJ799" s="32">
        <f t="shared" si="1825"/>
        <v>-0.75928250595110769</v>
      </c>
      <c r="CK799" s="32">
        <f t="shared" si="1825"/>
        <v>-6.5603146064274975E-2</v>
      </c>
      <c r="CL799" s="32">
        <f t="shared" si="1825"/>
        <v>0.25732599484444862</v>
      </c>
      <c r="CM799" s="32">
        <f t="shared" si="1825"/>
        <v>0.66098742098035312</v>
      </c>
      <c r="CN799" s="32">
        <f t="shared" si="1825"/>
        <v>-0.24117742385402988</v>
      </c>
      <c r="CO799" s="32">
        <f t="shared" si="1825"/>
        <v>8.1751717054693723E-2</v>
      </c>
      <c r="CP799" s="32">
        <f t="shared" si="1825"/>
        <v>0.48541314319059825</v>
      </c>
      <c r="CQ799" s="32">
        <f t="shared" si="1825"/>
        <v>-0.76790025722329458</v>
      </c>
      <c r="CR799" s="32">
        <f t="shared" si="1825"/>
        <v>-0.44497111631457098</v>
      </c>
      <c r="CS799" s="32">
        <f t="shared" si="1825"/>
        <v>-4.1309690178666481E-2</v>
      </c>
    </row>
    <row r="800" spans="1:111" ht="14.25" thickTop="1" thickBot="1" x14ac:dyDescent="0.25">
      <c r="H800" s="33">
        <f>H799</f>
        <v>5.3320558221249067E-14</v>
      </c>
      <c r="I800" s="33">
        <f t="shared" ref="I800:J800" si="1826">I795</f>
        <v>0.62822621380088572</v>
      </c>
      <c r="J800" s="33">
        <f t="shared" si="1826"/>
        <v>6.1274038296775211E-3</v>
      </c>
      <c r="K800" s="33">
        <f t="shared" ref="K800:K802" si="1827">I800+J800*H800</f>
        <v>0.62822621380088606</v>
      </c>
      <c r="L800" s="33">
        <f>$CE$4-$CE$7*SUMPRODUCT($B$4:$CD$4,Q801:CS801)</f>
        <v>0</v>
      </c>
      <c r="M800" s="39" t="s">
        <v>414</v>
      </c>
      <c r="O800" s="47">
        <f t="shared" ref="O800:O801" si="1828">SUM(Q800:CS800)</f>
        <v>127.41798401807526</v>
      </c>
      <c r="P800" s="39" t="s">
        <v>404</v>
      </c>
      <c r="Q800" s="33">
        <f>EXP(Q799)</f>
        <v>1.0421748068763272</v>
      </c>
      <c r="R800" s="33">
        <f>EXP(R799)</f>
        <v>1.4394179508633203</v>
      </c>
      <c r="S800" s="33">
        <f t="shared" ref="S800:CD800" si="1829">EXP(S799)</f>
        <v>2.1552360579815546</v>
      </c>
      <c r="T800" s="33">
        <f t="shared" si="1829"/>
        <v>0.87435868951829931</v>
      </c>
      <c r="U800" s="33">
        <f t="shared" si="1829"/>
        <v>1.2076357870885668</v>
      </c>
      <c r="V800" s="33">
        <f t="shared" si="1829"/>
        <v>1.8081893390874888</v>
      </c>
      <c r="W800" s="33">
        <f t="shared" si="1829"/>
        <v>0.51634123652246255</v>
      </c>
      <c r="X800" s="33">
        <f t="shared" si="1829"/>
        <v>0.71315372403700183</v>
      </c>
      <c r="Y800" s="33">
        <f t="shared" si="1829"/>
        <v>1.0678028712970526</v>
      </c>
      <c r="Z800" s="33">
        <f t="shared" si="1829"/>
        <v>1.7856621556806676</v>
      </c>
      <c r="AA800" s="33">
        <f t="shared" si="1829"/>
        <v>2.4662984982029603</v>
      </c>
      <c r="AB800" s="33">
        <f t="shared" si="1829"/>
        <v>3.6927811341276677</v>
      </c>
      <c r="AC800" s="33">
        <f t="shared" si="1829"/>
        <v>1.4981260457091889</v>
      </c>
      <c r="AD800" s="33">
        <f t="shared" si="1829"/>
        <v>2.0691629740245574</v>
      </c>
      <c r="AE800" s="33">
        <f t="shared" si="1829"/>
        <v>3.098151338729227</v>
      </c>
      <c r="AF800" s="33">
        <f t="shared" si="1829"/>
        <v>0.8846989961684375</v>
      </c>
      <c r="AG800" s="33">
        <f t="shared" si="1829"/>
        <v>1.2219174823583379</v>
      </c>
      <c r="AH800" s="33">
        <f t="shared" si="1829"/>
        <v>1.8295732773634108</v>
      </c>
      <c r="AI800" s="33">
        <f t="shared" si="1829"/>
        <v>3.6610943951315247</v>
      </c>
      <c r="AJ800" s="33">
        <f t="shared" si="1829"/>
        <v>5.0565845167112817</v>
      </c>
      <c r="AK800" s="33">
        <f t="shared" si="1829"/>
        <v>7.5712083999723712</v>
      </c>
      <c r="AL800" s="33">
        <f t="shared" si="1829"/>
        <v>3.0715669544196338</v>
      </c>
      <c r="AM800" s="33">
        <f t="shared" si="1829"/>
        <v>4.2423483875242649</v>
      </c>
      <c r="AN800" s="33">
        <f t="shared" si="1829"/>
        <v>6.3520551552301692</v>
      </c>
      <c r="AO800" s="33">
        <f t="shared" si="1829"/>
        <v>1.8138742124016778</v>
      </c>
      <c r="AP800" s="33">
        <f t="shared" si="1829"/>
        <v>2.5052640734663956</v>
      </c>
      <c r="AQ800" s="33">
        <f t="shared" si="1829"/>
        <v>3.7511241697813373</v>
      </c>
      <c r="AR800" s="33">
        <f t="shared" si="1829"/>
        <v>0.66156608560131624</v>
      </c>
      <c r="AS800" s="33">
        <f t="shared" si="1829"/>
        <v>0.91373356275145357</v>
      </c>
      <c r="AT800" s="33">
        <f t="shared" si="1829"/>
        <v>1.3681304451210641</v>
      </c>
      <c r="AU800" s="33">
        <f t="shared" si="1829"/>
        <v>0.55503745803438997</v>
      </c>
      <c r="AV800" s="33">
        <f t="shared" si="1829"/>
        <v>0.76659968675586609</v>
      </c>
      <c r="AW800" s="33">
        <f t="shared" si="1829"/>
        <v>1.1478273464233684</v>
      </c>
      <c r="AX800" s="33">
        <f t="shared" si="1829"/>
        <v>0.32777020556134517</v>
      </c>
      <c r="AY800" s="33">
        <f t="shared" si="1829"/>
        <v>0.4527055485607685</v>
      </c>
      <c r="AZ800" s="33">
        <f t="shared" si="1829"/>
        <v>0.6778346215019061</v>
      </c>
      <c r="BA800" s="33">
        <f t="shared" si="1829"/>
        <v>1.1335272305044828</v>
      </c>
      <c r="BB800" s="33">
        <f t="shared" si="1829"/>
        <v>1.5655909475214922</v>
      </c>
      <c r="BC800" s="33">
        <f t="shared" si="1829"/>
        <v>2.3441544967006083</v>
      </c>
      <c r="BD800" s="33">
        <f t="shared" si="1829"/>
        <v>0.95100109622475237</v>
      </c>
      <c r="BE800" s="33">
        <f t="shared" si="1829"/>
        <v>1.3134917867565066</v>
      </c>
      <c r="BF800" s="33">
        <f t="shared" si="1829"/>
        <v>1.9666872008803009</v>
      </c>
      <c r="BG800" s="33">
        <f t="shared" si="1829"/>
        <v>0.56160142038438454</v>
      </c>
      <c r="BH800" s="33">
        <f t="shared" si="1829"/>
        <v>0.77566561808814638</v>
      </c>
      <c r="BI800" s="33">
        <f t="shared" si="1829"/>
        <v>1.1614017374435694</v>
      </c>
      <c r="BJ800" s="33">
        <f t="shared" si="1829"/>
        <v>2.3240399518614558</v>
      </c>
      <c r="BK800" s="33">
        <f t="shared" si="1829"/>
        <v>3.2098884017927349</v>
      </c>
      <c r="BL800" s="33">
        <f t="shared" si="1829"/>
        <v>4.806156003189507</v>
      </c>
      <c r="BM800" s="33">
        <f t="shared" si="1829"/>
        <v>1.9498115990620875</v>
      </c>
      <c r="BN800" s="33">
        <f t="shared" si="1829"/>
        <v>2.6930163711245196</v>
      </c>
      <c r="BO800" s="33">
        <f t="shared" si="1829"/>
        <v>4.032245105947915</v>
      </c>
      <c r="BP800" s="33">
        <f t="shared" si="1829"/>
        <v>1.1514360686461591</v>
      </c>
      <c r="BQ800" s="33">
        <f t="shared" si="1829"/>
        <v>1.5903260523524168</v>
      </c>
      <c r="BR800" s="33">
        <f t="shared" si="1829"/>
        <v>2.3811902928691837</v>
      </c>
      <c r="BS800" s="33">
        <f t="shared" si="1829"/>
        <v>0.26658674966184676</v>
      </c>
      <c r="BT800" s="33">
        <f t="shared" si="1829"/>
        <v>0.36820094900941586</v>
      </c>
      <c r="BU800" s="33">
        <f t="shared" si="1829"/>
        <v>0.55130614524583832</v>
      </c>
      <c r="BV800" s="33">
        <f t="shared" si="1829"/>
        <v>0.22365963899656599</v>
      </c>
      <c r="BW800" s="33">
        <f t="shared" si="1829"/>
        <v>0.30891141978398534</v>
      </c>
      <c r="BX800" s="33">
        <f t="shared" si="1829"/>
        <v>0.46253211601356531</v>
      </c>
      <c r="BY800" s="33">
        <f t="shared" si="1829"/>
        <v>0.13207931246531918</v>
      </c>
      <c r="BZ800" s="33">
        <f t="shared" si="1829"/>
        <v>0.18242365104765654</v>
      </c>
      <c r="CA800" s="33">
        <f t="shared" si="1829"/>
        <v>0.27314237003279318</v>
      </c>
      <c r="CB800" s="33">
        <f t="shared" si="1829"/>
        <v>0.45676969634669523</v>
      </c>
      <c r="CC800" s="33">
        <f t="shared" si="1829"/>
        <v>0.6308754500624224</v>
      </c>
      <c r="CD800" s="33">
        <f t="shared" si="1829"/>
        <v>0.94460786546004594</v>
      </c>
      <c r="CE800" s="33">
        <f t="shared" ref="CE800:CS800" si="1830">EXP(CE799)</f>
        <v>0.38321839145816317</v>
      </c>
      <c r="CF800" s="33">
        <f t="shared" si="1830"/>
        <v>0.52928877970018473</v>
      </c>
      <c r="CG800" s="33">
        <f t="shared" si="1830"/>
        <v>0.79250245726802981</v>
      </c>
      <c r="CH800" s="33">
        <f t="shared" si="1830"/>
        <v>0.22630467390067135</v>
      </c>
      <c r="CI800" s="33">
        <f t="shared" si="1830"/>
        <v>0.31256465597479366</v>
      </c>
      <c r="CJ800" s="33">
        <f t="shared" si="1830"/>
        <v>0.46800209529375347</v>
      </c>
      <c r="CK800" s="33">
        <f t="shared" si="1830"/>
        <v>0.93650244523627002</v>
      </c>
      <c r="CL800" s="33">
        <f t="shared" si="1830"/>
        <v>1.293466721519442</v>
      </c>
      <c r="CM800" s="33">
        <f t="shared" si="1830"/>
        <v>1.9367037324676213</v>
      </c>
      <c r="CN800" s="33">
        <f t="shared" si="1830"/>
        <v>0.78570221170644539</v>
      </c>
      <c r="CO800" s="33">
        <f t="shared" si="1830"/>
        <v>1.0851863431174635</v>
      </c>
      <c r="CP800" s="33">
        <f t="shared" si="1830"/>
        <v>1.6248461643215844</v>
      </c>
      <c r="CQ800" s="33">
        <f t="shared" si="1830"/>
        <v>0.46398629806543373</v>
      </c>
      <c r="CR800" s="33">
        <f t="shared" si="1830"/>
        <v>0.64084278566643493</v>
      </c>
      <c r="CS800" s="33">
        <f t="shared" si="1830"/>
        <v>0.95953192631595441</v>
      </c>
    </row>
    <row r="801" spans="2:97" ht="14.25" thickTop="1" thickBot="1" x14ac:dyDescent="0.25">
      <c r="H801" s="32">
        <f t="shared" ref="H801:H802" si="1831">H800</f>
        <v>5.3320558221249067E-14</v>
      </c>
      <c r="I801" s="32">
        <f t="shared" ref="I801:J801" si="1832">I796</f>
        <v>-0.35114855557950969</v>
      </c>
      <c r="J801" s="32">
        <f t="shared" si="1832"/>
        <v>-1.6278429877834614E-3</v>
      </c>
      <c r="K801" s="32">
        <f t="shared" si="1827"/>
        <v>-0.3511485555795098</v>
      </c>
      <c r="L801" s="32">
        <f>$CE$5-$CE$7*SUMPRODUCT($B$5:$CD$5,Q801:CS801)</f>
        <v>0</v>
      </c>
      <c r="M801" s="32">
        <f>SUMPRODUCT($B$7:$CD$7, LN(Q801:CS801))</f>
        <v>-487.23803414472997</v>
      </c>
      <c r="O801" s="48">
        <f t="shared" si="1828"/>
        <v>1.0000000000000004</v>
      </c>
      <c r="P801" s="39" t="s">
        <v>405</v>
      </c>
      <c r="Q801" s="32">
        <f t="shared" ref="Q801:AV801" si="1833">Q800/$O800</f>
        <v>8.1791814154624082E-3</v>
      </c>
      <c r="R801" s="32">
        <f t="shared" si="1833"/>
        <v>1.129681937723271E-2</v>
      </c>
      <c r="S801" s="32">
        <f t="shared" si="1833"/>
        <v>1.6914692808793909E-2</v>
      </c>
      <c r="T801" s="32">
        <f t="shared" si="1833"/>
        <v>6.8621293631067381E-3</v>
      </c>
      <c r="U801" s="32">
        <f t="shared" si="1833"/>
        <v>9.4777499141506898E-3</v>
      </c>
      <c r="V801" s="32">
        <f t="shared" si="1833"/>
        <v>1.4191005712592209E-2</v>
      </c>
      <c r="W801" s="32">
        <f t="shared" si="1833"/>
        <v>4.0523419084170682E-3</v>
      </c>
      <c r="X801" s="32">
        <f t="shared" si="1833"/>
        <v>5.5969628583657019E-3</v>
      </c>
      <c r="Y801" s="32">
        <f t="shared" si="1833"/>
        <v>8.3803152241490198E-3</v>
      </c>
      <c r="Z801" s="32">
        <f t="shared" si="1833"/>
        <v>1.4014208193934046E-2</v>
      </c>
      <c r="AA801" s="32">
        <f t="shared" si="1833"/>
        <v>1.935596860371842E-2</v>
      </c>
      <c r="AB801" s="32">
        <f t="shared" si="1833"/>
        <v>2.8981632087381144E-2</v>
      </c>
      <c r="AC801" s="32">
        <f t="shared" si="1833"/>
        <v>1.1757571407633225E-2</v>
      </c>
      <c r="AD801" s="32">
        <f t="shared" si="1833"/>
        <v>1.6239175262190854E-2</v>
      </c>
      <c r="AE801" s="32">
        <f t="shared" si="1833"/>
        <v>2.4314867030777457E-2</v>
      </c>
      <c r="AF801" s="32">
        <f t="shared" si="1833"/>
        <v>6.9432820098843809E-3</v>
      </c>
      <c r="AG801" s="32">
        <f t="shared" si="1833"/>
        <v>9.5898353107281859E-3</v>
      </c>
      <c r="AH801" s="32">
        <f t="shared" si="1833"/>
        <v>1.4358830831163294E-2</v>
      </c>
      <c r="AI801" s="32">
        <f t="shared" si="1833"/>
        <v>2.873294867553523E-2</v>
      </c>
      <c r="AJ801" s="32">
        <f t="shared" si="1833"/>
        <v>3.9685014291184866E-2</v>
      </c>
      <c r="AK801" s="32">
        <f t="shared" si="1833"/>
        <v>5.9420249490828032E-2</v>
      </c>
      <c r="AL801" s="32">
        <f t="shared" si="1833"/>
        <v>2.4106227846015106E-2</v>
      </c>
      <c r="AM801" s="32">
        <f t="shared" si="1833"/>
        <v>3.3294737946273377E-2</v>
      </c>
      <c r="AN801" s="32">
        <f t="shared" si="1833"/>
        <v>4.9852108430228179E-2</v>
      </c>
      <c r="AO801" s="32">
        <f t="shared" si="1833"/>
        <v>1.4235621654038768E-2</v>
      </c>
      <c r="AP801" s="32">
        <f t="shared" si="1833"/>
        <v>1.9661777674264597E-2</v>
      </c>
      <c r="AQ801" s="32">
        <f t="shared" si="1833"/>
        <v>2.9439519065450059E-2</v>
      </c>
      <c r="AR801" s="32">
        <f t="shared" si="1833"/>
        <v>5.1920934921358339E-3</v>
      </c>
      <c r="AS801" s="32">
        <f t="shared" si="1833"/>
        <v>7.1711506801256028E-3</v>
      </c>
      <c r="AT801" s="32">
        <f t="shared" si="1833"/>
        <v>1.0737341794129971E-2</v>
      </c>
      <c r="AU801" s="32">
        <f t="shared" si="1833"/>
        <v>4.3560370407026176E-3</v>
      </c>
      <c r="AV801" s="32">
        <f t="shared" si="1833"/>
        <v>6.0164166986594126E-3</v>
      </c>
      <c r="AW801" s="32">
        <f t="shared" ref="AW801:CB801" si="1834">AW800/$O800</f>
        <v>9.0083621654266626E-3</v>
      </c>
      <c r="AX801" s="32">
        <f t="shared" si="1834"/>
        <v>2.5724014399321239E-3</v>
      </c>
      <c r="AY801" s="32">
        <f t="shared" si="1834"/>
        <v>3.5529172121931281E-3</v>
      </c>
      <c r="AZ801" s="32">
        <f t="shared" si="1834"/>
        <v>5.3197719829388432E-3</v>
      </c>
      <c r="BA801" s="32">
        <f t="shared" si="1834"/>
        <v>8.896132200174215E-3</v>
      </c>
      <c r="BB801" s="32">
        <f t="shared" si="1834"/>
        <v>1.2287048485238948E-2</v>
      </c>
      <c r="BC801" s="32">
        <f t="shared" si="1834"/>
        <v>1.83973597978765E-2</v>
      </c>
      <c r="BD801" s="32">
        <f t="shared" si="1834"/>
        <v>7.4636332033776748E-3</v>
      </c>
      <c r="BE801" s="32">
        <f t="shared" si="1834"/>
        <v>1.0308527456926153E-2</v>
      </c>
      <c r="BF801" s="32">
        <f t="shared" si="1834"/>
        <v>1.5434926364878844E-2</v>
      </c>
      <c r="BG801" s="32">
        <f t="shared" si="1834"/>
        <v>4.4075522361483677E-3</v>
      </c>
      <c r="BH801" s="32">
        <f t="shared" si="1834"/>
        <v>6.0875678112919445E-3</v>
      </c>
      <c r="BI801" s="32">
        <f t="shared" si="1834"/>
        <v>9.1148965069076538E-3</v>
      </c>
      <c r="BJ801" s="32">
        <f t="shared" si="1834"/>
        <v>1.8239497114722614E-2</v>
      </c>
      <c r="BK801" s="32">
        <f t="shared" si="1834"/>
        <v>2.5191800251190496E-2</v>
      </c>
      <c r="BL801" s="32">
        <f t="shared" si="1834"/>
        <v>3.7719604812674758E-2</v>
      </c>
      <c r="BM801" s="32">
        <f t="shared" si="1834"/>
        <v>1.5302483508022628E-2</v>
      </c>
      <c r="BN801" s="32">
        <f t="shared" si="1834"/>
        <v>2.1135292571749478E-2</v>
      </c>
      <c r="BO801" s="32">
        <f t="shared" si="1834"/>
        <v>3.1645808376436949E-2</v>
      </c>
      <c r="BP801" s="32">
        <f t="shared" si="1834"/>
        <v>9.0366840875681937E-3</v>
      </c>
      <c r="BQ801" s="32">
        <f t="shared" si="1834"/>
        <v>1.2481174181242864E-2</v>
      </c>
      <c r="BR801" s="32">
        <f t="shared" si="1834"/>
        <v>1.8688023603727656E-2</v>
      </c>
      <c r="BS801" s="32">
        <f t="shared" si="1834"/>
        <v>2.0922223163099903E-3</v>
      </c>
      <c r="BT801" s="32">
        <f t="shared" si="1834"/>
        <v>2.889709422471977E-3</v>
      </c>
      <c r="BU801" s="32">
        <f t="shared" si="1834"/>
        <v>4.3267530050360168E-3</v>
      </c>
      <c r="BV801" s="32">
        <f t="shared" si="1834"/>
        <v>1.755322380275912E-3</v>
      </c>
      <c r="BW801" s="32">
        <f t="shared" si="1834"/>
        <v>2.424394187088722E-3</v>
      </c>
      <c r="BX801" s="32">
        <f t="shared" si="1834"/>
        <v>3.6300379383490435E-3</v>
      </c>
      <c r="BY801" s="32">
        <f t="shared" si="1834"/>
        <v>1.0365829712592428E-3</v>
      </c>
      <c r="BZ801" s="32">
        <f t="shared" si="1834"/>
        <v>1.4316946893601634E-3</v>
      </c>
      <c r="CA801" s="32">
        <f t="shared" si="1834"/>
        <v>2.143672042355071E-3</v>
      </c>
      <c r="CB801" s="32">
        <f t="shared" si="1834"/>
        <v>3.5848133987263432E-3</v>
      </c>
      <c r="CC801" s="32">
        <f t="shared" ref="CC801:CS801" si="1835">CC800/$O800</f>
        <v>4.9512276851980935E-3</v>
      </c>
      <c r="CD801" s="32">
        <f t="shared" si="1835"/>
        <v>7.4134579411179961E-3</v>
      </c>
      <c r="CE801" s="32">
        <f t="shared" si="1835"/>
        <v>3.0075690995377902E-3</v>
      </c>
      <c r="CF801" s="32">
        <f t="shared" si="1835"/>
        <v>4.1539566316250998E-3</v>
      </c>
      <c r="CG801" s="32">
        <f t="shared" si="1835"/>
        <v>6.2197064517643527E-3</v>
      </c>
      <c r="CH801" s="32">
        <f t="shared" si="1835"/>
        <v>1.7760811053843721E-3</v>
      </c>
      <c r="CI801" s="32">
        <f t="shared" si="1835"/>
        <v>2.4530654631174658E-3</v>
      </c>
      <c r="CJ801" s="32">
        <f t="shared" si="1835"/>
        <v>3.6729673515110994E-3</v>
      </c>
      <c r="CK801" s="32">
        <f t="shared" si="1835"/>
        <v>7.349845098031214E-3</v>
      </c>
      <c r="CL801" s="32">
        <f t="shared" si="1835"/>
        <v>1.0151367026305747E-2</v>
      </c>
      <c r="CM801" s="32">
        <f t="shared" si="1835"/>
        <v>1.5199610536868049E-2</v>
      </c>
      <c r="CN801" s="32">
        <f t="shared" si="1835"/>
        <v>6.1663368617964264E-3</v>
      </c>
      <c r="CO801" s="32">
        <f t="shared" si="1835"/>
        <v>8.516743939093567E-3</v>
      </c>
      <c r="CP801" s="32">
        <f t="shared" si="1835"/>
        <v>1.2752094430336355E-2</v>
      </c>
      <c r="CQ801" s="32">
        <f t="shared" si="1835"/>
        <v>3.6414506291326471E-3</v>
      </c>
      <c r="CR801" s="32">
        <f t="shared" si="1835"/>
        <v>5.0294531859452919E-3</v>
      </c>
      <c r="CS801" s="32">
        <f t="shared" si="1835"/>
        <v>7.530584742102317E-3</v>
      </c>
    </row>
    <row r="802" spans="2:97" ht="13.5" thickTop="1" x14ac:dyDescent="0.2">
      <c r="H802" s="34">
        <f t="shared" si="1831"/>
        <v>5.3320558221249067E-14</v>
      </c>
      <c r="I802" s="34">
        <f t="shared" ref="I802:J802" si="1836">I797</f>
        <v>0.36329528352233337</v>
      </c>
      <c r="J802" s="34">
        <f t="shared" si="1836"/>
        <v>-0.36188412729285879</v>
      </c>
      <c r="K802" s="34">
        <f t="shared" si="1827"/>
        <v>0.36329528352231405</v>
      </c>
      <c r="L802" s="34">
        <f>$CE$6-$CE$7*SUMPRODUCT($B$6:$CD$6,Q801:CS801)</f>
        <v>1.4388490399142029E-12</v>
      </c>
    </row>
    <row r="803" spans="2:97" ht="13.5" thickBot="1" x14ac:dyDescent="0.25">
      <c r="B803" s="39" t="s">
        <v>406</v>
      </c>
      <c r="D803" s="39" t="s">
        <v>407</v>
      </c>
      <c r="E803" s="39" t="s">
        <v>408</v>
      </c>
      <c r="F803" s="39" t="s">
        <v>409</v>
      </c>
      <c r="H803" s="39" t="s">
        <v>386</v>
      </c>
      <c r="I803" s="39" t="s">
        <v>410</v>
      </c>
      <c r="J803" s="39" t="s">
        <v>411</v>
      </c>
      <c r="K803" s="39" t="s">
        <v>388</v>
      </c>
      <c r="L803" s="39" t="s">
        <v>412</v>
      </c>
      <c r="M803" s="39" t="s">
        <v>413</v>
      </c>
      <c r="O803" s="45" t="s">
        <v>375</v>
      </c>
    </row>
    <row r="804" spans="2:97" ht="14.25" thickTop="1" thickBot="1" x14ac:dyDescent="0.25">
      <c r="B804" s="32">
        <f>1+B799</f>
        <v>3</v>
      </c>
      <c r="D804" s="32">
        <f>IF(F799,IF(M804&lt;0,D799,H804),E799)</f>
        <v>0</v>
      </c>
      <c r="E804" s="32">
        <f>IF(F799,IF(M804&lt;0,H804,E799),H804)</f>
        <v>2.6660279110624534E-14</v>
      </c>
      <c r="F804" s="32" t="b">
        <f>OR(F799,M804*M799&lt;=0)</f>
        <v>1</v>
      </c>
      <c r="H804" s="32">
        <f>IF(F799,(D799+E799)/2,2*H799)</f>
        <v>2.6660279110624534E-14</v>
      </c>
      <c r="I804" s="32">
        <f>I799</f>
        <v>-0.68168263192241008</v>
      </c>
      <c r="J804" s="32">
        <f>J799</f>
        <v>1</v>
      </c>
      <c r="K804" s="32">
        <f>I804+J804*H804</f>
        <v>-0.68168263192238343</v>
      </c>
      <c r="L804" s="32">
        <f>$CE$3-$CE$7*SUMPRODUCT($B$3:$CD$3,Q806:CS806)</f>
        <v>-1.3784529073745944E-12</v>
      </c>
      <c r="M804" s="32">
        <f>SUMPRODUCT(L804:L807,J804:J807)</f>
        <v>-1.6291586917635479E-12</v>
      </c>
      <c r="O804" s="46">
        <f>SUM(Q804:CS804)</f>
        <v>7.3626050838258665</v>
      </c>
      <c r="P804" s="39" t="s">
        <v>402</v>
      </c>
      <c r="Q804" s="32">
        <f t="shared" ref="Q804:AV804" si="1837">SUMPRODUCT(B$3:B$6,$K804:$K807)</f>
        <v>4.1309690178683633E-2</v>
      </c>
      <c r="R804" s="32">
        <f t="shared" si="1837"/>
        <v>0.36423883108741584</v>
      </c>
      <c r="S804" s="32">
        <f t="shared" si="1837"/>
        <v>0.76790025722333111</v>
      </c>
      <c r="T804" s="32">
        <f t="shared" si="1837"/>
        <v>-0.13426458761107124</v>
      </c>
      <c r="U804" s="32">
        <f t="shared" si="1837"/>
        <v>0.18866455329766096</v>
      </c>
      <c r="V804" s="32">
        <f t="shared" si="1837"/>
        <v>0.59232597943357623</v>
      </c>
      <c r="W804" s="32">
        <f t="shared" si="1837"/>
        <v>-0.66098742098033592</v>
      </c>
      <c r="X804" s="32">
        <f t="shared" si="1837"/>
        <v>-0.33805828007160366</v>
      </c>
      <c r="Y804" s="32">
        <f t="shared" si="1837"/>
        <v>6.5603146064311557E-2</v>
      </c>
      <c r="Z804" s="32">
        <f t="shared" si="1837"/>
        <v>0.57978930200801426</v>
      </c>
      <c r="AA804" s="32">
        <f t="shared" si="1837"/>
        <v>0.90271844291674652</v>
      </c>
      <c r="AB804" s="32">
        <f t="shared" si="1837"/>
        <v>1.3063798690526618</v>
      </c>
      <c r="AC804" s="32">
        <f t="shared" si="1837"/>
        <v>0.40421502421825944</v>
      </c>
      <c r="AD804" s="32">
        <f t="shared" si="1837"/>
        <v>0.72714416512699165</v>
      </c>
      <c r="AE804" s="32">
        <f t="shared" si="1837"/>
        <v>1.1308055912629069</v>
      </c>
      <c r="AF804" s="32">
        <f t="shared" si="1837"/>
        <v>-0.12250780915100518</v>
      </c>
      <c r="AG804" s="32">
        <f t="shared" si="1837"/>
        <v>0.20042133175772703</v>
      </c>
      <c r="AH804" s="32">
        <f t="shared" si="1837"/>
        <v>0.6040827578936423</v>
      </c>
      <c r="AI804" s="32">
        <f t="shared" si="1837"/>
        <v>1.2977621177804552</v>
      </c>
      <c r="AJ804" s="32">
        <f t="shared" si="1837"/>
        <v>1.6206912586891875</v>
      </c>
      <c r="AK804" s="32">
        <f t="shared" si="1837"/>
        <v>2.0243526848251028</v>
      </c>
      <c r="AL804" s="32">
        <f t="shared" si="1837"/>
        <v>1.1221878399907004</v>
      </c>
      <c r="AM804" s="32">
        <f t="shared" si="1837"/>
        <v>1.4451169808994326</v>
      </c>
      <c r="AN804" s="32">
        <f t="shared" si="1837"/>
        <v>1.8487784070353479</v>
      </c>
      <c r="AO804" s="32">
        <f t="shared" si="1837"/>
        <v>0.59546500662143576</v>
      </c>
      <c r="AP804" s="32">
        <f t="shared" si="1837"/>
        <v>0.91839414753016801</v>
      </c>
      <c r="AQ804" s="32">
        <f t="shared" si="1837"/>
        <v>1.3220555736660833</v>
      </c>
      <c r="AR804" s="32">
        <f t="shared" si="1837"/>
        <v>-0.41314539776957199</v>
      </c>
      <c r="AS804" s="32">
        <f t="shared" si="1837"/>
        <v>-9.0216256860839797E-2</v>
      </c>
      <c r="AT804" s="32">
        <f t="shared" si="1837"/>
        <v>0.31344516927507543</v>
      </c>
      <c r="AU804" s="32">
        <f t="shared" si="1837"/>
        <v>-0.58871967555932692</v>
      </c>
      <c r="AV804" s="32">
        <f t="shared" si="1837"/>
        <v>-0.26579053465059466</v>
      </c>
      <c r="AW804" s="32">
        <f t="shared" ref="AW804:CB804" si="1838">SUMPRODUCT(AH$3:AH$6,$K804:$K807)</f>
        <v>0.13787089148532056</v>
      </c>
      <c r="AX804" s="32">
        <f t="shared" si="1838"/>
        <v>-1.1154425089285915</v>
      </c>
      <c r="AY804" s="32">
        <f t="shared" si="1838"/>
        <v>-0.79251336801985928</v>
      </c>
      <c r="AZ804" s="32">
        <f t="shared" si="1838"/>
        <v>-0.38885194188394406</v>
      </c>
      <c r="BA804" s="32">
        <f t="shared" si="1838"/>
        <v>0.12533421405975875</v>
      </c>
      <c r="BB804" s="32">
        <f t="shared" si="1838"/>
        <v>0.44826335496849096</v>
      </c>
      <c r="BC804" s="32">
        <f t="shared" si="1838"/>
        <v>0.85192478110440617</v>
      </c>
      <c r="BD804" s="32">
        <f t="shared" si="1838"/>
        <v>-5.0240063729996121E-2</v>
      </c>
      <c r="BE804" s="32">
        <f t="shared" si="1838"/>
        <v>0.27268907717873608</v>
      </c>
      <c r="BF804" s="32">
        <f t="shared" si="1838"/>
        <v>0.6763505033146513</v>
      </c>
      <c r="BG804" s="32">
        <f t="shared" si="1838"/>
        <v>-0.57696289709926074</v>
      </c>
      <c r="BH804" s="32">
        <f t="shared" si="1838"/>
        <v>-0.25403375619052854</v>
      </c>
      <c r="BI804" s="32">
        <f t="shared" si="1838"/>
        <v>0.14962766994538668</v>
      </c>
      <c r="BJ804" s="32">
        <f t="shared" si="1838"/>
        <v>0.84330702983219963</v>
      </c>
      <c r="BK804" s="32">
        <f t="shared" si="1838"/>
        <v>1.1662361707409319</v>
      </c>
      <c r="BL804" s="32">
        <f t="shared" si="1838"/>
        <v>1.5698975968768472</v>
      </c>
      <c r="BM804" s="32">
        <f t="shared" si="1838"/>
        <v>0.66773275204244475</v>
      </c>
      <c r="BN804" s="32">
        <f t="shared" si="1838"/>
        <v>0.99066189295117701</v>
      </c>
      <c r="BO804" s="32">
        <f t="shared" si="1838"/>
        <v>1.3943233190870923</v>
      </c>
      <c r="BP804" s="32">
        <f t="shared" si="1838"/>
        <v>0.14100991867318019</v>
      </c>
      <c r="BQ804" s="32">
        <f t="shared" si="1838"/>
        <v>0.46393905958191239</v>
      </c>
      <c r="BR804" s="32">
        <f t="shared" si="1838"/>
        <v>0.86760048571782766</v>
      </c>
      <c r="BS804" s="32">
        <f t="shared" si="1838"/>
        <v>-1.3220555736660833</v>
      </c>
      <c r="BT804" s="32">
        <f t="shared" si="1838"/>
        <v>-0.99912643275735102</v>
      </c>
      <c r="BU804" s="32">
        <f t="shared" si="1838"/>
        <v>-0.59546500662143576</v>
      </c>
      <c r="BV804" s="32">
        <f t="shared" si="1838"/>
        <v>-1.4976298514558382</v>
      </c>
      <c r="BW804" s="32">
        <f t="shared" si="1838"/>
        <v>-1.1747007105471059</v>
      </c>
      <c r="BX804" s="32">
        <f t="shared" si="1838"/>
        <v>-0.77103928441119063</v>
      </c>
      <c r="BY804" s="32">
        <f t="shared" si="1838"/>
        <v>-2.0243526848251028</v>
      </c>
      <c r="BZ804" s="32">
        <f t="shared" si="1838"/>
        <v>-1.7014235439163705</v>
      </c>
      <c r="CA804" s="32">
        <f t="shared" si="1838"/>
        <v>-1.2977621177804552</v>
      </c>
      <c r="CB804" s="32">
        <f t="shared" si="1838"/>
        <v>-0.7835759618367526</v>
      </c>
      <c r="CC804" s="32">
        <f t="shared" ref="CC804:CS804" si="1839">SUMPRODUCT(BN$3:BN$6,$K804:$K807)</f>
        <v>-0.46064682092802034</v>
      </c>
      <c r="CD804" s="32">
        <f t="shared" si="1839"/>
        <v>-5.6985394792105126E-2</v>
      </c>
      <c r="CE804" s="32">
        <f t="shared" si="1839"/>
        <v>-0.95915023962650747</v>
      </c>
      <c r="CF804" s="32">
        <f t="shared" si="1839"/>
        <v>-0.63622109871777521</v>
      </c>
      <c r="CG804" s="32">
        <f t="shared" si="1839"/>
        <v>-0.23255967258186</v>
      </c>
      <c r="CH804" s="32">
        <f t="shared" si="1839"/>
        <v>-1.4858730729957721</v>
      </c>
      <c r="CI804" s="32">
        <f t="shared" si="1839"/>
        <v>-1.1629439320870398</v>
      </c>
      <c r="CJ804" s="32">
        <f t="shared" si="1839"/>
        <v>-0.75928250595112456</v>
      </c>
      <c r="CK804" s="32">
        <f t="shared" si="1839"/>
        <v>-6.5603146064311557E-2</v>
      </c>
      <c r="CL804" s="32">
        <f t="shared" si="1839"/>
        <v>0.25732599484442065</v>
      </c>
      <c r="CM804" s="32">
        <f t="shared" si="1839"/>
        <v>0.66098742098033592</v>
      </c>
      <c r="CN804" s="32">
        <f t="shared" si="1839"/>
        <v>-0.24117742385406643</v>
      </c>
      <c r="CO804" s="32">
        <f t="shared" si="1839"/>
        <v>8.175171705466576E-2</v>
      </c>
      <c r="CP804" s="32">
        <f t="shared" si="1839"/>
        <v>0.48541314319058099</v>
      </c>
      <c r="CQ804" s="32">
        <f t="shared" si="1839"/>
        <v>-0.76790025722333111</v>
      </c>
      <c r="CR804" s="32">
        <f t="shared" si="1839"/>
        <v>-0.44497111631459885</v>
      </c>
      <c r="CS804" s="32">
        <f t="shared" si="1839"/>
        <v>-4.1309690178683633E-2</v>
      </c>
    </row>
    <row r="805" spans="2:97" ht="14.25" thickTop="1" thickBot="1" x14ac:dyDescent="0.25">
      <c r="H805" s="33">
        <f>H804</f>
        <v>2.6660279110624534E-14</v>
      </c>
      <c r="I805" s="33">
        <f t="shared" ref="I805:J805" si="1840">I800</f>
        <v>0.62822621380088572</v>
      </c>
      <c r="J805" s="33">
        <f t="shared" si="1840"/>
        <v>6.1274038296775211E-3</v>
      </c>
      <c r="K805" s="33">
        <f t="shared" ref="K805:K807" si="1841">I805+J805*H805</f>
        <v>0.62822621380088584</v>
      </c>
      <c r="L805" s="33">
        <f>$CE$4-$CE$7*SUMPRODUCT($B$4:$CD$4,Q806:CS806)</f>
        <v>0</v>
      </c>
      <c r="M805" s="39" t="s">
        <v>414</v>
      </c>
      <c r="O805" s="47">
        <f t="shared" ref="O805:O806" si="1842">SUM(Q805:CS805)</f>
        <v>127.41798401807725</v>
      </c>
      <c r="P805" s="39" t="s">
        <v>404</v>
      </c>
      <c r="Q805" s="33">
        <f>EXP(Q804)</f>
        <v>1.0421748068763452</v>
      </c>
      <c r="R805" s="33">
        <f>EXP(R804)</f>
        <v>1.4394179508633573</v>
      </c>
      <c r="S805" s="33">
        <f t="shared" ref="S805:CD805" si="1843">EXP(S804)</f>
        <v>2.1552360579816332</v>
      </c>
      <c r="T805" s="33">
        <f t="shared" si="1843"/>
        <v>0.8743586895183143</v>
      </c>
      <c r="U805" s="33">
        <f t="shared" si="1843"/>
        <v>1.2076357870885979</v>
      </c>
      <c r="V805" s="33">
        <f t="shared" si="1843"/>
        <v>1.808189339087555</v>
      </c>
      <c r="W805" s="33">
        <f t="shared" si="1843"/>
        <v>0.51634123652247144</v>
      </c>
      <c r="X805" s="33">
        <f t="shared" si="1843"/>
        <v>0.71315372403702038</v>
      </c>
      <c r="Y805" s="33">
        <f t="shared" si="1843"/>
        <v>1.0678028712970917</v>
      </c>
      <c r="Z805" s="33">
        <f t="shared" si="1843"/>
        <v>1.7856621556806977</v>
      </c>
      <c r="AA805" s="33">
        <f t="shared" si="1843"/>
        <v>2.4662984982030229</v>
      </c>
      <c r="AB805" s="33">
        <f t="shared" si="1843"/>
        <v>3.6927811341278023</v>
      </c>
      <c r="AC805" s="33">
        <f t="shared" si="1843"/>
        <v>1.4981260457092145</v>
      </c>
      <c r="AD805" s="33">
        <f t="shared" si="1843"/>
        <v>2.0691629740246102</v>
      </c>
      <c r="AE805" s="33">
        <f t="shared" si="1843"/>
        <v>3.0981513387293398</v>
      </c>
      <c r="AF805" s="33">
        <f t="shared" si="1843"/>
        <v>0.8846989961684526</v>
      </c>
      <c r="AG805" s="33">
        <f t="shared" si="1843"/>
        <v>1.2219174823583692</v>
      </c>
      <c r="AH805" s="33">
        <f t="shared" si="1843"/>
        <v>1.8295732773634774</v>
      </c>
      <c r="AI805" s="33">
        <f t="shared" si="1843"/>
        <v>3.6610943951315855</v>
      </c>
      <c r="AJ805" s="33">
        <f t="shared" si="1843"/>
        <v>5.0565845167114096</v>
      </c>
      <c r="AK805" s="33">
        <f t="shared" si="1843"/>
        <v>7.5712083999726429</v>
      </c>
      <c r="AL805" s="33">
        <f t="shared" si="1843"/>
        <v>3.0715669544196849</v>
      </c>
      <c r="AM805" s="33">
        <f t="shared" si="1843"/>
        <v>4.2423483875243724</v>
      </c>
      <c r="AN805" s="33">
        <f t="shared" si="1843"/>
        <v>6.3520551552303992</v>
      </c>
      <c r="AO805" s="33">
        <f t="shared" si="1843"/>
        <v>1.813874212401708</v>
      </c>
      <c r="AP805" s="33">
        <f t="shared" si="1843"/>
        <v>2.5052640734664591</v>
      </c>
      <c r="AQ805" s="33">
        <f t="shared" si="1843"/>
        <v>3.7511241697814728</v>
      </c>
      <c r="AR805" s="33">
        <f t="shared" si="1843"/>
        <v>0.6615660856013158</v>
      </c>
      <c r="AS805" s="33">
        <f t="shared" si="1843"/>
        <v>0.91373356275146089</v>
      </c>
      <c r="AT805" s="33">
        <f t="shared" si="1843"/>
        <v>1.3681304451210896</v>
      </c>
      <c r="AU805" s="33">
        <f t="shared" si="1843"/>
        <v>0.55503745803438953</v>
      </c>
      <c r="AV805" s="33">
        <f t="shared" si="1843"/>
        <v>0.7665996867558722</v>
      </c>
      <c r="AW805" s="33">
        <f t="shared" si="1843"/>
        <v>1.1478273464233899</v>
      </c>
      <c r="AX805" s="33">
        <f t="shared" si="1843"/>
        <v>0.32777020556134495</v>
      </c>
      <c r="AY805" s="33">
        <f t="shared" si="1843"/>
        <v>0.45270554856077211</v>
      </c>
      <c r="AZ805" s="33">
        <f t="shared" si="1843"/>
        <v>0.67783462150191875</v>
      </c>
      <c r="BA805" s="33">
        <f t="shared" si="1843"/>
        <v>1.1335272305044819</v>
      </c>
      <c r="BB805" s="33">
        <f t="shared" si="1843"/>
        <v>1.5655909475215044</v>
      </c>
      <c r="BC805" s="33">
        <f t="shared" si="1843"/>
        <v>2.3441544967006518</v>
      </c>
      <c r="BD805" s="33">
        <f t="shared" si="1843"/>
        <v>0.95100109622475171</v>
      </c>
      <c r="BE805" s="33">
        <f t="shared" si="1843"/>
        <v>1.313491786756517</v>
      </c>
      <c r="BF805" s="33">
        <f t="shared" si="1843"/>
        <v>1.9666872008803375</v>
      </c>
      <c r="BG805" s="33">
        <f t="shared" si="1843"/>
        <v>0.56160142038438421</v>
      </c>
      <c r="BH805" s="33">
        <f t="shared" si="1843"/>
        <v>0.7756656180881526</v>
      </c>
      <c r="BI805" s="33">
        <f t="shared" si="1843"/>
        <v>1.1614017374435912</v>
      </c>
      <c r="BJ805" s="33">
        <f t="shared" si="1843"/>
        <v>2.3240399518614532</v>
      </c>
      <c r="BK805" s="33">
        <f t="shared" si="1843"/>
        <v>3.2098884017927589</v>
      </c>
      <c r="BL805" s="33">
        <f t="shared" si="1843"/>
        <v>4.8061560031895949</v>
      </c>
      <c r="BM805" s="33">
        <f t="shared" si="1843"/>
        <v>1.9498115990620852</v>
      </c>
      <c r="BN805" s="33">
        <f t="shared" si="1843"/>
        <v>2.6930163711245401</v>
      </c>
      <c r="BO805" s="33">
        <f t="shared" si="1843"/>
        <v>4.0322451059479896</v>
      </c>
      <c r="BP805" s="33">
        <f t="shared" si="1843"/>
        <v>1.151436068646158</v>
      </c>
      <c r="BQ805" s="33">
        <f t="shared" si="1843"/>
        <v>1.5903260523524287</v>
      </c>
      <c r="BR805" s="33">
        <f t="shared" si="1843"/>
        <v>2.3811902928692277</v>
      </c>
      <c r="BS805" s="33">
        <f t="shared" si="1843"/>
        <v>0.2665867496618371</v>
      </c>
      <c r="BT805" s="33">
        <f t="shared" si="1843"/>
        <v>0.3682009490094057</v>
      </c>
      <c r="BU805" s="33">
        <f t="shared" si="1843"/>
        <v>0.55130614524582922</v>
      </c>
      <c r="BV805" s="33">
        <f t="shared" si="1843"/>
        <v>0.22365963899655791</v>
      </c>
      <c r="BW805" s="33">
        <f t="shared" si="1843"/>
        <v>0.30891141978397685</v>
      </c>
      <c r="BX805" s="33">
        <f t="shared" si="1843"/>
        <v>0.46253211601355759</v>
      </c>
      <c r="BY805" s="33">
        <f t="shared" si="1843"/>
        <v>0.13207931246531443</v>
      </c>
      <c r="BZ805" s="33">
        <f t="shared" si="1843"/>
        <v>0.18242365104765151</v>
      </c>
      <c r="CA805" s="33">
        <f t="shared" si="1843"/>
        <v>0.27314237003278863</v>
      </c>
      <c r="CB805" s="33">
        <f t="shared" si="1843"/>
        <v>0.45676969634667858</v>
      </c>
      <c r="CC805" s="33">
        <f t="shared" si="1843"/>
        <v>0.63087545006240486</v>
      </c>
      <c r="CD805" s="33">
        <f t="shared" si="1843"/>
        <v>0.94460786546002984</v>
      </c>
      <c r="CE805" s="33">
        <f t="shared" ref="CE805:CS805" si="1844">EXP(CE804)</f>
        <v>0.38321839145814918</v>
      </c>
      <c r="CF805" s="33">
        <f t="shared" si="1844"/>
        <v>0.52928877970017008</v>
      </c>
      <c r="CG805" s="33">
        <f t="shared" si="1844"/>
        <v>0.79250245726801638</v>
      </c>
      <c r="CH805" s="33">
        <f t="shared" si="1844"/>
        <v>0.22630467390066311</v>
      </c>
      <c r="CI805" s="33">
        <f t="shared" si="1844"/>
        <v>0.312564655974785</v>
      </c>
      <c r="CJ805" s="33">
        <f t="shared" si="1844"/>
        <v>0.46800209529374559</v>
      </c>
      <c r="CK805" s="33">
        <f t="shared" si="1844"/>
        <v>0.93650244523623571</v>
      </c>
      <c r="CL805" s="33">
        <f t="shared" si="1844"/>
        <v>1.2934667215194058</v>
      </c>
      <c r="CM805" s="33">
        <f t="shared" si="1844"/>
        <v>1.936703732467588</v>
      </c>
      <c r="CN805" s="33">
        <f t="shared" si="1844"/>
        <v>0.78570221170641663</v>
      </c>
      <c r="CO805" s="33">
        <f t="shared" si="1844"/>
        <v>1.0851863431174331</v>
      </c>
      <c r="CP805" s="33">
        <f t="shared" si="1844"/>
        <v>1.6248461643215564</v>
      </c>
      <c r="CQ805" s="33">
        <f t="shared" si="1844"/>
        <v>0.4639862980654168</v>
      </c>
      <c r="CR805" s="33">
        <f t="shared" si="1844"/>
        <v>0.64084278566641706</v>
      </c>
      <c r="CS805" s="33">
        <f t="shared" si="1844"/>
        <v>0.95953192631593787</v>
      </c>
    </row>
    <row r="806" spans="2:97" ht="14.25" thickTop="1" thickBot="1" x14ac:dyDescent="0.25">
      <c r="H806" s="32">
        <f t="shared" ref="H806:H807" si="1845">H805</f>
        <v>2.6660279110624534E-14</v>
      </c>
      <c r="I806" s="32">
        <f t="shared" ref="I806:J806" si="1846">I801</f>
        <v>-0.35114855557950969</v>
      </c>
      <c r="J806" s="32">
        <f t="shared" si="1846"/>
        <v>-1.6278429877834614E-3</v>
      </c>
      <c r="K806" s="32">
        <f t="shared" si="1841"/>
        <v>-0.35114855557950975</v>
      </c>
      <c r="L806" s="32">
        <f>$CE$5-$CE$7*SUMPRODUCT($B$5:$CD$5,Q806:CS806)</f>
        <v>0</v>
      </c>
      <c r="M806" s="32">
        <f>SUMPRODUCT($B$7:$CD$7, LN(Q806:CS806))</f>
        <v>-487.23803414473002</v>
      </c>
      <c r="O806" s="48">
        <f t="shared" si="1842"/>
        <v>1</v>
      </c>
      <c r="P806" s="39" t="s">
        <v>405</v>
      </c>
      <c r="Q806" s="32">
        <f t="shared" ref="Q806:AV806" si="1847">Q805/$O805</f>
        <v>8.1791814154624203E-3</v>
      </c>
      <c r="R806" s="32">
        <f t="shared" si="1847"/>
        <v>1.1296819377232824E-2</v>
      </c>
      <c r="S806" s="32">
        <f t="shared" si="1847"/>
        <v>1.6914692808794259E-2</v>
      </c>
      <c r="T806" s="32">
        <f t="shared" si="1847"/>
        <v>6.8621293631067485E-3</v>
      </c>
      <c r="U806" s="32">
        <f t="shared" si="1847"/>
        <v>9.4777499141507852E-3</v>
      </c>
      <c r="V806" s="32">
        <f t="shared" si="1847"/>
        <v>1.4191005712592507E-2</v>
      </c>
      <c r="W806" s="32">
        <f t="shared" si="1847"/>
        <v>4.0523419084170743E-3</v>
      </c>
      <c r="X806" s="32">
        <f t="shared" si="1847"/>
        <v>5.59696285836576E-3</v>
      </c>
      <c r="Y806" s="32">
        <f t="shared" si="1847"/>
        <v>8.3803152241491968E-3</v>
      </c>
      <c r="Z806" s="32">
        <f t="shared" si="1847"/>
        <v>1.4014208193934063E-2</v>
      </c>
      <c r="AA806" s="32">
        <f t="shared" si="1847"/>
        <v>1.9355968603718611E-2</v>
      </c>
      <c r="AB806" s="32">
        <f t="shared" si="1847"/>
        <v>2.8981632087381748E-2</v>
      </c>
      <c r="AC806" s="32">
        <f t="shared" si="1847"/>
        <v>1.1757571407633243E-2</v>
      </c>
      <c r="AD806" s="32">
        <f t="shared" si="1847"/>
        <v>1.6239175262191017E-2</v>
      </c>
      <c r="AE806" s="32">
        <f t="shared" si="1847"/>
        <v>2.431486703077796E-2</v>
      </c>
      <c r="AF806" s="32">
        <f t="shared" si="1847"/>
        <v>6.9432820098843913E-3</v>
      </c>
      <c r="AG806" s="32">
        <f t="shared" si="1847"/>
        <v>9.5898353107282831E-3</v>
      </c>
      <c r="AH806" s="32">
        <f t="shared" si="1847"/>
        <v>1.4358830831163592E-2</v>
      </c>
      <c r="AI806" s="32">
        <f t="shared" si="1847"/>
        <v>2.8732948675535261E-2</v>
      </c>
      <c r="AJ806" s="32">
        <f t="shared" si="1847"/>
        <v>3.9685014291185254E-2</v>
      </c>
      <c r="AK806" s="32">
        <f t="shared" si="1847"/>
        <v>5.942024949082924E-2</v>
      </c>
      <c r="AL806" s="32">
        <f t="shared" si="1847"/>
        <v>2.4106227846015134E-2</v>
      </c>
      <c r="AM806" s="32">
        <f t="shared" si="1847"/>
        <v>3.3294737946273703E-2</v>
      </c>
      <c r="AN806" s="32">
        <f t="shared" si="1847"/>
        <v>4.9852108430229206E-2</v>
      </c>
      <c r="AO806" s="32">
        <f t="shared" si="1847"/>
        <v>1.4235621654038782E-2</v>
      </c>
      <c r="AP806" s="32">
        <f t="shared" si="1847"/>
        <v>1.9661777674264792E-2</v>
      </c>
      <c r="AQ806" s="32">
        <f t="shared" si="1847"/>
        <v>2.943951906545066E-2</v>
      </c>
      <c r="AR806" s="32">
        <f t="shared" si="1847"/>
        <v>5.1920934921357497E-3</v>
      </c>
      <c r="AS806" s="32">
        <f t="shared" si="1847"/>
        <v>7.1711506801255482E-3</v>
      </c>
      <c r="AT806" s="32">
        <f t="shared" si="1847"/>
        <v>1.0737341794130002E-2</v>
      </c>
      <c r="AU806" s="32">
        <f t="shared" si="1847"/>
        <v>4.3560370407025465E-3</v>
      </c>
      <c r="AV806" s="32">
        <f t="shared" si="1847"/>
        <v>6.0164166986593666E-3</v>
      </c>
      <c r="AW806" s="32">
        <f t="shared" ref="AW806:CB806" si="1848">AW805/$O805</f>
        <v>9.0083621654266921E-3</v>
      </c>
      <c r="AX806" s="32">
        <f t="shared" si="1848"/>
        <v>2.5724014399320823E-3</v>
      </c>
      <c r="AY806" s="32">
        <f t="shared" si="1848"/>
        <v>3.5529172121931008E-3</v>
      </c>
      <c r="AZ806" s="32">
        <f t="shared" si="1848"/>
        <v>5.3197719829388597E-3</v>
      </c>
      <c r="BA806" s="32">
        <f t="shared" si="1848"/>
        <v>8.8961322001740693E-3</v>
      </c>
      <c r="BB806" s="32">
        <f t="shared" si="1848"/>
        <v>1.2287048485238853E-2</v>
      </c>
      <c r="BC806" s="32">
        <f t="shared" si="1848"/>
        <v>1.8397359797876555E-2</v>
      </c>
      <c r="BD806" s="32">
        <f t="shared" si="1848"/>
        <v>7.4636332033775525E-3</v>
      </c>
      <c r="BE806" s="32">
        <f t="shared" si="1848"/>
        <v>1.0308527456926075E-2</v>
      </c>
      <c r="BF806" s="32">
        <f t="shared" si="1848"/>
        <v>1.5434926364878889E-2</v>
      </c>
      <c r="BG806" s="32">
        <f t="shared" si="1848"/>
        <v>4.4075522361482957E-3</v>
      </c>
      <c r="BH806" s="32">
        <f t="shared" si="1848"/>
        <v>6.0875678112918986E-3</v>
      </c>
      <c r="BI806" s="32">
        <f t="shared" si="1848"/>
        <v>9.1148965069076816E-3</v>
      </c>
      <c r="BJ806" s="32">
        <f t="shared" si="1848"/>
        <v>1.8239497114722308E-2</v>
      </c>
      <c r="BK806" s="32">
        <f t="shared" si="1848"/>
        <v>2.5191800251190291E-2</v>
      </c>
      <c r="BL806" s="32">
        <f t="shared" si="1848"/>
        <v>3.7719604812674862E-2</v>
      </c>
      <c r="BM806" s="32">
        <f t="shared" si="1848"/>
        <v>1.5302483508022371E-2</v>
      </c>
      <c r="BN806" s="32">
        <f t="shared" si="1848"/>
        <v>2.1135292571749308E-2</v>
      </c>
      <c r="BO806" s="32">
        <f t="shared" si="1848"/>
        <v>3.1645808376437039E-2</v>
      </c>
      <c r="BP806" s="32">
        <f t="shared" si="1848"/>
        <v>9.0366840875680445E-3</v>
      </c>
      <c r="BQ806" s="32">
        <f t="shared" si="1848"/>
        <v>1.2481174181242763E-2</v>
      </c>
      <c r="BR806" s="32">
        <f t="shared" si="1848"/>
        <v>1.8688023603727708E-2</v>
      </c>
      <c r="BS806" s="32">
        <f t="shared" si="1848"/>
        <v>2.0922223163098819E-3</v>
      </c>
      <c r="BT806" s="32">
        <f t="shared" si="1848"/>
        <v>2.8897094224718521E-3</v>
      </c>
      <c r="BU806" s="32">
        <f t="shared" si="1848"/>
        <v>4.326753005035878E-3</v>
      </c>
      <c r="BV806" s="32">
        <f t="shared" si="1848"/>
        <v>1.7553223802758214E-3</v>
      </c>
      <c r="BW806" s="32">
        <f t="shared" si="1848"/>
        <v>2.4243941870886175E-3</v>
      </c>
      <c r="BX806" s="32">
        <f t="shared" si="1848"/>
        <v>3.6300379383489264E-3</v>
      </c>
      <c r="BY806" s="32">
        <f t="shared" si="1848"/>
        <v>1.0365829712591895E-3</v>
      </c>
      <c r="BZ806" s="32">
        <f t="shared" si="1848"/>
        <v>1.4316946893601018E-3</v>
      </c>
      <c r="CA806" s="32">
        <f t="shared" si="1848"/>
        <v>2.1436720423550016E-3</v>
      </c>
      <c r="CB806" s="32">
        <f t="shared" si="1848"/>
        <v>3.5848133987261563E-3</v>
      </c>
      <c r="CC806" s="32">
        <f t="shared" ref="CC806:CS806" si="1849">CC805/$O805</f>
        <v>4.9512276851978784E-3</v>
      </c>
      <c r="CD806" s="32">
        <f t="shared" si="1849"/>
        <v>7.4134579411177541E-3</v>
      </c>
      <c r="CE806" s="32">
        <f t="shared" si="1849"/>
        <v>3.0075690995376336E-3</v>
      </c>
      <c r="CF806" s="32">
        <f t="shared" si="1849"/>
        <v>4.1539566316249202E-3</v>
      </c>
      <c r="CG806" s="32">
        <f t="shared" si="1849"/>
        <v>6.2197064517641497E-3</v>
      </c>
      <c r="CH806" s="32">
        <f t="shared" si="1849"/>
        <v>1.7760811053842795E-3</v>
      </c>
      <c r="CI806" s="32">
        <f t="shared" si="1849"/>
        <v>2.4530654631173595E-3</v>
      </c>
      <c r="CJ806" s="32">
        <f t="shared" si="1849"/>
        <v>3.6729673515109801E-3</v>
      </c>
      <c r="CK806" s="32">
        <f t="shared" si="1849"/>
        <v>7.3498450980308298E-3</v>
      </c>
      <c r="CL806" s="32">
        <f t="shared" si="1849"/>
        <v>1.0151367026305305E-2</v>
      </c>
      <c r="CM806" s="32">
        <f t="shared" si="1849"/>
        <v>1.5199610536867549E-2</v>
      </c>
      <c r="CN806" s="32">
        <f t="shared" si="1849"/>
        <v>6.1663368617961047E-3</v>
      </c>
      <c r="CO806" s="32">
        <f t="shared" si="1849"/>
        <v>8.5167439390931958E-3</v>
      </c>
      <c r="CP806" s="32">
        <f t="shared" si="1849"/>
        <v>1.2752094430335937E-2</v>
      </c>
      <c r="CQ806" s="32">
        <f t="shared" si="1849"/>
        <v>3.6414506291324576E-3</v>
      </c>
      <c r="CR806" s="32">
        <f t="shared" si="1849"/>
        <v>5.0294531859450733E-3</v>
      </c>
      <c r="CS806" s="32">
        <f t="shared" si="1849"/>
        <v>7.5305847421020698E-3</v>
      </c>
    </row>
    <row r="807" spans="2:97" ht="13.5" thickTop="1" x14ac:dyDescent="0.2">
      <c r="H807" s="34">
        <f t="shared" si="1845"/>
        <v>2.6660279110624534E-14</v>
      </c>
      <c r="I807" s="34">
        <f t="shared" ref="I807:J807" si="1850">I802</f>
        <v>0.36329528352233337</v>
      </c>
      <c r="J807" s="34">
        <f t="shared" si="1850"/>
        <v>-0.36188412729285879</v>
      </c>
      <c r="K807" s="34">
        <f t="shared" si="1841"/>
        <v>0.36329528352232371</v>
      </c>
      <c r="L807" s="34">
        <f>$CE$6-$CE$7*SUMPRODUCT($B$6:$CD$6,Q806:CS806)</f>
        <v>6.9277916736609768E-13</v>
      </c>
    </row>
    <row r="808" spans="2:97" ht="13.5" thickBot="1" x14ac:dyDescent="0.25">
      <c r="B808" s="39" t="s">
        <v>406</v>
      </c>
      <c r="D808" s="39" t="s">
        <v>407</v>
      </c>
      <c r="E808" s="39" t="s">
        <v>408</v>
      </c>
      <c r="F808" s="39" t="s">
        <v>409</v>
      </c>
      <c r="H808" s="39" t="s">
        <v>386</v>
      </c>
      <c r="I808" s="39" t="s">
        <v>410</v>
      </c>
      <c r="J808" s="39" t="s">
        <v>411</v>
      </c>
      <c r="K808" s="39" t="s">
        <v>388</v>
      </c>
      <c r="L808" s="39" t="s">
        <v>412</v>
      </c>
      <c r="M808" s="39" t="s">
        <v>413</v>
      </c>
      <c r="O808" s="45" t="s">
        <v>375</v>
      </c>
    </row>
    <row r="809" spans="2:97" ht="14.25" thickTop="1" thickBot="1" x14ac:dyDescent="0.25">
      <c r="B809" s="32">
        <f>1+B804</f>
        <v>4</v>
      </c>
      <c r="D809" s="32">
        <f>IF(F804,IF(M809&lt;0,D804,H809),E804)</f>
        <v>0</v>
      </c>
      <c r="E809" s="32">
        <f>IF(F804,IF(M809&lt;0,H809,E804),H809)</f>
        <v>1.3330139555312267E-14</v>
      </c>
      <c r="F809" s="32" t="b">
        <f>OR(F804,M809*M804&lt;=0)</f>
        <v>1</v>
      </c>
      <c r="H809" s="32">
        <f>IF(F804,(D804+E804)/2,2*H804)</f>
        <v>1.3330139555312267E-14</v>
      </c>
      <c r="I809" s="32">
        <f>I804</f>
        <v>-0.68168263192241008</v>
      </c>
      <c r="J809" s="32">
        <f>J804</f>
        <v>1</v>
      </c>
      <c r="K809" s="32">
        <f>I809+J809*H809</f>
        <v>-0.68168263192239675</v>
      </c>
      <c r="L809" s="32">
        <f>$CE$3-$CE$7*SUMPRODUCT($B$3:$CD$3,Q811:CS811)</f>
        <v>-6.0396132539608516E-13</v>
      </c>
      <c r="M809" s="32">
        <f>SUMPRODUCT(L809:L812,J809:J812)</f>
        <v>-7.1324333397588546E-13</v>
      </c>
      <c r="O809" s="46">
        <f>SUM(Q809:CS809)</f>
        <v>7.3626050838259918</v>
      </c>
      <c r="P809" s="39" t="s">
        <v>402</v>
      </c>
      <c r="Q809" s="32">
        <f t="shared" ref="Q809:AV809" si="1851">SUMPRODUCT(B$3:B$6,$K809:$K812)</f>
        <v>4.1309690178692071E-2</v>
      </c>
      <c r="R809" s="32">
        <f t="shared" si="1851"/>
        <v>0.36423883108742855</v>
      </c>
      <c r="S809" s="32">
        <f t="shared" si="1851"/>
        <v>0.76790025722334909</v>
      </c>
      <c r="T809" s="32">
        <f t="shared" si="1851"/>
        <v>-0.13426458761106277</v>
      </c>
      <c r="U809" s="32">
        <f t="shared" si="1851"/>
        <v>0.1886645532976737</v>
      </c>
      <c r="V809" s="32">
        <f t="shared" si="1851"/>
        <v>0.59232597943359433</v>
      </c>
      <c r="W809" s="32">
        <f t="shared" si="1851"/>
        <v>-0.66098742098032726</v>
      </c>
      <c r="X809" s="32">
        <f t="shared" si="1851"/>
        <v>-0.33805828007159083</v>
      </c>
      <c r="Y809" s="32">
        <f t="shared" si="1851"/>
        <v>6.5603146064329765E-2</v>
      </c>
      <c r="Z809" s="32">
        <f t="shared" si="1851"/>
        <v>0.57978930200802281</v>
      </c>
      <c r="AA809" s="32">
        <f t="shared" si="1851"/>
        <v>0.90271844291675929</v>
      </c>
      <c r="AB809" s="32">
        <f t="shared" si="1851"/>
        <v>1.3063798690526798</v>
      </c>
      <c r="AC809" s="32">
        <f t="shared" si="1851"/>
        <v>0.40421502421826794</v>
      </c>
      <c r="AD809" s="32">
        <f t="shared" si="1851"/>
        <v>0.72714416512700442</v>
      </c>
      <c r="AE809" s="32">
        <f t="shared" si="1851"/>
        <v>1.1308055912629249</v>
      </c>
      <c r="AF809" s="32">
        <f t="shared" si="1851"/>
        <v>-0.12250780915099663</v>
      </c>
      <c r="AG809" s="32">
        <f t="shared" si="1851"/>
        <v>0.20042133175773985</v>
      </c>
      <c r="AH809" s="32">
        <f t="shared" si="1851"/>
        <v>0.6040827578936605</v>
      </c>
      <c r="AI809" s="32">
        <f t="shared" si="1851"/>
        <v>1.2977621177804637</v>
      </c>
      <c r="AJ809" s="32">
        <f t="shared" si="1851"/>
        <v>1.6206912586892002</v>
      </c>
      <c r="AK809" s="32">
        <f t="shared" si="1851"/>
        <v>2.024352684825121</v>
      </c>
      <c r="AL809" s="32">
        <f t="shared" si="1851"/>
        <v>1.1221878399907088</v>
      </c>
      <c r="AM809" s="32">
        <f t="shared" si="1851"/>
        <v>1.4451169808994453</v>
      </c>
      <c r="AN809" s="32">
        <f t="shared" si="1851"/>
        <v>1.8487784070353661</v>
      </c>
      <c r="AO809" s="32">
        <f t="shared" si="1851"/>
        <v>0.5954650066214443</v>
      </c>
      <c r="AP809" s="32">
        <f t="shared" si="1851"/>
        <v>0.91839414753018078</v>
      </c>
      <c r="AQ809" s="32">
        <f t="shared" si="1851"/>
        <v>1.3220555736661015</v>
      </c>
      <c r="AR809" s="32">
        <f t="shared" si="1851"/>
        <v>-0.41314539776957243</v>
      </c>
      <c r="AS809" s="32">
        <f t="shared" si="1851"/>
        <v>-9.0216256860835953E-2</v>
      </c>
      <c r="AT809" s="32">
        <f t="shared" si="1851"/>
        <v>0.31344516927508465</v>
      </c>
      <c r="AU809" s="32">
        <f t="shared" si="1851"/>
        <v>-0.58871967555932725</v>
      </c>
      <c r="AV809" s="32">
        <f t="shared" si="1851"/>
        <v>-0.26579053465059077</v>
      </c>
      <c r="AW809" s="32">
        <f t="shared" ref="AW809:CB809" si="1852">SUMPRODUCT(AH$3:AH$6,$K809:$K812)</f>
        <v>0.1378708914853298</v>
      </c>
      <c r="AX809" s="32">
        <f t="shared" si="1852"/>
        <v>-1.115442508928592</v>
      </c>
      <c r="AY809" s="32">
        <f t="shared" si="1852"/>
        <v>-0.79251336801985539</v>
      </c>
      <c r="AZ809" s="32">
        <f t="shared" si="1852"/>
        <v>-0.38885194188393479</v>
      </c>
      <c r="BA809" s="32">
        <f t="shared" si="1852"/>
        <v>0.12533421405975831</v>
      </c>
      <c r="BB809" s="32">
        <f t="shared" si="1852"/>
        <v>0.44826335496849479</v>
      </c>
      <c r="BC809" s="32">
        <f t="shared" si="1852"/>
        <v>0.85192478110441539</v>
      </c>
      <c r="BD809" s="32">
        <f t="shared" si="1852"/>
        <v>-5.0240063729996565E-2</v>
      </c>
      <c r="BE809" s="32">
        <f t="shared" si="1852"/>
        <v>0.27268907717873991</v>
      </c>
      <c r="BF809" s="32">
        <f t="shared" si="1852"/>
        <v>0.67635050331466051</v>
      </c>
      <c r="BG809" s="32">
        <f t="shared" si="1852"/>
        <v>-0.57696289709926107</v>
      </c>
      <c r="BH809" s="32">
        <f t="shared" si="1852"/>
        <v>-0.2540337561905246</v>
      </c>
      <c r="BI809" s="32">
        <f t="shared" si="1852"/>
        <v>0.149627669945396</v>
      </c>
      <c r="BJ809" s="32">
        <f t="shared" si="1852"/>
        <v>0.8433070298321993</v>
      </c>
      <c r="BK809" s="32">
        <f t="shared" si="1852"/>
        <v>1.1662361707409357</v>
      </c>
      <c r="BL809" s="32">
        <f t="shared" si="1852"/>
        <v>1.5698975968768565</v>
      </c>
      <c r="BM809" s="32">
        <f t="shared" si="1852"/>
        <v>0.66773275204244442</v>
      </c>
      <c r="BN809" s="32">
        <f t="shared" si="1852"/>
        <v>0.9906618929511809</v>
      </c>
      <c r="BO809" s="32">
        <f t="shared" si="1852"/>
        <v>1.3943233190871016</v>
      </c>
      <c r="BP809" s="32">
        <f t="shared" si="1852"/>
        <v>0.1410099186731798</v>
      </c>
      <c r="BQ809" s="32">
        <f t="shared" si="1852"/>
        <v>0.46393905958191628</v>
      </c>
      <c r="BR809" s="32">
        <f t="shared" si="1852"/>
        <v>0.86760048571783688</v>
      </c>
      <c r="BS809" s="32">
        <f t="shared" si="1852"/>
        <v>-1.3220555736661015</v>
      </c>
      <c r="BT809" s="32">
        <f t="shared" si="1852"/>
        <v>-0.9991264327573649</v>
      </c>
      <c r="BU809" s="32">
        <f t="shared" si="1852"/>
        <v>-0.5954650066214443</v>
      </c>
      <c r="BV809" s="32">
        <f t="shared" si="1852"/>
        <v>-1.4976298514558564</v>
      </c>
      <c r="BW809" s="32">
        <f t="shared" si="1852"/>
        <v>-1.1747007105471199</v>
      </c>
      <c r="BX809" s="32">
        <f t="shared" si="1852"/>
        <v>-0.77103928441119918</v>
      </c>
      <c r="BY809" s="32">
        <f t="shared" si="1852"/>
        <v>-2.024352684825121</v>
      </c>
      <c r="BZ809" s="32">
        <f t="shared" si="1852"/>
        <v>-1.7014235439163845</v>
      </c>
      <c r="CA809" s="32">
        <f t="shared" si="1852"/>
        <v>-1.2977621177804637</v>
      </c>
      <c r="CB809" s="32">
        <f t="shared" si="1852"/>
        <v>-0.78357596183677081</v>
      </c>
      <c r="CC809" s="32">
        <f t="shared" ref="CC809:CS809" si="1853">SUMPRODUCT(BN$3:BN$6,$K809:$K812)</f>
        <v>-0.46064682092803427</v>
      </c>
      <c r="CD809" s="32">
        <f t="shared" si="1853"/>
        <v>-5.6985394792113675E-2</v>
      </c>
      <c r="CE809" s="32">
        <f t="shared" si="1853"/>
        <v>-0.95915023962652557</v>
      </c>
      <c r="CF809" s="32">
        <f t="shared" si="1853"/>
        <v>-0.63622109871778909</v>
      </c>
      <c r="CG809" s="32">
        <f t="shared" si="1853"/>
        <v>-0.23255967258186849</v>
      </c>
      <c r="CH809" s="32">
        <f t="shared" si="1853"/>
        <v>-1.4858730729957901</v>
      </c>
      <c r="CI809" s="32">
        <f t="shared" si="1853"/>
        <v>-1.1629439320870536</v>
      </c>
      <c r="CJ809" s="32">
        <f t="shared" si="1853"/>
        <v>-0.75928250595113311</v>
      </c>
      <c r="CK809" s="32">
        <f t="shared" si="1853"/>
        <v>-6.5603146064329765E-2</v>
      </c>
      <c r="CL809" s="32">
        <f t="shared" si="1853"/>
        <v>0.25732599484440671</v>
      </c>
      <c r="CM809" s="32">
        <f t="shared" si="1853"/>
        <v>0.66098742098032726</v>
      </c>
      <c r="CN809" s="32">
        <f t="shared" si="1853"/>
        <v>-0.24117742385408461</v>
      </c>
      <c r="CO809" s="32">
        <f t="shared" si="1853"/>
        <v>8.1751717054651868E-2</v>
      </c>
      <c r="CP809" s="32">
        <f t="shared" si="1853"/>
        <v>0.48541314319057249</v>
      </c>
      <c r="CQ809" s="32">
        <f t="shared" si="1853"/>
        <v>-0.76790025722334909</v>
      </c>
      <c r="CR809" s="32">
        <f t="shared" si="1853"/>
        <v>-0.44497111631461267</v>
      </c>
      <c r="CS809" s="32">
        <f t="shared" si="1853"/>
        <v>-4.1309690178692071E-2</v>
      </c>
    </row>
    <row r="810" spans="2:97" ht="14.25" thickTop="1" thickBot="1" x14ac:dyDescent="0.25">
      <c r="H810" s="33">
        <f>H809</f>
        <v>1.3330139555312267E-14</v>
      </c>
      <c r="I810" s="33">
        <f t="shared" ref="I810:J810" si="1854">I805</f>
        <v>0.62822621380088572</v>
      </c>
      <c r="J810" s="33">
        <f t="shared" si="1854"/>
        <v>6.1274038296775211E-3</v>
      </c>
      <c r="K810" s="33">
        <f t="shared" ref="K810:K812" si="1855">I810+J810*H810</f>
        <v>0.62822621380088584</v>
      </c>
      <c r="L810" s="33">
        <f>$CE$4-$CE$7*SUMPRODUCT($B$4:$CD$4,Q811:CS811)</f>
        <v>0</v>
      </c>
      <c r="M810" s="39" t="s">
        <v>414</v>
      </c>
      <c r="O810" s="47">
        <f t="shared" ref="O810:O811" si="1856">SUM(Q810:CS810)</f>
        <v>127.41798401807823</v>
      </c>
      <c r="P810" s="39" t="s">
        <v>404</v>
      </c>
      <c r="Q810" s="33">
        <f>EXP(Q809)</f>
        <v>1.0421748068763539</v>
      </c>
      <c r="R810" s="33">
        <f>EXP(R809)</f>
        <v>1.4394179508633758</v>
      </c>
      <c r="S810" s="33">
        <f t="shared" ref="S810:CD810" si="1857">EXP(S809)</f>
        <v>2.1552360579816723</v>
      </c>
      <c r="T810" s="33">
        <f t="shared" si="1857"/>
        <v>0.87435868951832174</v>
      </c>
      <c r="U810" s="33">
        <f t="shared" si="1857"/>
        <v>1.2076357870886132</v>
      </c>
      <c r="V810" s="33">
        <f t="shared" si="1857"/>
        <v>1.8081893390875876</v>
      </c>
      <c r="W810" s="33">
        <f t="shared" si="1857"/>
        <v>0.51634123652247588</v>
      </c>
      <c r="X810" s="33">
        <f t="shared" si="1857"/>
        <v>0.71315372403702948</v>
      </c>
      <c r="Y810" s="33">
        <f t="shared" si="1857"/>
        <v>1.0678028712971113</v>
      </c>
      <c r="Z810" s="33">
        <f t="shared" si="1857"/>
        <v>1.7856621556807131</v>
      </c>
      <c r="AA810" s="33">
        <f t="shared" si="1857"/>
        <v>2.4662984982030545</v>
      </c>
      <c r="AB810" s="33">
        <f t="shared" si="1857"/>
        <v>3.6927811341278685</v>
      </c>
      <c r="AC810" s="33">
        <f t="shared" si="1857"/>
        <v>1.4981260457092271</v>
      </c>
      <c r="AD810" s="33">
        <f t="shared" si="1857"/>
        <v>2.0691629740246364</v>
      </c>
      <c r="AE810" s="33">
        <f t="shared" si="1857"/>
        <v>3.0981513387293953</v>
      </c>
      <c r="AF810" s="33">
        <f t="shared" si="1857"/>
        <v>0.88469899616846015</v>
      </c>
      <c r="AG810" s="33">
        <f t="shared" si="1857"/>
        <v>1.2219174823583849</v>
      </c>
      <c r="AH810" s="33">
        <f t="shared" si="1857"/>
        <v>1.8295732773635107</v>
      </c>
      <c r="AI810" s="33">
        <f t="shared" si="1857"/>
        <v>3.6610943951316166</v>
      </c>
      <c r="AJ810" s="33">
        <f t="shared" si="1857"/>
        <v>5.0565845167114736</v>
      </c>
      <c r="AK810" s="33">
        <f t="shared" si="1857"/>
        <v>7.5712083999727806</v>
      </c>
      <c r="AL810" s="33">
        <f t="shared" si="1857"/>
        <v>3.0715669544197111</v>
      </c>
      <c r="AM810" s="33">
        <f t="shared" si="1857"/>
        <v>4.2423483875244257</v>
      </c>
      <c r="AN810" s="33">
        <f t="shared" si="1857"/>
        <v>6.3520551552305147</v>
      </c>
      <c r="AO810" s="33">
        <f t="shared" si="1857"/>
        <v>1.8138742124017233</v>
      </c>
      <c r="AP810" s="33">
        <f t="shared" si="1857"/>
        <v>2.505264073466491</v>
      </c>
      <c r="AQ810" s="33">
        <f t="shared" si="1857"/>
        <v>3.7511241697815412</v>
      </c>
      <c r="AR810" s="33">
        <f t="shared" si="1857"/>
        <v>0.66156608560131558</v>
      </c>
      <c r="AS810" s="33">
        <f t="shared" si="1857"/>
        <v>0.91373356275146445</v>
      </c>
      <c r="AT810" s="33">
        <f t="shared" si="1857"/>
        <v>1.3681304451211023</v>
      </c>
      <c r="AU810" s="33">
        <f t="shared" si="1857"/>
        <v>0.55503745803438942</v>
      </c>
      <c r="AV810" s="33">
        <f t="shared" si="1857"/>
        <v>0.7665996867558752</v>
      </c>
      <c r="AW810" s="33">
        <f t="shared" si="1857"/>
        <v>1.1478273464234006</v>
      </c>
      <c r="AX810" s="33">
        <f t="shared" si="1857"/>
        <v>0.32777020556134479</v>
      </c>
      <c r="AY810" s="33">
        <f t="shared" si="1857"/>
        <v>0.45270554856077388</v>
      </c>
      <c r="AZ810" s="33">
        <f t="shared" si="1857"/>
        <v>0.67783462150192508</v>
      </c>
      <c r="BA810" s="33">
        <f t="shared" si="1857"/>
        <v>1.1335272305044815</v>
      </c>
      <c r="BB810" s="33">
        <f t="shared" si="1857"/>
        <v>1.5655909475215104</v>
      </c>
      <c r="BC810" s="33">
        <f t="shared" si="1857"/>
        <v>2.3441544967006736</v>
      </c>
      <c r="BD810" s="33">
        <f t="shared" si="1857"/>
        <v>0.95100109622475126</v>
      </c>
      <c r="BE810" s="33">
        <f t="shared" si="1857"/>
        <v>1.3134917867565221</v>
      </c>
      <c r="BF810" s="33">
        <f t="shared" si="1857"/>
        <v>1.9666872008803558</v>
      </c>
      <c r="BG810" s="33">
        <f t="shared" si="1857"/>
        <v>0.56160142038438399</v>
      </c>
      <c r="BH810" s="33">
        <f t="shared" si="1857"/>
        <v>0.7756656180881556</v>
      </c>
      <c r="BI810" s="33">
        <f t="shared" si="1857"/>
        <v>1.1614017374436019</v>
      </c>
      <c r="BJ810" s="33">
        <f t="shared" si="1857"/>
        <v>2.3240399518614523</v>
      </c>
      <c r="BK810" s="33">
        <f t="shared" si="1857"/>
        <v>3.2098884017927709</v>
      </c>
      <c r="BL810" s="33">
        <f t="shared" si="1857"/>
        <v>4.8061560031896402</v>
      </c>
      <c r="BM810" s="33">
        <f t="shared" si="1857"/>
        <v>1.9498115990620846</v>
      </c>
      <c r="BN810" s="33">
        <f t="shared" si="1857"/>
        <v>2.6930163711245503</v>
      </c>
      <c r="BO810" s="33">
        <f t="shared" si="1857"/>
        <v>4.0322451059480269</v>
      </c>
      <c r="BP810" s="33">
        <f t="shared" si="1857"/>
        <v>1.1514360686461576</v>
      </c>
      <c r="BQ810" s="33">
        <f t="shared" si="1857"/>
        <v>1.590326052352435</v>
      </c>
      <c r="BR810" s="33">
        <f t="shared" si="1857"/>
        <v>2.3811902928692494</v>
      </c>
      <c r="BS810" s="33">
        <f t="shared" si="1857"/>
        <v>0.26658674966183221</v>
      </c>
      <c r="BT810" s="33">
        <f t="shared" si="1857"/>
        <v>0.36820094900940059</v>
      </c>
      <c r="BU810" s="33">
        <f t="shared" si="1857"/>
        <v>0.55130614524582444</v>
      </c>
      <c r="BV810" s="33">
        <f t="shared" si="1857"/>
        <v>0.22365963899655383</v>
      </c>
      <c r="BW810" s="33">
        <f t="shared" si="1857"/>
        <v>0.30891141978397252</v>
      </c>
      <c r="BX810" s="33">
        <f t="shared" si="1857"/>
        <v>0.46253211601355365</v>
      </c>
      <c r="BY810" s="33">
        <f t="shared" si="1857"/>
        <v>0.13207931246531202</v>
      </c>
      <c r="BZ810" s="33">
        <f t="shared" si="1857"/>
        <v>0.18242365104764896</v>
      </c>
      <c r="CA810" s="33">
        <f t="shared" si="1857"/>
        <v>0.2731423700327863</v>
      </c>
      <c r="CB810" s="33">
        <f t="shared" si="1857"/>
        <v>0.45676969634667025</v>
      </c>
      <c r="CC810" s="33">
        <f t="shared" si="1857"/>
        <v>0.63087545006239609</v>
      </c>
      <c r="CD810" s="33">
        <f t="shared" si="1857"/>
        <v>0.94460786546002184</v>
      </c>
      <c r="CE810" s="33">
        <f t="shared" ref="CE810:CS810" si="1858">EXP(CE809)</f>
        <v>0.38321839145814224</v>
      </c>
      <c r="CF810" s="33">
        <f t="shared" si="1858"/>
        <v>0.52928877970016264</v>
      </c>
      <c r="CG810" s="33">
        <f t="shared" si="1858"/>
        <v>0.79250245726800961</v>
      </c>
      <c r="CH810" s="33">
        <f t="shared" si="1858"/>
        <v>0.22630467390065903</v>
      </c>
      <c r="CI810" s="33">
        <f t="shared" si="1858"/>
        <v>0.31256465597478073</v>
      </c>
      <c r="CJ810" s="33">
        <f t="shared" si="1858"/>
        <v>0.46800209529374159</v>
      </c>
      <c r="CK810" s="33">
        <f t="shared" si="1858"/>
        <v>0.93650244523621873</v>
      </c>
      <c r="CL810" s="33">
        <f t="shared" si="1858"/>
        <v>1.2934667215193878</v>
      </c>
      <c r="CM810" s="33">
        <f t="shared" si="1858"/>
        <v>1.9367037324675711</v>
      </c>
      <c r="CN810" s="33">
        <f t="shared" si="1858"/>
        <v>0.78570221170640242</v>
      </c>
      <c r="CO810" s="33">
        <f t="shared" si="1858"/>
        <v>1.085186343117418</v>
      </c>
      <c r="CP810" s="33">
        <f t="shared" si="1858"/>
        <v>1.6248461643215426</v>
      </c>
      <c r="CQ810" s="33">
        <f t="shared" si="1858"/>
        <v>0.46398629806540842</v>
      </c>
      <c r="CR810" s="33">
        <f t="shared" si="1858"/>
        <v>0.64084278566640818</v>
      </c>
      <c r="CS810" s="33">
        <f t="shared" si="1858"/>
        <v>0.95953192631592976</v>
      </c>
    </row>
    <row r="811" spans="2:97" ht="14.25" thickTop="1" thickBot="1" x14ac:dyDescent="0.25">
      <c r="H811" s="32">
        <f t="shared" ref="H811:H812" si="1859">H810</f>
        <v>1.3330139555312267E-14</v>
      </c>
      <c r="I811" s="32">
        <f t="shared" ref="I811:J811" si="1860">I806</f>
        <v>-0.35114855557950969</v>
      </c>
      <c r="J811" s="32">
        <f t="shared" si="1860"/>
        <v>-1.6278429877834614E-3</v>
      </c>
      <c r="K811" s="32">
        <f t="shared" si="1855"/>
        <v>-0.35114855557950969</v>
      </c>
      <c r="L811" s="32">
        <f>$CE$5-$CE$7*SUMPRODUCT($B$5:$CD$5,Q811:CS811)</f>
        <v>0</v>
      </c>
      <c r="M811" s="32">
        <f>SUMPRODUCT($B$7:$CD$7, LN(Q811:CS811))</f>
        <v>-487.23803414473008</v>
      </c>
      <c r="O811" s="48">
        <f t="shared" si="1856"/>
        <v>0.99999999999999956</v>
      </c>
      <c r="P811" s="39" t="s">
        <v>405</v>
      </c>
      <c r="Q811" s="32">
        <f t="shared" ref="Q811:AV811" si="1861">Q810/$O810</f>
        <v>8.1791814154624255E-3</v>
      </c>
      <c r="R811" s="32">
        <f t="shared" si="1861"/>
        <v>1.1296819377232882E-2</v>
      </c>
      <c r="S811" s="32">
        <f t="shared" si="1861"/>
        <v>1.6914692808794436E-2</v>
      </c>
      <c r="T811" s="32">
        <f t="shared" si="1861"/>
        <v>6.8621293631067545E-3</v>
      </c>
      <c r="U811" s="32">
        <f t="shared" si="1861"/>
        <v>9.4777499141508337E-3</v>
      </c>
      <c r="V811" s="32">
        <f t="shared" si="1861"/>
        <v>1.4191005712592655E-2</v>
      </c>
      <c r="W811" s="32">
        <f t="shared" si="1861"/>
        <v>4.0523419084170778E-3</v>
      </c>
      <c r="X811" s="32">
        <f t="shared" si="1861"/>
        <v>5.5969628583657886E-3</v>
      </c>
      <c r="Y811" s="32">
        <f t="shared" si="1861"/>
        <v>8.3803152241492852E-3</v>
      </c>
      <c r="Z811" s="32">
        <f t="shared" si="1861"/>
        <v>1.4014208193934076E-2</v>
      </c>
      <c r="AA811" s="32">
        <f t="shared" si="1861"/>
        <v>1.9355968603718708E-2</v>
      </c>
      <c r="AB811" s="32">
        <f t="shared" si="1861"/>
        <v>2.8981632087382043E-2</v>
      </c>
      <c r="AC811" s="32">
        <f t="shared" si="1861"/>
        <v>1.1757571407633251E-2</v>
      </c>
      <c r="AD811" s="32">
        <f t="shared" si="1861"/>
        <v>1.6239175262191097E-2</v>
      </c>
      <c r="AE811" s="32">
        <f t="shared" si="1861"/>
        <v>2.431486703077821E-2</v>
      </c>
      <c r="AF811" s="32">
        <f t="shared" si="1861"/>
        <v>6.9432820098843965E-3</v>
      </c>
      <c r="AG811" s="32">
        <f t="shared" si="1861"/>
        <v>9.5898353107283316E-3</v>
      </c>
      <c r="AH811" s="32">
        <f t="shared" si="1861"/>
        <v>1.4358830831163743E-2</v>
      </c>
      <c r="AI811" s="32">
        <f t="shared" si="1861"/>
        <v>2.8732948675535282E-2</v>
      </c>
      <c r="AJ811" s="32">
        <f t="shared" si="1861"/>
        <v>3.9685014291185448E-2</v>
      </c>
      <c r="AK811" s="32">
        <f t="shared" si="1861"/>
        <v>5.9420249490829864E-2</v>
      </c>
      <c r="AL811" s="32">
        <f t="shared" si="1861"/>
        <v>2.4106227846015151E-2</v>
      </c>
      <c r="AM811" s="32">
        <f t="shared" si="1861"/>
        <v>3.3294737946273863E-2</v>
      </c>
      <c r="AN811" s="32">
        <f t="shared" si="1861"/>
        <v>4.9852108430229733E-2</v>
      </c>
      <c r="AO811" s="32">
        <f t="shared" si="1861"/>
        <v>1.4235621654038792E-2</v>
      </c>
      <c r="AP811" s="32">
        <f t="shared" si="1861"/>
        <v>1.9661777674264889E-2</v>
      </c>
      <c r="AQ811" s="32">
        <f t="shared" si="1861"/>
        <v>2.9439519065450972E-2</v>
      </c>
      <c r="AR811" s="32">
        <f t="shared" si="1861"/>
        <v>5.1920934921357072E-3</v>
      </c>
      <c r="AS811" s="32">
        <f t="shared" si="1861"/>
        <v>7.1711506801255213E-3</v>
      </c>
      <c r="AT811" s="32">
        <f t="shared" si="1861"/>
        <v>1.073734179413002E-2</v>
      </c>
      <c r="AU811" s="32">
        <f t="shared" si="1861"/>
        <v>4.3560370407025118E-3</v>
      </c>
      <c r="AV811" s="32">
        <f t="shared" si="1861"/>
        <v>6.0164166986593432E-3</v>
      </c>
      <c r="AW811" s="32">
        <f t="shared" ref="AW811:CB811" si="1862">AW810/$O810</f>
        <v>9.008362165426706E-3</v>
      </c>
      <c r="AX811" s="32">
        <f t="shared" si="1862"/>
        <v>2.572401439932061E-3</v>
      </c>
      <c r="AY811" s="32">
        <f t="shared" si="1862"/>
        <v>3.5529172121930874E-3</v>
      </c>
      <c r="AZ811" s="32">
        <f t="shared" si="1862"/>
        <v>5.3197719829388684E-3</v>
      </c>
      <c r="BA811" s="32">
        <f t="shared" si="1862"/>
        <v>8.8961322001739965E-3</v>
      </c>
      <c r="BB811" s="32">
        <f t="shared" si="1862"/>
        <v>1.2287048485238806E-2</v>
      </c>
      <c r="BC811" s="32">
        <f t="shared" si="1862"/>
        <v>1.8397359797876583E-2</v>
      </c>
      <c r="BD811" s="32">
        <f t="shared" si="1862"/>
        <v>7.4636332033774918E-3</v>
      </c>
      <c r="BE811" s="32">
        <f t="shared" si="1862"/>
        <v>1.0308527456926035E-2</v>
      </c>
      <c r="BF811" s="32">
        <f t="shared" si="1862"/>
        <v>1.5434926364878913E-2</v>
      </c>
      <c r="BG811" s="32">
        <f t="shared" si="1862"/>
        <v>4.4075522361482601E-3</v>
      </c>
      <c r="BH811" s="32">
        <f t="shared" si="1862"/>
        <v>6.0875678112918752E-3</v>
      </c>
      <c r="BI811" s="32">
        <f t="shared" si="1862"/>
        <v>9.1148965069076954E-3</v>
      </c>
      <c r="BJ811" s="32">
        <f t="shared" si="1862"/>
        <v>1.8239497114722163E-2</v>
      </c>
      <c r="BK811" s="32">
        <f t="shared" si="1862"/>
        <v>2.519180025119019E-2</v>
      </c>
      <c r="BL811" s="32">
        <f t="shared" si="1862"/>
        <v>3.7719604812674924E-2</v>
      </c>
      <c r="BM811" s="32">
        <f t="shared" si="1862"/>
        <v>1.5302483508022248E-2</v>
      </c>
      <c r="BN811" s="32">
        <f t="shared" si="1862"/>
        <v>2.1135292571749224E-2</v>
      </c>
      <c r="BO811" s="32">
        <f t="shared" si="1862"/>
        <v>3.1645808376437087E-2</v>
      </c>
      <c r="BP811" s="32">
        <f t="shared" si="1862"/>
        <v>9.0366840875679717E-3</v>
      </c>
      <c r="BQ811" s="32">
        <f t="shared" si="1862"/>
        <v>1.2481174181242716E-2</v>
      </c>
      <c r="BR811" s="32">
        <f t="shared" si="1862"/>
        <v>1.8688023603727736E-2</v>
      </c>
      <c r="BS811" s="32">
        <f t="shared" si="1862"/>
        <v>2.0922223163098276E-3</v>
      </c>
      <c r="BT811" s="32">
        <f t="shared" si="1862"/>
        <v>2.88970942247179E-3</v>
      </c>
      <c r="BU811" s="32">
        <f t="shared" si="1862"/>
        <v>4.3267530050358069E-3</v>
      </c>
      <c r="BV811" s="32">
        <f t="shared" si="1862"/>
        <v>1.7553223802757758E-3</v>
      </c>
      <c r="BW811" s="32">
        <f t="shared" si="1862"/>
        <v>2.424394187088565E-3</v>
      </c>
      <c r="BX811" s="32">
        <f t="shared" si="1862"/>
        <v>3.6300379383488674E-3</v>
      </c>
      <c r="BY811" s="32">
        <f t="shared" si="1862"/>
        <v>1.0365829712591626E-3</v>
      </c>
      <c r="BZ811" s="32">
        <f t="shared" si="1862"/>
        <v>1.4316946893600706E-3</v>
      </c>
      <c r="CA811" s="32">
        <f t="shared" si="1862"/>
        <v>2.1436720423549669E-3</v>
      </c>
      <c r="CB811" s="32">
        <f t="shared" si="1862"/>
        <v>3.5848133987260635E-3</v>
      </c>
      <c r="CC811" s="32">
        <f t="shared" ref="CC811:CS811" si="1863">CC810/$O810</f>
        <v>4.9512276851977717E-3</v>
      </c>
      <c r="CD811" s="32">
        <f t="shared" si="1863"/>
        <v>7.4134579411176344E-3</v>
      </c>
      <c r="CE811" s="32">
        <f t="shared" si="1863"/>
        <v>3.007569099537556E-3</v>
      </c>
      <c r="CF811" s="32">
        <f t="shared" si="1863"/>
        <v>4.15395663162483E-3</v>
      </c>
      <c r="CG811" s="32">
        <f t="shared" si="1863"/>
        <v>6.2197064517640491E-3</v>
      </c>
      <c r="CH811" s="32">
        <f t="shared" si="1863"/>
        <v>1.776081105384234E-3</v>
      </c>
      <c r="CI811" s="32">
        <f t="shared" si="1863"/>
        <v>2.4530654631173075E-3</v>
      </c>
      <c r="CJ811" s="32">
        <f t="shared" si="1863"/>
        <v>3.6729673515109207E-3</v>
      </c>
      <c r="CK811" s="32">
        <f t="shared" si="1863"/>
        <v>7.3498450980306398E-3</v>
      </c>
      <c r="CL811" s="32">
        <f t="shared" si="1863"/>
        <v>1.0151367026305086E-2</v>
      </c>
      <c r="CM811" s="32">
        <f t="shared" si="1863"/>
        <v>1.5199610536867299E-2</v>
      </c>
      <c r="CN811" s="32">
        <f t="shared" si="1863"/>
        <v>6.1663368617959451E-3</v>
      </c>
      <c r="CO811" s="32">
        <f t="shared" si="1863"/>
        <v>8.5167439390930119E-3</v>
      </c>
      <c r="CP811" s="32">
        <f t="shared" si="1863"/>
        <v>1.2752094430335731E-2</v>
      </c>
      <c r="CQ811" s="32">
        <f t="shared" si="1863"/>
        <v>3.6414506291323635E-3</v>
      </c>
      <c r="CR811" s="32">
        <f t="shared" si="1863"/>
        <v>5.0294531859449649E-3</v>
      </c>
      <c r="CS811" s="32">
        <f t="shared" si="1863"/>
        <v>7.5305847421019475E-3</v>
      </c>
    </row>
    <row r="812" spans="2:97" ht="13.5" thickTop="1" x14ac:dyDescent="0.2">
      <c r="H812" s="34">
        <f t="shared" si="1859"/>
        <v>1.3330139555312267E-14</v>
      </c>
      <c r="I812" s="34">
        <f t="shared" ref="I812:J812" si="1864">I807</f>
        <v>0.36329528352233337</v>
      </c>
      <c r="J812" s="34">
        <f t="shared" si="1864"/>
        <v>-0.36188412729285879</v>
      </c>
      <c r="K812" s="34">
        <f t="shared" si="1855"/>
        <v>0.36329528352232854</v>
      </c>
      <c r="L812" s="34">
        <f>$CE$6-$CE$7*SUMPRODUCT($B$6:$CD$6,Q811:CS811)</f>
        <v>3.0198066269804258E-13</v>
      </c>
    </row>
    <row r="813" spans="2:97" ht="13.5" thickBot="1" x14ac:dyDescent="0.25">
      <c r="B813" s="39" t="s">
        <v>406</v>
      </c>
      <c r="D813" s="39" t="s">
        <v>407</v>
      </c>
      <c r="E813" s="39" t="s">
        <v>408</v>
      </c>
      <c r="F813" s="39" t="s">
        <v>409</v>
      </c>
      <c r="H813" s="39" t="s">
        <v>386</v>
      </c>
      <c r="I813" s="39" t="s">
        <v>410</v>
      </c>
      <c r="J813" s="39" t="s">
        <v>411</v>
      </c>
      <c r="K813" s="39" t="s">
        <v>388</v>
      </c>
      <c r="L813" s="39" t="s">
        <v>412</v>
      </c>
      <c r="M813" s="39" t="s">
        <v>413</v>
      </c>
      <c r="O813" s="45" t="s">
        <v>375</v>
      </c>
    </row>
    <row r="814" spans="2:97" ht="14.25" thickTop="1" thickBot="1" x14ac:dyDescent="0.25">
      <c r="B814" s="32">
        <f>1+B809</f>
        <v>5</v>
      </c>
      <c r="D814" s="32">
        <f>IF(F809,IF(M814&lt;0,D809,H814),E809)</f>
        <v>0</v>
      </c>
      <c r="E814" s="32">
        <f>IF(F809,IF(M814&lt;0,H814,E809),H814)</f>
        <v>6.6650697776561334E-15</v>
      </c>
      <c r="F814" s="32" t="b">
        <f>OR(F809,M814*M809&lt;=0)</f>
        <v>1</v>
      </c>
      <c r="H814" s="32">
        <f>IF(F809,(D809+E809)/2,2*H809)</f>
        <v>6.6650697776561334E-15</v>
      </c>
      <c r="I814" s="32">
        <f>I809</f>
        <v>-0.68168263192241008</v>
      </c>
      <c r="J814" s="32">
        <f>J809</f>
        <v>1</v>
      </c>
      <c r="K814" s="32">
        <f>I814+J814*H814</f>
        <v>-0.68168263192240341</v>
      </c>
      <c r="L814" s="32">
        <f>$CE$3-$CE$7*SUMPRODUCT($B$3:$CD$3,Q816:CS816)</f>
        <v>-2.3447910280083306E-13</v>
      </c>
      <c r="M814" s="32">
        <f>SUMPRODUCT(L814:L817,J814:J817)</f>
        <v>-2.7655793296115936E-13</v>
      </c>
      <c r="O814" s="46">
        <f>SUM(Q814:CS814)</f>
        <v>7.36260508382603</v>
      </c>
      <c r="P814" s="39" t="s">
        <v>402</v>
      </c>
      <c r="Q814" s="32">
        <f t="shared" ref="Q814:AV814" si="1865">SUMPRODUCT(B$3:B$6,$K814:$K817)</f>
        <v>4.1309690178696401E-2</v>
      </c>
      <c r="R814" s="32">
        <f t="shared" si="1865"/>
        <v>0.36423883108743504</v>
      </c>
      <c r="S814" s="32">
        <f t="shared" si="1865"/>
        <v>0.76790025722335842</v>
      </c>
      <c r="T814" s="32">
        <f t="shared" si="1865"/>
        <v>-0.13426458761105844</v>
      </c>
      <c r="U814" s="32">
        <f t="shared" si="1865"/>
        <v>0.1886645532976802</v>
      </c>
      <c r="V814" s="32">
        <f t="shared" si="1865"/>
        <v>0.59232597943360354</v>
      </c>
      <c r="W814" s="32">
        <f t="shared" si="1865"/>
        <v>-0.66098742098032304</v>
      </c>
      <c r="X814" s="32">
        <f t="shared" si="1865"/>
        <v>-0.33805828007158434</v>
      </c>
      <c r="Y814" s="32">
        <f t="shared" si="1865"/>
        <v>6.560314606433898E-2</v>
      </c>
      <c r="Z814" s="32">
        <f t="shared" si="1865"/>
        <v>0.57978930200802703</v>
      </c>
      <c r="AA814" s="32">
        <f t="shared" si="1865"/>
        <v>0.90271844291676573</v>
      </c>
      <c r="AB814" s="32">
        <f t="shared" si="1865"/>
        <v>1.3063798690526891</v>
      </c>
      <c r="AC814" s="32">
        <f t="shared" si="1865"/>
        <v>0.40421502421827216</v>
      </c>
      <c r="AD814" s="32">
        <f t="shared" si="1865"/>
        <v>0.72714416512701086</v>
      </c>
      <c r="AE814" s="32">
        <f t="shared" si="1865"/>
        <v>1.1308055912629342</v>
      </c>
      <c r="AF814" s="32">
        <f t="shared" si="1865"/>
        <v>-0.12250780915099241</v>
      </c>
      <c r="AG814" s="32">
        <f t="shared" si="1865"/>
        <v>0.20042133175774623</v>
      </c>
      <c r="AH814" s="32">
        <f t="shared" si="1865"/>
        <v>0.60408275789366961</v>
      </c>
      <c r="AI814" s="32">
        <f t="shared" si="1865"/>
        <v>1.2977621177804681</v>
      </c>
      <c r="AJ814" s="32">
        <f t="shared" si="1865"/>
        <v>1.6206912586892066</v>
      </c>
      <c r="AK814" s="32">
        <f t="shared" si="1865"/>
        <v>2.0243526848251299</v>
      </c>
      <c r="AL814" s="32">
        <f t="shared" si="1865"/>
        <v>1.1221878399907133</v>
      </c>
      <c r="AM814" s="32">
        <f t="shared" si="1865"/>
        <v>1.4451169808994517</v>
      </c>
      <c r="AN814" s="32">
        <f t="shared" si="1865"/>
        <v>1.848778407035375</v>
      </c>
      <c r="AO814" s="32">
        <f t="shared" si="1865"/>
        <v>0.59546500662144852</v>
      </c>
      <c r="AP814" s="32">
        <f t="shared" si="1865"/>
        <v>0.91839414753018722</v>
      </c>
      <c r="AQ814" s="32">
        <f t="shared" si="1865"/>
        <v>1.3220555736661104</v>
      </c>
      <c r="AR814" s="32">
        <f t="shared" si="1865"/>
        <v>-0.41314539776957254</v>
      </c>
      <c r="AS814" s="32">
        <f t="shared" si="1865"/>
        <v>-9.0216256860833899E-2</v>
      </c>
      <c r="AT814" s="32">
        <f t="shared" si="1865"/>
        <v>0.31344516927508942</v>
      </c>
      <c r="AU814" s="32">
        <f t="shared" si="1865"/>
        <v>-0.58871967555932736</v>
      </c>
      <c r="AV814" s="32">
        <f t="shared" si="1865"/>
        <v>-0.26579053465058872</v>
      </c>
      <c r="AW814" s="32">
        <f t="shared" ref="AW814:CB814" si="1866">SUMPRODUCT(AH$3:AH$6,$K814:$K817)</f>
        <v>0.13787089148533457</v>
      </c>
      <c r="AX814" s="32">
        <f t="shared" si="1866"/>
        <v>-1.115442508928592</v>
      </c>
      <c r="AY814" s="32">
        <f t="shared" si="1866"/>
        <v>-0.79251336801985317</v>
      </c>
      <c r="AZ814" s="32">
        <f t="shared" si="1866"/>
        <v>-0.38885194188392991</v>
      </c>
      <c r="BA814" s="32">
        <f t="shared" si="1866"/>
        <v>0.12533421405975809</v>
      </c>
      <c r="BB814" s="32">
        <f t="shared" si="1866"/>
        <v>0.44826335496849673</v>
      </c>
      <c r="BC814" s="32">
        <f t="shared" si="1866"/>
        <v>0.85192478110442005</v>
      </c>
      <c r="BD814" s="32">
        <f t="shared" si="1866"/>
        <v>-5.0240063729996787E-2</v>
      </c>
      <c r="BE814" s="32">
        <f t="shared" si="1866"/>
        <v>0.27268907717874186</v>
      </c>
      <c r="BF814" s="32">
        <f t="shared" si="1866"/>
        <v>0.67635050331466517</v>
      </c>
      <c r="BG814" s="32">
        <f t="shared" si="1866"/>
        <v>-0.5769628970992613</v>
      </c>
      <c r="BH814" s="32">
        <f t="shared" si="1866"/>
        <v>-0.25403375619052265</v>
      </c>
      <c r="BI814" s="32">
        <f t="shared" si="1866"/>
        <v>0.14962766994540067</v>
      </c>
      <c r="BJ814" s="32">
        <f t="shared" si="1866"/>
        <v>0.84330702983219885</v>
      </c>
      <c r="BK814" s="32">
        <f t="shared" si="1866"/>
        <v>1.1662361707409374</v>
      </c>
      <c r="BL814" s="32">
        <f t="shared" si="1866"/>
        <v>1.5698975968768609</v>
      </c>
      <c r="BM814" s="32">
        <f t="shared" si="1866"/>
        <v>0.66773275204244398</v>
      </c>
      <c r="BN814" s="32">
        <f t="shared" si="1866"/>
        <v>0.99066189295118268</v>
      </c>
      <c r="BO814" s="32">
        <f t="shared" si="1866"/>
        <v>1.3943233190871061</v>
      </c>
      <c r="BP814" s="32">
        <f t="shared" si="1866"/>
        <v>0.14100991867317958</v>
      </c>
      <c r="BQ814" s="32">
        <f t="shared" si="1866"/>
        <v>0.46393905958191822</v>
      </c>
      <c r="BR814" s="32">
        <f t="shared" si="1866"/>
        <v>0.86760048571784154</v>
      </c>
      <c r="BS814" s="32">
        <f t="shared" si="1866"/>
        <v>-1.3220555736661104</v>
      </c>
      <c r="BT814" s="32">
        <f t="shared" si="1866"/>
        <v>-0.99912643275737179</v>
      </c>
      <c r="BU814" s="32">
        <f t="shared" si="1866"/>
        <v>-0.59546500662144852</v>
      </c>
      <c r="BV814" s="32">
        <f t="shared" si="1866"/>
        <v>-1.4976298514558652</v>
      </c>
      <c r="BW814" s="32">
        <f t="shared" si="1866"/>
        <v>-1.1747007105471268</v>
      </c>
      <c r="BX814" s="32">
        <f t="shared" si="1866"/>
        <v>-0.7710392844112034</v>
      </c>
      <c r="BY814" s="32">
        <f t="shared" si="1866"/>
        <v>-2.0243526848251299</v>
      </c>
      <c r="BZ814" s="32">
        <f t="shared" si="1866"/>
        <v>-1.7014235439163914</v>
      </c>
      <c r="CA814" s="32">
        <f t="shared" si="1866"/>
        <v>-1.2977621177804681</v>
      </c>
      <c r="CB814" s="32">
        <f t="shared" si="1866"/>
        <v>-0.78357596183677991</v>
      </c>
      <c r="CC814" s="32">
        <f t="shared" ref="CC814:CS814" si="1867">SUMPRODUCT(BN$3:BN$6,$K814:$K817)</f>
        <v>-0.46064682092804121</v>
      </c>
      <c r="CD814" s="32">
        <f t="shared" si="1867"/>
        <v>-5.6985394792117894E-2</v>
      </c>
      <c r="CE814" s="32">
        <f t="shared" si="1867"/>
        <v>-0.95915023962653467</v>
      </c>
      <c r="CF814" s="32">
        <f t="shared" si="1867"/>
        <v>-0.63622109871779597</v>
      </c>
      <c r="CG814" s="32">
        <f t="shared" si="1867"/>
        <v>-0.23255967258187271</v>
      </c>
      <c r="CH814" s="32">
        <f t="shared" si="1867"/>
        <v>-1.4858730729957994</v>
      </c>
      <c r="CI814" s="32">
        <f t="shared" si="1867"/>
        <v>-1.1629439320870607</v>
      </c>
      <c r="CJ814" s="32">
        <f t="shared" si="1867"/>
        <v>-0.75928250595113733</v>
      </c>
      <c r="CK814" s="32">
        <f t="shared" si="1867"/>
        <v>-6.560314606433898E-2</v>
      </c>
      <c r="CL814" s="32">
        <f t="shared" si="1867"/>
        <v>0.25732599484439966</v>
      </c>
      <c r="CM814" s="32">
        <f t="shared" si="1867"/>
        <v>0.66098742098032304</v>
      </c>
      <c r="CN814" s="32">
        <f t="shared" si="1867"/>
        <v>-0.24117742385409383</v>
      </c>
      <c r="CO814" s="32">
        <f t="shared" si="1867"/>
        <v>8.1751717054644818E-2</v>
      </c>
      <c r="CP814" s="32">
        <f t="shared" si="1867"/>
        <v>0.48541314319056816</v>
      </c>
      <c r="CQ814" s="32">
        <f t="shared" si="1867"/>
        <v>-0.76790025722335842</v>
      </c>
      <c r="CR814" s="32">
        <f t="shared" si="1867"/>
        <v>-0.44497111631461972</v>
      </c>
      <c r="CS814" s="32">
        <f t="shared" si="1867"/>
        <v>-4.1309690178696401E-2</v>
      </c>
    </row>
    <row r="815" spans="2:97" ht="14.25" thickTop="1" thickBot="1" x14ac:dyDescent="0.25">
      <c r="H815" s="33">
        <f>H814</f>
        <v>6.6650697776561334E-15</v>
      </c>
      <c r="I815" s="33">
        <f t="shared" ref="I815:J815" si="1868">I810</f>
        <v>0.62822621380088572</v>
      </c>
      <c r="J815" s="33">
        <f t="shared" si="1868"/>
        <v>6.1274038296775211E-3</v>
      </c>
      <c r="K815" s="33">
        <f t="shared" ref="K815:K817" si="1869">I815+J815*H815</f>
        <v>0.62822621380088572</v>
      </c>
      <c r="L815" s="33">
        <f>$CE$4-$CE$7*SUMPRODUCT($B$4:$CD$4,Q816:CS816)</f>
        <v>5.6843418860808015E-14</v>
      </c>
      <c r="M815" s="39" t="s">
        <v>414</v>
      </c>
      <c r="O815" s="47">
        <f t="shared" ref="O815:O816" si="1870">SUM(Q815:CS815)</f>
        <v>127.41798401807873</v>
      </c>
      <c r="P815" s="39" t="s">
        <v>404</v>
      </c>
      <c r="Q815" s="33">
        <f>EXP(Q814)</f>
        <v>1.0421748068763583</v>
      </c>
      <c r="R815" s="33">
        <f>EXP(R814)</f>
        <v>1.4394179508633851</v>
      </c>
      <c r="S815" s="33">
        <f t="shared" ref="S815:CD815" si="1871">EXP(S814)</f>
        <v>2.1552360579816923</v>
      </c>
      <c r="T815" s="33">
        <f t="shared" si="1871"/>
        <v>0.87435868951832552</v>
      </c>
      <c r="U815" s="33">
        <f t="shared" si="1871"/>
        <v>1.2076357870886212</v>
      </c>
      <c r="V815" s="33">
        <f t="shared" si="1871"/>
        <v>1.8081893390876043</v>
      </c>
      <c r="W815" s="33">
        <f t="shared" si="1871"/>
        <v>0.5163412365224781</v>
      </c>
      <c r="X815" s="33">
        <f t="shared" si="1871"/>
        <v>0.71315372403703414</v>
      </c>
      <c r="Y815" s="33">
        <f t="shared" si="1871"/>
        <v>1.067802871297121</v>
      </c>
      <c r="Z815" s="33">
        <f t="shared" si="1871"/>
        <v>1.7856621556807206</v>
      </c>
      <c r="AA815" s="33">
        <f t="shared" si="1871"/>
        <v>2.4662984982030705</v>
      </c>
      <c r="AB815" s="33">
        <f t="shared" si="1871"/>
        <v>3.6927811341279031</v>
      </c>
      <c r="AC815" s="33">
        <f t="shared" si="1871"/>
        <v>1.4981260457092336</v>
      </c>
      <c r="AD815" s="33">
        <f t="shared" si="1871"/>
        <v>2.0691629740246498</v>
      </c>
      <c r="AE815" s="33">
        <f t="shared" si="1871"/>
        <v>3.0981513387294242</v>
      </c>
      <c r="AF815" s="33">
        <f t="shared" si="1871"/>
        <v>0.88469899616846381</v>
      </c>
      <c r="AG815" s="33">
        <f t="shared" si="1871"/>
        <v>1.2219174823583927</v>
      </c>
      <c r="AH815" s="33">
        <f t="shared" si="1871"/>
        <v>1.8295732773635274</v>
      </c>
      <c r="AI815" s="33">
        <f t="shared" si="1871"/>
        <v>3.6610943951316326</v>
      </c>
      <c r="AJ815" s="33">
        <f t="shared" si="1871"/>
        <v>5.0565845167115064</v>
      </c>
      <c r="AK815" s="33">
        <f t="shared" si="1871"/>
        <v>7.5712083999728481</v>
      </c>
      <c r="AL815" s="33">
        <f t="shared" si="1871"/>
        <v>3.0715669544197248</v>
      </c>
      <c r="AM815" s="33">
        <f t="shared" si="1871"/>
        <v>4.2423483875244532</v>
      </c>
      <c r="AN815" s="33">
        <f t="shared" si="1871"/>
        <v>6.3520551552305715</v>
      </c>
      <c r="AO815" s="33">
        <f t="shared" si="1871"/>
        <v>1.8138742124017311</v>
      </c>
      <c r="AP815" s="33">
        <f t="shared" si="1871"/>
        <v>2.5052640734665075</v>
      </c>
      <c r="AQ815" s="33">
        <f t="shared" si="1871"/>
        <v>3.7511241697815745</v>
      </c>
      <c r="AR815" s="33">
        <f t="shared" si="1871"/>
        <v>0.66156608560131547</v>
      </c>
      <c r="AS815" s="33">
        <f t="shared" si="1871"/>
        <v>0.91373356275146633</v>
      </c>
      <c r="AT815" s="33">
        <f t="shared" si="1871"/>
        <v>1.3681304451211087</v>
      </c>
      <c r="AU815" s="33">
        <f t="shared" si="1871"/>
        <v>0.55503745803438931</v>
      </c>
      <c r="AV815" s="33">
        <f t="shared" si="1871"/>
        <v>0.76659968675587675</v>
      </c>
      <c r="AW815" s="33">
        <f t="shared" si="1871"/>
        <v>1.1478273464234059</v>
      </c>
      <c r="AX815" s="33">
        <f t="shared" si="1871"/>
        <v>0.32777020556134479</v>
      </c>
      <c r="AY815" s="33">
        <f t="shared" si="1871"/>
        <v>0.45270554856077488</v>
      </c>
      <c r="AZ815" s="33">
        <f t="shared" si="1871"/>
        <v>0.6778346215019283</v>
      </c>
      <c r="BA815" s="33">
        <f t="shared" si="1871"/>
        <v>1.1335272305044812</v>
      </c>
      <c r="BB815" s="33">
        <f t="shared" si="1871"/>
        <v>1.5655909475215135</v>
      </c>
      <c r="BC815" s="33">
        <f t="shared" si="1871"/>
        <v>2.3441544967006842</v>
      </c>
      <c r="BD815" s="33">
        <f t="shared" si="1871"/>
        <v>0.95100109622475104</v>
      </c>
      <c r="BE815" s="33">
        <f t="shared" si="1871"/>
        <v>1.3134917867565246</v>
      </c>
      <c r="BF815" s="33">
        <f t="shared" si="1871"/>
        <v>1.9666872008803649</v>
      </c>
      <c r="BG815" s="33">
        <f t="shared" si="1871"/>
        <v>0.56160142038438388</v>
      </c>
      <c r="BH815" s="33">
        <f t="shared" si="1871"/>
        <v>0.77566561808815715</v>
      </c>
      <c r="BI815" s="33">
        <f t="shared" si="1871"/>
        <v>1.1614017374436074</v>
      </c>
      <c r="BJ815" s="33">
        <f t="shared" si="1871"/>
        <v>2.3240399518614514</v>
      </c>
      <c r="BK815" s="33">
        <f t="shared" si="1871"/>
        <v>3.2098884017927767</v>
      </c>
      <c r="BL815" s="33">
        <f t="shared" si="1871"/>
        <v>4.8061560031896615</v>
      </c>
      <c r="BM815" s="33">
        <f t="shared" si="1871"/>
        <v>1.9498115990620837</v>
      </c>
      <c r="BN815" s="33">
        <f t="shared" si="1871"/>
        <v>2.6930163711245552</v>
      </c>
      <c r="BO815" s="33">
        <f t="shared" si="1871"/>
        <v>4.0322451059480455</v>
      </c>
      <c r="BP815" s="33">
        <f t="shared" si="1871"/>
        <v>1.1514360686461573</v>
      </c>
      <c r="BQ815" s="33">
        <f t="shared" si="1871"/>
        <v>1.5903260523524381</v>
      </c>
      <c r="BR815" s="33">
        <f t="shared" si="1871"/>
        <v>2.3811902928692605</v>
      </c>
      <c r="BS815" s="33">
        <f t="shared" si="1871"/>
        <v>0.26658674966182988</v>
      </c>
      <c r="BT815" s="33">
        <f t="shared" si="1871"/>
        <v>0.36820094900939804</v>
      </c>
      <c r="BU815" s="33">
        <f t="shared" si="1871"/>
        <v>0.55130614524582211</v>
      </c>
      <c r="BV815" s="33">
        <f t="shared" si="1871"/>
        <v>0.22365963899655183</v>
      </c>
      <c r="BW815" s="33">
        <f t="shared" si="1871"/>
        <v>0.30891141978397041</v>
      </c>
      <c r="BX815" s="33">
        <f t="shared" si="1871"/>
        <v>0.46253211601355171</v>
      </c>
      <c r="BY815" s="33">
        <f t="shared" si="1871"/>
        <v>0.13207931246531085</v>
      </c>
      <c r="BZ815" s="33">
        <f t="shared" si="1871"/>
        <v>0.18242365104764771</v>
      </c>
      <c r="CA815" s="33">
        <f t="shared" si="1871"/>
        <v>0.27314237003278513</v>
      </c>
      <c r="CB815" s="33">
        <f t="shared" si="1871"/>
        <v>0.45676969634666609</v>
      </c>
      <c r="CC815" s="33">
        <f t="shared" si="1871"/>
        <v>0.63087545006239176</v>
      </c>
      <c r="CD815" s="33">
        <f t="shared" si="1871"/>
        <v>0.94460786546001785</v>
      </c>
      <c r="CE815" s="33">
        <f t="shared" ref="CE815:CS815" si="1872">EXP(CE814)</f>
        <v>0.38321839145813874</v>
      </c>
      <c r="CF815" s="33">
        <f t="shared" si="1872"/>
        <v>0.52928877970015908</v>
      </c>
      <c r="CG815" s="33">
        <f t="shared" si="1872"/>
        <v>0.79250245726800628</v>
      </c>
      <c r="CH815" s="33">
        <f t="shared" si="1872"/>
        <v>0.22630467390065692</v>
      </c>
      <c r="CI815" s="33">
        <f t="shared" si="1872"/>
        <v>0.3125646559747785</v>
      </c>
      <c r="CJ815" s="33">
        <f t="shared" si="1872"/>
        <v>0.46800209529373965</v>
      </c>
      <c r="CK815" s="33">
        <f t="shared" si="1872"/>
        <v>0.93650244523621007</v>
      </c>
      <c r="CL815" s="33">
        <f t="shared" si="1872"/>
        <v>1.2934667215193787</v>
      </c>
      <c r="CM815" s="33">
        <f t="shared" si="1872"/>
        <v>1.9367037324675629</v>
      </c>
      <c r="CN815" s="33">
        <f t="shared" si="1872"/>
        <v>0.7857022117063952</v>
      </c>
      <c r="CO815" s="33">
        <f t="shared" si="1872"/>
        <v>1.0851863431174105</v>
      </c>
      <c r="CP815" s="33">
        <f t="shared" si="1872"/>
        <v>1.6248461643215355</v>
      </c>
      <c r="CQ815" s="33">
        <f t="shared" si="1872"/>
        <v>0.46398629806540409</v>
      </c>
      <c r="CR815" s="33">
        <f t="shared" si="1872"/>
        <v>0.64084278566640362</v>
      </c>
      <c r="CS815" s="33">
        <f t="shared" si="1872"/>
        <v>0.95953192631592565</v>
      </c>
    </row>
    <row r="816" spans="2:97" ht="14.25" thickTop="1" thickBot="1" x14ac:dyDescent="0.25">
      <c r="H816" s="32">
        <f t="shared" ref="H816:H817" si="1873">H815</f>
        <v>6.6650697776561334E-15</v>
      </c>
      <c r="I816" s="32">
        <f t="shared" ref="I816:J816" si="1874">I811</f>
        <v>-0.35114855557950969</v>
      </c>
      <c r="J816" s="32">
        <f t="shared" si="1874"/>
        <v>-1.6278429877834614E-3</v>
      </c>
      <c r="K816" s="32">
        <f t="shared" si="1869"/>
        <v>-0.35114855557950969</v>
      </c>
      <c r="L816" s="32">
        <f>$CE$5-$CE$7*SUMPRODUCT($B$5:$CD$5,Q816:CS816)</f>
        <v>0</v>
      </c>
      <c r="M816" s="32">
        <f>SUMPRODUCT($B$7:$CD$7, LN(Q816:CS816))</f>
        <v>-487.23803414472997</v>
      </c>
      <c r="O816" s="48">
        <f t="shared" si="1870"/>
        <v>1.0000000000000002</v>
      </c>
      <c r="P816" s="39" t="s">
        <v>405</v>
      </c>
      <c r="Q816" s="32">
        <f t="shared" ref="Q816:AV816" si="1875">Q815/$O815</f>
        <v>8.179181415462429E-3</v>
      </c>
      <c r="R816" s="32">
        <f t="shared" si="1875"/>
        <v>1.1296819377232911E-2</v>
      </c>
      <c r="S816" s="32">
        <f t="shared" si="1875"/>
        <v>1.6914692808794526E-2</v>
      </c>
      <c r="T816" s="32">
        <f t="shared" si="1875"/>
        <v>6.8621293631067571E-3</v>
      </c>
      <c r="U816" s="32">
        <f t="shared" si="1875"/>
        <v>9.4777499141508598E-3</v>
      </c>
      <c r="V816" s="32">
        <f t="shared" si="1875"/>
        <v>1.4191005712592729E-2</v>
      </c>
      <c r="W816" s="32">
        <f t="shared" si="1875"/>
        <v>4.0523419084170795E-3</v>
      </c>
      <c r="X816" s="32">
        <f t="shared" si="1875"/>
        <v>5.5969628583658034E-3</v>
      </c>
      <c r="Y816" s="32">
        <f t="shared" si="1875"/>
        <v>8.3803152241493286E-3</v>
      </c>
      <c r="Z816" s="32">
        <f t="shared" si="1875"/>
        <v>1.4014208193934081E-2</v>
      </c>
      <c r="AA816" s="32">
        <f t="shared" si="1875"/>
        <v>1.935596860371876E-2</v>
      </c>
      <c r="AB816" s="32">
        <f t="shared" si="1875"/>
        <v>2.8981632087382202E-2</v>
      </c>
      <c r="AC816" s="32">
        <f t="shared" si="1875"/>
        <v>1.1757571407633255E-2</v>
      </c>
      <c r="AD816" s="32">
        <f t="shared" si="1875"/>
        <v>1.6239175262191138E-2</v>
      </c>
      <c r="AE816" s="32">
        <f t="shared" si="1875"/>
        <v>2.4314867030778342E-2</v>
      </c>
      <c r="AF816" s="32">
        <f t="shared" si="1875"/>
        <v>6.9432820098843983E-3</v>
      </c>
      <c r="AG816" s="32">
        <f t="shared" si="1875"/>
        <v>9.5898353107283559E-3</v>
      </c>
      <c r="AH816" s="32">
        <f t="shared" si="1875"/>
        <v>1.4358830831163818E-2</v>
      </c>
      <c r="AI816" s="32">
        <f t="shared" si="1875"/>
        <v>2.8732948675535296E-2</v>
      </c>
      <c r="AJ816" s="32">
        <f t="shared" si="1875"/>
        <v>3.9685014291185552E-2</v>
      </c>
      <c r="AK816" s="32">
        <f t="shared" si="1875"/>
        <v>5.9420249490830163E-2</v>
      </c>
      <c r="AL816" s="32">
        <f t="shared" si="1875"/>
        <v>2.4106227846015165E-2</v>
      </c>
      <c r="AM816" s="32">
        <f t="shared" si="1875"/>
        <v>3.3294737946273946E-2</v>
      </c>
      <c r="AN816" s="32">
        <f t="shared" si="1875"/>
        <v>4.9852108430229983E-2</v>
      </c>
      <c r="AO816" s="32">
        <f t="shared" si="1875"/>
        <v>1.4235621654038799E-2</v>
      </c>
      <c r="AP816" s="32">
        <f t="shared" si="1875"/>
        <v>1.9661777674264941E-2</v>
      </c>
      <c r="AQ816" s="32">
        <f t="shared" si="1875"/>
        <v>2.9439519065451118E-2</v>
      </c>
      <c r="AR816" s="32">
        <f t="shared" si="1875"/>
        <v>5.1920934921356864E-3</v>
      </c>
      <c r="AS816" s="32">
        <f t="shared" si="1875"/>
        <v>7.1711506801255074E-3</v>
      </c>
      <c r="AT816" s="32">
        <f t="shared" si="1875"/>
        <v>1.0737341794130028E-2</v>
      </c>
      <c r="AU816" s="32">
        <f t="shared" si="1875"/>
        <v>4.3560370407024936E-3</v>
      </c>
      <c r="AV816" s="32">
        <f t="shared" si="1875"/>
        <v>6.0164166986593319E-3</v>
      </c>
      <c r="AW816" s="32">
        <f t="shared" ref="AW816:CB816" si="1876">AW815/$O815</f>
        <v>9.0083621654267129E-3</v>
      </c>
      <c r="AX816" s="32">
        <f t="shared" si="1876"/>
        <v>2.5724014399320511E-3</v>
      </c>
      <c r="AY816" s="32">
        <f t="shared" si="1876"/>
        <v>3.5529172121930813E-3</v>
      </c>
      <c r="AZ816" s="32">
        <f t="shared" si="1876"/>
        <v>5.3197719829388727E-3</v>
      </c>
      <c r="BA816" s="32">
        <f t="shared" si="1876"/>
        <v>8.89613220017396E-3</v>
      </c>
      <c r="BB816" s="32">
        <f t="shared" si="1876"/>
        <v>1.2287048485238782E-2</v>
      </c>
      <c r="BC816" s="32">
        <f t="shared" si="1876"/>
        <v>1.8397359797876597E-2</v>
      </c>
      <c r="BD816" s="32">
        <f t="shared" si="1876"/>
        <v>7.4636332033774606E-3</v>
      </c>
      <c r="BE816" s="32">
        <f t="shared" si="1876"/>
        <v>1.0308527456926014E-2</v>
      </c>
      <c r="BF816" s="32">
        <f t="shared" si="1876"/>
        <v>1.5434926364878926E-2</v>
      </c>
      <c r="BG816" s="32">
        <f t="shared" si="1876"/>
        <v>4.4075522361482419E-3</v>
      </c>
      <c r="BH816" s="32">
        <f t="shared" si="1876"/>
        <v>6.087567811291863E-3</v>
      </c>
      <c r="BI816" s="32">
        <f t="shared" si="1876"/>
        <v>9.1148965069077041E-3</v>
      </c>
      <c r="BJ816" s="32">
        <f t="shared" si="1876"/>
        <v>1.8239497114722083E-2</v>
      </c>
      <c r="BK816" s="32">
        <f t="shared" si="1876"/>
        <v>2.5191800251190138E-2</v>
      </c>
      <c r="BL816" s="32">
        <f t="shared" si="1876"/>
        <v>3.7719604812674945E-2</v>
      </c>
      <c r="BM816" s="32">
        <f t="shared" si="1876"/>
        <v>1.5302483508022182E-2</v>
      </c>
      <c r="BN816" s="32">
        <f t="shared" si="1876"/>
        <v>2.1135292571749179E-2</v>
      </c>
      <c r="BO816" s="32">
        <f t="shared" si="1876"/>
        <v>3.1645808376437108E-2</v>
      </c>
      <c r="BP816" s="32">
        <f t="shared" si="1876"/>
        <v>9.0366840875679335E-3</v>
      </c>
      <c r="BQ816" s="32">
        <f t="shared" si="1876"/>
        <v>1.248117418124269E-2</v>
      </c>
      <c r="BR816" s="32">
        <f t="shared" si="1876"/>
        <v>1.868802360372775E-2</v>
      </c>
      <c r="BS816" s="32">
        <f t="shared" si="1876"/>
        <v>2.0922223163098012E-3</v>
      </c>
      <c r="BT816" s="32">
        <f t="shared" si="1876"/>
        <v>2.8897094224717584E-3</v>
      </c>
      <c r="BU816" s="32">
        <f t="shared" si="1876"/>
        <v>4.3267530050357722E-3</v>
      </c>
      <c r="BV816" s="32">
        <f t="shared" si="1876"/>
        <v>1.7553223802757533E-3</v>
      </c>
      <c r="BW816" s="32">
        <f t="shared" si="1876"/>
        <v>2.424394187088539E-3</v>
      </c>
      <c r="BX816" s="32">
        <f t="shared" si="1876"/>
        <v>3.6300379383488383E-3</v>
      </c>
      <c r="BY816" s="32">
        <f t="shared" si="1876"/>
        <v>1.0365829712591494E-3</v>
      </c>
      <c r="BZ816" s="32">
        <f t="shared" si="1876"/>
        <v>1.4316946893600552E-3</v>
      </c>
      <c r="CA816" s="32">
        <f t="shared" si="1876"/>
        <v>2.1436720423549495E-3</v>
      </c>
      <c r="CB816" s="32">
        <f t="shared" si="1876"/>
        <v>3.5848133987260167E-3</v>
      </c>
      <c r="CC816" s="32">
        <f t="shared" ref="CC816:CS816" si="1877">CC815/$O815</f>
        <v>4.9512276851977179E-3</v>
      </c>
      <c r="CD816" s="32">
        <f t="shared" si="1877"/>
        <v>7.4134579411175737E-3</v>
      </c>
      <c r="CE816" s="32">
        <f t="shared" si="1877"/>
        <v>3.007569099537517E-3</v>
      </c>
      <c r="CF816" s="32">
        <f t="shared" si="1877"/>
        <v>4.1539566316247858E-3</v>
      </c>
      <c r="CG816" s="32">
        <f t="shared" si="1877"/>
        <v>6.2197064517639979E-3</v>
      </c>
      <c r="CH816" s="32">
        <f t="shared" si="1877"/>
        <v>1.7760811053842104E-3</v>
      </c>
      <c r="CI816" s="32">
        <f t="shared" si="1877"/>
        <v>2.4530654631172801E-3</v>
      </c>
      <c r="CJ816" s="32">
        <f t="shared" si="1877"/>
        <v>3.6729673515108908E-3</v>
      </c>
      <c r="CK816" s="32">
        <f t="shared" si="1877"/>
        <v>7.3498450980305436E-3</v>
      </c>
      <c r="CL816" s="32">
        <f t="shared" si="1877"/>
        <v>1.0151367026304975E-2</v>
      </c>
      <c r="CM816" s="32">
        <f t="shared" si="1877"/>
        <v>1.5199610536867176E-2</v>
      </c>
      <c r="CN816" s="32">
        <f t="shared" si="1877"/>
        <v>6.1663368617958644E-3</v>
      </c>
      <c r="CO816" s="32">
        <f t="shared" si="1877"/>
        <v>8.51674393909292E-3</v>
      </c>
      <c r="CP816" s="32">
        <f t="shared" si="1877"/>
        <v>1.2752094430335625E-2</v>
      </c>
      <c r="CQ816" s="32">
        <f t="shared" si="1877"/>
        <v>3.6414506291323153E-3</v>
      </c>
      <c r="CR816" s="32">
        <f t="shared" si="1877"/>
        <v>5.0294531859449093E-3</v>
      </c>
      <c r="CS816" s="32">
        <f t="shared" si="1877"/>
        <v>7.5305847421018859E-3</v>
      </c>
    </row>
    <row r="817" spans="2:97" ht="13.5" thickTop="1" x14ac:dyDescent="0.2">
      <c r="H817" s="34">
        <f t="shared" si="1873"/>
        <v>6.6650697776561334E-15</v>
      </c>
      <c r="I817" s="34">
        <f t="shared" ref="I817:J817" si="1878">I812</f>
        <v>0.36329528352233337</v>
      </c>
      <c r="J817" s="34">
        <f t="shared" si="1878"/>
        <v>-0.36188412729285879</v>
      </c>
      <c r="K817" s="34">
        <f t="shared" si="1869"/>
        <v>0.36329528352233098</v>
      </c>
      <c r="L817" s="34">
        <f>$CE$6-$CE$7*SUMPRODUCT($B$6:$CD$6,Q816:CS816)</f>
        <v>1.1723955140041653E-13</v>
      </c>
    </row>
    <row r="818" spans="2:97" ht="13.5" thickBot="1" x14ac:dyDescent="0.25">
      <c r="B818" s="39" t="s">
        <v>406</v>
      </c>
      <c r="D818" s="39" t="s">
        <v>407</v>
      </c>
      <c r="E818" s="39" t="s">
        <v>408</v>
      </c>
      <c r="F818" s="39" t="s">
        <v>409</v>
      </c>
      <c r="H818" s="39" t="s">
        <v>386</v>
      </c>
      <c r="I818" s="39" t="s">
        <v>410</v>
      </c>
      <c r="J818" s="39" t="s">
        <v>411</v>
      </c>
      <c r="K818" s="39" t="s">
        <v>388</v>
      </c>
      <c r="L818" s="39" t="s">
        <v>412</v>
      </c>
      <c r="M818" s="39" t="s">
        <v>413</v>
      </c>
      <c r="O818" s="45" t="s">
        <v>375</v>
      </c>
    </row>
    <row r="819" spans="2:97" ht="14.25" thickTop="1" thickBot="1" x14ac:dyDescent="0.25">
      <c r="B819" s="32">
        <f>1+B814</f>
        <v>6</v>
      </c>
      <c r="D819" s="32">
        <f>IF(F814,IF(M819&lt;0,D814,H819),E814)</f>
        <v>3.3325348888280667E-15</v>
      </c>
      <c r="E819" s="32">
        <f>IF(F814,IF(M819&lt;0,H819,E814),H819)</f>
        <v>6.6650697776561334E-15</v>
      </c>
      <c r="F819" s="32" t="b">
        <f>OR(F814,M819*M814&lt;=0)</f>
        <v>1</v>
      </c>
      <c r="H819" s="32">
        <f>IF(F814,(D814+E814)/2,2*H814)</f>
        <v>3.3325348888280667E-15</v>
      </c>
      <c r="I819" s="32">
        <f>I814</f>
        <v>-0.68168263192241008</v>
      </c>
      <c r="J819" s="32">
        <f>J814</f>
        <v>1</v>
      </c>
      <c r="K819" s="32">
        <f>I819+J819*H819</f>
        <v>-0.68168263192240675</v>
      </c>
      <c r="L819" s="32">
        <f>$CE$3-$CE$7*SUMPRODUCT($B$3:$CD$3,Q821:CS821)</f>
        <v>0</v>
      </c>
      <c r="M819" s="32">
        <f>SUMPRODUCT(L819:L822,J819:J822)</f>
        <v>3.918404052221383E-16</v>
      </c>
      <c r="O819" s="46">
        <f>SUM(Q819:CS819)</f>
        <v>7.3626050838260557</v>
      </c>
      <c r="P819" s="39" t="s">
        <v>402</v>
      </c>
      <c r="Q819" s="32">
        <f t="shared" ref="Q819:AV819" si="1879">SUMPRODUCT(B$3:B$6,$K819:$K822)</f>
        <v>4.1309690178698566E-2</v>
      </c>
      <c r="R819" s="32">
        <f t="shared" si="1879"/>
        <v>0.36423883108743826</v>
      </c>
      <c r="S819" s="32">
        <f t="shared" si="1879"/>
        <v>0.76790025722336286</v>
      </c>
      <c r="T819" s="32">
        <f t="shared" si="1879"/>
        <v>-0.13426458761105628</v>
      </c>
      <c r="U819" s="32">
        <f t="shared" si="1879"/>
        <v>0.18866455329768342</v>
      </c>
      <c r="V819" s="32">
        <f t="shared" si="1879"/>
        <v>0.59232597943360799</v>
      </c>
      <c r="W819" s="32">
        <f t="shared" si="1879"/>
        <v>-0.66098742098032082</v>
      </c>
      <c r="X819" s="32">
        <f t="shared" si="1879"/>
        <v>-0.33805828007158112</v>
      </c>
      <c r="Y819" s="32">
        <f t="shared" si="1879"/>
        <v>6.5603146064343476E-2</v>
      </c>
      <c r="Z819" s="32">
        <f t="shared" si="1879"/>
        <v>0.57978930200802914</v>
      </c>
      <c r="AA819" s="32">
        <f t="shared" si="1879"/>
        <v>0.90271844291676884</v>
      </c>
      <c r="AB819" s="32">
        <f t="shared" si="1879"/>
        <v>1.3063798690526935</v>
      </c>
      <c r="AC819" s="32">
        <f t="shared" si="1879"/>
        <v>0.40421502421827432</v>
      </c>
      <c r="AD819" s="32">
        <f t="shared" si="1879"/>
        <v>0.72714416512701396</v>
      </c>
      <c r="AE819" s="32">
        <f t="shared" si="1879"/>
        <v>1.1308055912629387</v>
      </c>
      <c r="AF819" s="32">
        <f t="shared" si="1879"/>
        <v>-0.12250780915099024</v>
      </c>
      <c r="AG819" s="32">
        <f t="shared" si="1879"/>
        <v>0.20042133175774945</v>
      </c>
      <c r="AH819" s="32">
        <f t="shared" si="1879"/>
        <v>0.60408275789367405</v>
      </c>
      <c r="AI819" s="32">
        <f t="shared" si="1879"/>
        <v>1.2977621177804699</v>
      </c>
      <c r="AJ819" s="32">
        <f t="shared" si="1879"/>
        <v>1.6206912586892097</v>
      </c>
      <c r="AK819" s="32">
        <f t="shared" si="1879"/>
        <v>2.0243526848251343</v>
      </c>
      <c r="AL819" s="32">
        <f t="shared" si="1879"/>
        <v>1.122187839990715</v>
      </c>
      <c r="AM819" s="32">
        <f t="shared" si="1879"/>
        <v>1.4451169808994548</v>
      </c>
      <c r="AN819" s="32">
        <f t="shared" si="1879"/>
        <v>1.8487784070353794</v>
      </c>
      <c r="AO819" s="32">
        <f t="shared" si="1879"/>
        <v>0.59546500662145041</v>
      </c>
      <c r="AP819" s="32">
        <f t="shared" si="1879"/>
        <v>0.91839414753019011</v>
      </c>
      <c r="AQ819" s="32">
        <f t="shared" si="1879"/>
        <v>1.3220555736661148</v>
      </c>
      <c r="AR819" s="32">
        <f t="shared" si="1879"/>
        <v>-0.4131453977695726</v>
      </c>
      <c r="AS819" s="32">
        <f t="shared" si="1879"/>
        <v>-9.02162568608329E-2</v>
      </c>
      <c r="AT819" s="32">
        <f t="shared" si="1879"/>
        <v>0.3134451692750917</v>
      </c>
      <c r="AU819" s="32">
        <f t="shared" si="1879"/>
        <v>-0.58871967555932747</v>
      </c>
      <c r="AV819" s="32">
        <f t="shared" si="1879"/>
        <v>-0.26579053465058777</v>
      </c>
      <c r="AW819" s="32">
        <f t="shared" ref="AW819:CB819" si="1880">SUMPRODUCT(AH$3:AH$6,$K819:$K822)</f>
        <v>0.13787089148533685</v>
      </c>
      <c r="AX819" s="32">
        <f t="shared" si="1880"/>
        <v>-1.115442508928592</v>
      </c>
      <c r="AY819" s="32">
        <f t="shared" si="1880"/>
        <v>-0.79251336801985228</v>
      </c>
      <c r="AZ819" s="32">
        <f t="shared" si="1880"/>
        <v>-0.38885194188392763</v>
      </c>
      <c r="BA819" s="32">
        <f t="shared" si="1880"/>
        <v>0.12533421405975803</v>
      </c>
      <c r="BB819" s="32">
        <f t="shared" si="1880"/>
        <v>0.44826335496849773</v>
      </c>
      <c r="BC819" s="32">
        <f t="shared" si="1880"/>
        <v>0.85192478110442238</v>
      </c>
      <c r="BD819" s="32">
        <f t="shared" si="1880"/>
        <v>-5.0240063729996842E-2</v>
      </c>
      <c r="BE819" s="32">
        <f t="shared" si="1880"/>
        <v>0.27268907717874286</v>
      </c>
      <c r="BF819" s="32">
        <f t="shared" si="1880"/>
        <v>0.67635050331466751</v>
      </c>
      <c r="BG819" s="32">
        <f t="shared" si="1880"/>
        <v>-0.5769628970992613</v>
      </c>
      <c r="BH819" s="32">
        <f t="shared" si="1880"/>
        <v>-0.25403375619052165</v>
      </c>
      <c r="BI819" s="32">
        <f t="shared" si="1880"/>
        <v>0.14962766994540294</v>
      </c>
      <c r="BJ819" s="32">
        <f t="shared" si="1880"/>
        <v>0.84330702983219874</v>
      </c>
      <c r="BK819" s="32">
        <f t="shared" si="1880"/>
        <v>1.1662361707409385</v>
      </c>
      <c r="BL819" s="32">
        <f t="shared" si="1880"/>
        <v>1.5698975968768631</v>
      </c>
      <c r="BM819" s="32">
        <f t="shared" si="1880"/>
        <v>0.66773275204244387</v>
      </c>
      <c r="BN819" s="32">
        <f t="shared" si="1880"/>
        <v>0.99066189295118356</v>
      </c>
      <c r="BO819" s="32">
        <f t="shared" si="1880"/>
        <v>1.3943233190871083</v>
      </c>
      <c r="BP819" s="32">
        <f t="shared" si="1880"/>
        <v>0.14100991867317952</v>
      </c>
      <c r="BQ819" s="32">
        <f t="shared" si="1880"/>
        <v>0.46393905958191922</v>
      </c>
      <c r="BR819" s="32">
        <f t="shared" si="1880"/>
        <v>0.86760048571784387</v>
      </c>
      <c r="BS819" s="32">
        <f t="shared" si="1880"/>
        <v>-1.3220555736661148</v>
      </c>
      <c r="BT819" s="32">
        <f t="shared" si="1880"/>
        <v>-0.99912643275737512</v>
      </c>
      <c r="BU819" s="32">
        <f t="shared" si="1880"/>
        <v>-0.59546500662145041</v>
      </c>
      <c r="BV819" s="32">
        <f t="shared" si="1880"/>
        <v>-1.4976298514558697</v>
      </c>
      <c r="BW819" s="32">
        <f t="shared" si="1880"/>
        <v>-1.1747007105471299</v>
      </c>
      <c r="BX819" s="32">
        <f t="shared" si="1880"/>
        <v>-0.77103928441120528</v>
      </c>
      <c r="BY819" s="32">
        <f t="shared" si="1880"/>
        <v>-2.0243526848251343</v>
      </c>
      <c r="BZ819" s="32">
        <f t="shared" si="1880"/>
        <v>-1.7014235439163945</v>
      </c>
      <c r="CA819" s="32">
        <f t="shared" si="1880"/>
        <v>-1.2977621177804699</v>
      </c>
      <c r="CB819" s="32">
        <f t="shared" si="1880"/>
        <v>-0.78357596183678435</v>
      </c>
      <c r="CC819" s="32">
        <f t="shared" ref="CC819:CS819" si="1881">SUMPRODUCT(BN$3:BN$6,$K819:$K822)</f>
        <v>-0.46064682092804465</v>
      </c>
      <c r="CD819" s="32">
        <f t="shared" si="1881"/>
        <v>-5.6985394792120059E-2</v>
      </c>
      <c r="CE819" s="32">
        <f t="shared" si="1881"/>
        <v>-0.95915023962653922</v>
      </c>
      <c r="CF819" s="32">
        <f t="shared" si="1881"/>
        <v>-0.63622109871779953</v>
      </c>
      <c r="CG819" s="32">
        <f t="shared" si="1881"/>
        <v>-0.23255967258187488</v>
      </c>
      <c r="CH819" s="32">
        <f t="shared" si="1881"/>
        <v>-1.4858730729958038</v>
      </c>
      <c r="CI819" s="32">
        <f t="shared" si="1881"/>
        <v>-1.162943932087064</v>
      </c>
      <c r="CJ819" s="32">
        <f t="shared" si="1881"/>
        <v>-0.75928250595113944</v>
      </c>
      <c r="CK819" s="32">
        <f t="shared" si="1881"/>
        <v>-6.5603146064343476E-2</v>
      </c>
      <c r="CL819" s="32">
        <f t="shared" si="1881"/>
        <v>0.25732599484439622</v>
      </c>
      <c r="CM819" s="32">
        <f t="shared" si="1881"/>
        <v>0.66098742098032082</v>
      </c>
      <c r="CN819" s="32">
        <f t="shared" si="1881"/>
        <v>-0.24117742385409832</v>
      </c>
      <c r="CO819" s="32">
        <f t="shared" si="1881"/>
        <v>8.1751717054641376E-2</v>
      </c>
      <c r="CP819" s="32">
        <f t="shared" si="1881"/>
        <v>0.48541314319056594</v>
      </c>
      <c r="CQ819" s="32">
        <f t="shared" si="1881"/>
        <v>-0.76790025722336286</v>
      </c>
      <c r="CR819" s="32">
        <f t="shared" si="1881"/>
        <v>-0.44497111631462316</v>
      </c>
      <c r="CS819" s="32">
        <f t="shared" si="1881"/>
        <v>-4.1309690178698566E-2</v>
      </c>
    </row>
    <row r="820" spans="2:97" ht="14.25" thickTop="1" thickBot="1" x14ac:dyDescent="0.25">
      <c r="H820" s="33">
        <f>H819</f>
        <v>3.3325348888280667E-15</v>
      </c>
      <c r="I820" s="33">
        <f t="shared" ref="I820:J820" si="1882">I815</f>
        <v>0.62822621380088572</v>
      </c>
      <c r="J820" s="33">
        <f t="shared" si="1882"/>
        <v>6.1274038296775211E-3</v>
      </c>
      <c r="K820" s="33">
        <f t="shared" ref="K820:K822" si="1883">I820+J820*H820</f>
        <v>0.62822621380088572</v>
      </c>
      <c r="L820" s="33">
        <f>$CE$4-$CE$7*SUMPRODUCT($B$4:$CD$4,Q821:CS821)</f>
        <v>6.3948846218409017E-14</v>
      </c>
      <c r="M820" s="39" t="s">
        <v>414</v>
      </c>
      <c r="O820" s="47">
        <f t="shared" ref="O820:O821" si="1884">SUM(Q820:CS820)</f>
        <v>127.41798401807897</v>
      </c>
      <c r="P820" s="39" t="s">
        <v>404</v>
      </c>
      <c r="Q820" s="33">
        <f>EXP(Q819)</f>
        <v>1.0421748068763608</v>
      </c>
      <c r="R820" s="33">
        <f>EXP(R819)</f>
        <v>1.4394179508633898</v>
      </c>
      <c r="S820" s="33">
        <f t="shared" ref="S820:CD820" si="1885">EXP(S819)</f>
        <v>2.1552360579817016</v>
      </c>
      <c r="T820" s="33">
        <f t="shared" si="1885"/>
        <v>0.8743586895183274</v>
      </c>
      <c r="U820" s="33">
        <f t="shared" si="1885"/>
        <v>1.207635787088625</v>
      </c>
      <c r="V820" s="33">
        <f t="shared" si="1885"/>
        <v>1.8081893390876123</v>
      </c>
      <c r="W820" s="33">
        <f t="shared" si="1885"/>
        <v>0.51634123652247921</v>
      </c>
      <c r="X820" s="33">
        <f t="shared" si="1885"/>
        <v>0.71315372403703636</v>
      </c>
      <c r="Y820" s="33">
        <f t="shared" si="1885"/>
        <v>1.0678028712971259</v>
      </c>
      <c r="Z820" s="33">
        <f t="shared" si="1885"/>
        <v>1.7856621556807244</v>
      </c>
      <c r="AA820" s="33">
        <f t="shared" si="1885"/>
        <v>2.466298498203078</v>
      </c>
      <c r="AB820" s="33">
        <f t="shared" si="1885"/>
        <v>3.6927811341279195</v>
      </c>
      <c r="AC820" s="33">
        <f t="shared" si="1885"/>
        <v>1.4981260457092367</v>
      </c>
      <c r="AD820" s="33">
        <f t="shared" si="1885"/>
        <v>2.0691629740246564</v>
      </c>
      <c r="AE820" s="33">
        <f t="shared" si="1885"/>
        <v>3.0981513387294379</v>
      </c>
      <c r="AF820" s="33">
        <f t="shared" si="1885"/>
        <v>0.88469899616846581</v>
      </c>
      <c r="AG820" s="33">
        <f t="shared" si="1885"/>
        <v>1.2219174823583965</v>
      </c>
      <c r="AH820" s="33">
        <f t="shared" si="1885"/>
        <v>1.8295732773635354</v>
      </c>
      <c r="AI820" s="33">
        <f t="shared" si="1885"/>
        <v>3.6610943951316393</v>
      </c>
      <c r="AJ820" s="33">
        <f t="shared" si="1885"/>
        <v>5.0565845167115215</v>
      </c>
      <c r="AK820" s="33">
        <f t="shared" si="1885"/>
        <v>7.5712083999728819</v>
      </c>
      <c r="AL820" s="33">
        <f t="shared" si="1885"/>
        <v>3.0715669544197302</v>
      </c>
      <c r="AM820" s="33">
        <f t="shared" si="1885"/>
        <v>4.2423483875244665</v>
      </c>
      <c r="AN820" s="33">
        <f t="shared" si="1885"/>
        <v>6.352055155230599</v>
      </c>
      <c r="AO820" s="33">
        <f t="shared" si="1885"/>
        <v>1.8138742124017344</v>
      </c>
      <c r="AP820" s="33">
        <f t="shared" si="1885"/>
        <v>2.5052640734665146</v>
      </c>
      <c r="AQ820" s="33">
        <f t="shared" si="1885"/>
        <v>3.7511241697815914</v>
      </c>
      <c r="AR820" s="33">
        <f t="shared" si="1885"/>
        <v>0.66156608560131547</v>
      </c>
      <c r="AS820" s="33">
        <f t="shared" si="1885"/>
        <v>0.91373356275146722</v>
      </c>
      <c r="AT820" s="33">
        <f t="shared" si="1885"/>
        <v>1.3681304451211118</v>
      </c>
      <c r="AU820" s="33">
        <f t="shared" si="1885"/>
        <v>0.55503745803438931</v>
      </c>
      <c r="AV820" s="33">
        <f t="shared" si="1885"/>
        <v>0.76659968675587753</v>
      </c>
      <c r="AW820" s="33">
        <f t="shared" si="1885"/>
        <v>1.1478273464234086</v>
      </c>
      <c r="AX820" s="33">
        <f t="shared" si="1885"/>
        <v>0.32777020556134479</v>
      </c>
      <c r="AY820" s="33">
        <f t="shared" si="1885"/>
        <v>0.45270554856077527</v>
      </c>
      <c r="AZ820" s="33">
        <f t="shared" si="1885"/>
        <v>0.67783462150192986</v>
      </c>
      <c r="BA820" s="33">
        <f t="shared" si="1885"/>
        <v>1.1335272305044812</v>
      </c>
      <c r="BB820" s="33">
        <f t="shared" si="1885"/>
        <v>1.5655909475215151</v>
      </c>
      <c r="BC820" s="33">
        <f t="shared" si="1885"/>
        <v>2.34415449670069</v>
      </c>
      <c r="BD820" s="33">
        <f t="shared" si="1885"/>
        <v>0.95100109622475093</v>
      </c>
      <c r="BE820" s="33">
        <f t="shared" si="1885"/>
        <v>1.3134917867565259</v>
      </c>
      <c r="BF820" s="33">
        <f t="shared" si="1885"/>
        <v>1.9666872008803695</v>
      </c>
      <c r="BG820" s="33">
        <f t="shared" si="1885"/>
        <v>0.56160142038438388</v>
      </c>
      <c r="BH820" s="33">
        <f t="shared" si="1885"/>
        <v>0.77566561808815793</v>
      </c>
      <c r="BI820" s="33">
        <f t="shared" si="1885"/>
        <v>1.1614017374436101</v>
      </c>
      <c r="BJ820" s="33">
        <f t="shared" si="1885"/>
        <v>2.324039951861451</v>
      </c>
      <c r="BK820" s="33">
        <f t="shared" si="1885"/>
        <v>3.2098884017927802</v>
      </c>
      <c r="BL820" s="33">
        <f t="shared" si="1885"/>
        <v>4.8061560031896722</v>
      </c>
      <c r="BM820" s="33">
        <f t="shared" si="1885"/>
        <v>1.9498115990620835</v>
      </c>
      <c r="BN820" s="33">
        <f t="shared" si="1885"/>
        <v>2.6930163711245574</v>
      </c>
      <c r="BO820" s="33">
        <f t="shared" si="1885"/>
        <v>4.0322451059480544</v>
      </c>
      <c r="BP820" s="33">
        <f t="shared" si="1885"/>
        <v>1.1514360686461571</v>
      </c>
      <c r="BQ820" s="33">
        <f t="shared" si="1885"/>
        <v>1.5903260523524396</v>
      </c>
      <c r="BR820" s="33">
        <f t="shared" si="1885"/>
        <v>2.3811902928692659</v>
      </c>
      <c r="BS820" s="33">
        <f t="shared" si="1885"/>
        <v>0.26658674966182866</v>
      </c>
      <c r="BT820" s="33">
        <f t="shared" si="1885"/>
        <v>0.36820094900939682</v>
      </c>
      <c r="BU820" s="33">
        <f t="shared" si="1885"/>
        <v>0.55130614524582111</v>
      </c>
      <c r="BV820" s="33">
        <f t="shared" si="1885"/>
        <v>0.22365963899655084</v>
      </c>
      <c r="BW820" s="33">
        <f t="shared" si="1885"/>
        <v>0.30891141978396947</v>
      </c>
      <c r="BX820" s="33">
        <f t="shared" si="1885"/>
        <v>0.46253211601355082</v>
      </c>
      <c r="BY820" s="33">
        <f t="shared" si="1885"/>
        <v>0.13207931246531027</v>
      </c>
      <c r="BZ820" s="33">
        <f t="shared" si="1885"/>
        <v>0.18242365104764716</v>
      </c>
      <c r="CA820" s="33">
        <f t="shared" si="1885"/>
        <v>0.27314237003278463</v>
      </c>
      <c r="CB820" s="33">
        <f t="shared" si="1885"/>
        <v>0.45676969634666409</v>
      </c>
      <c r="CC820" s="33">
        <f t="shared" si="1885"/>
        <v>0.63087545006238954</v>
      </c>
      <c r="CD820" s="33">
        <f t="shared" si="1885"/>
        <v>0.94460786546001574</v>
      </c>
      <c r="CE820" s="33">
        <f t="shared" ref="CE820:CS820" si="1886">EXP(CE819)</f>
        <v>0.38321839145813702</v>
      </c>
      <c r="CF820" s="33">
        <f t="shared" si="1886"/>
        <v>0.5292887797001572</v>
      </c>
      <c r="CG820" s="33">
        <f t="shared" si="1886"/>
        <v>0.79250245726800461</v>
      </c>
      <c r="CH820" s="33">
        <f t="shared" si="1886"/>
        <v>0.22630467390065592</v>
      </c>
      <c r="CI820" s="33">
        <f t="shared" si="1886"/>
        <v>0.31256465597477745</v>
      </c>
      <c r="CJ820" s="33">
        <f t="shared" si="1886"/>
        <v>0.46800209529373865</v>
      </c>
      <c r="CK820" s="33">
        <f t="shared" si="1886"/>
        <v>0.93650244523620585</v>
      </c>
      <c r="CL820" s="33">
        <f t="shared" si="1886"/>
        <v>1.2934667215193743</v>
      </c>
      <c r="CM820" s="33">
        <f t="shared" si="1886"/>
        <v>1.9367037324675587</v>
      </c>
      <c r="CN820" s="33">
        <f t="shared" si="1886"/>
        <v>0.78570221170639165</v>
      </c>
      <c r="CO820" s="33">
        <f t="shared" si="1886"/>
        <v>1.0851863431174067</v>
      </c>
      <c r="CP820" s="33">
        <f t="shared" si="1886"/>
        <v>1.6248461643215319</v>
      </c>
      <c r="CQ820" s="33">
        <f t="shared" si="1886"/>
        <v>0.46398629806540204</v>
      </c>
      <c r="CR820" s="33">
        <f t="shared" si="1886"/>
        <v>0.64084278566640152</v>
      </c>
      <c r="CS820" s="33">
        <f t="shared" si="1886"/>
        <v>0.95953192631592354</v>
      </c>
    </row>
    <row r="821" spans="2:97" ht="14.25" thickTop="1" thickBot="1" x14ac:dyDescent="0.25">
      <c r="H821" s="32">
        <f t="shared" ref="H821:H822" si="1887">H820</f>
        <v>3.3325348888280667E-15</v>
      </c>
      <c r="I821" s="32">
        <f t="shared" ref="I821:J821" si="1888">I816</f>
        <v>-0.35114855557950969</v>
      </c>
      <c r="J821" s="32">
        <f t="shared" si="1888"/>
        <v>-1.6278429877834614E-3</v>
      </c>
      <c r="K821" s="32">
        <f t="shared" si="1883"/>
        <v>-0.35114855557950969</v>
      </c>
      <c r="L821" s="32">
        <f>$CE$5-$CE$7*SUMPRODUCT($B$5:$CD$5,Q821:CS821)</f>
        <v>0</v>
      </c>
      <c r="M821" s="32">
        <f>SUMPRODUCT($B$7:$CD$7, LN(Q821:CS821))</f>
        <v>-487.23803414472997</v>
      </c>
      <c r="O821" s="48">
        <f t="shared" si="1884"/>
        <v>1</v>
      </c>
      <c r="P821" s="39" t="s">
        <v>405</v>
      </c>
      <c r="Q821" s="32">
        <f t="shared" ref="Q821:AV821" si="1889">Q820/$O820</f>
        <v>8.1791814154624325E-3</v>
      </c>
      <c r="R821" s="32">
        <f t="shared" si="1889"/>
        <v>1.1296819377232925E-2</v>
      </c>
      <c r="S821" s="32">
        <f t="shared" si="1889"/>
        <v>1.6914692808794568E-2</v>
      </c>
      <c r="T821" s="32">
        <f t="shared" si="1889"/>
        <v>6.8621293631067589E-3</v>
      </c>
      <c r="U821" s="32">
        <f t="shared" si="1889"/>
        <v>9.4777499141508702E-3</v>
      </c>
      <c r="V821" s="32">
        <f t="shared" si="1889"/>
        <v>1.4191005712592766E-2</v>
      </c>
      <c r="W821" s="32">
        <f t="shared" si="1889"/>
        <v>4.0523419084170804E-3</v>
      </c>
      <c r="X821" s="32">
        <f t="shared" si="1889"/>
        <v>5.5969628583658103E-3</v>
      </c>
      <c r="Y821" s="32">
        <f t="shared" si="1889"/>
        <v>8.3803152241493511E-3</v>
      </c>
      <c r="Z821" s="32">
        <f t="shared" si="1889"/>
        <v>1.4014208193934084E-2</v>
      </c>
      <c r="AA821" s="32">
        <f t="shared" si="1889"/>
        <v>1.9355968603718781E-2</v>
      </c>
      <c r="AB821" s="32">
        <f t="shared" si="1889"/>
        <v>2.8981632087382275E-2</v>
      </c>
      <c r="AC821" s="32">
        <f t="shared" si="1889"/>
        <v>1.1757571407633258E-2</v>
      </c>
      <c r="AD821" s="32">
        <f t="shared" si="1889"/>
        <v>1.6239175262191159E-2</v>
      </c>
      <c r="AE821" s="32">
        <f t="shared" si="1889"/>
        <v>2.4314867030778405E-2</v>
      </c>
      <c r="AF821" s="32">
        <f t="shared" si="1889"/>
        <v>6.9432820098844009E-3</v>
      </c>
      <c r="AG821" s="32">
        <f t="shared" si="1889"/>
        <v>9.5898353107283681E-3</v>
      </c>
      <c r="AH821" s="32">
        <f t="shared" si="1889"/>
        <v>1.4358830831163853E-2</v>
      </c>
      <c r="AI821" s="32">
        <f t="shared" si="1889"/>
        <v>2.8732948675535292E-2</v>
      </c>
      <c r="AJ821" s="32">
        <f t="shared" si="1889"/>
        <v>3.9685014291185594E-2</v>
      </c>
      <c r="AK821" s="32">
        <f t="shared" si="1889"/>
        <v>5.9420249490830315E-2</v>
      </c>
      <c r="AL821" s="32">
        <f t="shared" si="1889"/>
        <v>2.4106227846015162E-2</v>
      </c>
      <c r="AM821" s="32">
        <f t="shared" si="1889"/>
        <v>3.3294737946273988E-2</v>
      </c>
      <c r="AN821" s="32">
        <f t="shared" si="1889"/>
        <v>4.9852108430230101E-2</v>
      </c>
      <c r="AO821" s="32">
        <f t="shared" si="1889"/>
        <v>1.4235621654038797E-2</v>
      </c>
      <c r="AP821" s="32">
        <f t="shared" si="1889"/>
        <v>1.9661777674264962E-2</v>
      </c>
      <c r="AQ821" s="32">
        <f t="shared" si="1889"/>
        <v>2.9439519065451194E-2</v>
      </c>
      <c r="AR821" s="32">
        <f t="shared" si="1889"/>
        <v>5.1920934921356769E-3</v>
      </c>
      <c r="AS821" s="32">
        <f t="shared" si="1889"/>
        <v>7.1711506801255013E-3</v>
      </c>
      <c r="AT821" s="32">
        <f t="shared" si="1889"/>
        <v>1.0737341794130032E-2</v>
      </c>
      <c r="AU821" s="32">
        <f t="shared" si="1889"/>
        <v>4.3560370407024858E-3</v>
      </c>
      <c r="AV821" s="32">
        <f t="shared" si="1889"/>
        <v>6.0164166986593267E-3</v>
      </c>
      <c r="AW821" s="32">
        <f t="shared" ref="AW821:CB821" si="1890">AW820/$O820</f>
        <v>9.0083621654267164E-3</v>
      </c>
      <c r="AX821" s="32">
        <f t="shared" si="1890"/>
        <v>2.5724014399320463E-3</v>
      </c>
      <c r="AY821" s="32">
        <f t="shared" si="1890"/>
        <v>3.5529172121930778E-3</v>
      </c>
      <c r="AZ821" s="32">
        <f t="shared" si="1890"/>
        <v>5.3197719829388753E-3</v>
      </c>
      <c r="BA821" s="32">
        <f t="shared" si="1890"/>
        <v>8.8961322001739444E-3</v>
      </c>
      <c r="BB821" s="32">
        <f t="shared" si="1890"/>
        <v>1.2287048485238771E-2</v>
      </c>
      <c r="BC821" s="32">
        <f t="shared" si="1890"/>
        <v>1.8397359797876607E-2</v>
      </c>
      <c r="BD821" s="32">
        <f t="shared" si="1890"/>
        <v>7.4636332033774459E-3</v>
      </c>
      <c r="BE821" s="32">
        <f t="shared" si="1890"/>
        <v>1.0308527456926005E-2</v>
      </c>
      <c r="BF821" s="32">
        <f t="shared" si="1890"/>
        <v>1.5434926364878932E-2</v>
      </c>
      <c r="BG821" s="32">
        <f t="shared" si="1890"/>
        <v>4.4075522361482341E-3</v>
      </c>
      <c r="BH821" s="32">
        <f t="shared" si="1890"/>
        <v>6.0875678112918578E-3</v>
      </c>
      <c r="BI821" s="32">
        <f t="shared" si="1890"/>
        <v>9.1148965069077076E-3</v>
      </c>
      <c r="BJ821" s="32">
        <f t="shared" si="1890"/>
        <v>1.8239497114722045E-2</v>
      </c>
      <c r="BK821" s="32">
        <f t="shared" si="1890"/>
        <v>2.5191800251190118E-2</v>
      </c>
      <c r="BL821" s="32">
        <f t="shared" si="1890"/>
        <v>3.7719604812674959E-2</v>
      </c>
      <c r="BM821" s="32">
        <f t="shared" si="1890"/>
        <v>1.5302483508022151E-2</v>
      </c>
      <c r="BN821" s="32">
        <f t="shared" si="1890"/>
        <v>2.1135292571749158E-2</v>
      </c>
      <c r="BO821" s="32">
        <f t="shared" si="1890"/>
        <v>3.1645808376437122E-2</v>
      </c>
      <c r="BP821" s="32">
        <f t="shared" si="1890"/>
        <v>9.0366840875679144E-3</v>
      </c>
      <c r="BQ821" s="32">
        <f t="shared" si="1890"/>
        <v>1.248117418124268E-2</v>
      </c>
      <c r="BR821" s="32">
        <f t="shared" si="1890"/>
        <v>1.8688023603727757E-2</v>
      </c>
      <c r="BS821" s="32">
        <f t="shared" si="1890"/>
        <v>2.0922223163097873E-3</v>
      </c>
      <c r="BT821" s="32">
        <f t="shared" si="1890"/>
        <v>2.8897094224717436E-3</v>
      </c>
      <c r="BU821" s="32">
        <f t="shared" si="1890"/>
        <v>4.3267530050357557E-3</v>
      </c>
      <c r="BV821" s="32">
        <f t="shared" si="1890"/>
        <v>1.755322380275742E-3</v>
      </c>
      <c r="BW821" s="32">
        <f t="shared" si="1890"/>
        <v>2.4243941870885268E-3</v>
      </c>
      <c r="BX821" s="32">
        <f t="shared" si="1890"/>
        <v>3.6300379383488244E-3</v>
      </c>
      <c r="BY821" s="32">
        <f t="shared" si="1890"/>
        <v>1.0365829712591429E-3</v>
      </c>
      <c r="BZ821" s="32">
        <f t="shared" si="1890"/>
        <v>1.4316946893600483E-3</v>
      </c>
      <c r="CA821" s="32">
        <f t="shared" si="1890"/>
        <v>2.1436720423549413E-3</v>
      </c>
      <c r="CB821" s="32">
        <f t="shared" si="1890"/>
        <v>3.5848133987259941E-3</v>
      </c>
      <c r="CC821" s="32">
        <f t="shared" ref="CC821:CS821" si="1891">CC820/$O820</f>
        <v>4.951227685197691E-3</v>
      </c>
      <c r="CD821" s="32">
        <f t="shared" si="1891"/>
        <v>7.4134579411175433E-3</v>
      </c>
      <c r="CE821" s="32">
        <f t="shared" si="1891"/>
        <v>3.0075690995374975E-3</v>
      </c>
      <c r="CF821" s="32">
        <f t="shared" si="1891"/>
        <v>4.1539566316247632E-3</v>
      </c>
      <c r="CG821" s="32">
        <f t="shared" si="1891"/>
        <v>6.2197064517639736E-3</v>
      </c>
      <c r="CH821" s="32">
        <f t="shared" si="1891"/>
        <v>1.7760811053841993E-3</v>
      </c>
      <c r="CI821" s="32">
        <f t="shared" si="1891"/>
        <v>2.4530654631172671E-3</v>
      </c>
      <c r="CJ821" s="32">
        <f t="shared" si="1891"/>
        <v>3.672967351510876E-3</v>
      </c>
      <c r="CK821" s="32">
        <f t="shared" si="1891"/>
        <v>7.3498450980304967E-3</v>
      </c>
      <c r="CL821" s="32">
        <f t="shared" si="1891"/>
        <v>1.0151367026304921E-2</v>
      </c>
      <c r="CM821" s="32">
        <f t="shared" si="1891"/>
        <v>1.5199610536867114E-2</v>
      </c>
      <c r="CN821" s="32">
        <f t="shared" si="1891"/>
        <v>6.1663368617958254E-3</v>
      </c>
      <c r="CO821" s="32">
        <f t="shared" si="1891"/>
        <v>8.5167439390928731E-3</v>
      </c>
      <c r="CP821" s="32">
        <f t="shared" si="1891"/>
        <v>1.2752094430335573E-2</v>
      </c>
      <c r="CQ821" s="32">
        <f t="shared" si="1891"/>
        <v>3.6414506291322923E-3</v>
      </c>
      <c r="CR821" s="32">
        <f t="shared" si="1891"/>
        <v>5.0294531859448833E-3</v>
      </c>
      <c r="CS821" s="32">
        <f t="shared" si="1891"/>
        <v>7.5305847421018555E-3</v>
      </c>
    </row>
    <row r="822" spans="2:97" ht="13.5" thickTop="1" x14ac:dyDescent="0.2">
      <c r="H822" s="34">
        <f t="shared" si="1887"/>
        <v>3.3325348888280667E-15</v>
      </c>
      <c r="I822" s="34">
        <f t="shared" ref="I822:J822" si="1892">I817</f>
        <v>0.36329528352233337</v>
      </c>
      <c r="J822" s="34">
        <f t="shared" si="1892"/>
        <v>-0.36188412729285879</v>
      </c>
      <c r="K822" s="34">
        <f t="shared" si="1883"/>
        <v>0.36329528352233215</v>
      </c>
      <c r="L822" s="34">
        <f>$CE$6-$CE$7*SUMPRODUCT($B$6:$CD$6,Q821:CS821)</f>
        <v>0</v>
      </c>
    </row>
    <row r="823" spans="2:97" ht="13.5" thickBot="1" x14ac:dyDescent="0.25">
      <c r="B823" s="39" t="s">
        <v>406</v>
      </c>
      <c r="D823" s="39" t="s">
        <v>407</v>
      </c>
      <c r="E823" s="39" t="s">
        <v>408</v>
      </c>
      <c r="F823" s="39" t="s">
        <v>409</v>
      </c>
      <c r="H823" s="39" t="s">
        <v>386</v>
      </c>
      <c r="I823" s="39" t="s">
        <v>410</v>
      </c>
      <c r="J823" s="39" t="s">
        <v>411</v>
      </c>
      <c r="K823" s="39" t="s">
        <v>388</v>
      </c>
      <c r="L823" s="39" t="s">
        <v>412</v>
      </c>
      <c r="M823" s="39" t="s">
        <v>413</v>
      </c>
      <c r="O823" s="45" t="s">
        <v>375</v>
      </c>
    </row>
    <row r="824" spans="2:97" ht="14.25" thickTop="1" thickBot="1" x14ac:dyDescent="0.25">
      <c r="B824" s="32">
        <f>1+B819</f>
        <v>7</v>
      </c>
      <c r="D824" s="32">
        <f>IF(F819,IF(M824&lt;0,D819,H824),E819)</f>
        <v>3.3325348888280667E-15</v>
      </c>
      <c r="E824" s="32">
        <f>IF(F819,IF(M824&lt;0,H824,E819),H824)</f>
        <v>4.9988023332421003E-15</v>
      </c>
      <c r="F824" s="32" t="b">
        <f>OR(F819,M824*M819&lt;=0)</f>
        <v>1</v>
      </c>
      <c r="H824" s="32">
        <f>IF(F819,(D819+E819)/2,2*H819)</f>
        <v>4.9988023332421003E-15</v>
      </c>
      <c r="I824" s="32">
        <f>I819</f>
        <v>-0.68168263192241008</v>
      </c>
      <c r="J824" s="32">
        <f>J819</f>
        <v>1</v>
      </c>
      <c r="K824" s="32">
        <f>I824+J824*H824</f>
        <v>-0.68168263192240508</v>
      </c>
      <c r="L824" s="32">
        <f>$CE$3-$CE$7*SUMPRODUCT($B$3:$CD$3,Q826:CS826)</f>
        <v>-1.7053025658242404E-13</v>
      </c>
      <c r="M824" s="32">
        <f>SUMPRODUCT(L824:L827,J824:J827)</f>
        <v>-1.9966530420540422E-13</v>
      </c>
      <c r="O824" s="46">
        <f>SUM(Q824:CS824)</f>
        <v>7.3626050838260513</v>
      </c>
      <c r="P824" s="39" t="s">
        <v>402</v>
      </c>
      <c r="Q824" s="32">
        <f t="shared" ref="Q824:AV824" si="1893">SUMPRODUCT(B$3:B$6,$K824:$K827)</f>
        <v>4.1309690178697511E-2</v>
      </c>
      <c r="R824" s="32">
        <f t="shared" si="1893"/>
        <v>0.36423883108743665</v>
      </c>
      <c r="S824" s="32">
        <f t="shared" si="1893"/>
        <v>0.76790025722336064</v>
      </c>
      <c r="T824" s="32">
        <f t="shared" si="1893"/>
        <v>-0.13426458761105733</v>
      </c>
      <c r="U824" s="32">
        <f t="shared" si="1893"/>
        <v>0.18866455329768181</v>
      </c>
      <c r="V824" s="32">
        <f t="shared" si="1893"/>
        <v>0.59232597943360576</v>
      </c>
      <c r="W824" s="32">
        <f t="shared" si="1893"/>
        <v>-0.66098742098032193</v>
      </c>
      <c r="X824" s="32">
        <f t="shared" si="1893"/>
        <v>-0.33805828007158273</v>
      </c>
      <c r="Y824" s="32">
        <f t="shared" si="1893"/>
        <v>6.56031460643412E-2</v>
      </c>
      <c r="Z824" s="32">
        <f t="shared" si="1893"/>
        <v>0.57978930200802825</v>
      </c>
      <c r="AA824" s="32">
        <f t="shared" si="1893"/>
        <v>0.90271844291676739</v>
      </c>
      <c r="AB824" s="32">
        <f t="shared" si="1893"/>
        <v>1.3063798690526913</v>
      </c>
      <c r="AC824" s="32">
        <f t="shared" si="1893"/>
        <v>0.40421502421827338</v>
      </c>
      <c r="AD824" s="32">
        <f t="shared" si="1893"/>
        <v>0.72714416512701252</v>
      </c>
      <c r="AE824" s="32">
        <f t="shared" si="1893"/>
        <v>1.1308055912629364</v>
      </c>
      <c r="AF824" s="32">
        <f t="shared" si="1893"/>
        <v>-0.12250780915099119</v>
      </c>
      <c r="AG824" s="32">
        <f t="shared" si="1893"/>
        <v>0.20042133175774796</v>
      </c>
      <c r="AH824" s="32">
        <f t="shared" si="1893"/>
        <v>0.60408275789367183</v>
      </c>
      <c r="AI824" s="32">
        <f t="shared" si="1893"/>
        <v>1.297762117780469</v>
      </c>
      <c r="AJ824" s="32">
        <f t="shared" si="1893"/>
        <v>1.6206912586892082</v>
      </c>
      <c r="AK824" s="32">
        <f t="shared" si="1893"/>
        <v>2.0243526848251321</v>
      </c>
      <c r="AL824" s="32">
        <f t="shared" si="1893"/>
        <v>1.1221878399907141</v>
      </c>
      <c r="AM824" s="32">
        <f t="shared" si="1893"/>
        <v>1.4451169808994533</v>
      </c>
      <c r="AN824" s="32">
        <f t="shared" si="1893"/>
        <v>1.8487784070353772</v>
      </c>
      <c r="AO824" s="32">
        <f t="shared" si="1893"/>
        <v>0.59546500662144952</v>
      </c>
      <c r="AP824" s="32">
        <f t="shared" si="1893"/>
        <v>0.91839414753018866</v>
      </c>
      <c r="AQ824" s="32">
        <f t="shared" si="1893"/>
        <v>1.3220555736661126</v>
      </c>
      <c r="AR824" s="32">
        <f t="shared" si="1893"/>
        <v>-0.41314539776957254</v>
      </c>
      <c r="AS824" s="32">
        <f t="shared" si="1893"/>
        <v>-9.0216256860833399E-2</v>
      </c>
      <c r="AT824" s="32">
        <f t="shared" si="1893"/>
        <v>0.31344516927509053</v>
      </c>
      <c r="AU824" s="32">
        <f t="shared" si="1893"/>
        <v>-0.58871967555932736</v>
      </c>
      <c r="AV824" s="32">
        <f t="shared" si="1893"/>
        <v>-0.26579053465058822</v>
      </c>
      <c r="AW824" s="32">
        <f t="shared" ref="AW824:CB824" si="1894">SUMPRODUCT(AH$3:AH$6,$K824:$K827)</f>
        <v>0.13787089148533568</v>
      </c>
      <c r="AX824" s="32">
        <f t="shared" si="1894"/>
        <v>-1.115442508928592</v>
      </c>
      <c r="AY824" s="32">
        <f t="shared" si="1894"/>
        <v>-0.79251336801985284</v>
      </c>
      <c r="AZ824" s="32">
        <f t="shared" si="1894"/>
        <v>-0.38885194188392891</v>
      </c>
      <c r="BA824" s="32">
        <f t="shared" si="1894"/>
        <v>0.12533421405975809</v>
      </c>
      <c r="BB824" s="32">
        <f t="shared" si="1894"/>
        <v>0.44826335496849723</v>
      </c>
      <c r="BC824" s="32">
        <f t="shared" si="1894"/>
        <v>0.85192478110442116</v>
      </c>
      <c r="BD824" s="32">
        <f t="shared" si="1894"/>
        <v>-5.0240063729996787E-2</v>
      </c>
      <c r="BE824" s="32">
        <f t="shared" si="1894"/>
        <v>0.27268907717874236</v>
      </c>
      <c r="BF824" s="32">
        <f t="shared" si="1894"/>
        <v>0.67635050331466628</v>
      </c>
      <c r="BG824" s="32">
        <f t="shared" si="1894"/>
        <v>-0.5769628970992613</v>
      </c>
      <c r="BH824" s="32">
        <f t="shared" si="1894"/>
        <v>-0.25403375619052215</v>
      </c>
      <c r="BI824" s="32">
        <f t="shared" si="1894"/>
        <v>0.14962766994540178</v>
      </c>
      <c r="BJ824" s="32">
        <f t="shared" si="1894"/>
        <v>0.84330702983219896</v>
      </c>
      <c r="BK824" s="32">
        <f t="shared" si="1894"/>
        <v>1.1662361707409381</v>
      </c>
      <c r="BL824" s="32">
        <f t="shared" si="1894"/>
        <v>1.569897596876862</v>
      </c>
      <c r="BM824" s="32">
        <f t="shared" si="1894"/>
        <v>0.66773275204244409</v>
      </c>
      <c r="BN824" s="32">
        <f t="shared" si="1894"/>
        <v>0.99066189295118323</v>
      </c>
      <c r="BO824" s="32">
        <f t="shared" si="1894"/>
        <v>1.3943233190871072</v>
      </c>
      <c r="BP824" s="32">
        <f t="shared" si="1894"/>
        <v>0.14100991867317947</v>
      </c>
      <c r="BQ824" s="32">
        <f t="shared" si="1894"/>
        <v>0.46393905958191861</v>
      </c>
      <c r="BR824" s="32">
        <f t="shared" si="1894"/>
        <v>0.86760048571784254</v>
      </c>
      <c r="BS824" s="32">
        <f t="shared" si="1894"/>
        <v>-1.3220555736661126</v>
      </c>
      <c r="BT824" s="32">
        <f t="shared" si="1894"/>
        <v>-0.99912643275737345</v>
      </c>
      <c r="BU824" s="32">
        <f t="shared" si="1894"/>
        <v>-0.59546500662144952</v>
      </c>
      <c r="BV824" s="32">
        <f t="shared" si="1894"/>
        <v>-1.4976298514558675</v>
      </c>
      <c r="BW824" s="32">
        <f t="shared" si="1894"/>
        <v>-1.1747007105471283</v>
      </c>
      <c r="BX824" s="32">
        <f t="shared" si="1894"/>
        <v>-0.7710392844112044</v>
      </c>
      <c r="BY824" s="32">
        <f t="shared" si="1894"/>
        <v>-2.0243526848251321</v>
      </c>
      <c r="BZ824" s="32">
        <f t="shared" si="1894"/>
        <v>-1.7014235439163929</v>
      </c>
      <c r="CA824" s="32">
        <f t="shared" si="1894"/>
        <v>-1.297762117780469</v>
      </c>
      <c r="CB824" s="32">
        <f t="shared" si="1894"/>
        <v>-0.78357596183678191</v>
      </c>
      <c r="CC824" s="32">
        <f t="shared" ref="CC824:CS824" si="1895">SUMPRODUCT(BN$3:BN$6,$K824:$K827)</f>
        <v>-0.46064682092804282</v>
      </c>
      <c r="CD824" s="32">
        <f t="shared" si="1895"/>
        <v>-5.6985394792118893E-2</v>
      </c>
      <c r="CE824" s="32">
        <f t="shared" si="1895"/>
        <v>-0.95915023962653678</v>
      </c>
      <c r="CF824" s="32">
        <f t="shared" si="1895"/>
        <v>-0.63622109871779764</v>
      </c>
      <c r="CG824" s="32">
        <f t="shared" si="1895"/>
        <v>-0.23255967258187371</v>
      </c>
      <c r="CH824" s="32">
        <f t="shared" si="1895"/>
        <v>-1.4858730729958014</v>
      </c>
      <c r="CI824" s="32">
        <f t="shared" si="1895"/>
        <v>-1.1629439320870623</v>
      </c>
      <c r="CJ824" s="32">
        <f t="shared" si="1895"/>
        <v>-0.75928250595113833</v>
      </c>
      <c r="CK824" s="32">
        <f t="shared" si="1895"/>
        <v>-6.56031460643412E-2</v>
      </c>
      <c r="CL824" s="32">
        <f t="shared" si="1895"/>
        <v>0.25732599484439794</v>
      </c>
      <c r="CM824" s="32">
        <f t="shared" si="1895"/>
        <v>0.66098742098032193</v>
      </c>
      <c r="CN824" s="32">
        <f t="shared" si="1895"/>
        <v>-0.24117742385409605</v>
      </c>
      <c r="CO824" s="32">
        <f t="shared" si="1895"/>
        <v>8.1751717054643097E-2</v>
      </c>
      <c r="CP824" s="32">
        <f t="shared" si="1895"/>
        <v>0.48541314319056705</v>
      </c>
      <c r="CQ824" s="32">
        <f t="shared" si="1895"/>
        <v>-0.76790025722336064</v>
      </c>
      <c r="CR824" s="32">
        <f t="shared" si="1895"/>
        <v>-0.44497111631462144</v>
      </c>
      <c r="CS824" s="32">
        <f t="shared" si="1895"/>
        <v>-4.1309690178697511E-2</v>
      </c>
    </row>
    <row r="825" spans="2:97" ht="14.25" thickTop="1" thickBot="1" x14ac:dyDescent="0.25">
      <c r="H825" s="33">
        <f>H824</f>
        <v>4.9988023332421003E-15</v>
      </c>
      <c r="I825" s="33">
        <f t="shared" ref="I825:J825" si="1896">I820</f>
        <v>0.62822621380088572</v>
      </c>
      <c r="J825" s="33">
        <f t="shared" si="1896"/>
        <v>6.1274038296775211E-3</v>
      </c>
      <c r="K825" s="33">
        <f t="shared" ref="K825:K827" si="1897">I825+J825*H825</f>
        <v>0.62822621380088572</v>
      </c>
      <c r="L825" s="33">
        <f>$CE$4-$CE$7*SUMPRODUCT($B$4:$CD$4,Q826:CS826)</f>
        <v>7.1054273576010019E-14</v>
      </c>
      <c r="M825" s="39" t="s">
        <v>414</v>
      </c>
      <c r="O825" s="47">
        <f t="shared" ref="O825:O826" si="1898">SUM(Q825:CS825)</f>
        <v>127.41798401807888</v>
      </c>
      <c r="P825" s="39" t="s">
        <v>404</v>
      </c>
      <c r="Q825" s="33">
        <f>EXP(Q824)</f>
        <v>1.0421748068763597</v>
      </c>
      <c r="R825" s="33">
        <f>EXP(R824)</f>
        <v>1.4394179508633873</v>
      </c>
      <c r="S825" s="33">
        <f t="shared" ref="S825:CD825" si="1899">EXP(S824)</f>
        <v>2.1552360579816972</v>
      </c>
      <c r="T825" s="33">
        <f t="shared" si="1899"/>
        <v>0.87435868951832652</v>
      </c>
      <c r="U825" s="33">
        <f t="shared" si="1899"/>
        <v>1.207635787088623</v>
      </c>
      <c r="V825" s="33">
        <f t="shared" si="1899"/>
        <v>1.8081893390876083</v>
      </c>
      <c r="W825" s="33">
        <f t="shared" si="1899"/>
        <v>0.51634123652247865</v>
      </c>
      <c r="X825" s="33">
        <f t="shared" si="1899"/>
        <v>0.71315372403703525</v>
      </c>
      <c r="Y825" s="33">
        <f t="shared" si="1899"/>
        <v>1.0678028712971235</v>
      </c>
      <c r="Z825" s="33">
        <f t="shared" si="1899"/>
        <v>1.7856621556807228</v>
      </c>
      <c r="AA825" s="33">
        <f t="shared" si="1899"/>
        <v>2.4662984982030745</v>
      </c>
      <c r="AB825" s="33">
        <f t="shared" si="1899"/>
        <v>3.6927811341279111</v>
      </c>
      <c r="AC825" s="33">
        <f t="shared" si="1899"/>
        <v>1.4981260457092354</v>
      </c>
      <c r="AD825" s="33">
        <f t="shared" si="1899"/>
        <v>2.0691629740246533</v>
      </c>
      <c r="AE825" s="33">
        <f t="shared" si="1899"/>
        <v>3.0981513387294313</v>
      </c>
      <c r="AF825" s="33">
        <f t="shared" si="1899"/>
        <v>0.88469899616846492</v>
      </c>
      <c r="AG825" s="33">
        <f t="shared" si="1899"/>
        <v>1.2219174823583947</v>
      </c>
      <c r="AH825" s="33">
        <f t="shared" si="1899"/>
        <v>1.8295732773635314</v>
      </c>
      <c r="AI825" s="33">
        <f t="shared" si="1899"/>
        <v>3.6610943951316361</v>
      </c>
      <c r="AJ825" s="33">
        <f t="shared" si="1899"/>
        <v>5.0565845167115135</v>
      </c>
      <c r="AK825" s="33">
        <f t="shared" si="1899"/>
        <v>7.571208399972865</v>
      </c>
      <c r="AL825" s="33">
        <f t="shared" si="1899"/>
        <v>3.0715669544197275</v>
      </c>
      <c r="AM825" s="33">
        <f t="shared" si="1899"/>
        <v>4.2423483875244594</v>
      </c>
      <c r="AN825" s="33">
        <f t="shared" si="1899"/>
        <v>6.3520551552305848</v>
      </c>
      <c r="AO825" s="33">
        <f t="shared" si="1899"/>
        <v>1.8138742124017329</v>
      </c>
      <c r="AP825" s="33">
        <f t="shared" si="1899"/>
        <v>2.505264073466511</v>
      </c>
      <c r="AQ825" s="33">
        <f t="shared" si="1899"/>
        <v>3.7511241697815829</v>
      </c>
      <c r="AR825" s="33">
        <f t="shared" si="1899"/>
        <v>0.66156608560131547</v>
      </c>
      <c r="AS825" s="33">
        <f t="shared" si="1899"/>
        <v>0.91373356275146678</v>
      </c>
      <c r="AT825" s="33">
        <f t="shared" si="1899"/>
        <v>1.3681304451211103</v>
      </c>
      <c r="AU825" s="33">
        <f t="shared" si="1899"/>
        <v>0.55503745803438931</v>
      </c>
      <c r="AV825" s="33">
        <f t="shared" si="1899"/>
        <v>0.7665996867558772</v>
      </c>
      <c r="AW825" s="33">
        <f t="shared" si="1899"/>
        <v>1.1478273464234072</v>
      </c>
      <c r="AX825" s="33">
        <f t="shared" si="1899"/>
        <v>0.32777020556134479</v>
      </c>
      <c r="AY825" s="33">
        <f t="shared" si="1899"/>
        <v>0.45270554856077505</v>
      </c>
      <c r="AZ825" s="33">
        <f t="shared" si="1899"/>
        <v>0.67783462150192908</v>
      </c>
      <c r="BA825" s="33">
        <f t="shared" si="1899"/>
        <v>1.1335272305044812</v>
      </c>
      <c r="BB825" s="33">
        <f t="shared" si="1899"/>
        <v>1.5655909475215142</v>
      </c>
      <c r="BC825" s="33">
        <f t="shared" si="1899"/>
        <v>2.3441544967006869</v>
      </c>
      <c r="BD825" s="33">
        <f t="shared" si="1899"/>
        <v>0.95100109622475104</v>
      </c>
      <c r="BE825" s="33">
        <f t="shared" si="1899"/>
        <v>1.3134917867565252</v>
      </c>
      <c r="BF825" s="33">
        <f t="shared" si="1899"/>
        <v>1.9666872008803671</v>
      </c>
      <c r="BG825" s="33">
        <f t="shared" si="1899"/>
        <v>0.56160142038438388</v>
      </c>
      <c r="BH825" s="33">
        <f t="shared" si="1899"/>
        <v>0.77566561808815748</v>
      </c>
      <c r="BI825" s="33">
        <f t="shared" si="1899"/>
        <v>1.1614017374436088</v>
      </c>
      <c r="BJ825" s="33">
        <f t="shared" si="1899"/>
        <v>2.3240399518614514</v>
      </c>
      <c r="BK825" s="33">
        <f t="shared" si="1899"/>
        <v>3.2098884017927789</v>
      </c>
      <c r="BL825" s="33">
        <f t="shared" si="1899"/>
        <v>4.8061560031896668</v>
      </c>
      <c r="BM825" s="33">
        <f t="shared" si="1899"/>
        <v>1.9498115990620839</v>
      </c>
      <c r="BN825" s="33">
        <f t="shared" si="1899"/>
        <v>2.6930163711245565</v>
      </c>
      <c r="BO825" s="33">
        <f t="shared" si="1899"/>
        <v>4.03224510594805</v>
      </c>
      <c r="BP825" s="33">
        <f t="shared" si="1899"/>
        <v>1.1514360686461571</v>
      </c>
      <c r="BQ825" s="33">
        <f t="shared" si="1899"/>
        <v>1.5903260523524387</v>
      </c>
      <c r="BR825" s="33">
        <f t="shared" si="1899"/>
        <v>2.3811902928692628</v>
      </c>
      <c r="BS825" s="33">
        <f t="shared" si="1899"/>
        <v>0.26658674966182927</v>
      </c>
      <c r="BT825" s="33">
        <f t="shared" si="1899"/>
        <v>0.36820094900939743</v>
      </c>
      <c r="BU825" s="33">
        <f t="shared" si="1899"/>
        <v>0.55130614524582156</v>
      </c>
      <c r="BV825" s="33">
        <f t="shared" si="1899"/>
        <v>0.22365963899655134</v>
      </c>
      <c r="BW825" s="33">
        <f t="shared" si="1899"/>
        <v>0.30891141978396991</v>
      </c>
      <c r="BX825" s="33">
        <f t="shared" si="1899"/>
        <v>0.46253211601355126</v>
      </c>
      <c r="BY825" s="33">
        <f t="shared" si="1899"/>
        <v>0.13207931246531054</v>
      </c>
      <c r="BZ825" s="33">
        <f t="shared" si="1899"/>
        <v>0.18242365104764743</v>
      </c>
      <c r="CA825" s="33">
        <f t="shared" si="1899"/>
        <v>0.27314237003278485</v>
      </c>
      <c r="CB825" s="33">
        <f t="shared" si="1899"/>
        <v>0.4567696963466652</v>
      </c>
      <c r="CC825" s="33">
        <f t="shared" si="1899"/>
        <v>0.63087545006239065</v>
      </c>
      <c r="CD825" s="33">
        <f t="shared" si="1899"/>
        <v>0.94460786546001685</v>
      </c>
      <c r="CE825" s="33">
        <f t="shared" ref="CE825:CS825" si="1900">EXP(CE824)</f>
        <v>0.38321839145813796</v>
      </c>
      <c r="CF825" s="33">
        <f t="shared" si="1900"/>
        <v>0.5292887797001582</v>
      </c>
      <c r="CG825" s="33">
        <f t="shared" si="1900"/>
        <v>0.7925024572680055</v>
      </c>
      <c r="CH825" s="33">
        <f t="shared" si="1900"/>
        <v>0.22630467390065648</v>
      </c>
      <c r="CI825" s="33">
        <f t="shared" si="1900"/>
        <v>0.31256465597477801</v>
      </c>
      <c r="CJ825" s="33">
        <f t="shared" si="1900"/>
        <v>0.46800209529373915</v>
      </c>
      <c r="CK825" s="33">
        <f t="shared" si="1900"/>
        <v>0.93650244523620796</v>
      </c>
      <c r="CL825" s="33">
        <f t="shared" si="1900"/>
        <v>1.2934667215193765</v>
      </c>
      <c r="CM825" s="33">
        <f t="shared" si="1900"/>
        <v>1.9367037324675609</v>
      </c>
      <c r="CN825" s="33">
        <f t="shared" si="1900"/>
        <v>0.78570221170639343</v>
      </c>
      <c r="CO825" s="33">
        <f t="shared" si="1900"/>
        <v>1.0851863431174085</v>
      </c>
      <c r="CP825" s="33">
        <f t="shared" si="1900"/>
        <v>1.6248461643215337</v>
      </c>
      <c r="CQ825" s="33">
        <f t="shared" si="1900"/>
        <v>0.46398629806540309</v>
      </c>
      <c r="CR825" s="33">
        <f t="shared" si="1900"/>
        <v>0.64084278566640263</v>
      </c>
      <c r="CS825" s="33">
        <f t="shared" si="1900"/>
        <v>0.95953192631592454</v>
      </c>
    </row>
    <row r="826" spans="2:97" ht="14.25" thickTop="1" thickBot="1" x14ac:dyDescent="0.25">
      <c r="H826" s="32">
        <f t="shared" ref="H826:H827" si="1901">H825</f>
        <v>4.9988023332421003E-15</v>
      </c>
      <c r="I826" s="32">
        <f t="shared" ref="I826:J826" si="1902">I821</f>
        <v>-0.35114855557950969</v>
      </c>
      <c r="J826" s="32">
        <f t="shared" si="1902"/>
        <v>-1.6278429877834614E-3</v>
      </c>
      <c r="K826" s="32">
        <f t="shared" si="1897"/>
        <v>-0.35114855557950969</v>
      </c>
      <c r="L826" s="32">
        <f>$CE$5-$CE$7*SUMPRODUCT($B$5:$CD$5,Q826:CS826)</f>
        <v>0</v>
      </c>
      <c r="M826" s="32">
        <f>SUMPRODUCT($B$7:$CD$7, LN(Q826:CS826))</f>
        <v>-487.23803414472997</v>
      </c>
      <c r="O826" s="48">
        <f t="shared" si="1898"/>
        <v>0.99999999999999989</v>
      </c>
      <c r="P826" s="39" t="s">
        <v>405</v>
      </c>
      <c r="Q826" s="32">
        <f t="shared" ref="Q826:AV826" si="1903">Q825/$O825</f>
        <v>8.179181415462429E-3</v>
      </c>
      <c r="R826" s="32">
        <f t="shared" si="1903"/>
        <v>1.1296819377232915E-2</v>
      </c>
      <c r="S826" s="32">
        <f t="shared" si="1903"/>
        <v>1.6914692808794544E-2</v>
      </c>
      <c r="T826" s="32">
        <f t="shared" si="1903"/>
        <v>6.8621293631067563E-3</v>
      </c>
      <c r="U826" s="32">
        <f t="shared" si="1903"/>
        <v>9.4777499141508615E-3</v>
      </c>
      <c r="V826" s="32">
        <f t="shared" si="1903"/>
        <v>1.4191005712592743E-2</v>
      </c>
      <c r="W826" s="32">
        <f t="shared" si="1903"/>
        <v>4.0523419084170786E-3</v>
      </c>
      <c r="X826" s="32">
        <f t="shared" si="1903"/>
        <v>5.5969628583658051E-3</v>
      </c>
      <c r="Y826" s="32">
        <f t="shared" si="1903"/>
        <v>8.3803152241493373E-3</v>
      </c>
      <c r="Z826" s="32">
        <f t="shared" si="1903"/>
        <v>1.4014208193934081E-2</v>
      </c>
      <c r="AA826" s="32">
        <f t="shared" si="1903"/>
        <v>1.9355968603718767E-2</v>
      </c>
      <c r="AB826" s="32">
        <f t="shared" si="1903"/>
        <v>2.898163208738223E-2</v>
      </c>
      <c r="AC826" s="32">
        <f t="shared" si="1903"/>
        <v>1.1757571407633255E-2</v>
      </c>
      <c r="AD826" s="32">
        <f t="shared" si="1903"/>
        <v>1.6239175262191145E-2</v>
      </c>
      <c r="AE826" s="32">
        <f t="shared" si="1903"/>
        <v>2.431486703077837E-2</v>
      </c>
      <c r="AF826" s="32">
        <f t="shared" si="1903"/>
        <v>6.9432820098843983E-3</v>
      </c>
      <c r="AG826" s="32">
        <f t="shared" si="1903"/>
        <v>9.5898353107283594E-3</v>
      </c>
      <c r="AH826" s="32">
        <f t="shared" si="1903"/>
        <v>1.4358830831163832E-2</v>
      </c>
      <c r="AI826" s="32">
        <f t="shared" si="1903"/>
        <v>2.8732948675535289E-2</v>
      </c>
      <c r="AJ826" s="32">
        <f t="shared" si="1903"/>
        <v>3.9685014291185559E-2</v>
      </c>
      <c r="AK826" s="32">
        <f t="shared" si="1903"/>
        <v>5.9420249490830218E-2</v>
      </c>
      <c r="AL826" s="32">
        <f t="shared" si="1903"/>
        <v>2.4106227846015158E-2</v>
      </c>
      <c r="AM826" s="32">
        <f t="shared" si="1903"/>
        <v>3.3294737946273953E-2</v>
      </c>
      <c r="AN826" s="32">
        <f t="shared" si="1903"/>
        <v>4.9852108430230024E-2</v>
      </c>
      <c r="AO826" s="32">
        <f t="shared" si="1903"/>
        <v>1.4235621654038796E-2</v>
      </c>
      <c r="AP826" s="32">
        <f t="shared" si="1903"/>
        <v>1.9661777674264944E-2</v>
      </c>
      <c r="AQ826" s="32">
        <f t="shared" si="1903"/>
        <v>2.9439519065451149E-2</v>
      </c>
      <c r="AR826" s="32">
        <f t="shared" si="1903"/>
        <v>5.1920934921356804E-3</v>
      </c>
      <c r="AS826" s="32">
        <f t="shared" si="1903"/>
        <v>7.1711506801255022E-3</v>
      </c>
      <c r="AT826" s="32">
        <f t="shared" si="1903"/>
        <v>1.0737341794130027E-2</v>
      </c>
      <c r="AU826" s="32">
        <f t="shared" si="1903"/>
        <v>4.3560370407024884E-3</v>
      </c>
      <c r="AV826" s="32">
        <f t="shared" si="1903"/>
        <v>6.0164166986593284E-3</v>
      </c>
      <c r="AW826" s="32">
        <f t="shared" ref="AW826:CB826" si="1904">AW825/$O825</f>
        <v>9.0083621654267112E-3</v>
      </c>
      <c r="AX826" s="32">
        <f t="shared" si="1904"/>
        <v>2.572401439932048E-3</v>
      </c>
      <c r="AY826" s="32">
        <f t="shared" si="1904"/>
        <v>3.5529172121930783E-3</v>
      </c>
      <c r="AZ826" s="32">
        <f t="shared" si="1904"/>
        <v>5.3197719829388727E-3</v>
      </c>
      <c r="BA826" s="32">
        <f t="shared" si="1904"/>
        <v>8.8961322001739496E-3</v>
      </c>
      <c r="BB826" s="32">
        <f t="shared" si="1904"/>
        <v>1.2287048485238771E-2</v>
      </c>
      <c r="BC826" s="32">
        <f t="shared" si="1904"/>
        <v>1.8397359797876593E-2</v>
      </c>
      <c r="BD826" s="32">
        <f t="shared" si="1904"/>
        <v>7.4636332033774519E-3</v>
      </c>
      <c r="BE826" s="32">
        <f t="shared" si="1904"/>
        <v>1.0308527456926007E-2</v>
      </c>
      <c r="BF826" s="32">
        <f t="shared" si="1904"/>
        <v>1.5434926364878924E-2</v>
      </c>
      <c r="BG826" s="32">
        <f t="shared" si="1904"/>
        <v>4.4075522361482367E-3</v>
      </c>
      <c r="BH826" s="32">
        <f t="shared" si="1904"/>
        <v>6.0875678112918587E-3</v>
      </c>
      <c r="BI826" s="32">
        <f t="shared" si="1904"/>
        <v>9.1148965069077024E-3</v>
      </c>
      <c r="BJ826" s="32">
        <f t="shared" si="1904"/>
        <v>1.8239497114722062E-2</v>
      </c>
      <c r="BK826" s="32">
        <f t="shared" si="1904"/>
        <v>2.5191800251190125E-2</v>
      </c>
      <c r="BL826" s="32">
        <f t="shared" si="1904"/>
        <v>3.7719604812674938E-2</v>
      </c>
      <c r="BM826" s="32">
        <f t="shared" si="1904"/>
        <v>1.5302483508022165E-2</v>
      </c>
      <c r="BN826" s="32">
        <f t="shared" si="1904"/>
        <v>2.1135292571749165E-2</v>
      </c>
      <c r="BO826" s="32">
        <f t="shared" si="1904"/>
        <v>3.1645808376437108E-2</v>
      </c>
      <c r="BP826" s="32">
        <f t="shared" si="1904"/>
        <v>9.0366840875679214E-3</v>
      </c>
      <c r="BQ826" s="32">
        <f t="shared" si="1904"/>
        <v>1.2481174181242682E-2</v>
      </c>
      <c r="BR826" s="32">
        <f t="shared" si="1904"/>
        <v>1.8688023603727746E-2</v>
      </c>
      <c r="BS826" s="32">
        <f t="shared" si="1904"/>
        <v>2.0922223163097938E-3</v>
      </c>
      <c r="BT826" s="32">
        <f t="shared" si="1904"/>
        <v>2.8897094224717501E-3</v>
      </c>
      <c r="BU826" s="32">
        <f t="shared" si="1904"/>
        <v>4.3267530050357626E-3</v>
      </c>
      <c r="BV826" s="32">
        <f t="shared" si="1904"/>
        <v>1.7553223802757472E-3</v>
      </c>
      <c r="BW826" s="32">
        <f t="shared" si="1904"/>
        <v>2.424394187088532E-3</v>
      </c>
      <c r="BX826" s="32">
        <f t="shared" si="1904"/>
        <v>3.6300379383488301E-3</v>
      </c>
      <c r="BY826" s="32">
        <f t="shared" si="1904"/>
        <v>1.0365829712591457E-3</v>
      </c>
      <c r="BZ826" s="32">
        <f t="shared" si="1904"/>
        <v>1.4316946893600513E-3</v>
      </c>
      <c r="CA826" s="32">
        <f t="shared" si="1904"/>
        <v>2.1436720423549448E-3</v>
      </c>
      <c r="CB826" s="32">
        <f t="shared" si="1904"/>
        <v>3.5848133987260054E-3</v>
      </c>
      <c r="CC826" s="32">
        <f t="shared" ref="CC826:CS826" si="1905">CC825/$O825</f>
        <v>4.9512276851977031E-3</v>
      </c>
      <c r="CD826" s="32">
        <f t="shared" si="1905"/>
        <v>7.4134579411175572E-3</v>
      </c>
      <c r="CE826" s="32">
        <f t="shared" si="1905"/>
        <v>3.007569099537507E-3</v>
      </c>
      <c r="CF826" s="32">
        <f t="shared" si="1905"/>
        <v>4.1539566316247736E-3</v>
      </c>
      <c r="CG826" s="32">
        <f t="shared" si="1905"/>
        <v>6.2197064517639849E-3</v>
      </c>
      <c r="CH826" s="32">
        <f t="shared" si="1905"/>
        <v>1.7760811053842047E-3</v>
      </c>
      <c r="CI826" s="32">
        <f t="shared" si="1905"/>
        <v>2.4530654631172732E-3</v>
      </c>
      <c r="CJ826" s="32">
        <f t="shared" si="1905"/>
        <v>3.6729673515108825E-3</v>
      </c>
      <c r="CK826" s="32">
        <f t="shared" si="1905"/>
        <v>7.3498450980305175E-3</v>
      </c>
      <c r="CL826" s="32">
        <f t="shared" si="1905"/>
        <v>1.0151367026304946E-2</v>
      </c>
      <c r="CM826" s="32">
        <f t="shared" si="1905"/>
        <v>1.5199610536867142E-2</v>
      </c>
      <c r="CN826" s="32">
        <f t="shared" si="1905"/>
        <v>6.1663368617958427E-3</v>
      </c>
      <c r="CO826" s="32">
        <f t="shared" si="1905"/>
        <v>8.516743939092894E-3</v>
      </c>
      <c r="CP826" s="32">
        <f t="shared" si="1905"/>
        <v>1.2752094430335596E-2</v>
      </c>
      <c r="CQ826" s="32">
        <f t="shared" si="1905"/>
        <v>3.6414506291323032E-3</v>
      </c>
      <c r="CR826" s="32">
        <f t="shared" si="1905"/>
        <v>5.0294531859448955E-3</v>
      </c>
      <c r="CS826" s="32">
        <f t="shared" si="1905"/>
        <v>7.5305847421018686E-3</v>
      </c>
    </row>
    <row r="827" spans="2:97" ht="13.5" thickTop="1" x14ac:dyDescent="0.2">
      <c r="H827" s="34">
        <f t="shared" si="1901"/>
        <v>4.9988023332421003E-15</v>
      </c>
      <c r="I827" s="34">
        <f t="shared" ref="I827:J827" si="1906">I822</f>
        <v>0.36329528352233337</v>
      </c>
      <c r="J827" s="34">
        <f t="shared" si="1906"/>
        <v>-0.36188412729285879</v>
      </c>
      <c r="K827" s="34">
        <f t="shared" si="1897"/>
        <v>0.36329528352233154</v>
      </c>
      <c r="L827" s="34">
        <f>$CE$6-$CE$7*SUMPRODUCT($B$6:$CD$6,Q826:CS826)</f>
        <v>8.1712414612411521E-14</v>
      </c>
    </row>
    <row r="828" spans="2:97" ht="13.5" thickBot="1" x14ac:dyDescent="0.25">
      <c r="B828" s="39" t="s">
        <v>406</v>
      </c>
      <c r="D828" s="39" t="s">
        <v>407</v>
      </c>
      <c r="E828" s="39" t="s">
        <v>408</v>
      </c>
      <c r="F828" s="39" t="s">
        <v>409</v>
      </c>
      <c r="H828" s="39" t="s">
        <v>386</v>
      </c>
      <c r="I828" s="39" t="s">
        <v>410</v>
      </c>
      <c r="J828" s="39" t="s">
        <v>411</v>
      </c>
      <c r="K828" s="39" t="s">
        <v>388</v>
      </c>
      <c r="L828" s="39" t="s">
        <v>412</v>
      </c>
      <c r="M828" s="39" t="s">
        <v>413</v>
      </c>
      <c r="O828" s="45" t="s">
        <v>375</v>
      </c>
    </row>
    <row r="829" spans="2:97" ht="14.25" thickTop="1" thickBot="1" x14ac:dyDescent="0.25">
      <c r="B829" s="32">
        <f>1+B824</f>
        <v>8</v>
      </c>
      <c r="D829" s="32">
        <f>IF(F824,IF(M829&lt;0,D824,H829),E824)</f>
        <v>3.3325348888280667E-15</v>
      </c>
      <c r="E829" s="32">
        <f>IF(F824,IF(M829&lt;0,H829,E824),H829)</f>
        <v>4.1656686110350833E-15</v>
      </c>
      <c r="F829" s="32" t="b">
        <f>OR(F824,M829*M824&lt;=0)</f>
        <v>1</v>
      </c>
      <c r="H829" s="32">
        <f>IF(F824,(D824+E824)/2,2*H824)</f>
        <v>4.1656686110350833E-15</v>
      </c>
      <c r="I829" s="32">
        <f>I824</f>
        <v>-0.68168263192241008</v>
      </c>
      <c r="J829" s="32">
        <f>J824</f>
        <v>1</v>
      </c>
      <c r="K829" s="32">
        <f>I829+J829*H829</f>
        <v>-0.68168263192240586</v>
      </c>
      <c r="L829" s="32">
        <f>$CE$3-$CE$7*SUMPRODUCT($B$3:$CD$3,Q831:CS831)</f>
        <v>-1.1368683772161603E-13</v>
      </c>
      <c r="M829" s="32">
        <f>SUMPRODUCT(L829:L832,J829:J832)</f>
        <v>-1.3133792478763404E-13</v>
      </c>
      <c r="O829" s="46">
        <f>SUM(Q829:CS829)</f>
        <v>7.3626050838260451</v>
      </c>
      <c r="P829" s="39" t="s">
        <v>402</v>
      </c>
      <c r="Q829" s="32">
        <f t="shared" ref="Q829:AV829" si="1907">SUMPRODUCT(B$3:B$6,$K829:$K832)</f>
        <v>4.1309690178697955E-2</v>
      </c>
      <c r="R829" s="32">
        <f t="shared" si="1907"/>
        <v>0.36423883108743738</v>
      </c>
      <c r="S829" s="32">
        <f t="shared" si="1907"/>
        <v>0.76790025722336175</v>
      </c>
      <c r="T829" s="32">
        <f t="shared" si="1907"/>
        <v>-0.13426458761105689</v>
      </c>
      <c r="U829" s="32">
        <f t="shared" si="1907"/>
        <v>0.18866455329768256</v>
      </c>
      <c r="V829" s="32">
        <f t="shared" si="1907"/>
        <v>0.59232597943360688</v>
      </c>
      <c r="W829" s="32">
        <f t="shared" si="1907"/>
        <v>-0.66098742098032148</v>
      </c>
      <c r="X829" s="32">
        <f t="shared" si="1907"/>
        <v>-0.33805828007158201</v>
      </c>
      <c r="Y829" s="32">
        <f t="shared" si="1907"/>
        <v>6.560314606434231E-2</v>
      </c>
      <c r="Z829" s="32">
        <f t="shared" si="1907"/>
        <v>0.57978930200802858</v>
      </c>
      <c r="AA829" s="32">
        <f t="shared" si="1907"/>
        <v>0.90271844291676806</v>
      </c>
      <c r="AB829" s="32">
        <f t="shared" si="1907"/>
        <v>1.3063798690526922</v>
      </c>
      <c r="AC829" s="32">
        <f t="shared" si="1907"/>
        <v>0.40421502421827371</v>
      </c>
      <c r="AD829" s="32">
        <f t="shared" si="1907"/>
        <v>0.72714416512701319</v>
      </c>
      <c r="AE829" s="32">
        <f t="shared" si="1907"/>
        <v>1.1308055912629373</v>
      </c>
      <c r="AF829" s="32">
        <f t="shared" si="1907"/>
        <v>-0.12250780915099085</v>
      </c>
      <c r="AG829" s="32">
        <f t="shared" si="1907"/>
        <v>0.20042133175774859</v>
      </c>
      <c r="AH829" s="32">
        <f t="shared" si="1907"/>
        <v>0.60408275789367294</v>
      </c>
      <c r="AI829" s="32">
        <f t="shared" si="1907"/>
        <v>1.2977621177804695</v>
      </c>
      <c r="AJ829" s="32">
        <f t="shared" si="1907"/>
        <v>1.6206912586892088</v>
      </c>
      <c r="AK829" s="32">
        <f t="shared" si="1907"/>
        <v>2.024352684825133</v>
      </c>
      <c r="AL829" s="32">
        <f t="shared" si="1907"/>
        <v>1.1221878399907146</v>
      </c>
      <c r="AM829" s="32">
        <f t="shared" si="1907"/>
        <v>1.445116980899454</v>
      </c>
      <c r="AN829" s="32">
        <f t="shared" si="1907"/>
        <v>1.8487784070353781</v>
      </c>
      <c r="AO829" s="32">
        <f t="shared" si="1907"/>
        <v>0.59546500662144985</v>
      </c>
      <c r="AP829" s="32">
        <f t="shared" si="1907"/>
        <v>0.91839414753018933</v>
      </c>
      <c r="AQ829" s="32">
        <f t="shared" si="1907"/>
        <v>1.3220555736661135</v>
      </c>
      <c r="AR829" s="32">
        <f t="shared" si="1907"/>
        <v>-0.41314539776957265</v>
      </c>
      <c r="AS829" s="32">
        <f t="shared" si="1907"/>
        <v>-9.0216256860833205E-2</v>
      </c>
      <c r="AT829" s="32">
        <f t="shared" si="1907"/>
        <v>0.31344516927509108</v>
      </c>
      <c r="AU829" s="32">
        <f t="shared" si="1907"/>
        <v>-0.58871967555932747</v>
      </c>
      <c r="AV829" s="32">
        <f t="shared" si="1907"/>
        <v>-0.26579053465058805</v>
      </c>
      <c r="AW829" s="32">
        <f t="shared" ref="AW829:CB829" si="1908">SUMPRODUCT(AH$3:AH$6,$K829:$K832)</f>
        <v>0.13787089148533624</v>
      </c>
      <c r="AX829" s="32">
        <f t="shared" si="1908"/>
        <v>-1.115442508928592</v>
      </c>
      <c r="AY829" s="32">
        <f t="shared" si="1908"/>
        <v>-0.79251336801985262</v>
      </c>
      <c r="AZ829" s="32">
        <f t="shared" si="1908"/>
        <v>-0.38885194188392835</v>
      </c>
      <c r="BA829" s="32">
        <f t="shared" si="1908"/>
        <v>0.12533421405975798</v>
      </c>
      <c r="BB829" s="32">
        <f t="shared" si="1908"/>
        <v>0.4482633549684974</v>
      </c>
      <c r="BC829" s="32">
        <f t="shared" si="1908"/>
        <v>0.85192478110442171</v>
      </c>
      <c r="BD829" s="32">
        <f t="shared" si="1908"/>
        <v>-5.0240063729996842E-2</v>
      </c>
      <c r="BE829" s="32">
        <f t="shared" si="1908"/>
        <v>0.27268907717874258</v>
      </c>
      <c r="BF829" s="32">
        <f t="shared" si="1908"/>
        <v>0.67635050331466684</v>
      </c>
      <c r="BG829" s="32">
        <f t="shared" si="1908"/>
        <v>-0.57696289709926141</v>
      </c>
      <c r="BH829" s="32">
        <f t="shared" si="1908"/>
        <v>-0.25403375619052193</v>
      </c>
      <c r="BI829" s="32">
        <f t="shared" si="1908"/>
        <v>0.14962766994540236</v>
      </c>
      <c r="BJ829" s="32">
        <f t="shared" si="1908"/>
        <v>0.84330702983219885</v>
      </c>
      <c r="BK829" s="32">
        <f t="shared" si="1908"/>
        <v>1.1662361707409383</v>
      </c>
      <c r="BL829" s="32">
        <f t="shared" si="1908"/>
        <v>1.5698975968768627</v>
      </c>
      <c r="BM829" s="32">
        <f t="shared" si="1908"/>
        <v>0.66773275204244398</v>
      </c>
      <c r="BN829" s="32">
        <f t="shared" si="1908"/>
        <v>0.99066189295118345</v>
      </c>
      <c r="BO829" s="32">
        <f t="shared" si="1908"/>
        <v>1.3943233190871078</v>
      </c>
      <c r="BP829" s="32">
        <f t="shared" si="1908"/>
        <v>0.14100991867317936</v>
      </c>
      <c r="BQ829" s="32">
        <f t="shared" si="1908"/>
        <v>0.46393905958191878</v>
      </c>
      <c r="BR829" s="32">
        <f t="shared" si="1908"/>
        <v>0.8676004857178431</v>
      </c>
      <c r="BS829" s="32">
        <f t="shared" si="1908"/>
        <v>-1.3220555736661135</v>
      </c>
      <c r="BT829" s="32">
        <f t="shared" si="1908"/>
        <v>-0.99912643275737412</v>
      </c>
      <c r="BU829" s="32">
        <f t="shared" si="1908"/>
        <v>-0.59546500662144985</v>
      </c>
      <c r="BV829" s="32">
        <f t="shared" si="1908"/>
        <v>-1.4976298514558684</v>
      </c>
      <c r="BW829" s="32">
        <f t="shared" si="1908"/>
        <v>-1.174700710547129</v>
      </c>
      <c r="BX829" s="32">
        <f t="shared" si="1908"/>
        <v>-0.77103928441120473</v>
      </c>
      <c r="BY829" s="32">
        <f t="shared" si="1908"/>
        <v>-2.024352684825133</v>
      </c>
      <c r="BZ829" s="32">
        <f t="shared" si="1908"/>
        <v>-1.7014235439163936</v>
      </c>
      <c r="CA829" s="32">
        <f t="shared" si="1908"/>
        <v>-1.2977621177804695</v>
      </c>
      <c r="CB829" s="32">
        <f t="shared" si="1908"/>
        <v>-0.78357596183678324</v>
      </c>
      <c r="CC829" s="32">
        <f t="shared" ref="CC829:CS829" si="1909">SUMPRODUCT(BN$3:BN$6,$K829:$K832)</f>
        <v>-0.46064682092804377</v>
      </c>
      <c r="CD829" s="32">
        <f t="shared" si="1909"/>
        <v>-5.6985394792119448E-2</v>
      </c>
      <c r="CE829" s="32">
        <f t="shared" si="1909"/>
        <v>-0.959150239626538</v>
      </c>
      <c r="CF829" s="32">
        <f t="shared" si="1909"/>
        <v>-0.63622109871779853</v>
      </c>
      <c r="CG829" s="32">
        <f t="shared" si="1909"/>
        <v>-0.23255967258187427</v>
      </c>
      <c r="CH829" s="32">
        <f t="shared" si="1909"/>
        <v>-1.4858730729958025</v>
      </c>
      <c r="CI829" s="32">
        <f t="shared" si="1909"/>
        <v>-1.1629439320870631</v>
      </c>
      <c r="CJ829" s="32">
        <f t="shared" si="1909"/>
        <v>-0.75928250595113889</v>
      </c>
      <c r="CK829" s="32">
        <f t="shared" si="1909"/>
        <v>-6.560314606434231E-2</v>
      </c>
      <c r="CL829" s="32">
        <f t="shared" si="1909"/>
        <v>0.25732599484439711</v>
      </c>
      <c r="CM829" s="32">
        <f t="shared" si="1909"/>
        <v>0.66098742098032148</v>
      </c>
      <c r="CN829" s="32">
        <f t="shared" si="1909"/>
        <v>-0.24117742385409716</v>
      </c>
      <c r="CO829" s="32">
        <f t="shared" si="1909"/>
        <v>8.1751717054642292E-2</v>
      </c>
      <c r="CP829" s="32">
        <f t="shared" si="1909"/>
        <v>0.48541314319056661</v>
      </c>
      <c r="CQ829" s="32">
        <f t="shared" si="1909"/>
        <v>-0.76790025722336175</v>
      </c>
      <c r="CR829" s="32">
        <f t="shared" si="1909"/>
        <v>-0.44497111631462227</v>
      </c>
      <c r="CS829" s="32">
        <f t="shared" si="1909"/>
        <v>-4.1309690178697955E-2</v>
      </c>
    </row>
    <row r="830" spans="2:97" ht="14.25" thickTop="1" thickBot="1" x14ac:dyDescent="0.25">
      <c r="H830" s="33">
        <f>H829</f>
        <v>4.1656686110350833E-15</v>
      </c>
      <c r="I830" s="33">
        <f t="shared" ref="I830:J830" si="1910">I825</f>
        <v>0.62822621380088572</v>
      </c>
      <c r="J830" s="33">
        <f t="shared" si="1910"/>
        <v>6.1274038296775211E-3</v>
      </c>
      <c r="K830" s="33">
        <f t="shared" ref="K830:K832" si="1911">I830+J830*H830</f>
        <v>0.62822621380088572</v>
      </c>
      <c r="L830" s="33">
        <f>$CE$4-$CE$7*SUMPRODUCT($B$4:$CD$4,Q831:CS831)</f>
        <v>5.6843418860808015E-14</v>
      </c>
      <c r="M830" s="39" t="s">
        <v>414</v>
      </c>
      <c r="O830" s="47">
        <f t="shared" ref="O830:O831" si="1912">SUM(Q830:CS830)</f>
        <v>127.41798401807893</v>
      </c>
      <c r="P830" s="39" t="s">
        <v>404</v>
      </c>
      <c r="Q830" s="33">
        <f>EXP(Q829)</f>
        <v>1.0421748068763601</v>
      </c>
      <c r="R830" s="33">
        <f>EXP(R829)</f>
        <v>1.4394179508633884</v>
      </c>
      <c r="S830" s="33">
        <f t="shared" ref="S830:CD830" si="1913">EXP(S829)</f>
        <v>2.1552360579816994</v>
      </c>
      <c r="T830" s="33">
        <f t="shared" si="1913"/>
        <v>0.87435868951832685</v>
      </c>
      <c r="U830" s="33">
        <f t="shared" si="1913"/>
        <v>1.2076357870886238</v>
      </c>
      <c r="V830" s="33">
        <f t="shared" si="1913"/>
        <v>1.8081893390876103</v>
      </c>
      <c r="W830" s="33">
        <f t="shared" si="1913"/>
        <v>0.51634123652247887</v>
      </c>
      <c r="X830" s="33">
        <f t="shared" si="1913"/>
        <v>0.71315372403703581</v>
      </c>
      <c r="Y830" s="33">
        <f t="shared" si="1913"/>
        <v>1.0678028712971246</v>
      </c>
      <c r="Z830" s="33">
        <f t="shared" si="1913"/>
        <v>1.7856621556807233</v>
      </c>
      <c r="AA830" s="33">
        <f t="shared" si="1913"/>
        <v>2.4662984982030762</v>
      </c>
      <c r="AB830" s="33">
        <f t="shared" si="1913"/>
        <v>3.6927811341279146</v>
      </c>
      <c r="AC830" s="33">
        <f t="shared" si="1913"/>
        <v>1.4981260457092358</v>
      </c>
      <c r="AD830" s="33">
        <f t="shared" si="1913"/>
        <v>2.0691629740246547</v>
      </c>
      <c r="AE830" s="33">
        <f t="shared" si="1913"/>
        <v>3.0981513387294339</v>
      </c>
      <c r="AF830" s="33">
        <f t="shared" si="1913"/>
        <v>0.88469899616846526</v>
      </c>
      <c r="AG830" s="33">
        <f t="shared" si="1913"/>
        <v>1.2219174823583956</v>
      </c>
      <c r="AH830" s="33">
        <f t="shared" si="1913"/>
        <v>1.8295732773635334</v>
      </c>
      <c r="AI830" s="33">
        <f t="shared" si="1913"/>
        <v>3.6610943951316375</v>
      </c>
      <c r="AJ830" s="33">
        <f t="shared" si="1913"/>
        <v>5.0565845167115171</v>
      </c>
      <c r="AK830" s="33">
        <f t="shared" si="1913"/>
        <v>7.5712083999728721</v>
      </c>
      <c r="AL830" s="33">
        <f t="shared" si="1913"/>
        <v>3.0715669544197288</v>
      </c>
      <c r="AM830" s="33">
        <f t="shared" si="1913"/>
        <v>4.242348387524463</v>
      </c>
      <c r="AN830" s="33">
        <f t="shared" si="1913"/>
        <v>6.3520551552305911</v>
      </c>
      <c r="AO830" s="33">
        <f t="shared" si="1913"/>
        <v>1.8138742124017335</v>
      </c>
      <c r="AP830" s="33">
        <f t="shared" si="1913"/>
        <v>2.5052640734665128</v>
      </c>
      <c r="AQ830" s="33">
        <f t="shared" si="1913"/>
        <v>3.751124169781586</v>
      </c>
      <c r="AR830" s="33">
        <f t="shared" si="1913"/>
        <v>0.66156608560131547</v>
      </c>
      <c r="AS830" s="33">
        <f t="shared" si="1913"/>
        <v>0.91373356275146689</v>
      </c>
      <c r="AT830" s="33">
        <f t="shared" si="1913"/>
        <v>1.3681304451211111</v>
      </c>
      <c r="AU830" s="33">
        <f t="shared" si="1913"/>
        <v>0.55503745803438931</v>
      </c>
      <c r="AV830" s="33">
        <f t="shared" si="1913"/>
        <v>0.76659968675587731</v>
      </c>
      <c r="AW830" s="33">
        <f t="shared" si="1913"/>
        <v>1.1478273464234079</v>
      </c>
      <c r="AX830" s="33">
        <f t="shared" si="1913"/>
        <v>0.32777020556134479</v>
      </c>
      <c r="AY830" s="33">
        <f t="shared" si="1913"/>
        <v>0.45270554856077516</v>
      </c>
      <c r="AZ830" s="33">
        <f t="shared" si="1913"/>
        <v>0.67783462150192941</v>
      </c>
      <c r="BA830" s="33">
        <f t="shared" si="1913"/>
        <v>1.133527230504481</v>
      </c>
      <c r="BB830" s="33">
        <f t="shared" si="1913"/>
        <v>1.5655909475215144</v>
      </c>
      <c r="BC830" s="33">
        <f t="shared" si="1913"/>
        <v>2.3441544967006882</v>
      </c>
      <c r="BD830" s="33">
        <f t="shared" si="1913"/>
        <v>0.95100109622475093</v>
      </c>
      <c r="BE830" s="33">
        <f t="shared" si="1913"/>
        <v>1.3134917867565254</v>
      </c>
      <c r="BF830" s="33">
        <f t="shared" si="1913"/>
        <v>1.9666872008803682</v>
      </c>
      <c r="BG830" s="33">
        <f t="shared" si="1913"/>
        <v>0.56160142038438388</v>
      </c>
      <c r="BH830" s="33">
        <f t="shared" si="1913"/>
        <v>0.7756656180881577</v>
      </c>
      <c r="BI830" s="33">
        <f t="shared" si="1913"/>
        <v>1.1614017374436094</v>
      </c>
      <c r="BJ830" s="33">
        <f t="shared" si="1913"/>
        <v>2.3240399518614514</v>
      </c>
      <c r="BK830" s="33">
        <f t="shared" si="1913"/>
        <v>3.2098884017927798</v>
      </c>
      <c r="BL830" s="33">
        <f t="shared" si="1913"/>
        <v>4.8061560031896704</v>
      </c>
      <c r="BM830" s="33">
        <f t="shared" si="1913"/>
        <v>1.9498115990620837</v>
      </c>
      <c r="BN830" s="33">
        <f t="shared" si="1913"/>
        <v>2.6930163711245574</v>
      </c>
      <c r="BO830" s="33">
        <f t="shared" si="1913"/>
        <v>4.0322451059480526</v>
      </c>
      <c r="BP830" s="33">
        <f t="shared" si="1913"/>
        <v>1.1514360686461569</v>
      </c>
      <c r="BQ830" s="33">
        <f t="shared" si="1913"/>
        <v>1.590326052352439</v>
      </c>
      <c r="BR830" s="33">
        <f t="shared" si="1913"/>
        <v>2.3811902928692641</v>
      </c>
      <c r="BS830" s="33">
        <f t="shared" si="1913"/>
        <v>0.26658674966182905</v>
      </c>
      <c r="BT830" s="33">
        <f t="shared" si="1913"/>
        <v>0.3682009490093972</v>
      </c>
      <c r="BU830" s="33">
        <f t="shared" si="1913"/>
        <v>0.55130614524582144</v>
      </c>
      <c r="BV830" s="33">
        <f t="shared" si="1913"/>
        <v>0.22365963899655114</v>
      </c>
      <c r="BW830" s="33">
        <f t="shared" si="1913"/>
        <v>0.30891141978396969</v>
      </c>
      <c r="BX830" s="33">
        <f t="shared" si="1913"/>
        <v>0.4625321160135511</v>
      </c>
      <c r="BY830" s="33">
        <f t="shared" si="1913"/>
        <v>0.13207931246531043</v>
      </c>
      <c r="BZ830" s="33">
        <f t="shared" si="1913"/>
        <v>0.18242365104764729</v>
      </c>
      <c r="CA830" s="33">
        <f t="shared" si="1913"/>
        <v>0.27314237003278474</v>
      </c>
      <c r="CB830" s="33">
        <f t="shared" si="1913"/>
        <v>0.45676969634666459</v>
      </c>
      <c r="CC830" s="33">
        <f t="shared" si="1913"/>
        <v>0.6308754500623901</v>
      </c>
      <c r="CD830" s="33">
        <f t="shared" si="1913"/>
        <v>0.94460786546001629</v>
      </c>
      <c r="CE830" s="33">
        <f t="shared" ref="CE830:CS830" si="1914">EXP(CE829)</f>
        <v>0.38321839145813746</v>
      </c>
      <c r="CF830" s="33">
        <f t="shared" si="1914"/>
        <v>0.52928877970015764</v>
      </c>
      <c r="CG830" s="33">
        <f t="shared" si="1914"/>
        <v>0.79250245726800506</v>
      </c>
      <c r="CH830" s="33">
        <f t="shared" si="1914"/>
        <v>0.22630467390065623</v>
      </c>
      <c r="CI830" s="33">
        <f t="shared" si="1914"/>
        <v>0.31256465597477773</v>
      </c>
      <c r="CJ830" s="33">
        <f t="shared" si="1914"/>
        <v>0.46800209529373887</v>
      </c>
      <c r="CK830" s="33">
        <f t="shared" si="1914"/>
        <v>0.93650244523620696</v>
      </c>
      <c r="CL830" s="33">
        <f t="shared" si="1914"/>
        <v>1.2934667215193754</v>
      </c>
      <c r="CM830" s="33">
        <f t="shared" si="1914"/>
        <v>1.93670373246756</v>
      </c>
      <c r="CN830" s="33">
        <f t="shared" si="1914"/>
        <v>0.78570221170639254</v>
      </c>
      <c r="CO830" s="33">
        <f t="shared" si="1914"/>
        <v>1.0851863431174076</v>
      </c>
      <c r="CP830" s="33">
        <f t="shared" si="1914"/>
        <v>1.6248461643215331</v>
      </c>
      <c r="CQ830" s="33">
        <f t="shared" si="1914"/>
        <v>0.46398629806540254</v>
      </c>
      <c r="CR830" s="33">
        <f t="shared" si="1914"/>
        <v>0.64084278566640207</v>
      </c>
      <c r="CS830" s="33">
        <f t="shared" si="1914"/>
        <v>0.95953192631592421</v>
      </c>
    </row>
    <row r="831" spans="2:97" ht="14.25" thickTop="1" thickBot="1" x14ac:dyDescent="0.25">
      <c r="H831" s="32">
        <f t="shared" ref="H831:H832" si="1915">H830</f>
        <v>4.1656686110350833E-15</v>
      </c>
      <c r="I831" s="32">
        <f t="shared" ref="I831:J831" si="1916">I826</f>
        <v>-0.35114855557950969</v>
      </c>
      <c r="J831" s="32">
        <f t="shared" si="1916"/>
        <v>-1.6278429877834614E-3</v>
      </c>
      <c r="K831" s="32">
        <f t="shared" si="1911"/>
        <v>-0.35114855557950969</v>
      </c>
      <c r="L831" s="32">
        <f>$CE$5-$CE$7*SUMPRODUCT($B$5:$CD$5,Q831:CS831)</f>
        <v>0</v>
      </c>
      <c r="M831" s="32">
        <f>SUMPRODUCT($B$7:$CD$7, LN(Q831:CS831))</f>
        <v>-487.23803414472997</v>
      </c>
      <c r="O831" s="48">
        <f t="shared" si="1912"/>
        <v>0.99999999999999989</v>
      </c>
      <c r="P831" s="39" t="s">
        <v>405</v>
      </c>
      <c r="Q831" s="32">
        <f t="shared" ref="Q831:AV831" si="1917">Q830/$O830</f>
        <v>8.1791814154624307E-3</v>
      </c>
      <c r="R831" s="32">
        <f t="shared" si="1917"/>
        <v>1.129681937723292E-2</v>
      </c>
      <c r="S831" s="32">
        <f t="shared" si="1917"/>
        <v>1.6914692808794558E-2</v>
      </c>
      <c r="T831" s="32">
        <f t="shared" si="1917"/>
        <v>6.8621293631067571E-3</v>
      </c>
      <c r="U831" s="32">
        <f t="shared" si="1917"/>
        <v>9.477749914150865E-3</v>
      </c>
      <c r="V831" s="32">
        <f t="shared" si="1917"/>
        <v>1.4191005712592753E-2</v>
      </c>
      <c r="W831" s="32">
        <f t="shared" si="1917"/>
        <v>4.0523419084170795E-3</v>
      </c>
      <c r="X831" s="32">
        <f t="shared" si="1917"/>
        <v>5.5969628583658077E-3</v>
      </c>
      <c r="Y831" s="32">
        <f t="shared" si="1917"/>
        <v>8.3803152241493442E-3</v>
      </c>
      <c r="Z831" s="32">
        <f t="shared" si="1917"/>
        <v>1.4014208193934079E-2</v>
      </c>
      <c r="AA831" s="32">
        <f t="shared" si="1917"/>
        <v>1.9355968603718774E-2</v>
      </c>
      <c r="AB831" s="32">
        <f t="shared" si="1917"/>
        <v>2.8981632087382247E-2</v>
      </c>
      <c r="AC831" s="32">
        <f t="shared" si="1917"/>
        <v>1.1757571407633255E-2</v>
      </c>
      <c r="AD831" s="32">
        <f t="shared" si="1917"/>
        <v>1.6239175262191149E-2</v>
      </c>
      <c r="AE831" s="32">
        <f t="shared" si="1917"/>
        <v>2.431486703077838E-2</v>
      </c>
      <c r="AF831" s="32">
        <f t="shared" si="1917"/>
        <v>6.9432820098843991E-3</v>
      </c>
      <c r="AG831" s="32">
        <f t="shared" si="1917"/>
        <v>9.5898353107283629E-3</v>
      </c>
      <c r="AH831" s="32">
        <f t="shared" si="1917"/>
        <v>1.4358830831163842E-2</v>
      </c>
      <c r="AI831" s="32">
        <f t="shared" si="1917"/>
        <v>2.8732948675535289E-2</v>
      </c>
      <c r="AJ831" s="32">
        <f t="shared" si="1917"/>
        <v>3.9685014291185573E-2</v>
      </c>
      <c r="AK831" s="32">
        <f t="shared" si="1917"/>
        <v>5.942024949083026E-2</v>
      </c>
      <c r="AL831" s="32">
        <f t="shared" si="1917"/>
        <v>2.4106227846015162E-2</v>
      </c>
      <c r="AM831" s="32">
        <f t="shared" si="1917"/>
        <v>3.3294737946273974E-2</v>
      </c>
      <c r="AN831" s="32">
        <f t="shared" si="1917"/>
        <v>4.9852108430230059E-2</v>
      </c>
      <c r="AO831" s="32">
        <f t="shared" si="1917"/>
        <v>1.4235621654038796E-2</v>
      </c>
      <c r="AP831" s="32">
        <f t="shared" si="1917"/>
        <v>1.9661777674264955E-2</v>
      </c>
      <c r="AQ831" s="32">
        <f t="shared" si="1917"/>
        <v>2.9439519065451163E-2</v>
      </c>
      <c r="AR831" s="32">
        <f t="shared" si="1917"/>
        <v>5.1920934921356786E-3</v>
      </c>
      <c r="AS831" s="32">
        <f t="shared" si="1917"/>
        <v>7.1711506801255005E-3</v>
      </c>
      <c r="AT831" s="32">
        <f t="shared" si="1917"/>
        <v>1.073734179413003E-2</v>
      </c>
      <c r="AU831" s="32">
        <f t="shared" si="1917"/>
        <v>4.3560370407024866E-3</v>
      </c>
      <c r="AV831" s="32">
        <f t="shared" si="1917"/>
        <v>6.0164166986593267E-3</v>
      </c>
      <c r="AW831" s="32">
        <f t="shared" ref="AW831:CB831" si="1918">AW830/$O830</f>
        <v>9.0083621654267147E-3</v>
      </c>
      <c r="AX831" s="32">
        <f t="shared" si="1918"/>
        <v>2.5724014399320472E-3</v>
      </c>
      <c r="AY831" s="32">
        <f t="shared" si="1918"/>
        <v>3.5529172121930783E-3</v>
      </c>
      <c r="AZ831" s="32">
        <f t="shared" si="1918"/>
        <v>5.3197719829388736E-3</v>
      </c>
      <c r="BA831" s="32">
        <f t="shared" si="1918"/>
        <v>8.8961322001739444E-3</v>
      </c>
      <c r="BB831" s="32">
        <f t="shared" si="1918"/>
        <v>1.2287048485238769E-2</v>
      </c>
      <c r="BC831" s="32">
        <f t="shared" si="1918"/>
        <v>1.83973597978766E-2</v>
      </c>
      <c r="BD831" s="32">
        <f t="shared" si="1918"/>
        <v>7.4636332033774485E-3</v>
      </c>
      <c r="BE831" s="32">
        <f t="shared" si="1918"/>
        <v>1.0308527456926005E-2</v>
      </c>
      <c r="BF831" s="32">
        <f t="shared" si="1918"/>
        <v>1.5434926364878927E-2</v>
      </c>
      <c r="BG831" s="32">
        <f t="shared" si="1918"/>
        <v>4.407552236148235E-3</v>
      </c>
      <c r="BH831" s="32">
        <f t="shared" si="1918"/>
        <v>6.0875678112918587E-3</v>
      </c>
      <c r="BI831" s="32">
        <f t="shared" si="1918"/>
        <v>9.1148965069077059E-3</v>
      </c>
      <c r="BJ831" s="32">
        <f t="shared" si="1918"/>
        <v>1.8239497114722055E-2</v>
      </c>
      <c r="BK831" s="32">
        <f t="shared" si="1918"/>
        <v>2.5191800251190125E-2</v>
      </c>
      <c r="BL831" s="32">
        <f t="shared" si="1918"/>
        <v>3.7719604812674959E-2</v>
      </c>
      <c r="BM831" s="32">
        <f t="shared" si="1918"/>
        <v>1.5302483508022158E-2</v>
      </c>
      <c r="BN831" s="32">
        <f t="shared" si="1918"/>
        <v>2.1135292571749165E-2</v>
      </c>
      <c r="BO831" s="32">
        <f t="shared" si="1918"/>
        <v>3.1645808376437115E-2</v>
      </c>
      <c r="BP831" s="32">
        <f t="shared" si="1918"/>
        <v>9.0366840875679161E-3</v>
      </c>
      <c r="BQ831" s="32">
        <f t="shared" si="1918"/>
        <v>1.2481174181242678E-2</v>
      </c>
      <c r="BR831" s="32">
        <f t="shared" si="1918"/>
        <v>1.868802360372775E-2</v>
      </c>
      <c r="BS831" s="32">
        <f t="shared" si="1918"/>
        <v>2.0922223163097912E-3</v>
      </c>
      <c r="BT831" s="32">
        <f t="shared" si="1918"/>
        <v>2.8897094224717475E-3</v>
      </c>
      <c r="BU831" s="32">
        <f t="shared" si="1918"/>
        <v>4.32675300503576E-3</v>
      </c>
      <c r="BV831" s="32">
        <f t="shared" si="1918"/>
        <v>1.7553223802757451E-3</v>
      </c>
      <c r="BW831" s="32">
        <f t="shared" si="1918"/>
        <v>2.4243941870885294E-3</v>
      </c>
      <c r="BX831" s="32">
        <f t="shared" si="1918"/>
        <v>3.6300379383488275E-3</v>
      </c>
      <c r="BY831" s="32">
        <f t="shared" si="1918"/>
        <v>1.0365829712591444E-3</v>
      </c>
      <c r="BZ831" s="32">
        <f t="shared" si="1918"/>
        <v>1.4316946893600498E-3</v>
      </c>
      <c r="CA831" s="32">
        <f t="shared" si="1918"/>
        <v>2.143672042354943E-3</v>
      </c>
      <c r="CB831" s="32">
        <f t="shared" si="1918"/>
        <v>3.5848133987259993E-3</v>
      </c>
      <c r="CC831" s="32">
        <f t="shared" ref="CC831:CS831" si="1919">CC830/$O830</f>
        <v>4.9512276851976971E-3</v>
      </c>
      <c r="CD831" s="32">
        <f t="shared" si="1919"/>
        <v>7.4134579411175502E-3</v>
      </c>
      <c r="CE831" s="32">
        <f t="shared" si="1919"/>
        <v>3.0075690995375022E-3</v>
      </c>
      <c r="CF831" s="32">
        <f t="shared" si="1919"/>
        <v>4.1539566316247676E-3</v>
      </c>
      <c r="CG831" s="32">
        <f t="shared" si="1919"/>
        <v>6.2197064517639788E-3</v>
      </c>
      <c r="CH831" s="32">
        <f t="shared" si="1919"/>
        <v>1.7760811053842021E-3</v>
      </c>
      <c r="CI831" s="32">
        <f t="shared" si="1919"/>
        <v>2.4530654631172702E-3</v>
      </c>
      <c r="CJ831" s="32">
        <f t="shared" si="1919"/>
        <v>3.6729673515108791E-3</v>
      </c>
      <c r="CK831" s="32">
        <f t="shared" si="1919"/>
        <v>7.349845098030508E-3</v>
      </c>
      <c r="CL831" s="32">
        <f t="shared" si="1919"/>
        <v>1.0151367026304934E-2</v>
      </c>
      <c r="CM831" s="32">
        <f t="shared" si="1919"/>
        <v>1.5199610536867129E-2</v>
      </c>
      <c r="CN831" s="32">
        <f t="shared" si="1919"/>
        <v>6.166336861795834E-3</v>
      </c>
      <c r="CO831" s="32">
        <f t="shared" si="1919"/>
        <v>8.5167439390928835E-3</v>
      </c>
      <c r="CP831" s="32">
        <f t="shared" si="1919"/>
        <v>1.2752094430335587E-2</v>
      </c>
      <c r="CQ831" s="32">
        <f t="shared" si="1919"/>
        <v>3.6414506291322975E-3</v>
      </c>
      <c r="CR831" s="32">
        <f t="shared" si="1919"/>
        <v>5.0294531859448894E-3</v>
      </c>
      <c r="CS831" s="32">
        <f t="shared" si="1919"/>
        <v>7.5305847421018634E-3</v>
      </c>
    </row>
    <row r="832" spans="2:97" ht="13.5" thickTop="1" x14ac:dyDescent="0.2">
      <c r="H832" s="34">
        <f t="shared" si="1915"/>
        <v>4.1656686110350833E-15</v>
      </c>
      <c r="I832" s="34">
        <f t="shared" ref="I832:J832" si="1920">I827</f>
        <v>0.36329528352233337</v>
      </c>
      <c r="J832" s="34">
        <f t="shared" si="1920"/>
        <v>-0.36188412729285879</v>
      </c>
      <c r="K832" s="34">
        <f t="shared" si="1911"/>
        <v>0.36329528352233187</v>
      </c>
      <c r="L832" s="34">
        <f>$CE$6-$CE$7*SUMPRODUCT($B$6:$CD$6,Q831:CS831)</f>
        <v>4.9737991503207013E-14</v>
      </c>
    </row>
    <row r="833" spans="1:111" ht="13.5" thickBot="1" x14ac:dyDescent="0.25">
      <c r="B833" s="39" t="s">
        <v>406</v>
      </c>
      <c r="D833" s="39" t="s">
        <v>407</v>
      </c>
      <c r="E833" s="39" t="s">
        <v>408</v>
      </c>
      <c r="F833" s="39" t="s">
        <v>409</v>
      </c>
      <c r="H833" s="39" t="s">
        <v>386</v>
      </c>
      <c r="I833" s="39" t="s">
        <v>410</v>
      </c>
      <c r="J833" s="39" t="s">
        <v>411</v>
      </c>
      <c r="K833" s="39" t="s">
        <v>388</v>
      </c>
      <c r="L833" s="39" t="s">
        <v>412</v>
      </c>
      <c r="M833" s="39" t="s">
        <v>413</v>
      </c>
      <c r="O833" s="45" t="s">
        <v>375</v>
      </c>
    </row>
    <row r="834" spans="1:111" ht="14.25" thickTop="1" thickBot="1" x14ac:dyDescent="0.25">
      <c r="B834" s="32">
        <f>1+B829</f>
        <v>9</v>
      </c>
      <c r="D834" s="32">
        <f>IF(F829,IF(M834&lt;0,D829,H834),E829)</f>
        <v>3.3325348888280667E-15</v>
      </c>
      <c r="E834" s="32">
        <f>IF(F829,IF(M834&lt;0,H834,E829),H834)</f>
        <v>3.7491017499315748E-15</v>
      </c>
      <c r="F834" s="32" t="b">
        <f>OR(F829,M834*M829&lt;=0)</f>
        <v>1</v>
      </c>
      <c r="H834" s="32">
        <f>IF(F829,(D829+E829)/2,2*H829)</f>
        <v>3.7491017499315748E-15</v>
      </c>
      <c r="I834" s="32">
        <f>I829</f>
        <v>-0.68168263192241008</v>
      </c>
      <c r="J834" s="32">
        <f>J829</f>
        <v>1</v>
      </c>
      <c r="K834" s="32">
        <f>I834+J834*H834</f>
        <v>-0.6816826319224063</v>
      </c>
      <c r="L834" s="32">
        <f>$CE$3-$CE$7*SUMPRODUCT($B$3:$CD$3,Q836:CS836)</f>
        <v>-7.1054273576010019E-14</v>
      </c>
      <c r="M834" s="32">
        <f>SUMPRODUCT(L834:L837,J834:J837)</f>
        <v>-7.0705970993590343E-14</v>
      </c>
      <c r="O834" s="46">
        <f>SUM(Q834:CS834)</f>
        <v>7.3626050838260459</v>
      </c>
      <c r="P834" s="39" t="s">
        <v>402</v>
      </c>
      <c r="Q834" s="32">
        <f t="shared" ref="Q834:AV834" si="1921">SUMPRODUCT(B$3:B$6,$K834:$K837)</f>
        <v>4.1309690178698233E-2</v>
      </c>
      <c r="R834" s="32">
        <f t="shared" si="1921"/>
        <v>0.36423883108743782</v>
      </c>
      <c r="S834" s="32">
        <f t="shared" si="1921"/>
        <v>0.7679002572233623</v>
      </c>
      <c r="T834" s="32">
        <f t="shared" si="1921"/>
        <v>-0.13426458761105661</v>
      </c>
      <c r="U834" s="32">
        <f t="shared" si="1921"/>
        <v>0.18866455329768297</v>
      </c>
      <c r="V834" s="32">
        <f t="shared" si="1921"/>
        <v>0.59232597943360743</v>
      </c>
      <c r="W834" s="32">
        <f t="shared" si="1921"/>
        <v>-0.66098742098032115</v>
      </c>
      <c r="X834" s="32">
        <f t="shared" si="1921"/>
        <v>-0.33805828007158156</v>
      </c>
      <c r="Y834" s="32">
        <f t="shared" si="1921"/>
        <v>6.5603146064342921E-2</v>
      </c>
      <c r="Z834" s="32">
        <f t="shared" si="1921"/>
        <v>0.57978930200802892</v>
      </c>
      <c r="AA834" s="32">
        <f t="shared" si="1921"/>
        <v>0.9027184429167685</v>
      </c>
      <c r="AB834" s="32">
        <f t="shared" si="1921"/>
        <v>1.3063798690526929</v>
      </c>
      <c r="AC834" s="32">
        <f t="shared" si="1921"/>
        <v>0.40421502421827399</v>
      </c>
      <c r="AD834" s="32">
        <f t="shared" si="1921"/>
        <v>0.72714416512701363</v>
      </c>
      <c r="AE834" s="32">
        <f t="shared" si="1921"/>
        <v>1.130805591262938</v>
      </c>
      <c r="AF834" s="32">
        <f t="shared" si="1921"/>
        <v>-0.12250780915099058</v>
      </c>
      <c r="AG834" s="32">
        <f t="shared" si="1921"/>
        <v>0.20042133175774901</v>
      </c>
      <c r="AH834" s="32">
        <f t="shared" si="1921"/>
        <v>0.60408275789367349</v>
      </c>
      <c r="AI834" s="32">
        <f t="shared" si="1921"/>
        <v>1.2977621177804697</v>
      </c>
      <c r="AJ834" s="32">
        <f t="shared" si="1921"/>
        <v>1.6206912586892093</v>
      </c>
      <c r="AK834" s="32">
        <f t="shared" si="1921"/>
        <v>2.0243526848251339</v>
      </c>
      <c r="AL834" s="32">
        <f t="shared" si="1921"/>
        <v>1.1221878399907148</v>
      </c>
      <c r="AM834" s="32">
        <f t="shared" si="1921"/>
        <v>1.4451169808994544</v>
      </c>
      <c r="AN834" s="32">
        <f t="shared" si="1921"/>
        <v>1.8487784070353788</v>
      </c>
      <c r="AO834" s="32">
        <f t="shared" si="1921"/>
        <v>0.59546500662145019</v>
      </c>
      <c r="AP834" s="32">
        <f t="shared" si="1921"/>
        <v>0.91839414753018977</v>
      </c>
      <c r="AQ834" s="32">
        <f t="shared" si="1921"/>
        <v>1.3220555736661141</v>
      </c>
      <c r="AR834" s="32">
        <f t="shared" si="1921"/>
        <v>-0.41314539776957265</v>
      </c>
      <c r="AS834" s="32">
        <f t="shared" si="1921"/>
        <v>-9.0216256860833066E-2</v>
      </c>
      <c r="AT834" s="32">
        <f t="shared" si="1921"/>
        <v>0.31344516927509142</v>
      </c>
      <c r="AU834" s="32">
        <f t="shared" si="1921"/>
        <v>-0.58871967555932747</v>
      </c>
      <c r="AV834" s="32">
        <f t="shared" si="1921"/>
        <v>-0.26579053465058788</v>
      </c>
      <c r="AW834" s="32">
        <f t="shared" ref="AW834:CB834" si="1922">SUMPRODUCT(AH$3:AH$6,$K834:$K837)</f>
        <v>0.13787089148533657</v>
      </c>
      <c r="AX834" s="32">
        <f t="shared" si="1922"/>
        <v>-1.115442508928592</v>
      </c>
      <c r="AY834" s="32">
        <f t="shared" si="1922"/>
        <v>-0.79251336801985239</v>
      </c>
      <c r="AZ834" s="32">
        <f t="shared" si="1922"/>
        <v>-0.38885194188392797</v>
      </c>
      <c r="BA834" s="32">
        <f t="shared" si="1922"/>
        <v>0.12533421405975798</v>
      </c>
      <c r="BB834" s="32">
        <f t="shared" si="1922"/>
        <v>0.44826335496849756</v>
      </c>
      <c r="BC834" s="32">
        <f t="shared" si="1922"/>
        <v>0.85192478110442205</v>
      </c>
      <c r="BD834" s="32">
        <f t="shared" si="1922"/>
        <v>-5.0240063729996842E-2</v>
      </c>
      <c r="BE834" s="32">
        <f t="shared" si="1922"/>
        <v>0.27268907717874274</v>
      </c>
      <c r="BF834" s="32">
        <f t="shared" si="1922"/>
        <v>0.67635050331466728</v>
      </c>
      <c r="BG834" s="32">
        <f t="shared" si="1922"/>
        <v>-0.57696289709926141</v>
      </c>
      <c r="BH834" s="32">
        <f t="shared" si="1922"/>
        <v>-0.25403375619052182</v>
      </c>
      <c r="BI834" s="32">
        <f t="shared" si="1922"/>
        <v>0.14962766994540266</v>
      </c>
      <c r="BJ834" s="32">
        <f t="shared" si="1922"/>
        <v>0.84330702983219896</v>
      </c>
      <c r="BK834" s="32">
        <f t="shared" si="1922"/>
        <v>1.1662361707409385</v>
      </c>
      <c r="BL834" s="32">
        <f t="shared" si="1922"/>
        <v>1.5698975968768629</v>
      </c>
      <c r="BM834" s="32">
        <f t="shared" si="1922"/>
        <v>0.66773275204244409</v>
      </c>
      <c r="BN834" s="32">
        <f t="shared" si="1922"/>
        <v>0.99066189295118368</v>
      </c>
      <c r="BO834" s="32">
        <f t="shared" si="1922"/>
        <v>1.394323319087108</v>
      </c>
      <c r="BP834" s="32">
        <f t="shared" si="1922"/>
        <v>0.14100991867317941</v>
      </c>
      <c r="BQ834" s="32">
        <f t="shared" si="1922"/>
        <v>0.463939059581919</v>
      </c>
      <c r="BR834" s="32">
        <f t="shared" si="1922"/>
        <v>0.86760048571784343</v>
      </c>
      <c r="BS834" s="32">
        <f t="shared" si="1922"/>
        <v>-1.3220555736661141</v>
      </c>
      <c r="BT834" s="32">
        <f t="shared" si="1922"/>
        <v>-0.99912643275737456</v>
      </c>
      <c r="BU834" s="32">
        <f t="shared" si="1922"/>
        <v>-0.59546500662145019</v>
      </c>
      <c r="BV834" s="32">
        <f t="shared" si="1922"/>
        <v>-1.497629851455869</v>
      </c>
      <c r="BW834" s="32">
        <f t="shared" si="1922"/>
        <v>-1.1747007105471294</v>
      </c>
      <c r="BX834" s="32">
        <f t="shared" si="1922"/>
        <v>-0.77103928441120506</v>
      </c>
      <c r="BY834" s="32">
        <f t="shared" si="1922"/>
        <v>-2.0243526848251339</v>
      </c>
      <c r="BZ834" s="32">
        <f t="shared" si="1922"/>
        <v>-1.7014235439163941</v>
      </c>
      <c r="CA834" s="32">
        <f t="shared" si="1922"/>
        <v>-1.2977621177804697</v>
      </c>
      <c r="CB834" s="32">
        <f t="shared" si="1922"/>
        <v>-0.7835759618367838</v>
      </c>
      <c r="CC834" s="32">
        <f t="shared" ref="CC834:CS834" si="1923">SUMPRODUCT(BN$3:BN$6,$K834:$K837)</f>
        <v>-0.46064682092804421</v>
      </c>
      <c r="CD834" s="32">
        <f t="shared" si="1923"/>
        <v>-5.6985394792119726E-2</v>
      </c>
      <c r="CE834" s="32">
        <f t="shared" si="1923"/>
        <v>-0.95915023962653856</v>
      </c>
      <c r="CF834" s="32">
        <f t="shared" si="1923"/>
        <v>-0.63622109871779897</v>
      </c>
      <c r="CG834" s="32">
        <f t="shared" si="1923"/>
        <v>-0.23255967258187454</v>
      </c>
      <c r="CH834" s="32">
        <f t="shared" si="1923"/>
        <v>-1.4858730729958032</v>
      </c>
      <c r="CI834" s="32">
        <f t="shared" si="1923"/>
        <v>-1.1629439320870636</v>
      </c>
      <c r="CJ834" s="32">
        <f t="shared" si="1923"/>
        <v>-0.75928250595113922</v>
      </c>
      <c r="CK834" s="32">
        <f t="shared" si="1923"/>
        <v>-6.5603146064342921E-2</v>
      </c>
      <c r="CL834" s="32">
        <f t="shared" si="1923"/>
        <v>0.25732599484439667</v>
      </c>
      <c r="CM834" s="32">
        <f t="shared" si="1923"/>
        <v>0.66098742098032115</v>
      </c>
      <c r="CN834" s="32">
        <f t="shared" si="1923"/>
        <v>-0.24117742385409777</v>
      </c>
      <c r="CO834" s="32">
        <f t="shared" si="1923"/>
        <v>8.175171705464182E-2</v>
      </c>
      <c r="CP834" s="32">
        <f t="shared" si="1923"/>
        <v>0.48541314319056628</v>
      </c>
      <c r="CQ834" s="32">
        <f t="shared" si="1923"/>
        <v>-0.7679002572233623</v>
      </c>
      <c r="CR834" s="32">
        <f t="shared" si="1923"/>
        <v>-0.44497111631462272</v>
      </c>
      <c r="CS834" s="32">
        <f t="shared" si="1923"/>
        <v>-4.1309690178698233E-2</v>
      </c>
    </row>
    <row r="835" spans="1:111" ht="14.25" thickTop="1" thickBot="1" x14ac:dyDescent="0.25">
      <c r="H835" s="33">
        <f>H834</f>
        <v>3.7491017499315748E-15</v>
      </c>
      <c r="I835" s="33">
        <f t="shared" ref="I835:J835" si="1924">I830</f>
        <v>0.62822621380088572</v>
      </c>
      <c r="J835" s="33">
        <f t="shared" si="1924"/>
        <v>6.1274038296775211E-3</v>
      </c>
      <c r="K835" s="33">
        <f t="shared" ref="K835:K837" si="1925">I835+J835*H835</f>
        <v>0.62822621380088572</v>
      </c>
      <c r="L835" s="33">
        <f>$CE$4-$CE$7*SUMPRODUCT($B$4:$CD$4,Q836:CS836)</f>
        <v>5.6843418860808015E-14</v>
      </c>
      <c r="M835" s="39" t="s">
        <v>414</v>
      </c>
      <c r="O835" s="47">
        <f t="shared" ref="O835:O836" si="1926">SUM(Q835:CS835)</f>
        <v>127.41798401807894</v>
      </c>
      <c r="P835" s="39" t="s">
        <v>404</v>
      </c>
      <c r="Q835" s="33">
        <f>EXP(Q834)</f>
        <v>1.0421748068763603</v>
      </c>
      <c r="R835" s="33">
        <f>EXP(R834)</f>
        <v>1.4394179508633891</v>
      </c>
      <c r="S835" s="33">
        <f t="shared" ref="S835:CD835" si="1927">EXP(S834)</f>
        <v>2.1552360579817007</v>
      </c>
      <c r="T835" s="33">
        <f t="shared" si="1927"/>
        <v>0.87435868951832707</v>
      </c>
      <c r="U835" s="33">
        <f t="shared" si="1927"/>
        <v>1.2076357870886245</v>
      </c>
      <c r="V835" s="33">
        <f t="shared" si="1927"/>
        <v>1.8081893390876114</v>
      </c>
      <c r="W835" s="33">
        <f t="shared" si="1927"/>
        <v>0.51634123652247899</v>
      </c>
      <c r="X835" s="33">
        <f t="shared" si="1927"/>
        <v>0.71315372403703603</v>
      </c>
      <c r="Y835" s="33">
        <f t="shared" si="1927"/>
        <v>1.0678028712971253</v>
      </c>
      <c r="Z835" s="33">
        <f t="shared" si="1927"/>
        <v>1.785662155680724</v>
      </c>
      <c r="AA835" s="33">
        <f t="shared" si="1927"/>
        <v>2.4662984982030771</v>
      </c>
      <c r="AB835" s="33">
        <f t="shared" si="1927"/>
        <v>3.6927811341279169</v>
      </c>
      <c r="AC835" s="33">
        <f t="shared" si="1927"/>
        <v>1.4981260457092362</v>
      </c>
      <c r="AD835" s="33">
        <f t="shared" si="1927"/>
        <v>2.0691629740246555</v>
      </c>
      <c r="AE835" s="33">
        <f t="shared" si="1927"/>
        <v>3.0981513387294362</v>
      </c>
      <c r="AF835" s="33">
        <f t="shared" si="1927"/>
        <v>0.88469899616846548</v>
      </c>
      <c r="AG835" s="33">
        <f t="shared" si="1927"/>
        <v>1.221917482358396</v>
      </c>
      <c r="AH835" s="33">
        <f t="shared" si="1927"/>
        <v>1.8295732773635345</v>
      </c>
      <c r="AI835" s="33">
        <f t="shared" si="1927"/>
        <v>3.6610943951316384</v>
      </c>
      <c r="AJ835" s="33">
        <f t="shared" si="1927"/>
        <v>5.0565845167115198</v>
      </c>
      <c r="AK835" s="33">
        <f t="shared" si="1927"/>
        <v>7.5712083999728783</v>
      </c>
      <c r="AL835" s="33">
        <f t="shared" si="1927"/>
        <v>3.0715669544197293</v>
      </c>
      <c r="AM835" s="33">
        <f t="shared" si="1927"/>
        <v>4.2423483875244647</v>
      </c>
      <c r="AN835" s="33">
        <f t="shared" si="1927"/>
        <v>6.3520551552305955</v>
      </c>
      <c r="AO835" s="33">
        <f t="shared" si="1927"/>
        <v>1.813874212401734</v>
      </c>
      <c r="AP835" s="33">
        <f t="shared" si="1927"/>
        <v>2.5052640734665137</v>
      </c>
      <c r="AQ835" s="33">
        <f t="shared" si="1927"/>
        <v>3.7511241697815887</v>
      </c>
      <c r="AR835" s="33">
        <f t="shared" si="1927"/>
        <v>0.66156608560131547</v>
      </c>
      <c r="AS835" s="33">
        <f t="shared" si="1927"/>
        <v>0.913733562751467</v>
      </c>
      <c r="AT835" s="33">
        <f t="shared" si="1927"/>
        <v>1.3681304451211116</v>
      </c>
      <c r="AU835" s="33">
        <f t="shared" si="1927"/>
        <v>0.55503745803438931</v>
      </c>
      <c r="AV835" s="33">
        <f t="shared" si="1927"/>
        <v>0.76659968675587742</v>
      </c>
      <c r="AW835" s="33">
        <f t="shared" si="1927"/>
        <v>1.1478273464234083</v>
      </c>
      <c r="AX835" s="33">
        <f t="shared" si="1927"/>
        <v>0.32777020556134479</v>
      </c>
      <c r="AY835" s="33">
        <f t="shared" si="1927"/>
        <v>0.45270554856077527</v>
      </c>
      <c r="AZ835" s="33">
        <f t="shared" si="1927"/>
        <v>0.67783462150192964</v>
      </c>
      <c r="BA835" s="33">
        <f t="shared" si="1927"/>
        <v>1.133527230504481</v>
      </c>
      <c r="BB835" s="33">
        <f t="shared" si="1927"/>
        <v>1.5655909475215148</v>
      </c>
      <c r="BC835" s="33">
        <f t="shared" si="1927"/>
        <v>2.3441544967006891</v>
      </c>
      <c r="BD835" s="33">
        <f t="shared" si="1927"/>
        <v>0.95100109622475093</v>
      </c>
      <c r="BE835" s="33">
        <f t="shared" si="1927"/>
        <v>1.3134917867565257</v>
      </c>
      <c r="BF835" s="33">
        <f t="shared" si="1927"/>
        <v>1.9666872008803691</v>
      </c>
      <c r="BG835" s="33">
        <f t="shared" si="1927"/>
        <v>0.56160142038438388</v>
      </c>
      <c r="BH835" s="33">
        <f t="shared" si="1927"/>
        <v>0.77566561808815782</v>
      </c>
      <c r="BI835" s="33">
        <f t="shared" si="1927"/>
        <v>1.1614017374436096</v>
      </c>
      <c r="BJ835" s="33">
        <f t="shared" si="1927"/>
        <v>2.3240399518614514</v>
      </c>
      <c r="BK835" s="33">
        <f t="shared" si="1927"/>
        <v>3.2098884017927802</v>
      </c>
      <c r="BL835" s="33">
        <f t="shared" si="1927"/>
        <v>4.8061560031896713</v>
      </c>
      <c r="BM835" s="33">
        <f t="shared" si="1927"/>
        <v>1.9498115990620839</v>
      </c>
      <c r="BN835" s="33">
        <f t="shared" si="1927"/>
        <v>2.6930163711245578</v>
      </c>
      <c r="BO835" s="33">
        <f t="shared" si="1927"/>
        <v>4.0322451059480535</v>
      </c>
      <c r="BP835" s="33">
        <f t="shared" si="1927"/>
        <v>1.1514360686461571</v>
      </c>
      <c r="BQ835" s="33">
        <f t="shared" si="1927"/>
        <v>1.5903260523524392</v>
      </c>
      <c r="BR835" s="33">
        <f t="shared" si="1927"/>
        <v>2.381190292869265</v>
      </c>
      <c r="BS835" s="33">
        <f t="shared" si="1927"/>
        <v>0.26658674966182888</v>
      </c>
      <c r="BT835" s="33">
        <f t="shared" si="1927"/>
        <v>0.36820094900939704</v>
      </c>
      <c r="BU835" s="33">
        <f t="shared" si="1927"/>
        <v>0.55130614524582122</v>
      </c>
      <c r="BV835" s="33">
        <f t="shared" si="1927"/>
        <v>0.223659638996551</v>
      </c>
      <c r="BW835" s="33">
        <f t="shared" si="1927"/>
        <v>0.30891141978396958</v>
      </c>
      <c r="BX835" s="33">
        <f t="shared" si="1927"/>
        <v>0.46253211601355093</v>
      </c>
      <c r="BY835" s="33">
        <f t="shared" si="1927"/>
        <v>0.13207931246531032</v>
      </c>
      <c r="BZ835" s="33">
        <f t="shared" si="1927"/>
        <v>0.18242365104764724</v>
      </c>
      <c r="CA835" s="33">
        <f t="shared" si="1927"/>
        <v>0.27314237003278469</v>
      </c>
      <c r="CB835" s="33">
        <f t="shared" si="1927"/>
        <v>0.45676969634666437</v>
      </c>
      <c r="CC835" s="33">
        <f t="shared" si="1927"/>
        <v>0.63087545006238976</v>
      </c>
      <c r="CD835" s="33">
        <f t="shared" si="1927"/>
        <v>0.94460786546001607</v>
      </c>
      <c r="CE835" s="33">
        <f t="shared" ref="CE835:CS835" si="1928">EXP(CE834)</f>
        <v>0.3832183914581373</v>
      </c>
      <c r="CF835" s="33">
        <f t="shared" si="1928"/>
        <v>0.52928877970015742</v>
      </c>
      <c r="CG835" s="33">
        <f t="shared" si="1928"/>
        <v>0.79250245726800483</v>
      </c>
      <c r="CH835" s="33">
        <f t="shared" si="1928"/>
        <v>0.22630467390065606</v>
      </c>
      <c r="CI835" s="33">
        <f t="shared" si="1928"/>
        <v>0.31256465597477756</v>
      </c>
      <c r="CJ835" s="33">
        <f t="shared" si="1928"/>
        <v>0.46800209529373876</v>
      </c>
      <c r="CK835" s="33">
        <f t="shared" si="1928"/>
        <v>0.9365024452362064</v>
      </c>
      <c r="CL835" s="33">
        <f t="shared" si="1928"/>
        <v>1.2934667215193749</v>
      </c>
      <c r="CM835" s="33">
        <f t="shared" si="1928"/>
        <v>1.9367037324675593</v>
      </c>
      <c r="CN835" s="33">
        <f t="shared" si="1928"/>
        <v>0.7857022117063921</v>
      </c>
      <c r="CO835" s="33">
        <f t="shared" si="1928"/>
        <v>1.0851863431174071</v>
      </c>
      <c r="CP835" s="33">
        <f t="shared" si="1928"/>
        <v>1.6248461643215324</v>
      </c>
      <c r="CQ835" s="33">
        <f t="shared" si="1928"/>
        <v>0.46398629806540231</v>
      </c>
      <c r="CR835" s="33">
        <f t="shared" si="1928"/>
        <v>0.64084278566640174</v>
      </c>
      <c r="CS835" s="33">
        <f t="shared" si="1928"/>
        <v>0.95953192631592388</v>
      </c>
    </row>
    <row r="836" spans="1:111" ht="14.25" thickTop="1" thickBot="1" x14ac:dyDescent="0.25">
      <c r="H836" s="32">
        <f t="shared" ref="H836:H837" si="1929">H835</f>
        <v>3.7491017499315748E-15</v>
      </c>
      <c r="I836" s="32">
        <f t="shared" ref="I836:J836" si="1930">I831</f>
        <v>-0.35114855557950969</v>
      </c>
      <c r="J836" s="32">
        <f t="shared" si="1930"/>
        <v>-1.6278429877834614E-3</v>
      </c>
      <c r="K836" s="32">
        <f t="shared" si="1925"/>
        <v>-0.35114855557950969</v>
      </c>
      <c r="L836" s="32">
        <f>$CE$5-$CE$7*SUMPRODUCT($B$5:$CD$5,Q836:CS836)</f>
        <v>0</v>
      </c>
      <c r="M836" s="32">
        <f>SUMPRODUCT($B$7:$CD$7, LN(Q836:CS836))</f>
        <v>-487.23803414472997</v>
      </c>
      <c r="O836" s="48">
        <f t="shared" si="1926"/>
        <v>1</v>
      </c>
      <c r="P836" s="39" t="s">
        <v>405</v>
      </c>
      <c r="Q836" s="32">
        <f t="shared" ref="Q836:AV836" si="1931">Q835/$O835</f>
        <v>8.1791814154624307E-3</v>
      </c>
      <c r="R836" s="32">
        <f t="shared" si="1931"/>
        <v>1.1296819377232923E-2</v>
      </c>
      <c r="S836" s="32">
        <f t="shared" si="1931"/>
        <v>1.6914692808794565E-2</v>
      </c>
      <c r="T836" s="32">
        <f t="shared" si="1931"/>
        <v>6.862129363106758E-3</v>
      </c>
      <c r="U836" s="32">
        <f t="shared" si="1931"/>
        <v>9.4777499141508702E-3</v>
      </c>
      <c r="V836" s="32">
        <f t="shared" si="1931"/>
        <v>1.419100571259276E-2</v>
      </c>
      <c r="W836" s="32">
        <f t="shared" si="1931"/>
        <v>4.0523419084170795E-3</v>
      </c>
      <c r="X836" s="32">
        <f t="shared" si="1931"/>
        <v>5.5969628583658086E-3</v>
      </c>
      <c r="Y836" s="32">
        <f t="shared" si="1931"/>
        <v>8.3803152241493477E-3</v>
      </c>
      <c r="Z836" s="32">
        <f t="shared" si="1931"/>
        <v>1.4014208193934083E-2</v>
      </c>
      <c r="AA836" s="32">
        <f t="shared" si="1931"/>
        <v>1.9355968603718778E-2</v>
      </c>
      <c r="AB836" s="32">
        <f t="shared" si="1931"/>
        <v>2.8981632087382261E-2</v>
      </c>
      <c r="AC836" s="32">
        <f t="shared" si="1931"/>
        <v>1.1757571407633257E-2</v>
      </c>
      <c r="AD836" s="32">
        <f t="shared" si="1931"/>
        <v>1.6239175262191156E-2</v>
      </c>
      <c r="AE836" s="32">
        <f t="shared" si="1931"/>
        <v>2.4314867030778394E-2</v>
      </c>
      <c r="AF836" s="32">
        <f t="shared" si="1931"/>
        <v>6.9432820098844E-3</v>
      </c>
      <c r="AG836" s="32">
        <f t="shared" si="1931"/>
        <v>9.5898353107283663E-3</v>
      </c>
      <c r="AH836" s="32">
        <f t="shared" si="1931"/>
        <v>1.4358830831163849E-2</v>
      </c>
      <c r="AI836" s="32">
        <f t="shared" si="1931"/>
        <v>2.8732948675535292E-2</v>
      </c>
      <c r="AJ836" s="32">
        <f t="shared" si="1931"/>
        <v>3.9685014291185587E-2</v>
      </c>
      <c r="AK836" s="32">
        <f t="shared" si="1931"/>
        <v>5.9420249490830301E-2</v>
      </c>
      <c r="AL836" s="32">
        <f t="shared" si="1931"/>
        <v>2.4106227846015162E-2</v>
      </c>
      <c r="AM836" s="32">
        <f t="shared" si="1931"/>
        <v>3.3294737946273981E-2</v>
      </c>
      <c r="AN836" s="32">
        <f t="shared" si="1931"/>
        <v>4.9852108430230087E-2</v>
      </c>
      <c r="AO836" s="32">
        <f t="shared" si="1931"/>
        <v>1.4235621654038797E-2</v>
      </c>
      <c r="AP836" s="32">
        <f t="shared" si="1931"/>
        <v>1.9661777674264958E-2</v>
      </c>
      <c r="AQ836" s="32">
        <f t="shared" si="1931"/>
        <v>2.943951906545118E-2</v>
      </c>
      <c r="AR836" s="32">
        <f t="shared" si="1931"/>
        <v>5.1920934921356778E-3</v>
      </c>
      <c r="AS836" s="32">
        <f t="shared" si="1931"/>
        <v>7.1711506801255013E-3</v>
      </c>
      <c r="AT836" s="32">
        <f t="shared" si="1931"/>
        <v>1.0737341794130034E-2</v>
      </c>
      <c r="AU836" s="32">
        <f t="shared" si="1931"/>
        <v>4.3560370407024866E-3</v>
      </c>
      <c r="AV836" s="32">
        <f t="shared" si="1931"/>
        <v>6.0164166986593276E-3</v>
      </c>
      <c r="AW836" s="32">
        <f t="shared" ref="AW836:CB836" si="1932">AW835/$O835</f>
        <v>9.0083621654267164E-3</v>
      </c>
      <c r="AX836" s="32">
        <f t="shared" si="1932"/>
        <v>2.5724014399320467E-3</v>
      </c>
      <c r="AY836" s="32">
        <f t="shared" si="1932"/>
        <v>3.5529172121930787E-3</v>
      </c>
      <c r="AZ836" s="32">
        <f t="shared" si="1932"/>
        <v>5.3197719829388744E-3</v>
      </c>
      <c r="BA836" s="32">
        <f t="shared" si="1932"/>
        <v>8.8961322001739444E-3</v>
      </c>
      <c r="BB836" s="32">
        <f t="shared" si="1932"/>
        <v>1.2287048485238771E-2</v>
      </c>
      <c r="BC836" s="32">
        <f t="shared" si="1932"/>
        <v>1.8397359797876604E-2</v>
      </c>
      <c r="BD836" s="32">
        <f t="shared" si="1932"/>
        <v>7.4636332033774476E-3</v>
      </c>
      <c r="BE836" s="32">
        <f t="shared" si="1932"/>
        <v>1.0308527456926005E-2</v>
      </c>
      <c r="BF836" s="32">
        <f t="shared" si="1932"/>
        <v>1.5434926364878932E-2</v>
      </c>
      <c r="BG836" s="32">
        <f t="shared" si="1932"/>
        <v>4.407552236148235E-3</v>
      </c>
      <c r="BH836" s="32">
        <f t="shared" si="1932"/>
        <v>6.0875678112918587E-3</v>
      </c>
      <c r="BI836" s="32">
        <f t="shared" si="1932"/>
        <v>9.1148965069077059E-3</v>
      </c>
      <c r="BJ836" s="32">
        <f t="shared" si="1932"/>
        <v>1.8239497114722052E-2</v>
      </c>
      <c r="BK836" s="32">
        <f t="shared" si="1932"/>
        <v>2.5191800251190125E-2</v>
      </c>
      <c r="BL836" s="32">
        <f t="shared" si="1932"/>
        <v>3.7719604812674959E-2</v>
      </c>
      <c r="BM836" s="32">
        <f t="shared" si="1932"/>
        <v>1.5302483508022158E-2</v>
      </c>
      <c r="BN836" s="32">
        <f t="shared" si="1932"/>
        <v>2.1135292571749165E-2</v>
      </c>
      <c r="BO836" s="32">
        <f t="shared" si="1932"/>
        <v>3.1645808376437122E-2</v>
      </c>
      <c r="BP836" s="32">
        <f t="shared" si="1932"/>
        <v>9.0366840875679161E-3</v>
      </c>
      <c r="BQ836" s="32">
        <f t="shared" si="1932"/>
        <v>1.2481174181242678E-2</v>
      </c>
      <c r="BR836" s="32">
        <f t="shared" si="1932"/>
        <v>1.8688023603727753E-2</v>
      </c>
      <c r="BS836" s="32">
        <f t="shared" si="1932"/>
        <v>2.0922223163097895E-3</v>
      </c>
      <c r="BT836" s="32">
        <f t="shared" si="1932"/>
        <v>2.8897094224717458E-3</v>
      </c>
      <c r="BU836" s="32">
        <f t="shared" si="1932"/>
        <v>4.3267530050357583E-3</v>
      </c>
      <c r="BV836" s="32">
        <f t="shared" si="1932"/>
        <v>1.7553223802757438E-3</v>
      </c>
      <c r="BW836" s="32">
        <f t="shared" si="1932"/>
        <v>2.4243941870885281E-3</v>
      </c>
      <c r="BX836" s="32">
        <f t="shared" si="1932"/>
        <v>3.6300379383488262E-3</v>
      </c>
      <c r="BY836" s="32">
        <f t="shared" si="1932"/>
        <v>1.0365829712591435E-3</v>
      </c>
      <c r="BZ836" s="32">
        <f t="shared" si="1932"/>
        <v>1.4316946893600491E-3</v>
      </c>
      <c r="CA836" s="32">
        <f t="shared" si="1932"/>
        <v>2.1436720423549426E-3</v>
      </c>
      <c r="CB836" s="32">
        <f t="shared" si="1932"/>
        <v>3.5848133987259972E-3</v>
      </c>
      <c r="CC836" s="32">
        <f t="shared" ref="CC836:CS836" si="1933">CC835/$O835</f>
        <v>4.9512276851976945E-3</v>
      </c>
      <c r="CD836" s="32">
        <f t="shared" si="1933"/>
        <v>7.4134579411175476E-3</v>
      </c>
      <c r="CE836" s="32">
        <f t="shared" si="1933"/>
        <v>3.0075690995375005E-3</v>
      </c>
      <c r="CF836" s="32">
        <f t="shared" si="1933"/>
        <v>4.1539566316247658E-3</v>
      </c>
      <c r="CG836" s="32">
        <f t="shared" si="1933"/>
        <v>6.2197064517639762E-3</v>
      </c>
      <c r="CH836" s="32">
        <f t="shared" si="1933"/>
        <v>1.7760811053842006E-3</v>
      </c>
      <c r="CI836" s="32">
        <f t="shared" si="1933"/>
        <v>2.4530654631172689E-3</v>
      </c>
      <c r="CJ836" s="32">
        <f t="shared" si="1933"/>
        <v>3.6729673515108778E-3</v>
      </c>
      <c r="CK836" s="32">
        <f t="shared" si="1933"/>
        <v>7.3498450980305028E-3</v>
      </c>
      <c r="CL836" s="32">
        <f t="shared" si="1933"/>
        <v>1.0151367026304928E-2</v>
      </c>
      <c r="CM836" s="32">
        <f t="shared" si="1933"/>
        <v>1.5199610536867122E-2</v>
      </c>
      <c r="CN836" s="32">
        <f t="shared" si="1933"/>
        <v>6.1663368617958297E-3</v>
      </c>
      <c r="CO836" s="32">
        <f t="shared" si="1933"/>
        <v>8.5167439390928783E-3</v>
      </c>
      <c r="CP836" s="32">
        <f t="shared" si="1933"/>
        <v>1.275209443033558E-2</v>
      </c>
      <c r="CQ836" s="32">
        <f t="shared" si="1933"/>
        <v>3.6414506291322954E-3</v>
      </c>
      <c r="CR836" s="32">
        <f t="shared" si="1933"/>
        <v>5.0294531859448868E-3</v>
      </c>
      <c r="CS836" s="32">
        <f t="shared" si="1933"/>
        <v>7.5305847421018599E-3</v>
      </c>
    </row>
    <row r="837" spans="1:111" ht="13.5" thickTop="1" x14ac:dyDescent="0.2">
      <c r="H837" s="34">
        <f t="shared" si="1929"/>
        <v>3.7491017499315748E-15</v>
      </c>
      <c r="I837" s="34">
        <f t="shared" ref="I837:J837" si="1934">I832</f>
        <v>0.36329528352233337</v>
      </c>
      <c r="J837" s="34">
        <f t="shared" si="1934"/>
        <v>-0.36188412729285879</v>
      </c>
      <c r="K837" s="34">
        <f t="shared" si="1925"/>
        <v>0.36329528352233204</v>
      </c>
      <c r="L837" s="34">
        <f>$CE$6-$CE$7*SUMPRODUCT($B$6:$CD$6,Q836:CS836)</f>
        <v>0</v>
      </c>
    </row>
    <row r="838" spans="1:111" ht="13.5" thickBot="1" x14ac:dyDescent="0.25">
      <c r="B838" s="39" t="s">
        <v>406</v>
      </c>
      <c r="D838" s="39" t="s">
        <v>407</v>
      </c>
      <c r="E838" s="39" t="s">
        <v>408</v>
      </c>
      <c r="F838" s="39" t="s">
        <v>409</v>
      </c>
      <c r="H838" s="39" t="s">
        <v>386</v>
      </c>
      <c r="I838" s="39" t="s">
        <v>410</v>
      </c>
      <c r="J838" s="39" t="s">
        <v>411</v>
      </c>
      <c r="K838" s="39" t="s">
        <v>388</v>
      </c>
      <c r="L838" s="39" t="s">
        <v>412</v>
      </c>
      <c r="M838" s="39" t="s">
        <v>413</v>
      </c>
      <c r="O838" s="45" t="s">
        <v>375</v>
      </c>
    </row>
    <row r="839" spans="1:111" ht="14.25" thickTop="1" thickBot="1" x14ac:dyDescent="0.25">
      <c r="B839" s="32">
        <f>1+B834</f>
        <v>10</v>
      </c>
      <c r="D839" s="32">
        <f>IF(F834,IF(M839&lt;0,D834,H839),E834)</f>
        <v>3.3325348888280667E-15</v>
      </c>
      <c r="E839" s="32">
        <f>IF(F834,IF(M839&lt;0,H839,E834),H839)</f>
        <v>3.5408183193798206E-15</v>
      </c>
      <c r="F839" s="32" t="b">
        <f>OR(F834,M839*M834&lt;=0)</f>
        <v>1</v>
      </c>
      <c r="H839" s="32">
        <f>IF(F834,(D834+E834)/2,2*H834)</f>
        <v>3.5408183193798206E-15</v>
      </c>
      <c r="I839" s="32">
        <f>I834</f>
        <v>-0.68168263192241008</v>
      </c>
      <c r="J839" s="32">
        <f>J834</f>
        <v>1</v>
      </c>
      <c r="K839" s="32">
        <f>I839+J839*H839</f>
        <v>-0.68168263192240652</v>
      </c>
      <c r="L839" s="32">
        <f>$CE$3-$CE$7*SUMPRODUCT($B$3:$CD$3,Q841:CS841)</f>
        <v>-7.1054273576010019E-14</v>
      </c>
      <c r="M839" s="32">
        <f>SUMPRODUCT(L839:L842,J839:J842)</f>
        <v>-8.2233469373354961E-14</v>
      </c>
      <c r="O839" s="46">
        <f>SUM(Q839:CS839)</f>
        <v>7.3626050838260513</v>
      </c>
      <c r="P839" s="39" t="s">
        <v>402</v>
      </c>
      <c r="Q839" s="32">
        <f t="shared" ref="Q839:AV839" si="1935">SUMPRODUCT(B$3:B$6,$K839:$K842)</f>
        <v>4.1309690178698399E-2</v>
      </c>
      <c r="R839" s="32">
        <f t="shared" si="1935"/>
        <v>0.36423883108743804</v>
      </c>
      <c r="S839" s="32">
        <f t="shared" si="1935"/>
        <v>0.76790025722336264</v>
      </c>
      <c r="T839" s="32">
        <f t="shared" si="1935"/>
        <v>-0.13426458761105645</v>
      </c>
      <c r="U839" s="32">
        <f t="shared" si="1935"/>
        <v>0.1886645532976832</v>
      </c>
      <c r="V839" s="32">
        <f t="shared" si="1935"/>
        <v>0.59232597943360776</v>
      </c>
      <c r="W839" s="32">
        <f t="shared" si="1935"/>
        <v>-0.66098742098032104</v>
      </c>
      <c r="X839" s="32">
        <f t="shared" si="1935"/>
        <v>-0.33805828007158134</v>
      </c>
      <c r="Y839" s="32">
        <f t="shared" si="1935"/>
        <v>6.5603146064343199E-2</v>
      </c>
      <c r="Z839" s="32">
        <f t="shared" si="1935"/>
        <v>0.57978930200802903</v>
      </c>
      <c r="AA839" s="32">
        <f t="shared" si="1935"/>
        <v>0.90271844291676862</v>
      </c>
      <c r="AB839" s="32">
        <f t="shared" si="1935"/>
        <v>1.3063798690526931</v>
      </c>
      <c r="AC839" s="32">
        <f t="shared" si="1935"/>
        <v>0.40421502421827415</v>
      </c>
      <c r="AD839" s="32">
        <f t="shared" si="1935"/>
        <v>0.72714416512701374</v>
      </c>
      <c r="AE839" s="32">
        <f t="shared" si="1935"/>
        <v>1.1308055912629382</v>
      </c>
      <c r="AF839" s="32">
        <f t="shared" si="1935"/>
        <v>-0.12250780915099041</v>
      </c>
      <c r="AG839" s="32">
        <f t="shared" si="1935"/>
        <v>0.20042133175774923</v>
      </c>
      <c r="AH839" s="32">
        <f t="shared" si="1935"/>
        <v>0.60408275789367383</v>
      </c>
      <c r="AI839" s="32">
        <f t="shared" si="1935"/>
        <v>1.2977621177804699</v>
      </c>
      <c r="AJ839" s="32">
        <f t="shared" si="1935"/>
        <v>1.6206912586892097</v>
      </c>
      <c r="AK839" s="32">
        <f t="shared" si="1935"/>
        <v>2.0243526848251343</v>
      </c>
      <c r="AL839" s="32">
        <f t="shared" si="1935"/>
        <v>1.122187839990715</v>
      </c>
      <c r="AM839" s="32">
        <f t="shared" si="1935"/>
        <v>1.4451169808994548</v>
      </c>
      <c r="AN839" s="32">
        <f t="shared" si="1935"/>
        <v>1.8487784070353794</v>
      </c>
      <c r="AO839" s="32">
        <f t="shared" si="1935"/>
        <v>0.59546500662145052</v>
      </c>
      <c r="AP839" s="32">
        <f t="shared" si="1935"/>
        <v>0.91839414753019011</v>
      </c>
      <c r="AQ839" s="32">
        <f t="shared" si="1935"/>
        <v>1.3220555736661148</v>
      </c>
      <c r="AR839" s="32">
        <f t="shared" si="1935"/>
        <v>-0.41314539776957265</v>
      </c>
      <c r="AS839" s="32">
        <f t="shared" si="1935"/>
        <v>-9.0216256860833011E-2</v>
      </c>
      <c r="AT839" s="32">
        <f t="shared" si="1935"/>
        <v>0.31344516927509153</v>
      </c>
      <c r="AU839" s="32">
        <f t="shared" si="1935"/>
        <v>-0.58871967555932747</v>
      </c>
      <c r="AV839" s="32">
        <f t="shared" si="1935"/>
        <v>-0.26579053465058788</v>
      </c>
      <c r="AW839" s="32">
        <f t="shared" ref="AW839:CB839" si="1936">SUMPRODUCT(AH$3:AH$6,$K839:$K842)</f>
        <v>0.13787089148533668</v>
      </c>
      <c r="AX839" s="32">
        <f t="shared" si="1936"/>
        <v>-1.115442508928592</v>
      </c>
      <c r="AY839" s="32">
        <f t="shared" si="1936"/>
        <v>-0.7925133680198525</v>
      </c>
      <c r="AZ839" s="32">
        <f t="shared" si="1936"/>
        <v>-0.38885194188392791</v>
      </c>
      <c r="BA839" s="32">
        <f t="shared" si="1936"/>
        <v>0.12533421405975798</v>
      </c>
      <c r="BB839" s="32">
        <f t="shared" si="1936"/>
        <v>0.44826335496849762</v>
      </c>
      <c r="BC839" s="32">
        <f t="shared" si="1936"/>
        <v>0.85192478110442216</v>
      </c>
      <c r="BD839" s="32">
        <f t="shared" si="1936"/>
        <v>-5.0240063729996842E-2</v>
      </c>
      <c r="BE839" s="32">
        <f t="shared" si="1936"/>
        <v>0.2726890771787428</v>
      </c>
      <c r="BF839" s="32">
        <f t="shared" si="1936"/>
        <v>0.67635050331466728</v>
      </c>
      <c r="BG839" s="32">
        <f t="shared" si="1936"/>
        <v>-0.57696289709926141</v>
      </c>
      <c r="BH839" s="32">
        <f t="shared" si="1936"/>
        <v>-0.25403375619052176</v>
      </c>
      <c r="BI839" s="32">
        <f t="shared" si="1936"/>
        <v>0.1496276699454028</v>
      </c>
      <c r="BJ839" s="32">
        <f t="shared" si="1936"/>
        <v>0.84330702983219885</v>
      </c>
      <c r="BK839" s="32">
        <f t="shared" si="1936"/>
        <v>1.1662361707409385</v>
      </c>
      <c r="BL839" s="32">
        <f t="shared" si="1936"/>
        <v>1.5698975968768631</v>
      </c>
      <c r="BM839" s="32">
        <f t="shared" si="1936"/>
        <v>0.66773275204244398</v>
      </c>
      <c r="BN839" s="32">
        <f t="shared" si="1936"/>
        <v>0.99066189295118356</v>
      </c>
      <c r="BO839" s="32">
        <f t="shared" si="1936"/>
        <v>1.3943233190871083</v>
      </c>
      <c r="BP839" s="32">
        <f t="shared" si="1936"/>
        <v>0.14100991867317936</v>
      </c>
      <c r="BQ839" s="32">
        <f t="shared" si="1936"/>
        <v>0.463939059581919</v>
      </c>
      <c r="BR839" s="32">
        <f t="shared" si="1936"/>
        <v>0.86760048571784354</v>
      </c>
      <c r="BS839" s="32">
        <f t="shared" si="1936"/>
        <v>-1.3220555736661148</v>
      </c>
      <c r="BT839" s="32">
        <f t="shared" si="1936"/>
        <v>-0.99912643275737512</v>
      </c>
      <c r="BU839" s="32">
        <f t="shared" si="1936"/>
        <v>-0.59546500662145052</v>
      </c>
      <c r="BV839" s="32">
        <f t="shared" si="1936"/>
        <v>-1.4976298514558697</v>
      </c>
      <c r="BW839" s="32">
        <f t="shared" si="1936"/>
        <v>-1.1747007105471299</v>
      </c>
      <c r="BX839" s="32">
        <f t="shared" si="1936"/>
        <v>-0.77103928441120539</v>
      </c>
      <c r="BY839" s="32">
        <f t="shared" si="1936"/>
        <v>-2.0243526848251343</v>
      </c>
      <c r="BZ839" s="32">
        <f t="shared" si="1936"/>
        <v>-1.7014235439163945</v>
      </c>
      <c r="CA839" s="32">
        <f t="shared" si="1936"/>
        <v>-1.2977621177804699</v>
      </c>
      <c r="CB839" s="32">
        <f t="shared" si="1936"/>
        <v>-0.78357596183678413</v>
      </c>
      <c r="CC839" s="32">
        <f t="shared" ref="CC839:CS839" si="1937">SUMPRODUCT(BN$3:BN$6,$K839:$K842)</f>
        <v>-0.46064682092804443</v>
      </c>
      <c r="CD839" s="32">
        <f t="shared" si="1937"/>
        <v>-5.6985394792119892E-2</v>
      </c>
      <c r="CE839" s="32">
        <f t="shared" si="1937"/>
        <v>-0.95915023962653889</v>
      </c>
      <c r="CF839" s="32">
        <f t="shared" si="1937"/>
        <v>-0.6362210987177993</v>
      </c>
      <c r="CG839" s="32">
        <f t="shared" si="1937"/>
        <v>-0.23255967258187471</v>
      </c>
      <c r="CH839" s="32">
        <f t="shared" si="1937"/>
        <v>-1.4858730729958034</v>
      </c>
      <c r="CI839" s="32">
        <f t="shared" si="1937"/>
        <v>-1.1629439320870638</v>
      </c>
      <c r="CJ839" s="32">
        <f t="shared" si="1937"/>
        <v>-0.75928250595113933</v>
      </c>
      <c r="CK839" s="32">
        <f t="shared" si="1937"/>
        <v>-6.5603146064343199E-2</v>
      </c>
      <c r="CL839" s="32">
        <f t="shared" si="1937"/>
        <v>0.25732599484439644</v>
      </c>
      <c r="CM839" s="32">
        <f t="shared" si="1937"/>
        <v>0.66098742098032104</v>
      </c>
      <c r="CN839" s="32">
        <f t="shared" si="1937"/>
        <v>-0.24117742385409804</v>
      </c>
      <c r="CO839" s="32">
        <f t="shared" si="1937"/>
        <v>8.1751717054641598E-2</v>
      </c>
      <c r="CP839" s="32">
        <f t="shared" si="1937"/>
        <v>0.48541314319056617</v>
      </c>
      <c r="CQ839" s="32">
        <f t="shared" si="1937"/>
        <v>-0.76790025722336264</v>
      </c>
      <c r="CR839" s="32">
        <f t="shared" si="1937"/>
        <v>-0.44497111631462294</v>
      </c>
      <c r="CS839" s="32">
        <f t="shared" si="1937"/>
        <v>-4.1309690178698399E-2</v>
      </c>
    </row>
    <row r="840" spans="1:111" ht="14.25" thickTop="1" thickBot="1" x14ac:dyDescent="0.25">
      <c r="H840" s="33">
        <f>H839</f>
        <v>3.5408183193798206E-15</v>
      </c>
      <c r="I840" s="33">
        <f t="shared" ref="I840:J840" si="1938">I835</f>
        <v>0.62822621380088572</v>
      </c>
      <c r="J840" s="33">
        <f t="shared" si="1938"/>
        <v>6.1274038296775211E-3</v>
      </c>
      <c r="K840" s="33">
        <f t="shared" ref="K840:K842" si="1939">I840+J840*H840</f>
        <v>0.62822621380088572</v>
      </c>
      <c r="L840" s="33">
        <f>$CE$4-$CE$7*SUMPRODUCT($B$4:$CD$4,Q841:CS841)</f>
        <v>6.3948846218409017E-14</v>
      </c>
      <c r="M840" s="39" t="s">
        <v>414</v>
      </c>
      <c r="O840" s="47">
        <f t="shared" ref="O840:O841" si="1940">SUM(Q840:CS840)</f>
        <v>127.417984018079</v>
      </c>
      <c r="P840" s="39" t="s">
        <v>404</v>
      </c>
      <c r="Q840" s="33">
        <f>EXP(Q839)</f>
        <v>1.0421748068763605</v>
      </c>
      <c r="R840" s="33">
        <f>EXP(R839)</f>
        <v>1.4394179508633893</v>
      </c>
      <c r="S840" s="33">
        <f t="shared" ref="S840:CD840" si="1941">EXP(S839)</f>
        <v>2.1552360579817011</v>
      </c>
      <c r="T840" s="33">
        <f t="shared" si="1941"/>
        <v>0.87435868951832729</v>
      </c>
      <c r="U840" s="33">
        <f t="shared" si="1941"/>
        <v>1.2076357870886247</v>
      </c>
      <c r="V840" s="33">
        <f t="shared" si="1941"/>
        <v>1.8081893390876118</v>
      </c>
      <c r="W840" s="33">
        <f t="shared" si="1941"/>
        <v>0.5163412365224791</v>
      </c>
      <c r="X840" s="33">
        <f t="shared" si="1941"/>
        <v>0.71315372403703625</v>
      </c>
      <c r="Y840" s="33">
        <f t="shared" si="1941"/>
        <v>1.0678028712971255</v>
      </c>
      <c r="Z840" s="33">
        <f t="shared" si="1941"/>
        <v>1.7856621556807242</v>
      </c>
      <c r="AA840" s="33">
        <f t="shared" si="1941"/>
        <v>2.4662984982030776</v>
      </c>
      <c r="AB840" s="33">
        <f t="shared" si="1941"/>
        <v>3.6927811341279178</v>
      </c>
      <c r="AC840" s="33">
        <f t="shared" si="1941"/>
        <v>1.4981260457092365</v>
      </c>
      <c r="AD840" s="33">
        <f t="shared" si="1941"/>
        <v>2.069162974024656</v>
      </c>
      <c r="AE840" s="33">
        <f t="shared" si="1941"/>
        <v>3.0981513387294366</v>
      </c>
      <c r="AF840" s="33">
        <f t="shared" si="1941"/>
        <v>0.88469899616846559</v>
      </c>
      <c r="AG840" s="33">
        <f t="shared" si="1941"/>
        <v>1.2219174823583963</v>
      </c>
      <c r="AH840" s="33">
        <f t="shared" si="1941"/>
        <v>1.8295732773635351</v>
      </c>
      <c r="AI840" s="33">
        <f t="shared" si="1941"/>
        <v>3.6610943951316393</v>
      </c>
      <c r="AJ840" s="33">
        <f t="shared" si="1941"/>
        <v>5.0565845167115215</v>
      </c>
      <c r="AK840" s="33">
        <f t="shared" si="1941"/>
        <v>7.5712083999728819</v>
      </c>
      <c r="AL840" s="33">
        <f t="shared" si="1941"/>
        <v>3.0715669544197302</v>
      </c>
      <c r="AM840" s="33">
        <f t="shared" si="1941"/>
        <v>4.2423483875244665</v>
      </c>
      <c r="AN840" s="33">
        <f t="shared" si="1941"/>
        <v>6.352055155230599</v>
      </c>
      <c r="AO840" s="33">
        <f t="shared" si="1941"/>
        <v>1.8138742124017346</v>
      </c>
      <c r="AP840" s="33">
        <f t="shared" si="1941"/>
        <v>2.5052640734665146</v>
      </c>
      <c r="AQ840" s="33">
        <f t="shared" si="1941"/>
        <v>3.7511241697815914</v>
      </c>
      <c r="AR840" s="33">
        <f t="shared" si="1941"/>
        <v>0.66156608560131547</v>
      </c>
      <c r="AS840" s="33">
        <f t="shared" si="1941"/>
        <v>0.91373356275146711</v>
      </c>
      <c r="AT840" s="33">
        <f t="shared" si="1941"/>
        <v>1.3681304451211116</v>
      </c>
      <c r="AU840" s="33">
        <f t="shared" si="1941"/>
        <v>0.55503745803438931</v>
      </c>
      <c r="AV840" s="33">
        <f t="shared" si="1941"/>
        <v>0.76659968675587742</v>
      </c>
      <c r="AW840" s="33">
        <f t="shared" si="1941"/>
        <v>1.1478273464234083</v>
      </c>
      <c r="AX840" s="33">
        <f t="shared" si="1941"/>
        <v>0.32777020556134479</v>
      </c>
      <c r="AY840" s="33">
        <f t="shared" si="1941"/>
        <v>0.45270554856077522</v>
      </c>
      <c r="AZ840" s="33">
        <f t="shared" si="1941"/>
        <v>0.67783462150192975</v>
      </c>
      <c r="BA840" s="33">
        <f t="shared" si="1941"/>
        <v>1.133527230504481</v>
      </c>
      <c r="BB840" s="33">
        <f t="shared" si="1941"/>
        <v>1.5655909475215148</v>
      </c>
      <c r="BC840" s="33">
        <f t="shared" si="1941"/>
        <v>2.3441544967006891</v>
      </c>
      <c r="BD840" s="33">
        <f t="shared" si="1941"/>
        <v>0.95100109622475093</v>
      </c>
      <c r="BE840" s="33">
        <f t="shared" si="1941"/>
        <v>1.3134917867565259</v>
      </c>
      <c r="BF840" s="33">
        <f t="shared" si="1941"/>
        <v>1.9666872008803691</v>
      </c>
      <c r="BG840" s="33">
        <f t="shared" si="1941"/>
        <v>0.56160142038438388</v>
      </c>
      <c r="BH840" s="33">
        <f t="shared" si="1941"/>
        <v>0.77566561808815782</v>
      </c>
      <c r="BI840" s="33">
        <f t="shared" si="1941"/>
        <v>1.1614017374436099</v>
      </c>
      <c r="BJ840" s="33">
        <f t="shared" si="1941"/>
        <v>2.3240399518614514</v>
      </c>
      <c r="BK840" s="33">
        <f t="shared" si="1941"/>
        <v>3.2098884017927802</v>
      </c>
      <c r="BL840" s="33">
        <f t="shared" si="1941"/>
        <v>4.8061560031896722</v>
      </c>
      <c r="BM840" s="33">
        <f t="shared" si="1941"/>
        <v>1.9498115990620837</v>
      </c>
      <c r="BN840" s="33">
        <f t="shared" si="1941"/>
        <v>2.6930163711245574</v>
      </c>
      <c r="BO840" s="33">
        <f t="shared" si="1941"/>
        <v>4.0322451059480544</v>
      </c>
      <c r="BP840" s="33">
        <f t="shared" si="1941"/>
        <v>1.1514360686461569</v>
      </c>
      <c r="BQ840" s="33">
        <f t="shared" si="1941"/>
        <v>1.5903260523524392</v>
      </c>
      <c r="BR840" s="33">
        <f t="shared" si="1941"/>
        <v>2.3811902928692654</v>
      </c>
      <c r="BS840" s="33">
        <f t="shared" si="1941"/>
        <v>0.26658674966182866</v>
      </c>
      <c r="BT840" s="33">
        <f t="shared" si="1941"/>
        <v>0.36820094900939682</v>
      </c>
      <c r="BU840" s="33">
        <f t="shared" si="1941"/>
        <v>0.551306145245821</v>
      </c>
      <c r="BV840" s="33">
        <f t="shared" si="1941"/>
        <v>0.22365963899655084</v>
      </c>
      <c r="BW840" s="33">
        <f t="shared" si="1941"/>
        <v>0.30891141978396947</v>
      </c>
      <c r="BX840" s="33">
        <f t="shared" si="1941"/>
        <v>0.46253211601355076</v>
      </c>
      <c r="BY840" s="33">
        <f t="shared" si="1941"/>
        <v>0.13207931246531027</v>
      </c>
      <c r="BZ840" s="33">
        <f t="shared" si="1941"/>
        <v>0.18242365104764716</v>
      </c>
      <c r="CA840" s="33">
        <f t="shared" si="1941"/>
        <v>0.27314237003278463</v>
      </c>
      <c r="CB840" s="33">
        <f t="shared" si="1941"/>
        <v>0.4567696963466642</v>
      </c>
      <c r="CC840" s="33">
        <f t="shared" si="1941"/>
        <v>0.63087545006238965</v>
      </c>
      <c r="CD840" s="33">
        <f t="shared" si="1941"/>
        <v>0.94460786546001596</v>
      </c>
      <c r="CE840" s="33">
        <f t="shared" ref="CE840:CS840" si="1942">EXP(CE839)</f>
        <v>0.38321839145813713</v>
      </c>
      <c r="CF840" s="33">
        <f t="shared" si="1942"/>
        <v>0.52928877970015731</v>
      </c>
      <c r="CG840" s="33">
        <f t="shared" si="1942"/>
        <v>0.79250245726800472</v>
      </c>
      <c r="CH840" s="33">
        <f t="shared" si="1942"/>
        <v>0.22630467390065601</v>
      </c>
      <c r="CI840" s="33">
        <f t="shared" si="1942"/>
        <v>0.31256465597477751</v>
      </c>
      <c r="CJ840" s="33">
        <f t="shared" si="1942"/>
        <v>0.46800209529373871</v>
      </c>
      <c r="CK840" s="33">
        <f t="shared" si="1942"/>
        <v>0.93650244523620618</v>
      </c>
      <c r="CL840" s="33">
        <f t="shared" si="1942"/>
        <v>1.2934667215193745</v>
      </c>
      <c r="CM840" s="33">
        <f t="shared" si="1942"/>
        <v>1.9367037324675591</v>
      </c>
      <c r="CN840" s="33">
        <f t="shared" si="1942"/>
        <v>0.78570221170639187</v>
      </c>
      <c r="CO840" s="33">
        <f t="shared" si="1942"/>
        <v>1.0851863431174069</v>
      </c>
      <c r="CP840" s="33">
        <f t="shared" si="1942"/>
        <v>1.6248461643215322</v>
      </c>
      <c r="CQ840" s="33">
        <f t="shared" si="1942"/>
        <v>0.46398629806540215</v>
      </c>
      <c r="CR840" s="33">
        <f t="shared" si="1942"/>
        <v>0.64084278566640163</v>
      </c>
      <c r="CS840" s="33">
        <f t="shared" si="1942"/>
        <v>0.95953192631592377</v>
      </c>
    </row>
    <row r="841" spans="1:111" ht="14.25" thickTop="1" thickBot="1" x14ac:dyDescent="0.25">
      <c r="H841" s="32">
        <f t="shared" ref="H841:H842" si="1943">H840</f>
        <v>3.5408183193798206E-15</v>
      </c>
      <c r="I841" s="32">
        <f t="shared" ref="I841:J841" si="1944">I836</f>
        <v>-0.35114855557950969</v>
      </c>
      <c r="J841" s="32">
        <f t="shared" si="1944"/>
        <v>-1.6278429877834614E-3</v>
      </c>
      <c r="K841" s="32">
        <f t="shared" si="1939"/>
        <v>-0.35114855557950969</v>
      </c>
      <c r="L841" s="32">
        <f>$CE$5-$CE$7*SUMPRODUCT($B$5:$CD$5,Q841:CS841)</f>
        <v>0</v>
      </c>
      <c r="M841" s="32">
        <f>SUMPRODUCT($B$7:$CD$7, LN(Q841:CS841))</f>
        <v>-487.23803414472997</v>
      </c>
      <c r="O841" s="48">
        <f t="shared" si="1940"/>
        <v>0.99999999999999967</v>
      </c>
      <c r="P841" s="39" t="s">
        <v>405</v>
      </c>
      <c r="Q841" s="32">
        <f t="shared" ref="Q841:AV841" si="1945">Q840/$O840</f>
        <v>8.179181415462429E-3</v>
      </c>
      <c r="R841" s="32">
        <f t="shared" si="1945"/>
        <v>1.129681937723292E-2</v>
      </c>
      <c r="S841" s="32">
        <f t="shared" si="1945"/>
        <v>1.6914692808794561E-2</v>
      </c>
      <c r="T841" s="32">
        <f t="shared" si="1945"/>
        <v>6.8621293631067563E-3</v>
      </c>
      <c r="U841" s="32">
        <f t="shared" si="1945"/>
        <v>9.4777499141508667E-3</v>
      </c>
      <c r="V841" s="32">
        <f t="shared" si="1945"/>
        <v>1.4191005712592759E-2</v>
      </c>
      <c r="W841" s="32">
        <f t="shared" si="1945"/>
        <v>4.0523419084170786E-3</v>
      </c>
      <c r="X841" s="32">
        <f t="shared" si="1945"/>
        <v>5.5969628583658077E-3</v>
      </c>
      <c r="Y841" s="32">
        <f t="shared" si="1945"/>
        <v>8.3803152241493459E-3</v>
      </c>
      <c r="Z841" s="32">
        <f t="shared" si="1945"/>
        <v>1.4014208193934079E-2</v>
      </c>
      <c r="AA841" s="32">
        <f t="shared" si="1945"/>
        <v>1.9355968603718774E-2</v>
      </c>
      <c r="AB841" s="32">
        <f t="shared" si="1945"/>
        <v>2.8981632087382258E-2</v>
      </c>
      <c r="AC841" s="32">
        <f t="shared" si="1945"/>
        <v>1.1757571407633253E-2</v>
      </c>
      <c r="AD841" s="32">
        <f t="shared" si="1945"/>
        <v>1.6239175262191152E-2</v>
      </c>
      <c r="AE841" s="32">
        <f t="shared" si="1945"/>
        <v>2.4314867030778387E-2</v>
      </c>
      <c r="AF841" s="32">
        <f t="shared" si="1945"/>
        <v>6.9432820098843974E-3</v>
      </c>
      <c r="AG841" s="32">
        <f t="shared" si="1945"/>
        <v>9.5898353107283629E-3</v>
      </c>
      <c r="AH841" s="32">
        <f t="shared" si="1945"/>
        <v>1.4358830831163847E-2</v>
      </c>
      <c r="AI841" s="32">
        <f t="shared" si="1945"/>
        <v>2.8732948675535285E-2</v>
      </c>
      <c r="AJ841" s="32">
        <f t="shared" si="1945"/>
        <v>3.9685014291185587E-2</v>
      </c>
      <c r="AK841" s="32">
        <f t="shared" si="1945"/>
        <v>5.9420249490830301E-2</v>
      </c>
      <c r="AL841" s="32">
        <f t="shared" si="1945"/>
        <v>2.4106227846015158E-2</v>
      </c>
      <c r="AM841" s="32">
        <f t="shared" si="1945"/>
        <v>3.3294737946273981E-2</v>
      </c>
      <c r="AN841" s="32">
        <f t="shared" si="1945"/>
        <v>4.9852108430230094E-2</v>
      </c>
      <c r="AO841" s="32">
        <f t="shared" si="1945"/>
        <v>1.4235621654038796E-2</v>
      </c>
      <c r="AP841" s="32">
        <f t="shared" si="1945"/>
        <v>1.9661777674264955E-2</v>
      </c>
      <c r="AQ841" s="32">
        <f t="shared" si="1945"/>
        <v>2.9439519065451187E-2</v>
      </c>
      <c r="AR841" s="32">
        <f t="shared" si="1945"/>
        <v>5.1920934921356751E-3</v>
      </c>
      <c r="AS841" s="32">
        <f t="shared" si="1945"/>
        <v>7.1711506801254987E-3</v>
      </c>
      <c r="AT841" s="32">
        <f t="shared" si="1945"/>
        <v>1.0737341794130028E-2</v>
      </c>
      <c r="AU841" s="32">
        <f t="shared" si="1945"/>
        <v>4.3560370407024849E-3</v>
      </c>
      <c r="AV841" s="32">
        <f t="shared" si="1945"/>
        <v>6.016416698659325E-3</v>
      </c>
      <c r="AW841" s="32">
        <f t="shared" ref="AW841:CB841" si="1946">AW840/$O840</f>
        <v>9.0083621654267129E-3</v>
      </c>
      <c r="AX841" s="32">
        <f t="shared" si="1946"/>
        <v>2.5724014399320454E-3</v>
      </c>
      <c r="AY841" s="32">
        <f t="shared" si="1946"/>
        <v>3.5529172121930765E-3</v>
      </c>
      <c r="AZ841" s="32">
        <f t="shared" si="1946"/>
        <v>5.3197719829388727E-3</v>
      </c>
      <c r="BA841" s="32">
        <f t="shared" si="1946"/>
        <v>8.8961322001739392E-3</v>
      </c>
      <c r="BB841" s="32">
        <f t="shared" si="1946"/>
        <v>1.2287048485238766E-2</v>
      </c>
      <c r="BC841" s="32">
        <f t="shared" si="1946"/>
        <v>1.8397359797876597E-2</v>
      </c>
      <c r="BD841" s="32">
        <f t="shared" si="1946"/>
        <v>7.4636332033774441E-3</v>
      </c>
      <c r="BE841" s="32">
        <f t="shared" si="1946"/>
        <v>1.0308527456926002E-2</v>
      </c>
      <c r="BF841" s="32">
        <f t="shared" si="1946"/>
        <v>1.5434926364878926E-2</v>
      </c>
      <c r="BG841" s="32">
        <f t="shared" si="1946"/>
        <v>4.4075522361482333E-3</v>
      </c>
      <c r="BH841" s="32">
        <f t="shared" si="1946"/>
        <v>6.0875678112918561E-3</v>
      </c>
      <c r="BI841" s="32">
        <f t="shared" si="1946"/>
        <v>9.1148965069077041E-3</v>
      </c>
      <c r="BJ841" s="32">
        <f t="shared" si="1946"/>
        <v>1.8239497114722045E-2</v>
      </c>
      <c r="BK841" s="32">
        <f t="shared" si="1946"/>
        <v>2.5191800251190114E-2</v>
      </c>
      <c r="BL841" s="32">
        <f t="shared" si="1946"/>
        <v>3.7719604812674945E-2</v>
      </c>
      <c r="BM841" s="32">
        <f t="shared" si="1946"/>
        <v>1.5302483508022149E-2</v>
      </c>
      <c r="BN841" s="32">
        <f t="shared" si="1946"/>
        <v>2.1135292571749155E-2</v>
      </c>
      <c r="BO841" s="32">
        <f t="shared" si="1946"/>
        <v>3.1645808376437115E-2</v>
      </c>
      <c r="BP841" s="32">
        <f t="shared" si="1946"/>
        <v>9.0366840875679109E-3</v>
      </c>
      <c r="BQ841" s="32">
        <f t="shared" si="1946"/>
        <v>1.2481174181242673E-2</v>
      </c>
      <c r="BR841" s="32">
        <f t="shared" si="1946"/>
        <v>1.868802360372775E-2</v>
      </c>
      <c r="BS841" s="32">
        <f t="shared" si="1946"/>
        <v>2.0922223163097869E-3</v>
      </c>
      <c r="BT841" s="32">
        <f t="shared" si="1946"/>
        <v>2.8897094224717428E-3</v>
      </c>
      <c r="BU841" s="32">
        <f t="shared" si="1946"/>
        <v>4.326753005035754E-3</v>
      </c>
      <c r="BV841" s="32">
        <f t="shared" si="1946"/>
        <v>1.7553223802757416E-3</v>
      </c>
      <c r="BW841" s="32">
        <f t="shared" si="1946"/>
        <v>2.4243941870885264E-3</v>
      </c>
      <c r="BX841" s="32">
        <f t="shared" si="1946"/>
        <v>3.6300379383488231E-3</v>
      </c>
      <c r="BY841" s="32">
        <f t="shared" si="1946"/>
        <v>1.0365829712591426E-3</v>
      </c>
      <c r="BZ841" s="32">
        <f t="shared" si="1946"/>
        <v>1.4316946893600478E-3</v>
      </c>
      <c r="CA841" s="32">
        <f t="shared" si="1946"/>
        <v>2.1436720423549408E-3</v>
      </c>
      <c r="CB841" s="32">
        <f t="shared" si="1946"/>
        <v>3.5848133987259946E-3</v>
      </c>
      <c r="CC841" s="32">
        <f t="shared" ref="CC841:CS841" si="1947">CC840/$O840</f>
        <v>4.951227685197691E-3</v>
      </c>
      <c r="CD841" s="32">
        <f t="shared" si="1947"/>
        <v>7.4134579411175433E-3</v>
      </c>
      <c r="CE841" s="32">
        <f t="shared" si="1947"/>
        <v>3.0075690995374979E-3</v>
      </c>
      <c r="CF841" s="32">
        <f t="shared" si="1947"/>
        <v>4.1539566316247632E-3</v>
      </c>
      <c r="CG841" s="32">
        <f t="shared" si="1947"/>
        <v>6.2197064517639728E-3</v>
      </c>
      <c r="CH841" s="32">
        <f t="shared" si="1947"/>
        <v>1.7760811053841995E-3</v>
      </c>
      <c r="CI841" s="32">
        <f t="shared" si="1947"/>
        <v>2.4530654631172671E-3</v>
      </c>
      <c r="CJ841" s="32">
        <f t="shared" si="1947"/>
        <v>3.6729673515108756E-3</v>
      </c>
      <c r="CK841" s="32">
        <f t="shared" si="1947"/>
        <v>7.3498450980304976E-3</v>
      </c>
      <c r="CL841" s="32">
        <f t="shared" si="1947"/>
        <v>1.015136702630492E-2</v>
      </c>
      <c r="CM841" s="32">
        <f t="shared" si="1947"/>
        <v>1.5199610536867114E-2</v>
      </c>
      <c r="CN841" s="32">
        <f t="shared" si="1947"/>
        <v>6.1663368617958254E-3</v>
      </c>
      <c r="CO841" s="32">
        <f t="shared" si="1947"/>
        <v>8.5167439390928731E-3</v>
      </c>
      <c r="CP841" s="32">
        <f t="shared" si="1947"/>
        <v>1.2752094430335573E-2</v>
      </c>
      <c r="CQ841" s="32">
        <f t="shared" si="1947"/>
        <v>3.6414506291322923E-3</v>
      </c>
      <c r="CR841" s="32">
        <f t="shared" si="1947"/>
        <v>5.0294531859448833E-3</v>
      </c>
      <c r="CS841" s="32">
        <f t="shared" si="1947"/>
        <v>7.5305847421018555E-3</v>
      </c>
    </row>
    <row r="842" spans="1:111" ht="13.5" thickTop="1" x14ac:dyDescent="0.2">
      <c r="H842" s="34">
        <f t="shared" si="1943"/>
        <v>3.5408183193798206E-15</v>
      </c>
      <c r="I842" s="34">
        <f t="shared" ref="I842:J842" si="1948">I837</f>
        <v>0.36329528352233337</v>
      </c>
      <c r="J842" s="34">
        <f t="shared" si="1948"/>
        <v>-0.36188412729285879</v>
      </c>
      <c r="K842" s="34">
        <f t="shared" si="1939"/>
        <v>0.36329528352233209</v>
      </c>
      <c r="L842" s="34">
        <f>$CE$6-$CE$7*SUMPRODUCT($B$6:$CD$6,Q841:CS841)</f>
        <v>3.1974423109204508E-14</v>
      </c>
    </row>
    <row r="844" spans="1:111" ht="27.75" customHeight="1" x14ac:dyDescent="0.2">
      <c r="A844" s="40" t="s">
        <v>393</v>
      </c>
      <c r="B844" s="40"/>
      <c r="C844" s="40">
        <f>1+C786</f>
        <v>15</v>
      </c>
      <c r="D844" s="40"/>
    </row>
    <row r="845" spans="1:111" x14ac:dyDescent="0.2">
      <c r="B845" s="37" t="s">
        <v>388</v>
      </c>
      <c r="D845" s="37" t="s">
        <v>389</v>
      </c>
      <c r="F845" s="37" t="s">
        <v>387</v>
      </c>
      <c r="H845" s="37" t="s">
        <v>394</v>
      </c>
      <c r="I845" s="37"/>
      <c r="J845" s="37"/>
      <c r="K845" s="37"/>
      <c r="M845" s="37" t="s">
        <v>395</v>
      </c>
      <c r="N845" s="37" t="s">
        <v>396</v>
      </c>
      <c r="P845" s="37" t="s">
        <v>397</v>
      </c>
      <c r="R845" s="37" t="s">
        <v>398</v>
      </c>
      <c r="T845" s="37" t="s">
        <v>399</v>
      </c>
      <c r="V845" s="37" t="s">
        <v>400</v>
      </c>
      <c r="X845" s="37" t="s">
        <v>401</v>
      </c>
      <c r="Y845" s="37"/>
      <c r="Z845" s="37"/>
      <c r="AA845" s="37"/>
      <c r="AC845" s="37" t="s">
        <v>375</v>
      </c>
    </row>
    <row r="846" spans="1:111" x14ac:dyDescent="0.2">
      <c r="B846" s="36">
        <f>K839</f>
        <v>-0.68168263192240652</v>
      </c>
      <c r="D846" s="36">
        <f>$CE$3-$CE$7*SUMPRODUCT($B$3:$CD$3,AE848:DG848)</f>
        <v>-7.1054273576010019E-14</v>
      </c>
      <c r="F846" s="36">
        <f>SUMPRODUCT(D846:D849,D846:D849)</f>
        <v>1.0160528459246632E-26</v>
      </c>
      <c r="H846" s="36">
        <f t="shared" ref="H846:K849" si="1949">X788</f>
        <v>-1.6248416859233564E-2</v>
      </c>
      <c r="I846" s="36">
        <f t="shared" si="1949"/>
        <v>-3.2733715275352752E-3</v>
      </c>
      <c r="J846" s="36">
        <f t="shared" si="1949"/>
        <v>8.0862321234541421E-6</v>
      </c>
      <c r="K846" s="36">
        <f t="shared" si="1949"/>
        <v>-5.0979003726305504E-4</v>
      </c>
      <c r="M846" s="36">
        <f t="array" ref="M846:M849">MMULT(H846:K849,D846:D849)</f>
        <v>9.2889088191465715E-16</v>
      </c>
      <c r="N846" s="36">
        <f>IFERROR(M846/(MAX(ABS(M846),ABS(M847),ABS(M848),ABS(M849))),0)</f>
        <v>1</v>
      </c>
      <c r="P846" s="36">
        <f>L897</f>
        <v>5.6843418860808015E-14</v>
      </c>
      <c r="R846" s="36">
        <f>H897*J897</f>
        <v>-2.0608669124515364E-15</v>
      </c>
      <c r="T846" s="36">
        <f>P846-D846</f>
        <v>1.2789769243681803E-13</v>
      </c>
      <c r="V846" s="36">
        <f t="array" ref="V846:V849">MMULT(H846:K849,T846:T849)</f>
        <v>-1.8525064472690851E-15</v>
      </c>
      <c r="X846" s="36">
        <f t="array" ref="X846:AA849">H846:K849+MMULT(R846:R849,TRANSPOSE(R846:R849))*((SUMPRODUCT(R846:R849,T846:T849)+SUMPRODUCT(V846:V849,T846:T849))/SUMPRODUCT(R846:R849,T846:T849)^2)-(MMULT(V846:V849,TRANSPOSE(R846:R849))+MMULT(R846:R849,TRANSPOSE(V846:V849)))/SUMPRODUCT(R846:R849,T846:T849)</f>
        <v>-1.5515335837097896E-2</v>
      </c>
      <c r="Y846" s="36">
        <v>6.9816201941200022E-4</v>
      </c>
      <c r="Z846" s="36">
        <v>8.3943791715347103E-6</v>
      </c>
      <c r="AA846" s="36">
        <v>9.9593996679084047E-4</v>
      </c>
      <c r="AC846" s="43">
        <f>SUM(AE846:DG846)</f>
        <v>7.3626050838260513</v>
      </c>
      <c r="AD846" s="37" t="s">
        <v>402</v>
      </c>
      <c r="AE846" s="36">
        <f t="shared" ref="AE846:BJ846" si="1950">SUMPRODUCT(B$3:B$6,$B846:$B849)</f>
        <v>4.1309690178698399E-2</v>
      </c>
      <c r="AF846" s="36">
        <f t="shared" si="1950"/>
        <v>0.36423883108743804</v>
      </c>
      <c r="AG846" s="36">
        <f t="shared" si="1950"/>
        <v>0.76790025722336264</v>
      </c>
      <c r="AH846" s="36">
        <f t="shared" si="1950"/>
        <v>-0.13426458761105645</v>
      </c>
      <c r="AI846" s="36">
        <f t="shared" si="1950"/>
        <v>0.1886645532976832</v>
      </c>
      <c r="AJ846" s="36">
        <f t="shared" si="1950"/>
        <v>0.59232597943360776</v>
      </c>
      <c r="AK846" s="36">
        <f t="shared" si="1950"/>
        <v>-0.66098742098032104</v>
      </c>
      <c r="AL846" s="36">
        <f t="shared" si="1950"/>
        <v>-0.33805828007158134</v>
      </c>
      <c r="AM846" s="36">
        <f t="shared" si="1950"/>
        <v>6.5603146064343199E-2</v>
      </c>
      <c r="AN846" s="36">
        <f t="shared" si="1950"/>
        <v>0.57978930200802903</v>
      </c>
      <c r="AO846" s="36">
        <f t="shared" si="1950"/>
        <v>0.90271844291676862</v>
      </c>
      <c r="AP846" s="36">
        <f t="shared" si="1950"/>
        <v>1.3063798690526931</v>
      </c>
      <c r="AQ846" s="36">
        <f t="shared" si="1950"/>
        <v>0.40421502421827415</v>
      </c>
      <c r="AR846" s="36">
        <f t="shared" si="1950"/>
        <v>0.72714416512701374</v>
      </c>
      <c r="AS846" s="36">
        <f t="shared" si="1950"/>
        <v>1.1308055912629382</v>
      </c>
      <c r="AT846" s="36">
        <f t="shared" si="1950"/>
        <v>-0.12250780915099041</v>
      </c>
      <c r="AU846" s="36">
        <f t="shared" si="1950"/>
        <v>0.20042133175774923</v>
      </c>
      <c r="AV846" s="36">
        <f t="shared" si="1950"/>
        <v>0.60408275789367383</v>
      </c>
      <c r="AW846" s="36">
        <f t="shared" si="1950"/>
        <v>1.2977621177804699</v>
      </c>
      <c r="AX846" s="36">
        <f t="shared" si="1950"/>
        <v>1.6206912586892097</v>
      </c>
      <c r="AY846" s="36">
        <f t="shared" si="1950"/>
        <v>2.0243526848251343</v>
      </c>
      <c r="AZ846" s="36">
        <f t="shared" si="1950"/>
        <v>1.122187839990715</v>
      </c>
      <c r="BA846" s="36">
        <f t="shared" si="1950"/>
        <v>1.4451169808994548</v>
      </c>
      <c r="BB846" s="36">
        <f t="shared" si="1950"/>
        <v>1.8487784070353794</v>
      </c>
      <c r="BC846" s="36">
        <f t="shared" si="1950"/>
        <v>0.59546500662145052</v>
      </c>
      <c r="BD846" s="36">
        <f t="shared" si="1950"/>
        <v>0.91839414753019011</v>
      </c>
      <c r="BE846" s="36">
        <f t="shared" si="1950"/>
        <v>1.3220555736661148</v>
      </c>
      <c r="BF846" s="36">
        <f t="shared" si="1950"/>
        <v>-0.41314539776957265</v>
      </c>
      <c r="BG846" s="36">
        <f t="shared" si="1950"/>
        <v>-9.0216256860833011E-2</v>
      </c>
      <c r="BH846" s="36">
        <f t="shared" si="1950"/>
        <v>0.31344516927509153</v>
      </c>
      <c r="BI846" s="36">
        <f t="shared" si="1950"/>
        <v>-0.58871967555932747</v>
      </c>
      <c r="BJ846" s="36">
        <f t="shared" si="1950"/>
        <v>-0.26579053465058788</v>
      </c>
      <c r="BK846" s="36">
        <f t="shared" ref="BK846:CP846" si="1951">SUMPRODUCT(AH$3:AH$6,$B846:$B849)</f>
        <v>0.13787089148533668</v>
      </c>
      <c r="BL846" s="36">
        <f t="shared" si="1951"/>
        <v>-1.115442508928592</v>
      </c>
      <c r="BM846" s="36">
        <f t="shared" si="1951"/>
        <v>-0.7925133680198525</v>
      </c>
      <c r="BN846" s="36">
        <f t="shared" si="1951"/>
        <v>-0.38885194188392791</v>
      </c>
      <c r="BO846" s="36">
        <f t="shared" si="1951"/>
        <v>0.12533421405975798</v>
      </c>
      <c r="BP846" s="36">
        <f t="shared" si="1951"/>
        <v>0.44826335496849762</v>
      </c>
      <c r="BQ846" s="36">
        <f t="shared" si="1951"/>
        <v>0.85192478110442216</v>
      </c>
      <c r="BR846" s="36">
        <f t="shared" si="1951"/>
        <v>-5.0240063729996842E-2</v>
      </c>
      <c r="BS846" s="36">
        <f t="shared" si="1951"/>
        <v>0.2726890771787428</v>
      </c>
      <c r="BT846" s="36">
        <f t="shared" si="1951"/>
        <v>0.67635050331466728</v>
      </c>
      <c r="BU846" s="36">
        <f t="shared" si="1951"/>
        <v>-0.57696289709926141</v>
      </c>
      <c r="BV846" s="36">
        <f t="shared" si="1951"/>
        <v>-0.25403375619052176</v>
      </c>
      <c r="BW846" s="36">
        <f t="shared" si="1951"/>
        <v>0.1496276699454028</v>
      </c>
      <c r="BX846" s="36">
        <f t="shared" si="1951"/>
        <v>0.84330702983219885</v>
      </c>
      <c r="BY846" s="36">
        <f t="shared" si="1951"/>
        <v>1.1662361707409385</v>
      </c>
      <c r="BZ846" s="36">
        <f t="shared" si="1951"/>
        <v>1.5698975968768631</v>
      </c>
      <c r="CA846" s="36">
        <f t="shared" si="1951"/>
        <v>0.66773275204244398</v>
      </c>
      <c r="CB846" s="36">
        <f t="shared" si="1951"/>
        <v>0.99066189295118356</v>
      </c>
      <c r="CC846" s="36">
        <f t="shared" si="1951"/>
        <v>1.3943233190871083</v>
      </c>
      <c r="CD846" s="36">
        <f t="shared" si="1951"/>
        <v>0.14100991867317936</v>
      </c>
      <c r="CE846" s="36">
        <f t="shared" si="1951"/>
        <v>0.463939059581919</v>
      </c>
      <c r="CF846" s="36">
        <f t="shared" si="1951"/>
        <v>0.86760048571784354</v>
      </c>
      <c r="CG846" s="36">
        <f t="shared" si="1951"/>
        <v>-1.3220555736661148</v>
      </c>
      <c r="CH846" s="36">
        <f t="shared" si="1951"/>
        <v>-0.99912643275737512</v>
      </c>
      <c r="CI846" s="36">
        <f t="shared" si="1951"/>
        <v>-0.59546500662145052</v>
      </c>
      <c r="CJ846" s="36">
        <f t="shared" si="1951"/>
        <v>-1.4976298514558697</v>
      </c>
      <c r="CK846" s="36">
        <f t="shared" si="1951"/>
        <v>-1.1747007105471299</v>
      </c>
      <c r="CL846" s="36">
        <f t="shared" si="1951"/>
        <v>-0.77103928441120539</v>
      </c>
      <c r="CM846" s="36">
        <f t="shared" si="1951"/>
        <v>-2.0243526848251343</v>
      </c>
      <c r="CN846" s="36">
        <f t="shared" si="1951"/>
        <v>-1.7014235439163945</v>
      </c>
      <c r="CO846" s="36">
        <f t="shared" si="1951"/>
        <v>-1.2977621177804699</v>
      </c>
      <c r="CP846" s="36">
        <f t="shared" si="1951"/>
        <v>-0.78357596183678413</v>
      </c>
      <c r="CQ846" s="36">
        <f t="shared" ref="CQ846:DG846" si="1952">SUMPRODUCT(BN$3:BN$6,$B846:$B849)</f>
        <v>-0.46064682092804443</v>
      </c>
      <c r="CR846" s="36">
        <f t="shared" si="1952"/>
        <v>-5.6985394792119892E-2</v>
      </c>
      <c r="CS846" s="36">
        <f t="shared" si="1952"/>
        <v>-0.95915023962653889</v>
      </c>
      <c r="CT846" s="36">
        <f t="shared" si="1952"/>
        <v>-0.6362210987177993</v>
      </c>
      <c r="CU846" s="36">
        <f t="shared" si="1952"/>
        <v>-0.23255967258187471</v>
      </c>
      <c r="CV846" s="36">
        <f t="shared" si="1952"/>
        <v>-1.4858730729958034</v>
      </c>
      <c r="CW846" s="36">
        <f t="shared" si="1952"/>
        <v>-1.1629439320870638</v>
      </c>
      <c r="CX846" s="36">
        <f t="shared" si="1952"/>
        <v>-0.75928250595113933</v>
      </c>
      <c r="CY846" s="36">
        <f t="shared" si="1952"/>
        <v>-6.5603146064343199E-2</v>
      </c>
      <c r="CZ846" s="36">
        <f t="shared" si="1952"/>
        <v>0.25732599484439644</v>
      </c>
      <c r="DA846" s="36">
        <f t="shared" si="1952"/>
        <v>0.66098742098032104</v>
      </c>
      <c r="DB846" s="36">
        <f t="shared" si="1952"/>
        <v>-0.24117742385409804</v>
      </c>
      <c r="DC846" s="36">
        <f t="shared" si="1952"/>
        <v>8.1751717054641598E-2</v>
      </c>
      <c r="DD846" s="36">
        <f t="shared" si="1952"/>
        <v>0.48541314319056617</v>
      </c>
      <c r="DE846" s="36">
        <f t="shared" si="1952"/>
        <v>-0.76790025722336264</v>
      </c>
      <c r="DF846" s="36">
        <f t="shared" si="1952"/>
        <v>-0.44497111631462294</v>
      </c>
      <c r="DG846" s="36">
        <f t="shared" si="1952"/>
        <v>-4.1309690178698399E-2</v>
      </c>
    </row>
    <row r="847" spans="1:111" x14ac:dyDescent="0.2">
      <c r="B847" s="35">
        <f t="shared" ref="B847:B849" si="1953">K840</f>
        <v>0.62822621380088572</v>
      </c>
      <c r="D847" s="35">
        <f>$CE$4-$CE$7*SUMPRODUCT($B$4:$CD$4,AE848:DG848)</f>
        <v>6.3948846218409017E-14</v>
      </c>
      <c r="F847" s="37" t="s">
        <v>403</v>
      </c>
      <c r="H847" s="35">
        <f t="shared" si="1949"/>
        <v>-3.2733715275352752E-3</v>
      </c>
      <c r="I847" s="35">
        <f t="shared" si="1949"/>
        <v>-1.4045556971120705E-2</v>
      </c>
      <c r="J847" s="35">
        <f t="shared" si="1949"/>
        <v>2.2025957088992484E-5</v>
      </c>
      <c r="K847" s="35">
        <f t="shared" si="1949"/>
        <v>1.2995270435473179E-3</v>
      </c>
      <c r="M847" s="35">
        <v>-6.2405849923245185E-16</v>
      </c>
      <c r="N847" s="35">
        <f>IFERROR(M847/(MAX(ABS(M846),ABS(M847),ABS(M848),ABS(M849))),0)</f>
        <v>-0.67183187108707987</v>
      </c>
      <c r="P847" s="35">
        <f>L898</f>
        <v>0</v>
      </c>
      <c r="R847" s="35">
        <f>H898*J898</f>
        <v>1.384556073853769E-15</v>
      </c>
      <c r="T847" s="35">
        <f>P847-D847</f>
        <v>-6.3948846218409017E-14</v>
      </c>
      <c r="V847" s="35">
        <v>4.3798887040572127E-16</v>
      </c>
      <c r="X847" s="35">
        <v>6.9816201941200022E-4</v>
      </c>
      <c r="Y847" s="35">
        <v>-1.9712844629161449E-2</v>
      </c>
      <c r="Z847" s="35">
        <v>1.8911252255070557E-5</v>
      </c>
      <c r="AA847" s="35">
        <v>-1.0836502909832037E-3</v>
      </c>
      <c r="AC847" s="43">
        <f t="shared" ref="AC847:AC848" si="1954">SUM(AE847:DG847)</f>
        <v>127.417984018079</v>
      </c>
      <c r="AD847" s="37" t="s">
        <v>404</v>
      </c>
      <c r="AE847" s="35">
        <f>EXP(AE846)</f>
        <v>1.0421748068763605</v>
      </c>
      <c r="AF847" s="35">
        <f t="shared" ref="AF847:CQ847" si="1955">EXP(AF846)</f>
        <v>1.4394179508633893</v>
      </c>
      <c r="AG847" s="35">
        <f t="shared" si="1955"/>
        <v>2.1552360579817011</v>
      </c>
      <c r="AH847" s="35">
        <f t="shared" si="1955"/>
        <v>0.87435868951832729</v>
      </c>
      <c r="AI847" s="35">
        <f t="shared" si="1955"/>
        <v>1.2076357870886247</v>
      </c>
      <c r="AJ847" s="35">
        <f t="shared" si="1955"/>
        <v>1.8081893390876118</v>
      </c>
      <c r="AK847" s="35">
        <f t="shared" si="1955"/>
        <v>0.5163412365224791</v>
      </c>
      <c r="AL847" s="35">
        <f t="shared" si="1955"/>
        <v>0.71315372403703625</v>
      </c>
      <c r="AM847" s="35">
        <f t="shared" si="1955"/>
        <v>1.0678028712971255</v>
      </c>
      <c r="AN847" s="35">
        <f t="shared" si="1955"/>
        <v>1.7856621556807242</v>
      </c>
      <c r="AO847" s="35">
        <f t="shared" si="1955"/>
        <v>2.4662984982030776</v>
      </c>
      <c r="AP847" s="35">
        <f t="shared" si="1955"/>
        <v>3.6927811341279178</v>
      </c>
      <c r="AQ847" s="35">
        <f t="shared" si="1955"/>
        <v>1.4981260457092365</v>
      </c>
      <c r="AR847" s="35">
        <f t="shared" si="1955"/>
        <v>2.069162974024656</v>
      </c>
      <c r="AS847" s="35">
        <f t="shared" si="1955"/>
        <v>3.0981513387294366</v>
      </c>
      <c r="AT847" s="35">
        <f t="shared" si="1955"/>
        <v>0.88469899616846559</v>
      </c>
      <c r="AU847" s="35">
        <f t="shared" si="1955"/>
        <v>1.2219174823583963</v>
      </c>
      <c r="AV847" s="35">
        <f t="shared" si="1955"/>
        <v>1.8295732773635351</v>
      </c>
      <c r="AW847" s="35">
        <f t="shared" si="1955"/>
        <v>3.6610943951316393</v>
      </c>
      <c r="AX847" s="35">
        <f t="shared" si="1955"/>
        <v>5.0565845167115215</v>
      </c>
      <c r="AY847" s="35">
        <f t="shared" si="1955"/>
        <v>7.5712083999728819</v>
      </c>
      <c r="AZ847" s="35">
        <f t="shared" si="1955"/>
        <v>3.0715669544197302</v>
      </c>
      <c r="BA847" s="35">
        <f t="shared" si="1955"/>
        <v>4.2423483875244665</v>
      </c>
      <c r="BB847" s="35">
        <f t="shared" si="1955"/>
        <v>6.352055155230599</v>
      </c>
      <c r="BC847" s="35">
        <f t="shared" si="1955"/>
        <v>1.8138742124017346</v>
      </c>
      <c r="BD847" s="35">
        <f t="shared" si="1955"/>
        <v>2.5052640734665146</v>
      </c>
      <c r="BE847" s="35">
        <f t="shared" si="1955"/>
        <v>3.7511241697815914</v>
      </c>
      <c r="BF847" s="35">
        <f t="shared" si="1955"/>
        <v>0.66156608560131547</v>
      </c>
      <c r="BG847" s="35">
        <f t="shared" si="1955"/>
        <v>0.91373356275146711</v>
      </c>
      <c r="BH847" s="35">
        <f t="shared" si="1955"/>
        <v>1.3681304451211116</v>
      </c>
      <c r="BI847" s="35">
        <f t="shared" si="1955"/>
        <v>0.55503745803438931</v>
      </c>
      <c r="BJ847" s="35">
        <f t="shared" si="1955"/>
        <v>0.76659968675587742</v>
      </c>
      <c r="BK847" s="35">
        <f t="shared" si="1955"/>
        <v>1.1478273464234083</v>
      </c>
      <c r="BL847" s="35">
        <f t="shared" si="1955"/>
        <v>0.32777020556134479</v>
      </c>
      <c r="BM847" s="35">
        <f t="shared" si="1955"/>
        <v>0.45270554856077522</v>
      </c>
      <c r="BN847" s="35">
        <f t="shared" si="1955"/>
        <v>0.67783462150192975</v>
      </c>
      <c r="BO847" s="35">
        <f t="shared" si="1955"/>
        <v>1.133527230504481</v>
      </c>
      <c r="BP847" s="35">
        <f t="shared" si="1955"/>
        <v>1.5655909475215148</v>
      </c>
      <c r="BQ847" s="35">
        <f t="shared" si="1955"/>
        <v>2.3441544967006891</v>
      </c>
      <c r="BR847" s="35">
        <f t="shared" si="1955"/>
        <v>0.95100109622475093</v>
      </c>
      <c r="BS847" s="35">
        <f t="shared" si="1955"/>
        <v>1.3134917867565259</v>
      </c>
      <c r="BT847" s="35">
        <f t="shared" si="1955"/>
        <v>1.9666872008803691</v>
      </c>
      <c r="BU847" s="35">
        <f t="shared" si="1955"/>
        <v>0.56160142038438388</v>
      </c>
      <c r="BV847" s="35">
        <f t="shared" si="1955"/>
        <v>0.77566561808815782</v>
      </c>
      <c r="BW847" s="35">
        <f t="shared" si="1955"/>
        <v>1.1614017374436099</v>
      </c>
      <c r="BX847" s="35">
        <f t="shared" si="1955"/>
        <v>2.3240399518614514</v>
      </c>
      <c r="BY847" s="35">
        <f t="shared" si="1955"/>
        <v>3.2098884017927802</v>
      </c>
      <c r="BZ847" s="35">
        <f t="shared" si="1955"/>
        <v>4.8061560031896722</v>
      </c>
      <c r="CA847" s="35">
        <f t="shared" si="1955"/>
        <v>1.9498115990620837</v>
      </c>
      <c r="CB847" s="35">
        <f t="shared" si="1955"/>
        <v>2.6930163711245574</v>
      </c>
      <c r="CC847" s="35">
        <f t="shared" si="1955"/>
        <v>4.0322451059480544</v>
      </c>
      <c r="CD847" s="35">
        <f t="shared" si="1955"/>
        <v>1.1514360686461569</v>
      </c>
      <c r="CE847" s="35">
        <f t="shared" si="1955"/>
        <v>1.5903260523524392</v>
      </c>
      <c r="CF847" s="35">
        <f t="shared" si="1955"/>
        <v>2.3811902928692654</v>
      </c>
      <c r="CG847" s="35">
        <f t="shared" si="1955"/>
        <v>0.26658674966182866</v>
      </c>
      <c r="CH847" s="35">
        <f t="shared" si="1955"/>
        <v>0.36820094900939682</v>
      </c>
      <c r="CI847" s="35">
        <f t="shared" si="1955"/>
        <v>0.551306145245821</v>
      </c>
      <c r="CJ847" s="35">
        <f t="shared" si="1955"/>
        <v>0.22365963899655084</v>
      </c>
      <c r="CK847" s="35">
        <f t="shared" si="1955"/>
        <v>0.30891141978396947</v>
      </c>
      <c r="CL847" s="35">
        <f t="shared" si="1955"/>
        <v>0.46253211601355076</v>
      </c>
      <c r="CM847" s="35">
        <f t="shared" si="1955"/>
        <v>0.13207931246531027</v>
      </c>
      <c r="CN847" s="35">
        <f t="shared" si="1955"/>
        <v>0.18242365104764716</v>
      </c>
      <c r="CO847" s="35">
        <f t="shared" si="1955"/>
        <v>0.27314237003278463</v>
      </c>
      <c r="CP847" s="35">
        <f t="shared" si="1955"/>
        <v>0.4567696963466642</v>
      </c>
      <c r="CQ847" s="35">
        <f t="shared" si="1955"/>
        <v>0.63087545006238965</v>
      </c>
      <c r="CR847" s="35">
        <f t="shared" ref="CR847:DG847" si="1956">EXP(CR846)</f>
        <v>0.94460786546001596</v>
      </c>
      <c r="CS847" s="35">
        <f t="shared" si="1956"/>
        <v>0.38321839145813713</v>
      </c>
      <c r="CT847" s="35">
        <f t="shared" si="1956"/>
        <v>0.52928877970015731</v>
      </c>
      <c r="CU847" s="35">
        <f t="shared" si="1956"/>
        <v>0.79250245726800472</v>
      </c>
      <c r="CV847" s="35">
        <f t="shared" si="1956"/>
        <v>0.22630467390065601</v>
      </c>
      <c r="CW847" s="35">
        <f t="shared" si="1956"/>
        <v>0.31256465597477751</v>
      </c>
      <c r="CX847" s="35">
        <f t="shared" si="1956"/>
        <v>0.46800209529373871</v>
      </c>
      <c r="CY847" s="35">
        <f t="shared" si="1956"/>
        <v>0.93650244523620618</v>
      </c>
      <c r="CZ847" s="35">
        <f t="shared" si="1956"/>
        <v>1.2934667215193745</v>
      </c>
      <c r="DA847" s="35">
        <f t="shared" si="1956"/>
        <v>1.9367037324675591</v>
      </c>
      <c r="DB847" s="35">
        <f t="shared" si="1956"/>
        <v>0.78570221170639187</v>
      </c>
      <c r="DC847" s="35">
        <f t="shared" si="1956"/>
        <v>1.0851863431174069</v>
      </c>
      <c r="DD847" s="35">
        <f t="shared" si="1956"/>
        <v>1.6248461643215322</v>
      </c>
      <c r="DE847" s="35">
        <f t="shared" si="1956"/>
        <v>0.46398629806540215</v>
      </c>
      <c r="DF847" s="35">
        <f t="shared" si="1956"/>
        <v>0.64084278566640163</v>
      </c>
      <c r="DG847" s="35">
        <f t="shared" si="1956"/>
        <v>0.95953192631592377</v>
      </c>
    </row>
    <row r="848" spans="1:111" x14ac:dyDescent="0.2">
      <c r="B848" s="36">
        <f t="shared" si="1953"/>
        <v>-0.35114855557950969</v>
      </c>
      <c r="D848" s="36">
        <f>$CE$5-$CE$7*SUMPRODUCT($B$5:$CD$5,AE848:DG848)</f>
        <v>0</v>
      </c>
      <c r="F848" s="36">
        <f>SUMPRODUCT($B$7:$CD$7, LN(AE848:DG848))</f>
        <v>-487.23803414472997</v>
      </c>
      <c r="H848" s="36">
        <f t="shared" si="1949"/>
        <v>8.0862321234541421E-6</v>
      </c>
      <c r="I848" s="36">
        <f t="shared" si="1949"/>
        <v>2.2025957088992484E-5</v>
      </c>
      <c r="J848" s="36">
        <f t="shared" si="1949"/>
        <v>-1.4519504775323712E-2</v>
      </c>
      <c r="K848" s="36">
        <f t="shared" si="1949"/>
        <v>-4.5005105346636193E-5</v>
      </c>
      <c r="M848" s="36">
        <v>-6.0503908722944234E-19</v>
      </c>
      <c r="N848" s="36">
        <f>IFERROR(M848/(MAX(ABS(M846),ABS(M847),ABS(M848),ABS(M849))),0)</f>
        <v>-6.5135647147522644E-4</v>
      </c>
      <c r="P848" s="36">
        <f>L899</f>
        <v>0</v>
      </c>
      <c r="R848" s="36">
        <f>H899*J899</f>
        <v>1.3423590002744772E-18</v>
      </c>
      <c r="T848" s="36">
        <f>P848-D848</f>
        <v>0</v>
      </c>
      <c r="V848" s="36">
        <v>1.0646881668286672E-18</v>
      </c>
      <c r="X848" s="36">
        <v>8.3943791715347103E-6</v>
      </c>
      <c r="Y848" s="36">
        <v>1.8911252255070557E-5</v>
      </c>
      <c r="Z848" s="36">
        <v>-1.4519505487771665E-2</v>
      </c>
      <c r="AA848" s="36">
        <v>-4.6227262083957614E-5</v>
      </c>
      <c r="AC848" s="44">
        <f t="shared" si="1954"/>
        <v>0.99999999999999967</v>
      </c>
      <c r="AD848" s="37" t="s">
        <v>405</v>
      </c>
      <c r="AE848" s="36">
        <f t="shared" ref="AE848:BJ848" si="1957">AE847/$AC847</f>
        <v>8.179181415462429E-3</v>
      </c>
      <c r="AF848" s="36">
        <f t="shared" si="1957"/>
        <v>1.129681937723292E-2</v>
      </c>
      <c r="AG848" s="36">
        <f t="shared" si="1957"/>
        <v>1.6914692808794561E-2</v>
      </c>
      <c r="AH848" s="36">
        <f t="shared" si="1957"/>
        <v>6.8621293631067563E-3</v>
      </c>
      <c r="AI848" s="36">
        <f t="shared" si="1957"/>
        <v>9.4777499141508667E-3</v>
      </c>
      <c r="AJ848" s="36">
        <f t="shared" si="1957"/>
        <v>1.4191005712592759E-2</v>
      </c>
      <c r="AK848" s="36">
        <f t="shared" si="1957"/>
        <v>4.0523419084170786E-3</v>
      </c>
      <c r="AL848" s="36">
        <f t="shared" si="1957"/>
        <v>5.5969628583658077E-3</v>
      </c>
      <c r="AM848" s="36">
        <f t="shared" si="1957"/>
        <v>8.3803152241493459E-3</v>
      </c>
      <c r="AN848" s="36">
        <f t="shared" si="1957"/>
        <v>1.4014208193934079E-2</v>
      </c>
      <c r="AO848" s="36">
        <f t="shared" si="1957"/>
        <v>1.9355968603718774E-2</v>
      </c>
      <c r="AP848" s="36">
        <f t="shared" si="1957"/>
        <v>2.8981632087382258E-2</v>
      </c>
      <c r="AQ848" s="36">
        <f t="shared" si="1957"/>
        <v>1.1757571407633253E-2</v>
      </c>
      <c r="AR848" s="36">
        <f t="shared" si="1957"/>
        <v>1.6239175262191152E-2</v>
      </c>
      <c r="AS848" s="36">
        <f t="shared" si="1957"/>
        <v>2.4314867030778387E-2</v>
      </c>
      <c r="AT848" s="36">
        <f t="shared" si="1957"/>
        <v>6.9432820098843974E-3</v>
      </c>
      <c r="AU848" s="36">
        <f t="shared" si="1957"/>
        <v>9.5898353107283629E-3</v>
      </c>
      <c r="AV848" s="36">
        <f t="shared" si="1957"/>
        <v>1.4358830831163847E-2</v>
      </c>
      <c r="AW848" s="36">
        <f t="shared" si="1957"/>
        <v>2.8732948675535285E-2</v>
      </c>
      <c r="AX848" s="36">
        <f t="shared" si="1957"/>
        <v>3.9685014291185587E-2</v>
      </c>
      <c r="AY848" s="36">
        <f t="shared" si="1957"/>
        <v>5.9420249490830301E-2</v>
      </c>
      <c r="AZ848" s="36">
        <f t="shared" si="1957"/>
        <v>2.4106227846015158E-2</v>
      </c>
      <c r="BA848" s="36">
        <f t="shared" si="1957"/>
        <v>3.3294737946273981E-2</v>
      </c>
      <c r="BB848" s="36">
        <f t="shared" si="1957"/>
        <v>4.9852108430230094E-2</v>
      </c>
      <c r="BC848" s="36">
        <f t="shared" si="1957"/>
        <v>1.4235621654038796E-2</v>
      </c>
      <c r="BD848" s="36">
        <f t="shared" si="1957"/>
        <v>1.9661777674264955E-2</v>
      </c>
      <c r="BE848" s="36">
        <f t="shared" si="1957"/>
        <v>2.9439519065451187E-2</v>
      </c>
      <c r="BF848" s="36">
        <f t="shared" si="1957"/>
        <v>5.1920934921356751E-3</v>
      </c>
      <c r="BG848" s="36">
        <f t="shared" si="1957"/>
        <v>7.1711506801254987E-3</v>
      </c>
      <c r="BH848" s="36">
        <f t="shared" si="1957"/>
        <v>1.0737341794130028E-2</v>
      </c>
      <c r="BI848" s="36">
        <f t="shared" si="1957"/>
        <v>4.3560370407024849E-3</v>
      </c>
      <c r="BJ848" s="36">
        <f t="shared" si="1957"/>
        <v>6.016416698659325E-3</v>
      </c>
      <c r="BK848" s="36">
        <f t="shared" ref="BK848:CP848" si="1958">BK847/$AC847</f>
        <v>9.0083621654267129E-3</v>
      </c>
      <c r="BL848" s="36">
        <f t="shared" si="1958"/>
        <v>2.5724014399320454E-3</v>
      </c>
      <c r="BM848" s="36">
        <f t="shared" si="1958"/>
        <v>3.5529172121930765E-3</v>
      </c>
      <c r="BN848" s="36">
        <f t="shared" si="1958"/>
        <v>5.3197719829388727E-3</v>
      </c>
      <c r="BO848" s="36">
        <f t="shared" si="1958"/>
        <v>8.8961322001739392E-3</v>
      </c>
      <c r="BP848" s="36">
        <f t="shared" si="1958"/>
        <v>1.2287048485238766E-2</v>
      </c>
      <c r="BQ848" s="36">
        <f t="shared" si="1958"/>
        <v>1.8397359797876597E-2</v>
      </c>
      <c r="BR848" s="36">
        <f t="shared" si="1958"/>
        <v>7.4636332033774441E-3</v>
      </c>
      <c r="BS848" s="36">
        <f t="shared" si="1958"/>
        <v>1.0308527456926002E-2</v>
      </c>
      <c r="BT848" s="36">
        <f t="shared" si="1958"/>
        <v>1.5434926364878926E-2</v>
      </c>
      <c r="BU848" s="36">
        <f t="shared" si="1958"/>
        <v>4.4075522361482333E-3</v>
      </c>
      <c r="BV848" s="36">
        <f t="shared" si="1958"/>
        <v>6.0875678112918561E-3</v>
      </c>
      <c r="BW848" s="36">
        <f t="shared" si="1958"/>
        <v>9.1148965069077041E-3</v>
      </c>
      <c r="BX848" s="36">
        <f t="shared" si="1958"/>
        <v>1.8239497114722045E-2</v>
      </c>
      <c r="BY848" s="36">
        <f t="shared" si="1958"/>
        <v>2.5191800251190114E-2</v>
      </c>
      <c r="BZ848" s="36">
        <f t="shared" si="1958"/>
        <v>3.7719604812674945E-2</v>
      </c>
      <c r="CA848" s="36">
        <f t="shared" si="1958"/>
        <v>1.5302483508022149E-2</v>
      </c>
      <c r="CB848" s="36">
        <f t="shared" si="1958"/>
        <v>2.1135292571749155E-2</v>
      </c>
      <c r="CC848" s="36">
        <f t="shared" si="1958"/>
        <v>3.1645808376437115E-2</v>
      </c>
      <c r="CD848" s="36">
        <f t="shared" si="1958"/>
        <v>9.0366840875679109E-3</v>
      </c>
      <c r="CE848" s="36">
        <f t="shared" si="1958"/>
        <v>1.2481174181242673E-2</v>
      </c>
      <c r="CF848" s="36">
        <f t="shared" si="1958"/>
        <v>1.868802360372775E-2</v>
      </c>
      <c r="CG848" s="36">
        <f t="shared" si="1958"/>
        <v>2.0922223163097869E-3</v>
      </c>
      <c r="CH848" s="36">
        <f t="shared" si="1958"/>
        <v>2.8897094224717428E-3</v>
      </c>
      <c r="CI848" s="36">
        <f t="shared" si="1958"/>
        <v>4.326753005035754E-3</v>
      </c>
      <c r="CJ848" s="36">
        <f t="shared" si="1958"/>
        <v>1.7553223802757416E-3</v>
      </c>
      <c r="CK848" s="36">
        <f t="shared" si="1958"/>
        <v>2.4243941870885264E-3</v>
      </c>
      <c r="CL848" s="36">
        <f t="shared" si="1958"/>
        <v>3.6300379383488231E-3</v>
      </c>
      <c r="CM848" s="36">
        <f t="shared" si="1958"/>
        <v>1.0365829712591426E-3</v>
      </c>
      <c r="CN848" s="36">
        <f t="shared" si="1958"/>
        <v>1.4316946893600478E-3</v>
      </c>
      <c r="CO848" s="36">
        <f t="shared" si="1958"/>
        <v>2.1436720423549408E-3</v>
      </c>
      <c r="CP848" s="36">
        <f t="shared" si="1958"/>
        <v>3.5848133987259946E-3</v>
      </c>
      <c r="CQ848" s="36">
        <f t="shared" ref="CQ848:DG848" si="1959">CQ847/$AC847</f>
        <v>4.951227685197691E-3</v>
      </c>
      <c r="CR848" s="36">
        <f t="shared" si="1959"/>
        <v>7.4134579411175433E-3</v>
      </c>
      <c r="CS848" s="36">
        <f t="shared" si="1959"/>
        <v>3.0075690995374979E-3</v>
      </c>
      <c r="CT848" s="36">
        <f t="shared" si="1959"/>
        <v>4.1539566316247632E-3</v>
      </c>
      <c r="CU848" s="36">
        <f t="shared" si="1959"/>
        <v>6.2197064517639728E-3</v>
      </c>
      <c r="CV848" s="36">
        <f t="shared" si="1959"/>
        <v>1.7760811053841995E-3</v>
      </c>
      <c r="CW848" s="36">
        <f t="shared" si="1959"/>
        <v>2.4530654631172671E-3</v>
      </c>
      <c r="CX848" s="36">
        <f t="shared" si="1959"/>
        <v>3.6729673515108756E-3</v>
      </c>
      <c r="CY848" s="36">
        <f t="shared" si="1959"/>
        <v>7.3498450980304976E-3</v>
      </c>
      <c r="CZ848" s="36">
        <f t="shared" si="1959"/>
        <v>1.015136702630492E-2</v>
      </c>
      <c r="DA848" s="36">
        <f t="shared" si="1959"/>
        <v>1.5199610536867114E-2</v>
      </c>
      <c r="DB848" s="36">
        <f t="shared" si="1959"/>
        <v>6.1663368617958254E-3</v>
      </c>
      <c r="DC848" s="36">
        <f t="shared" si="1959"/>
        <v>8.5167439390928731E-3</v>
      </c>
      <c r="DD848" s="36">
        <f t="shared" si="1959"/>
        <v>1.2752094430335573E-2</v>
      </c>
      <c r="DE848" s="36">
        <f t="shared" si="1959"/>
        <v>3.6414506291322923E-3</v>
      </c>
      <c r="DF848" s="36">
        <f t="shared" si="1959"/>
        <v>5.0294531859448833E-3</v>
      </c>
      <c r="DG848" s="36">
        <f t="shared" si="1959"/>
        <v>7.5305847421018555E-3</v>
      </c>
    </row>
    <row r="849" spans="2:97" x14ac:dyDescent="0.2">
      <c r="B849" s="35">
        <f t="shared" si="1953"/>
        <v>0.36329528352233209</v>
      </c>
      <c r="D849" s="35">
        <f>$CE$6-$CE$7*SUMPRODUCT($B$6:$CD$6,AE848:DG848)</f>
        <v>3.1974423109204508E-14</v>
      </c>
      <c r="H849" s="35">
        <f t="shared" si="1949"/>
        <v>-5.0979003726305504E-4</v>
      </c>
      <c r="I849" s="35">
        <f t="shared" si="1949"/>
        <v>1.2995270435473179E-3</v>
      </c>
      <c r="J849" s="35">
        <f t="shared" si="1949"/>
        <v>-4.5005105346636193E-5</v>
      </c>
      <c r="K849" s="35">
        <f t="shared" si="1949"/>
        <v>-1.2657881195413521E-2</v>
      </c>
      <c r="M849" s="35">
        <v>-2.8540243316971068E-16</v>
      </c>
      <c r="N849" s="35">
        <f>IFERROR(M849/(MAX(ABS(M846),ABS(M847),ABS(M848),ABS(M849))),0)</f>
        <v>-0.3072507640310031</v>
      </c>
      <c r="P849" s="35">
        <f>L900</f>
        <v>0</v>
      </c>
      <c r="R849" s="35">
        <f>H900*J900</f>
        <v>6.3320293341694892E-16</v>
      </c>
      <c r="T849" s="35">
        <f>P849-D849</f>
        <v>-3.1974423109204508E-14</v>
      </c>
      <c r="V849" s="35">
        <v>2.5642422455049992E-16</v>
      </c>
      <c r="X849" s="35">
        <v>9.9593996679084047E-4</v>
      </c>
      <c r="Y849" s="35">
        <v>-1.0836502909832037E-3</v>
      </c>
      <c r="Z849" s="35">
        <v>-4.6227262083957614E-5</v>
      </c>
      <c r="AA849" s="35">
        <v>-1.3652359654942985E-2</v>
      </c>
    </row>
    <row r="850" spans="2:97" x14ac:dyDescent="0.2">
      <c r="B850" s="3"/>
    </row>
    <row r="851" spans="2:97" ht="13.5" thickBot="1" x14ac:dyDescent="0.25">
      <c r="B851" s="39" t="s">
        <v>406</v>
      </c>
      <c r="D851" s="39" t="s">
        <v>407</v>
      </c>
      <c r="E851" s="39" t="s">
        <v>408</v>
      </c>
      <c r="F851" s="39" t="s">
        <v>409</v>
      </c>
      <c r="H851" s="39" t="s">
        <v>386</v>
      </c>
      <c r="I851" s="39" t="s">
        <v>410</v>
      </c>
      <c r="J851" s="39" t="s">
        <v>411</v>
      </c>
      <c r="K851" s="39" t="s">
        <v>388</v>
      </c>
      <c r="L851" s="39" t="s">
        <v>412</v>
      </c>
      <c r="M851" s="39" t="s">
        <v>413</v>
      </c>
    </row>
    <row r="852" spans="2:97" ht="13.5" thickTop="1" x14ac:dyDescent="0.2">
      <c r="B852" s="32">
        <v>1</v>
      </c>
      <c r="D852" s="32">
        <v>0</v>
      </c>
      <c r="E852" s="32"/>
      <c r="F852" s="32" t="b">
        <v>0</v>
      </c>
      <c r="H852" s="32">
        <v>0</v>
      </c>
      <c r="I852" s="32">
        <f>B846</f>
        <v>-0.68168263192240652</v>
      </c>
      <c r="J852" s="32">
        <f>IF(SUMPRODUCT(L852:L855,N846:N849)&gt;0,N846,-N846)</f>
        <v>-1</v>
      </c>
      <c r="K852" s="32">
        <f>I852+J852*H852</f>
        <v>-0.68168263192240652</v>
      </c>
      <c r="L852" s="32">
        <f>D846</f>
        <v>-7.1054273576010019E-14</v>
      </c>
      <c r="M852" s="32">
        <f>SUMPRODUCT(L852:L855,J852:J855)</f>
        <v>1.2384131251453731E-13</v>
      </c>
    </row>
    <row r="853" spans="2:97" ht="13.5" thickBot="1" x14ac:dyDescent="0.25">
      <c r="H853" s="33">
        <f>H852</f>
        <v>0</v>
      </c>
      <c r="I853" s="33">
        <f>B847</f>
        <v>0.62822621380088572</v>
      </c>
      <c r="J853" s="32">
        <f>IF(SUMPRODUCT(L852:L855,N846:N849)&gt;0,N847,-N847)</f>
        <v>0.67183187108707987</v>
      </c>
      <c r="K853" s="33">
        <f t="shared" ref="K853:K855" si="1960">I853+J853*H853</f>
        <v>0.62822621380088572</v>
      </c>
      <c r="L853" s="32">
        <f>D847</f>
        <v>6.3948846218409017E-14</v>
      </c>
      <c r="M853" s="39" t="s">
        <v>414</v>
      </c>
    </row>
    <row r="854" spans="2:97" ht="13.5" thickTop="1" x14ac:dyDescent="0.2">
      <c r="H854" s="33">
        <f t="shared" ref="H854:H855" si="1961">H853</f>
        <v>0</v>
      </c>
      <c r="I854" s="32">
        <f>B848</f>
        <v>-0.35114855557950969</v>
      </c>
      <c r="J854" s="32">
        <f>IF(SUMPRODUCT(L852:L855,N846:N849)&gt;0,N848,-N848)</f>
        <v>6.5135647147522644E-4</v>
      </c>
      <c r="K854" s="32">
        <f t="shared" si="1960"/>
        <v>-0.35114855557950969</v>
      </c>
      <c r="L854" s="32">
        <f>D848</f>
        <v>0</v>
      </c>
      <c r="M854" s="32">
        <f>F848</f>
        <v>-487.23803414472997</v>
      </c>
    </row>
    <row r="855" spans="2:97" x14ac:dyDescent="0.2">
      <c r="H855" s="33">
        <f t="shared" si="1961"/>
        <v>0</v>
      </c>
      <c r="I855" s="34">
        <f>B849</f>
        <v>0.36329528352233209</v>
      </c>
      <c r="J855" s="32">
        <f>IF(SUMPRODUCT(L852:L855,N846:N849)&gt;0,N849,-N849)</f>
        <v>0.3072507640310031</v>
      </c>
      <c r="K855" s="34">
        <f t="shared" si="1960"/>
        <v>0.36329528352233209</v>
      </c>
      <c r="L855" s="32">
        <f>D849</f>
        <v>3.1974423109204508E-14</v>
      </c>
    </row>
    <row r="856" spans="2:97" ht="13.5" thickBot="1" x14ac:dyDescent="0.25">
      <c r="B856" s="39" t="s">
        <v>406</v>
      </c>
      <c r="D856" s="39" t="s">
        <v>407</v>
      </c>
      <c r="E856" s="39" t="s">
        <v>408</v>
      </c>
      <c r="F856" s="39" t="s">
        <v>409</v>
      </c>
      <c r="H856" s="39" t="s">
        <v>386</v>
      </c>
      <c r="I856" s="39" t="s">
        <v>410</v>
      </c>
      <c r="J856" s="39" t="s">
        <v>411</v>
      </c>
      <c r="K856" s="39" t="s">
        <v>388</v>
      </c>
      <c r="L856" s="39" t="s">
        <v>412</v>
      </c>
      <c r="M856" s="39" t="s">
        <v>413</v>
      </c>
      <c r="O856" s="45" t="s">
        <v>375</v>
      </c>
    </row>
    <row r="857" spans="2:97" ht="14.25" thickTop="1" thickBot="1" x14ac:dyDescent="0.25">
      <c r="B857" s="32">
        <f>1+B852</f>
        <v>2</v>
      </c>
      <c r="D857" s="32">
        <v>0</v>
      </c>
      <c r="E857" s="32">
        <f>H857</f>
        <v>3.5408183193798206E-15</v>
      </c>
      <c r="F857" s="32" t="b">
        <f>OR(F852,M857*M852&lt;=0)</f>
        <v>1</v>
      </c>
      <c r="H857" s="32">
        <f>ABS(H839)</f>
        <v>3.5408183193798206E-15</v>
      </c>
      <c r="I857" s="32">
        <f>I852</f>
        <v>-0.68168263192240652</v>
      </c>
      <c r="J857" s="32">
        <f>J852</f>
        <v>-1</v>
      </c>
      <c r="K857" s="32">
        <f>I857+J857*H857</f>
        <v>-0.68168263192241008</v>
      </c>
      <c r="L857" s="32">
        <f>$CE$3-$CE$7*SUMPRODUCT($B$3:$CD$3,Q859:CS859)</f>
        <v>1.1368683772161603E-13</v>
      </c>
      <c r="M857" s="32">
        <f>SUMPRODUCT(L857:L860,J857:J860)</f>
        <v>-1.888432088628495E-13</v>
      </c>
      <c r="O857" s="46">
        <f>SUM(Q857:CS857)</f>
        <v>7.3626050838260824</v>
      </c>
      <c r="P857" s="39" t="s">
        <v>402</v>
      </c>
      <c r="Q857" s="32">
        <f t="shared" ref="Q857:AV857" si="1962">SUMPRODUCT(B$3:B$6,$K857:$K860)</f>
        <v>4.130969017869851E-2</v>
      </c>
      <c r="R857" s="32">
        <f t="shared" si="1962"/>
        <v>0.36423883108743915</v>
      </c>
      <c r="S857" s="32">
        <f t="shared" si="1962"/>
        <v>0.76790025722336486</v>
      </c>
      <c r="T857" s="32">
        <f t="shared" si="1962"/>
        <v>-0.13426458761105634</v>
      </c>
      <c r="U857" s="32">
        <f t="shared" si="1962"/>
        <v>0.18866455329768428</v>
      </c>
      <c r="V857" s="32">
        <f t="shared" si="1962"/>
        <v>0.59232597943361009</v>
      </c>
      <c r="W857" s="32">
        <f t="shared" si="1962"/>
        <v>-0.66098742098032082</v>
      </c>
      <c r="X857" s="32">
        <f t="shared" si="1962"/>
        <v>-0.33805828007158023</v>
      </c>
      <c r="Y857" s="32">
        <f t="shared" si="1962"/>
        <v>6.560314606434553E-2</v>
      </c>
      <c r="Z857" s="32">
        <f t="shared" si="1962"/>
        <v>0.57978930200803125</v>
      </c>
      <c r="AA857" s="32">
        <f t="shared" si="1962"/>
        <v>0.90271844291677183</v>
      </c>
      <c r="AB857" s="32">
        <f t="shared" si="1962"/>
        <v>1.3063798690526975</v>
      </c>
      <c r="AC857" s="32">
        <f t="shared" si="1962"/>
        <v>0.40421502421827638</v>
      </c>
      <c r="AD857" s="32">
        <f t="shared" si="1962"/>
        <v>0.72714416512701696</v>
      </c>
      <c r="AE857" s="32">
        <f t="shared" si="1962"/>
        <v>1.1308055912629427</v>
      </c>
      <c r="AF857" s="32">
        <f t="shared" si="1962"/>
        <v>-0.12250780915098819</v>
      </c>
      <c r="AG857" s="32">
        <f t="shared" si="1962"/>
        <v>0.20042133175775245</v>
      </c>
      <c r="AH857" s="32">
        <f t="shared" si="1962"/>
        <v>0.60408275789367827</v>
      </c>
      <c r="AI857" s="32">
        <f t="shared" si="1962"/>
        <v>1.2977621177804748</v>
      </c>
      <c r="AJ857" s="32">
        <f t="shared" si="1962"/>
        <v>1.6206912586892153</v>
      </c>
      <c r="AK857" s="32">
        <f t="shared" si="1962"/>
        <v>2.024352684825141</v>
      </c>
      <c r="AL857" s="32">
        <f t="shared" si="1962"/>
        <v>1.1221878399907199</v>
      </c>
      <c r="AM857" s="32">
        <f t="shared" si="1962"/>
        <v>1.4451169808994604</v>
      </c>
      <c r="AN857" s="32">
        <f t="shared" si="1962"/>
        <v>1.8487784070353861</v>
      </c>
      <c r="AO857" s="32">
        <f t="shared" si="1962"/>
        <v>0.59546500662145518</v>
      </c>
      <c r="AP857" s="32">
        <f t="shared" si="1962"/>
        <v>0.91839414753019577</v>
      </c>
      <c r="AQ857" s="32">
        <f t="shared" si="1962"/>
        <v>1.3220555736661215</v>
      </c>
      <c r="AR857" s="32">
        <f t="shared" si="1962"/>
        <v>-0.41314539776957487</v>
      </c>
      <c r="AS857" s="32">
        <f t="shared" si="1962"/>
        <v>-9.0216256860834246E-2</v>
      </c>
      <c r="AT857" s="32">
        <f t="shared" si="1962"/>
        <v>0.31344516927509153</v>
      </c>
      <c r="AU857" s="32">
        <f t="shared" si="1962"/>
        <v>-0.58871967555932969</v>
      </c>
      <c r="AV857" s="32">
        <f t="shared" si="1962"/>
        <v>-0.26579053465058911</v>
      </c>
      <c r="AW857" s="32">
        <f t="shared" ref="AW857:CB857" si="1963">SUMPRODUCT(AH$3:AH$6,$K857:$K860)</f>
        <v>0.13787089148533668</v>
      </c>
      <c r="AX857" s="32">
        <f t="shared" si="1963"/>
        <v>-1.1154425089285942</v>
      </c>
      <c r="AY857" s="32">
        <f t="shared" si="1963"/>
        <v>-0.79251336801985373</v>
      </c>
      <c r="AZ857" s="32">
        <f t="shared" si="1963"/>
        <v>-0.38885194188392791</v>
      </c>
      <c r="BA857" s="32">
        <f t="shared" si="1963"/>
        <v>0.12533421405975775</v>
      </c>
      <c r="BB857" s="32">
        <f t="shared" si="1963"/>
        <v>0.4482633549684984</v>
      </c>
      <c r="BC857" s="32">
        <f t="shared" si="1963"/>
        <v>0.85192478110442416</v>
      </c>
      <c r="BD857" s="32">
        <f t="shared" si="1963"/>
        <v>-5.024006372999712E-2</v>
      </c>
      <c r="BE857" s="32">
        <f t="shared" si="1963"/>
        <v>0.27268907717874352</v>
      </c>
      <c r="BF857" s="32">
        <f t="shared" si="1963"/>
        <v>0.67635050331466928</v>
      </c>
      <c r="BG857" s="32">
        <f t="shared" si="1963"/>
        <v>-0.57696289709926163</v>
      </c>
      <c r="BH857" s="32">
        <f t="shared" si="1963"/>
        <v>-0.25403375619052099</v>
      </c>
      <c r="BI857" s="32">
        <f t="shared" si="1963"/>
        <v>0.14962766994540477</v>
      </c>
      <c r="BJ857" s="32">
        <f t="shared" si="1963"/>
        <v>0.84330702983220129</v>
      </c>
      <c r="BK857" s="32">
        <f t="shared" si="1963"/>
        <v>1.1662361707409419</v>
      </c>
      <c r="BL857" s="32">
        <f t="shared" si="1963"/>
        <v>1.5698975968768676</v>
      </c>
      <c r="BM857" s="32">
        <f t="shared" si="1963"/>
        <v>0.66773275204244642</v>
      </c>
      <c r="BN857" s="32">
        <f t="shared" si="1963"/>
        <v>0.99066189295118701</v>
      </c>
      <c r="BO857" s="32">
        <f t="shared" si="1963"/>
        <v>1.3943233190871127</v>
      </c>
      <c r="BP857" s="32">
        <f t="shared" si="1963"/>
        <v>0.1410099186731818</v>
      </c>
      <c r="BQ857" s="32">
        <f t="shared" si="1963"/>
        <v>0.46393905958192244</v>
      </c>
      <c r="BR857" s="32">
        <f t="shared" si="1963"/>
        <v>0.8676004857178482</v>
      </c>
      <c r="BS857" s="32">
        <f t="shared" si="1963"/>
        <v>-1.3220555736661215</v>
      </c>
      <c r="BT857" s="32">
        <f t="shared" si="1963"/>
        <v>-0.999126432757381</v>
      </c>
      <c r="BU857" s="32">
        <f t="shared" si="1963"/>
        <v>-0.59546500662145518</v>
      </c>
      <c r="BV857" s="32">
        <f t="shared" si="1963"/>
        <v>-1.4976298514558763</v>
      </c>
      <c r="BW857" s="32">
        <f t="shared" si="1963"/>
        <v>-1.1747007105471359</v>
      </c>
      <c r="BX857" s="32">
        <f t="shared" si="1963"/>
        <v>-0.77103928441121006</v>
      </c>
      <c r="BY857" s="32">
        <f t="shared" si="1963"/>
        <v>-2.024352684825141</v>
      </c>
      <c r="BZ857" s="32">
        <f t="shared" si="1963"/>
        <v>-1.7014235439164005</v>
      </c>
      <c r="CA857" s="32">
        <f t="shared" si="1963"/>
        <v>-1.2977621177804748</v>
      </c>
      <c r="CB857" s="32">
        <f t="shared" si="1963"/>
        <v>-0.78357596183678901</v>
      </c>
      <c r="CC857" s="32">
        <f t="shared" ref="CC857:CS857" si="1964">SUMPRODUCT(BN$3:BN$6,$K857:$K860)</f>
        <v>-0.46064682092804832</v>
      </c>
      <c r="CD857" s="32">
        <f t="shared" si="1964"/>
        <v>-5.6985394792122557E-2</v>
      </c>
      <c r="CE857" s="32">
        <f t="shared" si="1964"/>
        <v>-0.95915023962654378</v>
      </c>
      <c r="CF857" s="32">
        <f t="shared" si="1964"/>
        <v>-0.63622109871780319</v>
      </c>
      <c r="CG857" s="32">
        <f t="shared" si="1964"/>
        <v>-0.23255967258187737</v>
      </c>
      <c r="CH857" s="32">
        <f t="shared" si="1964"/>
        <v>-1.4858730729958083</v>
      </c>
      <c r="CI857" s="32">
        <f t="shared" si="1964"/>
        <v>-1.1629439320870678</v>
      </c>
      <c r="CJ857" s="32">
        <f t="shared" si="1964"/>
        <v>-0.75928250595114199</v>
      </c>
      <c r="CK857" s="32">
        <f t="shared" si="1964"/>
        <v>-6.560314606434553E-2</v>
      </c>
      <c r="CL857" s="32">
        <f t="shared" si="1964"/>
        <v>0.25732599484439511</v>
      </c>
      <c r="CM857" s="32">
        <f t="shared" si="1964"/>
        <v>0.66098742098032082</v>
      </c>
      <c r="CN857" s="32">
        <f t="shared" si="1964"/>
        <v>-0.24117742385410038</v>
      </c>
      <c r="CO857" s="32">
        <f t="shared" si="1964"/>
        <v>8.1751717054640252E-2</v>
      </c>
      <c r="CP857" s="32">
        <f t="shared" si="1964"/>
        <v>0.48541314319056605</v>
      </c>
      <c r="CQ857" s="32">
        <f t="shared" si="1964"/>
        <v>-0.76790025722336486</v>
      </c>
      <c r="CR857" s="32">
        <f t="shared" si="1964"/>
        <v>-0.44497111631462427</v>
      </c>
      <c r="CS857" s="32">
        <f t="shared" si="1964"/>
        <v>-4.130969017869851E-2</v>
      </c>
    </row>
    <row r="858" spans="2:97" ht="14.25" thickTop="1" thickBot="1" x14ac:dyDescent="0.25">
      <c r="H858" s="33">
        <f>H857</f>
        <v>3.5408183193798206E-15</v>
      </c>
      <c r="I858" s="33">
        <f t="shared" ref="I858:J858" si="1965">I853</f>
        <v>0.62822621380088572</v>
      </c>
      <c r="J858" s="33">
        <f t="shared" si="1965"/>
        <v>0.67183187108707987</v>
      </c>
      <c r="K858" s="33">
        <f t="shared" ref="K858:K860" si="1966">I858+J858*H858</f>
        <v>0.62822621380088806</v>
      </c>
      <c r="L858" s="33">
        <f>$CE$4-$CE$7*SUMPRODUCT($B$4:$CD$4,Q859:CS859)</f>
        <v>-9.2370555648813024E-14</v>
      </c>
      <c r="M858" s="39" t="s">
        <v>414</v>
      </c>
      <c r="O858" s="47">
        <f t="shared" ref="O858:O859" si="1967">SUM(Q858:CS858)</f>
        <v>127.41798401807934</v>
      </c>
      <c r="P858" s="39" t="s">
        <v>404</v>
      </c>
      <c r="Q858" s="33">
        <f>EXP(Q857)</f>
        <v>1.0421748068763605</v>
      </c>
      <c r="R858" s="33">
        <f>EXP(R857)</f>
        <v>1.4394179508633909</v>
      </c>
      <c r="S858" s="33">
        <f t="shared" ref="S858:CD858" si="1968">EXP(S857)</f>
        <v>2.155236057981706</v>
      </c>
      <c r="T858" s="33">
        <f t="shared" si="1968"/>
        <v>0.8743586895183274</v>
      </c>
      <c r="U858" s="33">
        <f t="shared" si="1968"/>
        <v>1.2076357870886261</v>
      </c>
      <c r="V858" s="33">
        <f t="shared" si="1968"/>
        <v>1.808189339087616</v>
      </c>
      <c r="W858" s="33">
        <f t="shared" si="1968"/>
        <v>0.51634123652247921</v>
      </c>
      <c r="X858" s="33">
        <f t="shared" si="1968"/>
        <v>0.71315372403703703</v>
      </c>
      <c r="Y858" s="33">
        <f t="shared" si="1968"/>
        <v>1.0678028712971281</v>
      </c>
      <c r="Z858" s="33">
        <f t="shared" si="1968"/>
        <v>1.7856621556807282</v>
      </c>
      <c r="AA858" s="33">
        <f t="shared" si="1968"/>
        <v>2.4662984982030856</v>
      </c>
      <c r="AB858" s="33">
        <f t="shared" si="1968"/>
        <v>3.6927811341279342</v>
      </c>
      <c r="AC858" s="33">
        <f t="shared" si="1968"/>
        <v>1.4981260457092398</v>
      </c>
      <c r="AD858" s="33">
        <f t="shared" si="1968"/>
        <v>2.0691629740246626</v>
      </c>
      <c r="AE858" s="33">
        <f t="shared" si="1968"/>
        <v>3.0981513387294504</v>
      </c>
      <c r="AF858" s="33">
        <f t="shared" si="1968"/>
        <v>0.88469899616846759</v>
      </c>
      <c r="AG858" s="33">
        <f t="shared" si="1968"/>
        <v>1.2219174823584003</v>
      </c>
      <c r="AH858" s="33">
        <f t="shared" si="1968"/>
        <v>1.8295732773635431</v>
      </c>
      <c r="AI858" s="33">
        <f t="shared" si="1968"/>
        <v>3.661094395131657</v>
      </c>
      <c r="AJ858" s="33">
        <f t="shared" si="1968"/>
        <v>5.05658451671155</v>
      </c>
      <c r="AK858" s="33">
        <f t="shared" si="1968"/>
        <v>7.5712083999729325</v>
      </c>
      <c r="AL858" s="33">
        <f t="shared" si="1968"/>
        <v>3.0715669544197453</v>
      </c>
      <c r="AM858" s="33">
        <f t="shared" si="1968"/>
        <v>4.2423483875244896</v>
      </c>
      <c r="AN858" s="33">
        <f t="shared" si="1968"/>
        <v>6.3520551552306417</v>
      </c>
      <c r="AO858" s="33">
        <f t="shared" si="1968"/>
        <v>1.8138742124017431</v>
      </c>
      <c r="AP858" s="33">
        <f t="shared" si="1968"/>
        <v>2.5052640734665288</v>
      </c>
      <c r="AQ858" s="33">
        <f t="shared" si="1968"/>
        <v>3.7511241697816162</v>
      </c>
      <c r="AR858" s="33">
        <f t="shared" si="1968"/>
        <v>0.66156608560131391</v>
      </c>
      <c r="AS858" s="33">
        <f t="shared" si="1968"/>
        <v>0.913733562751466</v>
      </c>
      <c r="AT858" s="33">
        <f t="shared" si="1968"/>
        <v>1.3681304451211116</v>
      </c>
      <c r="AU858" s="33">
        <f t="shared" si="1968"/>
        <v>0.55503745803438798</v>
      </c>
      <c r="AV858" s="33">
        <f t="shared" si="1968"/>
        <v>0.76659968675587642</v>
      </c>
      <c r="AW858" s="33">
        <f t="shared" si="1968"/>
        <v>1.1478273464234083</v>
      </c>
      <c r="AX858" s="33">
        <f t="shared" si="1968"/>
        <v>0.32777020556134406</v>
      </c>
      <c r="AY858" s="33">
        <f t="shared" si="1968"/>
        <v>0.45270554856077466</v>
      </c>
      <c r="AZ858" s="33">
        <f t="shared" si="1968"/>
        <v>0.67783462150192975</v>
      </c>
      <c r="BA858" s="33">
        <f t="shared" si="1968"/>
        <v>1.1335272305044808</v>
      </c>
      <c r="BB858" s="33">
        <f t="shared" si="1968"/>
        <v>1.565590947521516</v>
      </c>
      <c r="BC858" s="33">
        <f t="shared" si="1968"/>
        <v>2.344154496700694</v>
      </c>
      <c r="BD858" s="33">
        <f t="shared" si="1968"/>
        <v>0.95100109622475071</v>
      </c>
      <c r="BE858" s="33">
        <f t="shared" si="1968"/>
        <v>1.3134917867565268</v>
      </c>
      <c r="BF858" s="33">
        <f t="shared" si="1968"/>
        <v>1.9666872008803731</v>
      </c>
      <c r="BG858" s="33">
        <f t="shared" si="1968"/>
        <v>0.56160142038438365</v>
      </c>
      <c r="BH858" s="33">
        <f t="shared" si="1968"/>
        <v>0.77566561808815837</v>
      </c>
      <c r="BI858" s="33">
        <f t="shared" si="1968"/>
        <v>1.1614017374436121</v>
      </c>
      <c r="BJ858" s="33">
        <f t="shared" si="1968"/>
        <v>2.3240399518614567</v>
      </c>
      <c r="BK858" s="33">
        <f t="shared" si="1968"/>
        <v>3.2098884017927909</v>
      </c>
      <c r="BL858" s="33">
        <f t="shared" si="1968"/>
        <v>4.8061560031896935</v>
      </c>
      <c r="BM858" s="33">
        <f t="shared" si="1968"/>
        <v>1.9498115990620886</v>
      </c>
      <c r="BN858" s="33">
        <f t="shared" si="1968"/>
        <v>2.6930163711245667</v>
      </c>
      <c r="BO858" s="33">
        <f t="shared" si="1968"/>
        <v>4.0322451059480722</v>
      </c>
      <c r="BP858" s="33">
        <f t="shared" si="1968"/>
        <v>1.1514360686461598</v>
      </c>
      <c r="BQ858" s="33">
        <f t="shared" si="1968"/>
        <v>1.5903260523524447</v>
      </c>
      <c r="BR858" s="33">
        <f t="shared" si="1968"/>
        <v>2.3811902928692765</v>
      </c>
      <c r="BS858" s="33">
        <f t="shared" si="1968"/>
        <v>0.26658674966182688</v>
      </c>
      <c r="BT858" s="33">
        <f t="shared" si="1968"/>
        <v>0.36820094900939465</v>
      </c>
      <c r="BU858" s="33">
        <f t="shared" si="1968"/>
        <v>0.55130614524581845</v>
      </c>
      <c r="BV858" s="33">
        <f t="shared" si="1968"/>
        <v>0.22365963899654936</v>
      </c>
      <c r="BW858" s="33">
        <f t="shared" si="1968"/>
        <v>0.30891141978396758</v>
      </c>
      <c r="BX858" s="33">
        <f t="shared" si="1968"/>
        <v>0.46253211601354866</v>
      </c>
      <c r="BY858" s="33">
        <f t="shared" si="1968"/>
        <v>0.13207931246530938</v>
      </c>
      <c r="BZ858" s="33">
        <f t="shared" si="1968"/>
        <v>0.18242365104764605</v>
      </c>
      <c r="CA858" s="33">
        <f t="shared" si="1968"/>
        <v>0.2731423700327833</v>
      </c>
      <c r="CB858" s="33">
        <f t="shared" si="1968"/>
        <v>0.45676969634666198</v>
      </c>
      <c r="CC858" s="33">
        <f t="shared" si="1968"/>
        <v>0.63087545006238721</v>
      </c>
      <c r="CD858" s="33">
        <f t="shared" si="1968"/>
        <v>0.94460786546001341</v>
      </c>
      <c r="CE858" s="33">
        <f t="shared" ref="CE858:CS858" si="1969">EXP(CE857)</f>
        <v>0.3832183914581353</v>
      </c>
      <c r="CF858" s="33">
        <f t="shared" si="1969"/>
        <v>0.5292887797001552</v>
      </c>
      <c r="CG858" s="33">
        <f t="shared" si="1969"/>
        <v>0.79250245726800261</v>
      </c>
      <c r="CH858" s="33">
        <f t="shared" si="1969"/>
        <v>0.2263046739006549</v>
      </c>
      <c r="CI858" s="33">
        <f t="shared" si="1969"/>
        <v>0.31256465597477628</v>
      </c>
      <c r="CJ858" s="33">
        <f t="shared" si="1969"/>
        <v>0.46800209529373743</v>
      </c>
      <c r="CK858" s="33">
        <f t="shared" si="1969"/>
        <v>0.93650244523620396</v>
      </c>
      <c r="CL858" s="33">
        <f t="shared" si="1969"/>
        <v>1.2934667215193727</v>
      </c>
      <c r="CM858" s="33">
        <f t="shared" si="1969"/>
        <v>1.9367037324675587</v>
      </c>
      <c r="CN858" s="33">
        <f t="shared" si="1969"/>
        <v>0.78570221170638999</v>
      </c>
      <c r="CO858" s="33">
        <f t="shared" si="1969"/>
        <v>1.0851863431174054</v>
      </c>
      <c r="CP858" s="33">
        <f t="shared" si="1969"/>
        <v>1.6248461643215322</v>
      </c>
      <c r="CQ858" s="33">
        <f t="shared" si="1969"/>
        <v>0.46398629806540109</v>
      </c>
      <c r="CR858" s="33">
        <f t="shared" si="1969"/>
        <v>0.64084278566640074</v>
      </c>
      <c r="CS858" s="33">
        <f t="shared" si="1969"/>
        <v>0.95953192631592366</v>
      </c>
    </row>
    <row r="859" spans="2:97" ht="14.25" thickTop="1" thickBot="1" x14ac:dyDescent="0.25">
      <c r="H859" s="32">
        <f t="shared" ref="H859:H860" si="1970">H858</f>
        <v>3.5408183193798206E-15</v>
      </c>
      <c r="I859" s="32">
        <f t="shared" ref="I859:J859" si="1971">I854</f>
        <v>-0.35114855557950969</v>
      </c>
      <c r="J859" s="32">
        <f t="shared" si="1971"/>
        <v>6.5135647147522644E-4</v>
      </c>
      <c r="K859" s="32">
        <f t="shared" si="1966"/>
        <v>-0.35114855557950969</v>
      </c>
      <c r="L859" s="32">
        <f>$CE$5-$CE$7*SUMPRODUCT($B$5:$CD$5,Q859:CS859)</f>
        <v>0</v>
      </c>
      <c r="M859" s="32">
        <f>SUMPRODUCT($B$7:$CD$7, LN(Q859:CS859))</f>
        <v>-487.23803414472997</v>
      </c>
      <c r="O859" s="48">
        <f t="shared" si="1967"/>
        <v>0.99999999999999956</v>
      </c>
      <c r="P859" s="39" t="s">
        <v>405</v>
      </c>
      <c r="Q859" s="32">
        <f t="shared" ref="Q859:AV859" si="1972">Q858/$O858</f>
        <v>8.1791814154624064E-3</v>
      </c>
      <c r="R859" s="32">
        <f t="shared" si="1972"/>
        <v>1.1296819377232903E-2</v>
      </c>
      <c r="S859" s="32">
        <f t="shared" si="1972"/>
        <v>1.6914692808794554E-2</v>
      </c>
      <c r="T859" s="32">
        <f t="shared" si="1972"/>
        <v>6.8621293631067389E-3</v>
      </c>
      <c r="U859" s="32">
        <f t="shared" si="1972"/>
        <v>9.4777499141508511E-3</v>
      </c>
      <c r="V859" s="32">
        <f t="shared" si="1972"/>
        <v>1.4191005712592753E-2</v>
      </c>
      <c r="W859" s="32">
        <f t="shared" si="1972"/>
        <v>4.0523419084170691E-3</v>
      </c>
      <c r="X859" s="32">
        <f t="shared" si="1972"/>
        <v>5.596962858365799E-3</v>
      </c>
      <c r="Y859" s="32">
        <f t="shared" si="1972"/>
        <v>8.3803152241493442E-3</v>
      </c>
      <c r="Z859" s="32">
        <f t="shared" si="1972"/>
        <v>1.4014208193934072E-2</v>
      </c>
      <c r="AA859" s="32">
        <f t="shared" si="1972"/>
        <v>1.9355968603718784E-2</v>
      </c>
      <c r="AB859" s="32">
        <f t="shared" si="1972"/>
        <v>2.8981632087382306E-2</v>
      </c>
      <c r="AC859" s="32">
        <f t="shared" si="1972"/>
        <v>1.1757571407633248E-2</v>
      </c>
      <c r="AD859" s="32">
        <f t="shared" si="1972"/>
        <v>1.6239175262191159E-2</v>
      </c>
      <c r="AE859" s="32">
        <f t="shared" si="1972"/>
        <v>2.4314867030778432E-2</v>
      </c>
      <c r="AF859" s="32">
        <f t="shared" si="1972"/>
        <v>6.9432820098843948E-3</v>
      </c>
      <c r="AG859" s="32">
        <f t="shared" si="1972"/>
        <v>9.5898353107283698E-3</v>
      </c>
      <c r="AH859" s="32">
        <f t="shared" si="1972"/>
        <v>1.4358830831163872E-2</v>
      </c>
      <c r="AI859" s="32">
        <f t="shared" si="1972"/>
        <v>2.8732948675535351E-2</v>
      </c>
      <c r="AJ859" s="32">
        <f t="shared" si="1972"/>
        <v>3.9685014291185705E-2</v>
      </c>
      <c r="AK859" s="32">
        <f t="shared" si="1972"/>
        <v>5.9420249490830537E-2</v>
      </c>
      <c r="AL859" s="32">
        <f t="shared" si="1972"/>
        <v>2.410622784601521E-2</v>
      </c>
      <c r="AM859" s="32">
        <f t="shared" si="1972"/>
        <v>3.3294737946274071E-2</v>
      </c>
      <c r="AN859" s="32">
        <f t="shared" si="1972"/>
        <v>4.9852108430230295E-2</v>
      </c>
      <c r="AO859" s="32">
        <f t="shared" si="1972"/>
        <v>1.4235621654038825E-2</v>
      </c>
      <c r="AP859" s="32">
        <f t="shared" si="1972"/>
        <v>1.9661777674265014E-2</v>
      </c>
      <c r="AQ859" s="32">
        <f t="shared" si="1972"/>
        <v>2.9439519065451305E-2</v>
      </c>
      <c r="AR859" s="32">
        <f t="shared" si="1972"/>
        <v>5.1920934921356491E-3</v>
      </c>
      <c r="AS859" s="32">
        <f t="shared" si="1972"/>
        <v>7.171150680125471E-3</v>
      </c>
      <c r="AT859" s="32">
        <f t="shared" si="1972"/>
        <v>1.0737341794129999E-2</v>
      </c>
      <c r="AU859" s="32">
        <f t="shared" si="1972"/>
        <v>4.3560370407024623E-3</v>
      </c>
      <c r="AV859" s="32">
        <f t="shared" si="1972"/>
        <v>6.0164166986593007E-3</v>
      </c>
      <c r="AW859" s="32">
        <f t="shared" ref="AW859:CB859" si="1973">AW858/$O858</f>
        <v>9.0083621654266886E-3</v>
      </c>
      <c r="AX859" s="32">
        <f t="shared" si="1973"/>
        <v>2.5724014399320328E-3</v>
      </c>
      <c r="AY859" s="32">
        <f t="shared" si="1973"/>
        <v>3.5529172121930627E-3</v>
      </c>
      <c r="AZ859" s="32">
        <f t="shared" si="1973"/>
        <v>5.3197719829388588E-3</v>
      </c>
      <c r="BA859" s="32">
        <f t="shared" si="1973"/>
        <v>8.8961322001739149E-3</v>
      </c>
      <c r="BB859" s="32">
        <f t="shared" si="1973"/>
        <v>1.2287048485238742E-2</v>
      </c>
      <c r="BC859" s="32">
        <f t="shared" si="1973"/>
        <v>1.8397359797876586E-2</v>
      </c>
      <c r="BD859" s="32">
        <f t="shared" si="1973"/>
        <v>7.4636332033774224E-3</v>
      </c>
      <c r="BE859" s="32">
        <f t="shared" si="1973"/>
        <v>1.0308527456925981E-2</v>
      </c>
      <c r="BF859" s="32">
        <f t="shared" si="1973"/>
        <v>1.5434926364878915E-2</v>
      </c>
      <c r="BG859" s="32">
        <f t="shared" si="1973"/>
        <v>4.4075522361482194E-3</v>
      </c>
      <c r="BH859" s="32">
        <f t="shared" si="1973"/>
        <v>6.0875678112918439E-3</v>
      </c>
      <c r="BI859" s="32">
        <f t="shared" si="1973"/>
        <v>9.1148965069076972E-3</v>
      </c>
      <c r="BJ859" s="32">
        <f t="shared" si="1973"/>
        <v>1.8239497114722038E-2</v>
      </c>
      <c r="BK859" s="32">
        <f t="shared" si="1973"/>
        <v>2.5191800251190128E-2</v>
      </c>
      <c r="BL859" s="32">
        <f t="shared" si="1973"/>
        <v>3.7719604812675014E-2</v>
      </c>
      <c r="BM859" s="32">
        <f t="shared" si="1973"/>
        <v>1.5302483508022147E-2</v>
      </c>
      <c r="BN859" s="32">
        <f t="shared" si="1973"/>
        <v>2.1135292571749169E-2</v>
      </c>
      <c r="BO859" s="32">
        <f t="shared" si="1973"/>
        <v>3.1645808376437164E-2</v>
      </c>
      <c r="BP859" s="32">
        <f t="shared" si="1973"/>
        <v>9.0366840875679092E-3</v>
      </c>
      <c r="BQ859" s="32">
        <f t="shared" si="1973"/>
        <v>1.2481174181242683E-2</v>
      </c>
      <c r="BR859" s="32">
        <f t="shared" si="1973"/>
        <v>1.8688023603727788E-2</v>
      </c>
      <c r="BS859" s="32">
        <f t="shared" si="1973"/>
        <v>2.0922223163097674E-3</v>
      </c>
      <c r="BT859" s="32">
        <f t="shared" si="1973"/>
        <v>2.8897094224717181E-3</v>
      </c>
      <c r="BU859" s="32">
        <f t="shared" si="1973"/>
        <v>4.3267530050357227E-3</v>
      </c>
      <c r="BV859" s="32">
        <f t="shared" si="1973"/>
        <v>1.7553223802757255E-3</v>
      </c>
      <c r="BW859" s="32">
        <f t="shared" si="1973"/>
        <v>2.4243941870885051E-3</v>
      </c>
      <c r="BX859" s="32">
        <f t="shared" si="1973"/>
        <v>3.6300379383487967E-3</v>
      </c>
      <c r="BY859" s="32">
        <f t="shared" si="1973"/>
        <v>1.0365829712591329E-3</v>
      </c>
      <c r="BZ859" s="32">
        <f t="shared" si="1973"/>
        <v>1.4316946893600353E-3</v>
      </c>
      <c r="CA859" s="32">
        <f t="shared" si="1973"/>
        <v>2.1436720423549248E-3</v>
      </c>
      <c r="CB859" s="32">
        <f t="shared" si="1973"/>
        <v>3.5848133987259672E-3</v>
      </c>
      <c r="CC859" s="32">
        <f t="shared" ref="CC859:CS859" si="1974">CC858/$O858</f>
        <v>4.9512276851976589E-3</v>
      </c>
      <c r="CD859" s="32">
        <f t="shared" si="1974"/>
        <v>7.4134579411175034E-3</v>
      </c>
      <c r="CE859" s="32">
        <f t="shared" si="1974"/>
        <v>3.0075690995374754E-3</v>
      </c>
      <c r="CF859" s="32">
        <f t="shared" si="1974"/>
        <v>4.1539566316247355E-3</v>
      </c>
      <c r="CG859" s="32">
        <f t="shared" si="1974"/>
        <v>6.2197064517639398E-3</v>
      </c>
      <c r="CH859" s="32">
        <f t="shared" si="1974"/>
        <v>1.7760811053841861E-3</v>
      </c>
      <c r="CI859" s="32">
        <f t="shared" si="1974"/>
        <v>2.4530654631172511E-3</v>
      </c>
      <c r="CJ859" s="32">
        <f t="shared" si="1974"/>
        <v>3.6729673515108561E-3</v>
      </c>
      <c r="CK859" s="32">
        <f t="shared" si="1974"/>
        <v>7.3498450980304603E-3</v>
      </c>
      <c r="CL859" s="32">
        <f t="shared" si="1974"/>
        <v>1.015136702630488E-2</v>
      </c>
      <c r="CM859" s="32">
        <f t="shared" si="1974"/>
        <v>1.519961053686707E-2</v>
      </c>
      <c r="CN859" s="32">
        <f t="shared" si="1974"/>
        <v>6.1663368617957941E-3</v>
      </c>
      <c r="CO859" s="32">
        <f t="shared" si="1974"/>
        <v>8.5167439390928384E-3</v>
      </c>
      <c r="CP859" s="32">
        <f t="shared" si="1974"/>
        <v>1.2752094430335538E-2</v>
      </c>
      <c r="CQ859" s="32">
        <f t="shared" si="1974"/>
        <v>3.6414506291322746E-3</v>
      </c>
      <c r="CR859" s="32">
        <f t="shared" si="1974"/>
        <v>5.0294531859448625E-3</v>
      </c>
      <c r="CS859" s="32">
        <f t="shared" si="1974"/>
        <v>7.5305847421018347E-3</v>
      </c>
    </row>
    <row r="860" spans="2:97" ht="13.5" thickTop="1" x14ac:dyDescent="0.2">
      <c r="H860" s="34">
        <f t="shared" si="1970"/>
        <v>3.5408183193798206E-15</v>
      </c>
      <c r="I860" s="34">
        <f t="shared" ref="I860:J860" si="1975">I855</f>
        <v>0.36329528352233209</v>
      </c>
      <c r="J860" s="34">
        <f t="shared" si="1975"/>
        <v>0.3072507640310031</v>
      </c>
      <c r="K860" s="34">
        <f t="shared" si="1966"/>
        <v>0.3632952835223332</v>
      </c>
      <c r="L860" s="34">
        <f>$CE$6-$CE$7*SUMPRODUCT($B$6:$CD$6,Q859:CS859)</f>
        <v>-4.2632564145606011E-14</v>
      </c>
    </row>
    <row r="861" spans="2:97" ht="13.5" thickBot="1" x14ac:dyDescent="0.25">
      <c r="B861" s="39" t="s">
        <v>406</v>
      </c>
      <c r="D861" s="39" t="s">
        <v>407</v>
      </c>
      <c r="E861" s="39" t="s">
        <v>408</v>
      </c>
      <c r="F861" s="39" t="s">
        <v>409</v>
      </c>
      <c r="H861" s="39" t="s">
        <v>386</v>
      </c>
      <c r="I861" s="39" t="s">
        <v>410</v>
      </c>
      <c r="J861" s="39" t="s">
        <v>411</v>
      </c>
      <c r="K861" s="39" t="s">
        <v>388</v>
      </c>
      <c r="L861" s="39" t="s">
        <v>412</v>
      </c>
      <c r="M861" s="39" t="s">
        <v>413</v>
      </c>
      <c r="O861" s="45" t="s">
        <v>375</v>
      </c>
    </row>
    <row r="862" spans="2:97" ht="14.25" thickTop="1" thickBot="1" x14ac:dyDescent="0.25">
      <c r="B862" s="32">
        <f>1+B857</f>
        <v>3</v>
      </c>
      <c r="D862" s="32">
        <f>IF(F857,IF(M862&lt;0,D857,H862),E857)</f>
        <v>1.7704091596899103E-15</v>
      </c>
      <c r="E862" s="32">
        <f>IF(F857,IF(M862&lt;0,H862,E857),H862)</f>
        <v>3.5408183193798206E-15</v>
      </c>
      <c r="F862" s="32" t="b">
        <f>OR(F857,M862*M857&lt;=0)</f>
        <v>1</v>
      </c>
      <c r="H862" s="32">
        <f>IF(F857,(D857+E857)/2,2*H857)</f>
        <v>1.7704091596899103E-15</v>
      </c>
      <c r="I862" s="32">
        <f>I857</f>
        <v>-0.68168263192240652</v>
      </c>
      <c r="J862" s="32">
        <f>J857</f>
        <v>-1</v>
      </c>
      <c r="K862" s="32">
        <f>I862+J862*H862</f>
        <v>-0.6816826319224083</v>
      </c>
      <c r="L862" s="32">
        <f>$CE$3-$CE$7*SUMPRODUCT($B$3:$CD$3,Q864:CS864)</f>
        <v>0</v>
      </c>
      <c r="M862" s="32">
        <f>SUMPRODUCT(L862:L865,J862:J865)</f>
        <v>0</v>
      </c>
      <c r="O862" s="46">
        <f>SUM(Q862:CS862)</f>
        <v>7.3626050838260637</v>
      </c>
      <c r="P862" s="39" t="s">
        <v>402</v>
      </c>
      <c r="Q862" s="32">
        <f t="shared" ref="Q862:AV862" si="1976">SUMPRODUCT(B$3:B$6,$K862:$K865)</f>
        <v>4.1309690178698399E-2</v>
      </c>
      <c r="R862" s="32">
        <f t="shared" si="1976"/>
        <v>0.36423883108743854</v>
      </c>
      <c r="S862" s="32">
        <f t="shared" si="1976"/>
        <v>0.76790025722336375</v>
      </c>
      <c r="T862" s="32">
        <f t="shared" si="1976"/>
        <v>-0.13426458761105645</v>
      </c>
      <c r="U862" s="32">
        <f t="shared" si="1976"/>
        <v>0.1886645532976837</v>
      </c>
      <c r="V862" s="32">
        <f t="shared" si="1976"/>
        <v>0.59232597943360887</v>
      </c>
      <c r="W862" s="32">
        <f t="shared" si="1976"/>
        <v>-0.66098742098032104</v>
      </c>
      <c r="X862" s="32">
        <f t="shared" si="1976"/>
        <v>-0.33805828007158084</v>
      </c>
      <c r="Y862" s="32">
        <f t="shared" si="1976"/>
        <v>6.5603146064344309E-2</v>
      </c>
      <c r="Z862" s="32">
        <f t="shared" si="1976"/>
        <v>0.57978930200803003</v>
      </c>
      <c r="AA862" s="32">
        <f t="shared" si="1976"/>
        <v>0.90271844291677017</v>
      </c>
      <c r="AB862" s="32">
        <f t="shared" si="1976"/>
        <v>1.3063798690526953</v>
      </c>
      <c r="AC862" s="32">
        <f t="shared" si="1976"/>
        <v>0.40421502421827527</v>
      </c>
      <c r="AD862" s="32">
        <f t="shared" si="1976"/>
        <v>0.72714416512701541</v>
      </c>
      <c r="AE862" s="32">
        <f t="shared" si="1976"/>
        <v>1.1308055912629404</v>
      </c>
      <c r="AF862" s="32">
        <f t="shared" si="1976"/>
        <v>-0.1225078091509893</v>
      </c>
      <c r="AG862" s="32">
        <f t="shared" si="1976"/>
        <v>0.20042133175775084</v>
      </c>
      <c r="AH862" s="32">
        <f t="shared" si="1976"/>
        <v>0.60408275789367605</v>
      </c>
      <c r="AI862" s="32">
        <f t="shared" si="1976"/>
        <v>1.2977621177804723</v>
      </c>
      <c r="AJ862" s="32">
        <f t="shared" si="1976"/>
        <v>1.6206912586892124</v>
      </c>
      <c r="AK862" s="32">
        <f t="shared" si="1976"/>
        <v>2.0243526848251374</v>
      </c>
      <c r="AL862" s="32">
        <f t="shared" si="1976"/>
        <v>1.1221878399907175</v>
      </c>
      <c r="AM862" s="32">
        <f t="shared" si="1976"/>
        <v>1.4451169808994575</v>
      </c>
      <c r="AN862" s="32">
        <f t="shared" si="1976"/>
        <v>1.8487784070353828</v>
      </c>
      <c r="AO862" s="32">
        <f t="shared" si="1976"/>
        <v>0.59546500662145285</v>
      </c>
      <c r="AP862" s="32">
        <f t="shared" si="1976"/>
        <v>0.91839414753019299</v>
      </c>
      <c r="AQ862" s="32">
        <f t="shared" si="1976"/>
        <v>1.3220555736661181</v>
      </c>
      <c r="AR862" s="32">
        <f t="shared" si="1976"/>
        <v>-0.41314539776957382</v>
      </c>
      <c r="AS862" s="32">
        <f t="shared" si="1976"/>
        <v>-9.0216256860833677E-2</v>
      </c>
      <c r="AT862" s="32">
        <f t="shared" si="1976"/>
        <v>0.31344516927509147</v>
      </c>
      <c r="AU862" s="32">
        <f t="shared" si="1976"/>
        <v>-0.58871967555932869</v>
      </c>
      <c r="AV862" s="32">
        <f t="shared" si="1976"/>
        <v>-0.26579053465058855</v>
      </c>
      <c r="AW862" s="32">
        <f t="shared" ref="AW862:CB862" si="1977">SUMPRODUCT(AH$3:AH$6,$K862:$K865)</f>
        <v>0.13787089148533663</v>
      </c>
      <c r="AX862" s="32">
        <f t="shared" si="1977"/>
        <v>-1.1154425089285933</v>
      </c>
      <c r="AY862" s="32">
        <f t="shared" si="1977"/>
        <v>-0.79251336801985306</v>
      </c>
      <c r="AZ862" s="32">
        <f t="shared" si="1977"/>
        <v>-0.38885194188392791</v>
      </c>
      <c r="BA862" s="32">
        <f t="shared" si="1977"/>
        <v>0.12533421405975786</v>
      </c>
      <c r="BB862" s="32">
        <f t="shared" si="1977"/>
        <v>0.44826335496849801</v>
      </c>
      <c r="BC862" s="32">
        <f t="shared" si="1977"/>
        <v>0.85192478110442316</v>
      </c>
      <c r="BD862" s="32">
        <f t="shared" si="1977"/>
        <v>-5.0240063729997009E-2</v>
      </c>
      <c r="BE862" s="32">
        <f t="shared" si="1977"/>
        <v>0.27268907717874313</v>
      </c>
      <c r="BF862" s="32">
        <f t="shared" si="1977"/>
        <v>0.67635050331466828</v>
      </c>
      <c r="BG862" s="32">
        <f t="shared" si="1977"/>
        <v>-0.57696289709926152</v>
      </c>
      <c r="BH862" s="32">
        <f t="shared" si="1977"/>
        <v>-0.25403375619052138</v>
      </c>
      <c r="BI862" s="32">
        <f t="shared" si="1977"/>
        <v>0.14962766994540377</v>
      </c>
      <c r="BJ862" s="32">
        <f t="shared" si="1977"/>
        <v>0.84330702983220007</v>
      </c>
      <c r="BK862" s="32">
        <f t="shared" si="1977"/>
        <v>1.1662361707409401</v>
      </c>
      <c r="BL862" s="32">
        <f t="shared" si="1977"/>
        <v>1.5698975968768654</v>
      </c>
      <c r="BM862" s="32">
        <f t="shared" si="1977"/>
        <v>0.6677327520424452</v>
      </c>
      <c r="BN862" s="32">
        <f t="shared" si="1977"/>
        <v>0.99066189295118534</v>
      </c>
      <c r="BO862" s="32">
        <f t="shared" si="1977"/>
        <v>1.3943233190871105</v>
      </c>
      <c r="BP862" s="32">
        <f t="shared" si="1977"/>
        <v>0.14100991867318058</v>
      </c>
      <c r="BQ862" s="32">
        <f t="shared" si="1977"/>
        <v>0.46393905958192072</v>
      </c>
      <c r="BR862" s="32">
        <f t="shared" si="1977"/>
        <v>0.86760048571784587</v>
      </c>
      <c r="BS862" s="32">
        <f t="shared" si="1977"/>
        <v>-1.3220555736661181</v>
      </c>
      <c r="BT862" s="32">
        <f t="shared" si="1977"/>
        <v>-0.999126432757378</v>
      </c>
      <c r="BU862" s="32">
        <f t="shared" si="1977"/>
        <v>-0.59546500662145285</v>
      </c>
      <c r="BV862" s="32">
        <f t="shared" si="1977"/>
        <v>-1.497629851455873</v>
      </c>
      <c r="BW862" s="32">
        <f t="shared" si="1977"/>
        <v>-1.174700710547133</v>
      </c>
      <c r="BX862" s="32">
        <f t="shared" si="1977"/>
        <v>-0.77103928441120773</v>
      </c>
      <c r="BY862" s="32">
        <f t="shared" si="1977"/>
        <v>-2.0243526848251374</v>
      </c>
      <c r="BZ862" s="32">
        <f t="shared" si="1977"/>
        <v>-1.7014235439163976</v>
      </c>
      <c r="CA862" s="32">
        <f t="shared" si="1977"/>
        <v>-1.2977621177804723</v>
      </c>
      <c r="CB862" s="32">
        <f t="shared" si="1977"/>
        <v>-0.78357596183678657</v>
      </c>
      <c r="CC862" s="32">
        <f t="shared" ref="CC862:CS862" si="1978">SUMPRODUCT(BN$3:BN$6,$K862:$K865)</f>
        <v>-0.46064682092804637</v>
      </c>
      <c r="CD862" s="32">
        <f t="shared" si="1978"/>
        <v>-5.6985394792121224E-2</v>
      </c>
      <c r="CE862" s="32">
        <f t="shared" si="1978"/>
        <v>-0.95915023962654133</v>
      </c>
      <c r="CF862" s="32">
        <f t="shared" si="1978"/>
        <v>-0.63622109871780119</v>
      </c>
      <c r="CG862" s="32">
        <f t="shared" si="1978"/>
        <v>-0.23255967258187604</v>
      </c>
      <c r="CH862" s="32">
        <f t="shared" si="1978"/>
        <v>-1.4858730729958058</v>
      </c>
      <c r="CI862" s="32">
        <f t="shared" si="1978"/>
        <v>-1.1629439320870658</v>
      </c>
      <c r="CJ862" s="32">
        <f t="shared" si="1978"/>
        <v>-0.75928250595114055</v>
      </c>
      <c r="CK862" s="32">
        <f t="shared" si="1978"/>
        <v>-6.5603146064344309E-2</v>
      </c>
      <c r="CL862" s="32">
        <f t="shared" si="1978"/>
        <v>0.25732599484439583</v>
      </c>
      <c r="CM862" s="32">
        <f t="shared" si="1978"/>
        <v>0.66098742098032104</v>
      </c>
      <c r="CN862" s="32">
        <f t="shared" si="1978"/>
        <v>-0.24117742385409915</v>
      </c>
      <c r="CO862" s="32">
        <f t="shared" si="1978"/>
        <v>8.1751717054640988E-2</v>
      </c>
      <c r="CP862" s="32">
        <f t="shared" si="1978"/>
        <v>0.48541314319056617</v>
      </c>
      <c r="CQ862" s="32">
        <f t="shared" si="1978"/>
        <v>-0.76790025722336375</v>
      </c>
      <c r="CR862" s="32">
        <f t="shared" si="1978"/>
        <v>-0.44497111631462355</v>
      </c>
      <c r="CS862" s="32">
        <f t="shared" si="1978"/>
        <v>-4.1309690178698399E-2</v>
      </c>
    </row>
    <row r="863" spans="2:97" ht="14.25" thickTop="1" thickBot="1" x14ac:dyDescent="0.25">
      <c r="H863" s="33">
        <f>H862</f>
        <v>1.7704091596899103E-15</v>
      </c>
      <c r="I863" s="33">
        <f t="shared" ref="I863:J863" si="1979">I858</f>
        <v>0.62822621380088572</v>
      </c>
      <c r="J863" s="33">
        <f t="shared" si="1979"/>
        <v>0.67183187108707987</v>
      </c>
      <c r="K863" s="33">
        <f t="shared" ref="K863:K865" si="1980">I863+J863*H863</f>
        <v>0.62822621380088695</v>
      </c>
      <c r="L863" s="33">
        <f>$CE$4-$CE$7*SUMPRODUCT($B$4:$CD$4,Q864:CS864)</f>
        <v>0</v>
      </c>
      <c r="M863" s="39" t="s">
        <v>414</v>
      </c>
      <c r="O863" s="47">
        <f t="shared" ref="O863:O864" si="1981">SUM(Q863:CS863)</f>
        <v>127.41798401807911</v>
      </c>
      <c r="P863" s="39" t="s">
        <v>404</v>
      </c>
      <c r="Q863" s="33">
        <f>EXP(Q862)</f>
        <v>1.0421748068763605</v>
      </c>
      <c r="R863" s="33">
        <f>EXP(R862)</f>
        <v>1.43941795086339</v>
      </c>
      <c r="S863" s="33">
        <f t="shared" ref="S863:CD863" si="1982">EXP(S862)</f>
        <v>2.1552360579817038</v>
      </c>
      <c r="T863" s="33">
        <f t="shared" si="1982"/>
        <v>0.87435868951832729</v>
      </c>
      <c r="U863" s="33">
        <f t="shared" si="1982"/>
        <v>1.2076357870886254</v>
      </c>
      <c r="V863" s="33">
        <f t="shared" si="1982"/>
        <v>1.8081893390876138</v>
      </c>
      <c r="W863" s="33">
        <f t="shared" si="1982"/>
        <v>0.5163412365224791</v>
      </c>
      <c r="X863" s="33">
        <f t="shared" si="1982"/>
        <v>0.71315372403703658</v>
      </c>
      <c r="Y863" s="33">
        <f t="shared" si="1982"/>
        <v>1.0678028712971268</v>
      </c>
      <c r="Z863" s="33">
        <f t="shared" si="1982"/>
        <v>1.7856621556807259</v>
      </c>
      <c r="AA863" s="33">
        <f t="shared" si="1982"/>
        <v>2.4662984982030816</v>
      </c>
      <c r="AB863" s="33">
        <f t="shared" si="1982"/>
        <v>3.6927811341279262</v>
      </c>
      <c r="AC863" s="33">
        <f t="shared" si="1982"/>
        <v>1.4981260457092382</v>
      </c>
      <c r="AD863" s="33">
        <f t="shared" si="1982"/>
        <v>2.0691629740246591</v>
      </c>
      <c r="AE863" s="33">
        <f t="shared" si="1982"/>
        <v>3.0981513387294437</v>
      </c>
      <c r="AF863" s="33">
        <f t="shared" si="1982"/>
        <v>0.88469899616846659</v>
      </c>
      <c r="AG863" s="33">
        <f t="shared" si="1982"/>
        <v>1.2219174823583983</v>
      </c>
      <c r="AH863" s="33">
        <f t="shared" si="1982"/>
        <v>1.8295732773635391</v>
      </c>
      <c r="AI863" s="33">
        <f t="shared" si="1982"/>
        <v>3.6610943951316481</v>
      </c>
      <c r="AJ863" s="33">
        <f t="shared" si="1982"/>
        <v>5.0565845167115349</v>
      </c>
      <c r="AK863" s="33">
        <f t="shared" si="1982"/>
        <v>7.571208399972905</v>
      </c>
      <c r="AL863" s="33">
        <f t="shared" si="1982"/>
        <v>3.0715669544197377</v>
      </c>
      <c r="AM863" s="33">
        <f t="shared" si="1982"/>
        <v>4.2423483875244781</v>
      </c>
      <c r="AN863" s="33">
        <f t="shared" si="1982"/>
        <v>6.3520551552306204</v>
      </c>
      <c r="AO863" s="33">
        <f t="shared" si="1982"/>
        <v>1.8138742124017389</v>
      </c>
      <c r="AP863" s="33">
        <f t="shared" si="1982"/>
        <v>2.5052640734665217</v>
      </c>
      <c r="AQ863" s="33">
        <f t="shared" si="1982"/>
        <v>3.7511241697816038</v>
      </c>
      <c r="AR863" s="33">
        <f t="shared" si="1982"/>
        <v>0.66156608560131469</v>
      </c>
      <c r="AS863" s="33">
        <f t="shared" si="1982"/>
        <v>0.91373356275146644</v>
      </c>
      <c r="AT863" s="33">
        <f t="shared" si="1982"/>
        <v>1.3681304451211116</v>
      </c>
      <c r="AU863" s="33">
        <f t="shared" si="1982"/>
        <v>0.55503745803438853</v>
      </c>
      <c r="AV863" s="33">
        <f t="shared" si="1982"/>
        <v>0.76659968675587686</v>
      </c>
      <c r="AW863" s="33">
        <f t="shared" si="1982"/>
        <v>1.1478273464234083</v>
      </c>
      <c r="AX863" s="33">
        <f t="shared" si="1982"/>
        <v>0.32777020556134434</v>
      </c>
      <c r="AY863" s="33">
        <f t="shared" si="1982"/>
        <v>0.45270554856077494</v>
      </c>
      <c r="AZ863" s="33">
        <f t="shared" si="1982"/>
        <v>0.67783462150192975</v>
      </c>
      <c r="BA863" s="33">
        <f t="shared" si="1982"/>
        <v>1.133527230504481</v>
      </c>
      <c r="BB863" s="33">
        <f t="shared" si="1982"/>
        <v>1.5655909475215155</v>
      </c>
      <c r="BC863" s="33">
        <f t="shared" si="1982"/>
        <v>2.3441544967006918</v>
      </c>
      <c r="BD863" s="33">
        <f t="shared" si="1982"/>
        <v>0.95100109622475082</v>
      </c>
      <c r="BE863" s="33">
        <f t="shared" si="1982"/>
        <v>1.3134917867565263</v>
      </c>
      <c r="BF863" s="33">
        <f t="shared" si="1982"/>
        <v>1.9666872008803711</v>
      </c>
      <c r="BG863" s="33">
        <f t="shared" si="1982"/>
        <v>0.56160142038438376</v>
      </c>
      <c r="BH863" s="33">
        <f t="shared" si="1982"/>
        <v>0.77566561808815815</v>
      </c>
      <c r="BI863" s="33">
        <f t="shared" si="1982"/>
        <v>1.161401737443611</v>
      </c>
      <c r="BJ863" s="33">
        <f t="shared" si="1982"/>
        <v>2.3240399518614541</v>
      </c>
      <c r="BK863" s="33">
        <f t="shared" si="1982"/>
        <v>3.2098884017927856</v>
      </c>
      <c r="BL863" s="33">
        <f t="shared" si="1982"/>
        <v>4.8061560031896828</v>
      </c>
      <c r="BM863" s="33">
        <f t="shared" si="1982"/>
        <v>1.9498115990620861</v>
      </c>
      <c r="BN863" s="33">
        <f t="shared" si="1982"/>
        <v>2.6930163711245623</v>
      </c>
      <c r="BO863" s="33">
        <f t="shared" si="1982"/>
        <v>4.0322451059480633</v>
      </c>
      <c r="BP863" s="33">
        <f t="shared" si="1982"/>
        <v>1.1514360686461584</v>
      </c>
      <c r="BQ863" s="33">
        <f t="shared" si="1982"/>
        <v>1.5903260523524421</v>
      </c>
      <c r="BR863" s="33">
        <f t="shared" si="1982"/>
        <v>2.3811902928692708</v>
      </c>
      <c r="BS863" s="33">
        <f t="shared" si="1982"/>
        <v>0.26658674966182777</v>
      </c>
      <c r="BT863" s="33">
        <f t="shared" si="1982"/>
        <v>0.36820094900939576</v>
      </c>
      <c r="BU863" s="33">
        <f t="shared" si="1982"/>
        <v>0.55130614524581978</v>
      </c>
      <c r="BV863" s="33">
        <f t="shared" si="1982"/>
        <v>0.22365963899655011</v>
      </c>
      <c r="BW863" s="33">
        <f t="shared" si="1982"/>
        <v>0.30891141978396847</v>
      </c>
      <c r="BX863" s="33">
        <f t="shared" si="1982"/>
        <v>0.46253211601354971</v>
      </c>
      <c r="BY863" s="33">
        <f t="shared" si="1982"/>
        <v>0.13207931246530985</v>
      </c>
      <c r="BZ863" s="33">
        <f t="shared" si="1982"/>
        <v>0.18242365104764657</v>
      </c>
      <c r="CA863" s="33">
        <f t="shared" si="1982"/>
        <v>0.27314237003278397</v>
      </c>
      <c r="CB863" s="33">
        <f t="shared" si="1982"/>
        <v>0.45676969634666309</v>
      </c>
      <c r="CC863" s="33">
        <f t="shared" si="1982"/>
        <v>0.63087545006238843</v>
      </c>
      <c r="CD863" s="33">
        <f t="shared" si="1982"/>
        <v>0.94460786546001463</v>
      </c>
      <c r="CE863" s="33">
        <f t="shared" ref="CE863:CS863" si="1983">EXP(CE862)</f>
        <v>0.38321839145813624</v>
      </c>
      <c r="CF863" s="33">
        <f t="shared" si="1983"/>
        <v>0.52928877970015631</v>
      </c>
      <c r="CG863" s="33">
        <f t="shared" si="1983"/>
        <v>0.79250245726800361</v>
      </c>
      <c r="CH863" s="33">
        <f t="shared" si="1983"/>
        <v>0.22630467390065545</v>
      </c>
      <c r="CI863" s="33">
        <f t="shared" si="1983"/>
        <v>0.31256465597477689</v>
      </c>
      <c r="CJ863" s="33">
        <f t="shared" si="1983"/>
        <v>0.4680020952937381</v>
      </c>
      <c r="CK863" s="33">
        <f t="shared" si="1983"/>
        <v>0.93650244523620507</v>
      </c>
      <c r="CL863" s="33">
        <f t="shared" si="1983"/>
        <v>1.2934667215193738</v>
      </c>
      <c r="CM863" s="33">
        <f t="shared" si="1983"/>
        <v>1.9367037324675591</v>
      </c>
      <c r="CN863" s="33">
        <f t="shared" si="1983"/>
        <v>0.78570221170639098</v>
      </c>
      <c r="CO863" s="33">
        <f t="shared" si="1983"/>
        <v>1.0851863431174062</v>
      </c>
      <c r="CP863" s="33">
        <f t="shared" si="1983"/>
        <v>1.6248461643215322</v>
      </c>
      <c r="CQ863" s="33">
        <f t="shared" si="1983"/>
        <v>0.46398629806540165</v>
      </c>
      <c r="CR863" s="33">
        <f t="shared" si="1983"/>
        <v>0.64084278566640118</v>
      </c>
      <c r="CS863" s="33">
        <f t="shared" si="1983"/>
        <v>0.95953192631592377</v>
      </c>
    </row>
    <row r="864" spans="2:97" ht="14.25" thickTop="1" thickBot="1" x14ac:dyDescent="0.25">
      <c r="H864" s="32">
        <f t="shared" ref="H864:H865" si="1984">H863</f>
        <v>1.7704091596899103E-15</v>
      </c>
      <c r="I864" s="32">
        <f t="shared" ref="I864:J864" si="1985">I859</f>
        <v>-0.35114855557950969</v>
      </c>
      <c r="J864" s="32">
        <f t="shared" si="1985"/>
        <v>6.5135647147522644E-4</v>
      </c>
      <c r="K864" s="32">
        <f t="shared" si="1980"/>
        <v>-0.35114855557950969</v>
      </c>
      <c r="L864" s="32">
        <f>$CE$5-$CE$7*SUMPRODUCT($B$5:$CD$5,Q864:CS864)</f>
        <v>0</v>
      </c>
      <c r="M864" s="32">
        <f>SUMPRODUCT($B$7:$CD$7, LN(Q864:CS864))</f>
        <v>-487.23803414472997</v>
      </c>
      <c r="O864" s="48">
        <f t="shared" si="1981"/>
        <v>0.99999999999999978</v>
      </c>
      <c r="P864" s="39" t="s">
        <v>405</v>
      </c>
      <c r="Q864" s="32">
        <f t="shared" ref="Q864:AV864" si="1986">Q863/$O863</f>
        <v>8.1791814154624221E-3</v>
      </c>
      <c r="R864" s="32">
        <f t="shared" si="1986"/>
        <v>1.1296819377232915E-2</v>
      </c>
      <c r="S864" s="32">
        <f t="shared" si="1986"/>
        <v>1.6914692808794568E-2</v>
      </c>
      <c r="T864" s="32">
        <f t="shared" si="1986"/>
        <v>6.8621293631067502E-3</v>
      </c>
      <c r="U864" s="32">
        <f t="shared" si="1986"/>
        <v>9.4777499141508632E-3</v>
      </c>
      <c r="V864" s="32">
        <f t="shared" si="1986"/>
        <v>1.419100571259276E-2</v>
      </c>
      <c r="W864" s="32">
        <f t="shared" si="1986"/>
        <v>4.0523419084170752E-3</v>
      </c>
      <c r="X864" s="32">
        <f t="shared" si="1986"/>
        <v>5.5969628583658051E-3</v>
      </c>
      <c r="Y864" s="32">
        <f t="shared" si="1986"/>
        <v>8.3803152241493494E-3</v>
      </c>
      <c r="Z864" s="32">
        <f t="shared" si="1986"/>
        <v>1.4014208193934081E-2</v>
      </c>
      <c r="AA864" s="32">
        <f t="shared" si="1986"/>
        <v>1.9355968603718788E-2</v>
      </c>
      <c r="AB864" s="32">
        <f t="shared" si="1986"/>
        <v>2.8981632087382296E-2</v>
      </c>
      <c r="AC864" s="32">
        <f t="shared" si="1986"/>
        <v>1.1757571407633257E-2</v>
      </c>
      <c r="AD864" s="32">
        <f t="shared" si="1986"/>
        <v>1.6239175262191163E-2</v>
      </c>
      <c r="AE864" s="32">
        <f t="shared" si="1986"/>
        <v>2.4314867030778422E-2</v>
      </c>
      <c r="AF864" s="32">
        <f t="shared" si="1986"/>
        <v>6.9432820098843991E-3</v>
      </c>
      <c r="AG864" s="32">
        <f t="shared" si="1986"/>
        <v>9.5898353107283715E-3</v>
      </c>
      <c r="AH864" s="32">
        <f t="shared" si="1986"/>
        <v>1.4358830831163866E-2</v>
      </c>
      <c r="AI864" s="32">
        <f t="shared" si="1986"/>
        <v>2.873294867553533E-2</v>
      </c>
      <c r="AJ864" s="32">
        <f t="shared" si="1986"/>
        <v>3.9685014291185657E-2</v>
      </c>
      <c r="AK864" s="32">
        <f t="shared" si="1986"/>
        <v>5.9420249490830426E-2</v>
      </c>
      <c r="AL864" s="32">
        <f t="shared" si="1986"/>
        <v>2.4106227846015196E-2</v>
      </c>
      <c r="AM864" s="32">
        <f t="shared" si="1986"/>
        <v>3.3294737946274043E-2</v>
      </c>
      <c r="AN864" s="32">
        <f t="shared" si="1986"/>
        <v>4.9852108430230212E-2</v>
      </c>
      <c r="AO864" s="32">
        <f t="shared" si="1986"/>
        <v>1.4235621654038817E-2</v>
      </c>
      <c r="AP864" s="32">
        <f t="shared" si="1986"/>
        <v>1.9661777674264993E-2</v>
      </c>
      <c r="AQ864" s="32">
        <f t="shared" si="1986"/>
        <v>2.943951906545126E-2</v>
      </c>
      <c r="AR864" s="32">
        <f t="shared" si="1986"/>
        <v>5.1920934921356647E-3</v>
      </c>
      <c r="AS864" s="32">
        <f t="shared" si="1986"/>
        <v>7.1711506801254866E-3</v>
      </c>
      <c r="AT864" s="32">
        <f t="shared" si="1986"/>
        <v>1.0737341794130018E-2</v>
      </c>
      <c r="AU864" s="32">
        <f t="shared" si="1986"/>
        <v>4.3560370407024745E-3</v>
      </c>
      <c r="AV864" s="32">
        <f t="shared" si="1986"/>
        <v>6.0164166986593146E-3</v>
      </c>
      <c r="AW864" s="32">
        <f t="shared" ref="AW864:CB864" si="1987">AW863/$O863</f>
        <v>9.0083621654267042E-3</v>
      </c>
      <c r="AX864" s="32">
        <f t="shared" si="1987"/>
        <v>2.5724014399320398E-3</v>
      </c>
      <c r="AY864" s="32">
        <f t="shared" si="1987"/>
        <v>3.5529172121930713E-3</v>
      </c>
      <c r="AZ864" s="32">
        <f t="shared" si="1987"/>
        <v>5.3197719829388684E-3</v>
      </c>
      <c r="BA864" s="32">
        <f t="shared" si="1987"/>
        <v>8.8961322001739323E-3</v>
      </c>
      <c r="BB864" s="32">
        <f t="shared" si="1987"/>
        <v>1.2287048485238761E-2</v>
      </c>
      <c r="BC864" s="32">
        <f t="shared" si="1987"/>
        <v>1.83973597978766E-2</v>
      </c>
      <c r="BD864" s="32">
        <f t="shared" si="1987"/>
        <v>7.4636332033774363E-3</v>
      </c>
      <c r="BE864" s="32">
        <f t="shared" si="1987"/>
        <v>1.0308527456925997E-2</v>
      </c>
      <c r="BF864" s="32">
        <f t="shared" si="1987"/>
        <v>1.5434926364878927E-2</v>
      </c>
      <c r="BG864" s="32">
        <f t="shared" si="1987"/>
        <v>4.4075522361482281E-3</v>
      </c>
      <c r="BH864" s="32">
        <f t="shared" si="1987"/>
        <v>6.0875678112918526E-3</v>
      </c>
      <c r="BI864" s="32">
        <f t="shared" si="1987"/>
        <v>9.1148965069077041E-3</v>
      </c>
      <c r="BJ864" s="32">
        <f t="shared" si="1987"/>
        <v>1.8239497114722048E-2</v>
      </c>
      <c r="BK864" s="32">
        <f t="shared" si="1987"/>
        <v>2.5191800251190131E-2</v>
      </c>
      <c r="BL864" s="32">
        <f t="shared" si="1987"/>
        <v>3.7719604812675001E-2</v>
      </c>
      <c r="BM864" s="32">
        <f t="shared" si="1987"/>
        <v>1.5302483508022154E-2</v>
      </c>
      <c r="BN864" s="32">
        <f t="shared" si="1987"/>
        <v>2.1135292571749172E-2</v>
      </c>
      <c r="BO864" s="32">
        <f t="shared" si="1987"/>
        <v>3.1645808376437157E-2</v>
      </c>
      <c r="BP864" s="32">
        <f t="shared" si="1987"/>
        <v>9.0366840875679161E-3</v>
      </c>
      <c r="BQ864" s="32">
        <f t="shared" si="1987"/>
        <v>1.2481174181242685E-2</v>
      </c>
      <c r="BR864" s="32">
        <f t="shared" si="1987"/>
        <v>1.8688023603727774E-2</v>
      </c>
      <c r="BS864" s="32">
        <f t="shared" si="1987"/>
        <v>2.0922223163097782E-3</v>
      </c>
      <c r="BT864" s="32">
        <f t="shared" si="1987"/>
        <v>2.8897094224717319E-3</v>
      </c>
      <c r="BU864" s="32">
        <f t="shared" si="1987"/>
        <v>4.3267530050357409E-3</v>
      </c>
      <c r="BV864" s="32">
        <f t="shared" si="1987"/>
        <v>1.7553223802757344E-3</v>
      </c>
      <c r="BW864" s="32">
        <f t="shared" si="1987"/>
        <v>2.4243941870885164E-3</v>
      </c>
      <c r="BX864" s="32">
        <f t="shared" si="1987"/>
        <v>3.6300379383488114E-3</v>
      </c>
      <c r="BY864" s="32">
        <f t="shared" si="1987"/>
        <v>1.0365829712591383E-3</v>
      </c>
      <c r="BZ864" s="32">
        <f t="shared" si="1987"/>
        <v>1.431694689360042E-3</v>
      </c>
      <c r="CA864" s="32">
        <f t="shared" si="1987"/>
        <v>2.1436720423549339E-3</v>
      </c>
      <c r="CB864" s="32">
        <f t="shared" si="1987"/>
        <v>3.5848133987259824E-3</v>
      </c>
      <c r="CC864" s="32">
        <f t="shared" ref="CC864:CS864" si="1988">CC863/$O863</f>
        <v>4.9512276851976771E-3</v>
      </c>
      <c r="CD864" s="32">
        <f t="shared" si="1988"/>
        <v>7.413457941117526E-3</v>
      </c>
      <c r="CE864" s="32">
        <f t="shared" si="1988"/>
        <v>3.0075690995374879E-3</v>
      </c>
      <c r="CF864" s="32">
        <f t="shared" si="1988"/>
        <v>4.1539566316247511E-3</v>
      </c>
      <c r="CG864" s="32">
        <f t="shared" si="1988"/>
        <v>6.2197064517639589E-3</v>
      </c>
      <c r="CH864" s="32">
        <f t="shared" si="1988"/>
        <v>1.7760811053841934E-3</v>
      </c>
      <c r="CI864" s="32">
        <f t="shared" si="1988"/>
        <v>2.4530654631172602E-3</v>
      </c>
      <c r="CJ864" s="32">
        <f t="shared" si="1988"/>
        <v>3.6729673515108678E-3</v>
      </c>
      <c r="CK864" s="32">
        <f t="shared" si="1988"/>
        <v>7.349845098030482E-3</v>
      </c>
      <c r="CL864" s="32">
        <f t="shared" si="1988"/>
        <v>1.0151367026304906E-2</v>
      </c>
      <c r="CM864" s="32">
        <f t="shared" si="1988"/>
        <v>1.5199610536867102E-2</v>
      </c>
      <c r="CN864" s="32">
        <f t="shared" si="1988"/>
        <v>6.1663368617958132E-3</v>
      </c>
      <c r="CO864" s="32">
        <f t="shared" si="1988"/>
        <v>8.516743939092861E-3</v>
      </c>
      <c r="CP864" s="32">
        <f t="shared" si="1988"/>
        <v>1.2752094430335561E-2</v>
      </c>
      <c r="CQ864" s="32">
        <f t="shared" si="1988"/>
        <v>3.6414506291322854E-3</v>
      </c>
      <c r="CR864" s="32">
        <f t="shared" si="1988"/>
        <v>5.0294531859448755E-3</v>
      </c>
      <c r="CS864" s="32">
        <f t="shared" si="1988"/>
        <v>7.5305847421018486E-3</v>
      </c>
    </row>
    <row r="865" spans="2:97" ht="13.5" thickTop="1" x14ac:dyDescent="0.2">
      <c r="H865" s="34">
        <f t="shared" si="1984"/>
        <v>1.7704091596899103E-15</v>
      </c>
      <c r="I865" s="34">
        <f t="shared" ref="I865:J865" si="1989">I860</f>
        <v>0.36329528352233209</v>
      </c>
      <c r="J865" s="34">
        <f t="shared" si="1989"/>
        <v>0.3072507640310031</v>
      </c>
      <c r="K865" s="34">
        <f t="shared" si="1980"/>
        <v>0.36329528352233265</v>
      </c>
      <c r="L865" s="34">
        <f>$CE$6-$CE$7*SUMPRODUCT($B$6:$CD$6,Q864:CS864)</f>
        <v>0</v>
      </c>
    </row>
    <row r="866" spans="2:97" ht="13.5" thickBot="1" x14ac:dyDescent="0.25">
      <c r="B866" s="39" t="s">
        <v>406</v>
      </c>
      <c r="D866" s="39" t="s">
        <v>407</v>
      </c>
      <c r="E866" s="39" t="s">
        <v>408</v>
      </c>
      <c r="F866" s="39" t="s">
        <v>409</v>
      </c>
      <c r="H866" s="39" t="s">
        <v>386</v>
      </c>
      <c r="I866" s="39" t="s">
        <v>410</v>
      </c>
      <c r="J866" s="39" t="s">
        <v>411</v>
      </c>
      <c r="K866" s="39" t="s">
        <v>388</v>
      </c>
      <c r="L866" s="39" t="s">
        <v>412</v>
      </c>
      <c r="M866" s="39" t="s">
        <v>413</v>
      </c>
      <c r="O866" s="45" t="s">
        <v>375</v>
      </c>
    </row>
    <row r="867" spans="2:97" ht="14.25" thickTop="1" thickBot="1" x14ac:dyDescent="0.25">
      <c r="B867" s="32">
        <f>1+B862</f>
        <v>4</v>
      </c>
      <c r="D867" s="32">
        <f>IF(F862,IF(M867&lt;0,D862,H867),E862)</f>
        <v>1.7704091596899103E-15</v>
      </c>
      <c r="E867" s="32">
        <f>IF(F862,IF(M867&lt;0,H867,E862),H867)</f>
        <v>2.6556137395348654E-15</v>
      </c>
      <c r="F867" s="32" t="b">
        <f>OR(F862,M867*M862&lt;=0)</f>
        <v>1</v>
      </c>
      <c r="H867" s="32">
        <f>IF(F862,(D862+E862)/2,2*H862)</f>
        <v>2.6556137395348654E-15</v>
      </c>
      <c r="I867" s="32">
        <f>I862</f>
        <v>-0.68168263192240652</v>
      </c>
      <c r="J867" s="32">
        <f>J862</f>
        <v>-1</v>
      </c>
      <c r="K867" s="32">
        <f>I867+J867*H867</f>
        <v>-0.68168263192240919</v>
      </c>
      <c r="L867" s="32">
        <f>$CE$3-$CE$7*SUMPRODUCT($B$3:$CD$3,Q869:CS869)</f>
        <v>9.9475983006414026E-14</v>
      </c>
      <c r="M867" s="32">
        <f>SUMPRODUCT(L867:L870,J867:J870)</f>
        <v>-1.5335459593713617E-13</v>
      </c>
      <c r="O867" s="46">
        <f>SUM(Q867:CS867)</f>
        <v>7.3626050838260699</v>
      </c>
      <c r="P867" s="39" t="s">
        <v>402</v>
      </c>
      <c r="Q867" s="32">
        <f t="shared" ref="Q867:AV867" si="1990">SUMPRODUCT(B$3:B$6,$K867:$K870)</f>
        <v>4.1309690178698455E-2</v>
      </c>
      <c r="R867" s="32">
        <f t="shared" si="1990"/>
        <v>0.36423883108743882</v>
      </c>
      <c r="S867" s="32">
        <f t="shared" si="1990"/>
        <v>0.7679002572233643</v>
      </c>
      <c r="T867" s="32">
        <f t="shared" si="1990"/>
        <v>-0.13426458761105639</v>
      </c>
      <c r="U867" s="32">
        <f t="shared" si="1990"/>
        <v>0.188664553297684</v>
      </c>
      <c r="V867" s="32">
        <f t="shared" si="1990"/>
        <v>0.59232597943360943</v>
      </c>
      <c r="W867" s="32">
        <f t="shared" si="1990"/>
        <v>-0.66098742098032093</v>
      </c>
      <c r="X867" s="32">
        <f t="shared" si="1990"/>
        <v>-0.33805828007158056</v>
      </c>
      <c r="Y867" s="32">
        <f t="shared" si="1990"/>
        <v>6.5603146064344919E-2</v>
      </c>
      <c r="Z867" s="32">
        <f t="shared" si="1990"/>
        <v>0.57978930200803069</v>
      </c>
      <c r="AA867" s="32">
        <f t="shared" si="1990"/>
        <v>0.90271844291677106</v>
      </c>
      <c r="AB867" s="32">
        <f t="shared" si="1990"/>
        <v>1.3063798690526964</v>
      </c>
      <c r="AC867" s="32">
        <f t="shared" si="1990"/>
        <v>0.40421502421827576</v>
      </c>
      <c r="AD867" s="32">
        <f t="shared" si="1990"/>
        <v>0.72714416512701618</v>
      </c>
      <c r="AE867" s="32">
        <f t="shared" si="1990"/>
        <v>1.1308055912629416</v>
      </c>
      <c r="AF867" s="32">
        <f t="shared" si="1990"/>
        <v>-0.1225078091509888</v>
      </c>
      <c r="AG867" s="32">
        <f t="shared" si="1990"/>
        <v>0.20042133175775156</v>
      </c>
      <c r="AH867" s="32">
        <f t="shared" si="1990"/>
        <v>0.60408275789367705</v>
      </c>
      <c r="AI867" s="32">
        <f t="shared" si="1990"/>
        <v>1.2977621177804737</v>
      </c>
      <c r="AJ867" s="32">
        <f t="shared" si="1990"/>
        <v>1.6206912586892139</v>
      </c>
      <c r="AK867" s="32">
        <f t="shared" si="1990"/>
        <v>2.0243526848251396</v>
      </c>
      <c r="AL867" s="32">
        <f t="shared" si="1990"/>
        <v>1.1221878399907188</v>
      </c>
      <c r="AM867" s="32">
        <f t="shared" si="1990"/>
        <v>1.4451169808994591</v>
      </c>
      <c r="AN867" s="32">
        <f t="shared" si="1990"/>
        <v>1.8487784070353845</v>
      </c>
      <c r="AO867" s="32">
        <f t="shared" si="1990"/>
        <v>0.59546500662145418</v>
      </c>
      <c r="AP867" s="32">
        <f t="shared" si="1990"/>
        <v>0.91839414753019455</v>
      </c>
      <c r="AQ867" s="32">
        <f t="shared" si="1990"/>
        <v>1.3220555736661199</v>
      </c>
      <c r="AR867" s="32">
        <f t="shared" si="1990"/>
        <v>-0.41314539776957437</v>
      </c>
      <c r="AS867" s="32">
        <f t="shared" si="1990"/>
        <v>-9.0216256860833996E-2</v>
      </c>
      <c r="AT867" s="32">
        <f t="shared" si="1990"/>
        <v>0.31344516927509147</v>
      </c>
      <c r="AU867" s="32">
        <f t="shared" si="1990"/>
        <v>-0.58871967555932925</v>
      </c>
      <c r="AV867" s="32">
        <f t="shared" si="1990"/>
        <v>-0.26579053465058883</v>
      </c>
      <c r="AW867" s="32">
        <f t="shared" ref="AW867:CB867" si="1991">SUMPRODUCT(AH$3:AH$6,$K867:$K870)</f>
        <v>0.13787089148533663</v>
      </c>
      <c r="AX867" s="32">
        <f t="shared" si="1991"/>
        <v>-1.1154425089285938</v>
      </c>
      <c r="AY867" s="32">
        <f t="shared" si="1991"/>
        <v>-0.79251336801985339</v>
      </c>
      <c r="AZ867" s="32">
        <f t="shared" si="1991"/>
        <v>-0.38885194188392797</v>
      </c>
      <c r="BA867" s="32">
        <f t="shared" si="1991"/>
        <v>0.12533421405975781</v>
      </c>
      <c r="BB867" s="32">
        <f t="shared" si="1991"/>
        <v>0.44826335496849817</v>
      </c>
      <c r="BC867" s="32">
        <f t="shared" si="1991"/>
        <v>0.85192478110442371</v>
      </c>
      <c r="BD867" s="32">
        <f t="shared" si="1991"/>
        <v>-5.0240063729997064E-2</v>
      </c>
      <c r="BE867" s="32">
        <f t="shared" si="1991"/>
        <v>0.2726890771787433</v>
      </c>
      <c r="BF867" s="32">
        <f t="shared" si="1991"/>
        <v>0.67635050331466884</v>
      </c>
      <c r="BG867" s="32">
        <f t="shared" si="1991"/>
        <v>-0.57696289709926152</v>
      </c>
      <c r="BH867" s="32">
        <f t="shared" si="1991"/>
        <v>-0.25403375619052121</v>
      </c>
      <c r="BI867" s="32">
        <f t="shared" si="1991"/>
        <v>0.14962766994540427</v>
      </c>
      <c r="BJ867" s="32">
        <f t="shared" si="1991"/>
        <v>0.84330702983220074</v>
      </c>
      <c r="BK867" s="32">
        <f t="shared" si="1991"/>
        <v>1.166236170740941</v>
      </c>
      <c r="BL867" s="32">
        <f t="shared" si="1991"/>
        <v>1.5698975968768665</v>
      </c>
      <c r="BM867" s="32">
        <f t="shared" si="1991"/>
        <v>0.66773275204244587</v>
      </c>
      <c r="BN867" s="32">
        <f t="shared" si="1991"/>
        <v>0.99066189295118623</v>
      </c>
      <c r="BO867" s="32">
        <f t="shared" si="1991"/>
        <v>1.3943233190871116</v>
      </c>
      <c r="BP867" s="32">
        <f t="shared" si="1991"/>
        <v>0.14100991867318119</v>
      </c>
      <c r="BQ867" s="32">
        <f t="shared" si="1991"/>
        <v>0.46393905958192155</v>
      </c>
      <c r="BR867" s="32">
        <f t="shared" si="1991"/>
        <v>0.86760048571784698</v>
      </c>
      <c r="BS867" s="32">
        <f t="shared" si="1991"/>
        <v>-1.3220555736661199</v>
      </c>
      <c r="BT867" s="32">
        <f t="shared" si="1991"/>
        <v>-0.99912643275737956</v>
      </c>
      <c r="BU867" s="32">
        <f t="shared" si="1991"/>
        <v>-0.59546500662145418</v>
      </c>
      <c r="BV867" s="32">
        <f t="shared" si="1991"/>
        <v>-1.4976298514558748</v>
      </c>
      <c r="BW867" s="32">
        <f t="shared" si="1991"/>
        <v>-1.1747007105471345</v>
      </c>
      <c r="BX867" s="32">
        <f t="shared" si="1991"/>
        <v>-0.77103928441120906</v>
      </c>
      <c r="BY867" s="32">
        <f t="shared" si="1991"/>
        <v>-2.0243526848251396</v>
      </c>
      <c r="BZ867" s="32">
        <f t="shared" si="1991"/>
        <v>-1.7014235439163992</v>
      </c>
      <c r="CA867" s="32">
        <f t="shared" si="1991"/>
        <v>-1.2977621177804737</v>
      </c>
      <c r="CB867" s="32">
        <f t="shared" si="1991"/>
        <v>-0.78357596183678779</v>
      </c>
      <c r="CC867" s="32">
        <f t="shared" ref="CC867:CS867" si="1992">SUMPRODUCT(BN$3:BN$6,$K867:$K870)</f>
        <v>-0.46064682092804743</v>
      </c>
      <c r="CD867" s="32">
        <f t="shared" si="1992"/>
        <v>-5.6985394792121946E-2</v>
      </c>
      <c r="CE867" s="32">
        <f t="shared" si="1992"/>
        <v>-0.95915023962654256</v>
      </c>
      <c r="CF867" s="32">
        <f t="shared" si="1992"/>
        <v>-0.63622109871780219</v>
      </c>
      <c r="CG867" s="32">
        <f t="shared" si="1992"/>
        <v>-0.23255967258187676</v>
      </c>
      <c r="CH867" s="32">
        <f t="shared" si="1992"/>
        <v>-1.4858730729958072</v>
      </c>
      <c r="CI867" s="32">
        <f t="shared" si="1992"/>
        <v>-1.1629439320870669</v>
      </c>
      <c r="CJ867" s="32">
        <f t="shared" si="1992"/>
        <v>-0.75928250595114144</v>
      </c>
      <c r="CK867" s="32">
        <f t="shared" si="1992"/>
        <v>-6.5603146064344919E-2</v>
      </c>
      <c r="CL867" s="32">
        <f t="shared" si="1992"/>
        <v>0.25732599484439544</v>
      </c>
      <c r="CM867" s="32">
        <f t="shared" si="1992"/>
        <v>0.66098742098032093</v>
      </c>
      <c r="CN867" s="32">
        <f t="shared" si="1992"/>
        <v>-0.24117742385409977</v>
      </c>
      <c r="CO867" s="32">
        <f t="shared" si="1992"/>
        <v>8.1751717054640613E-2</v>
      </c>
      <c r="CP867" s="32">
        <f t="shared" si="1992"/>
        <v>0.48541314319056605</v>
      </c>
      <c r="CQ867" s="32">
        <f t="shared" si="1992"/>
        <v>-0.7679002572233643</v>
      </c>
      <c r="CR867" s="32">
        <f t="shared" si="1992"/>
        <v>-0.44497111631462394</v>
      </c>
      <c r="CS867" s="32">
        <f t="shared" si="1992"/>
        <v>-4.1309690178698455E-2</v>
      </c>
    </row>
    <row r="868" spans="2:97" ht="14.25" thickTop="1" thickBot="1" x14ac:dyDescent="0.25">
      <c r="H868" s="33">
        <f>H867</f>
        <v>2.6556137395348654E-15</v>
      </c>
      <c r="I868" s="33">
        <f t="shared" ref="I868:J868" si="1993">I863</f>
        <v>0.62822621380088572</v>
      </c>
      <c r="J868" s="33">
        <f t="shared" si="1993"/>
        <v>0.67183187108707987</v>
      </c>
      <c r="K868" s="33">
        <f t="shared" ref="K868:K870" si="1994">I868+J868*H868</f>
        <v>0.6282262138008875</v>
      </c>
      <c r="L868" s="33">
        <f>$CE$4-$CE$7*SUMPRODUCT($B$4:$CD$4,Q869:CS869)</f>
        <v>-6.3948846218409017E-14</v>
      </c>
      <c r="M868" s="39" t="s">
        <v>414</v>
      </c>
      <c r="O868" s="47">
        <f t="shared" ref="O868:O869" si="1995">SUM(Q868:CS868)</f>
        <v>127.41798401807922</v>
      </c>
      <c r="P868" s="39" t="s">
        <v>404</v>
      </c>
      <c r="Q868" s="33">
        <f>EXP(Q867)</f>
        <v>1.0421748068763605</v>
      </c>
      <c r="R868" s="33">
        <f>EXP(R867)</f>
        <v>1.4394179508633904</v>
      </c>
      <c r="S868" s="33">
        <f t="shared" ref="S868:CD868" si="1996">EXP(S867)</f>
        <v>2.1552360579817047</v>
      </c>
      <c r="T868" s="33">
        <f t="shared" si="1996"/>
        <v>0.87435868951832729</v>
      </c>
      <c r="U868" s="33">
        <f t="shared" si="1996"/>
        <v>1.2076357870886256</v>
      </c>
      <c r="V868" s="33">
        <f t="shared" si="1996"/>
        <v>1.8081893390876149</v>
      </c>
      <c r="W868" s="33">
        <f t="shared" si="1996"/>
        <v>0.5163412365224791</v>
      </c>
      <c r="X868" s="33">
        <f t="shared" si="1996"/>
        <v>0.71315372403703681</v>
      </c>
      <c r="Y868" s="33">
        <f t="shared" si="1996"/>
        <v>1.0678028712971275</v>
      </c>
      <c r="Z868" s="33">
        <f t="shared" si="1996"/>
        <v>1.7856621556807271</v>
      </c>
      <c r="AA868" s="33">
        <f t="shared" si="1996"/>
        <v>2.4662984982030838</v>
      </c>
      <c r="AB868" s="33">
        <f t="shared" si="1996"/>
        <v>3.6927811341279302</v>
      </c>
      <c r="AC868" s="33">
        <f t="shared" si="1996"/>
        <v>1.4981260457092389</v>
      </c>
      <c r="AD868" s="33">
        <f t="shared" si="1996"/>
        <v>2.0691629740246609</v>
      </c>
      <c r="AE868" s="33">
        <f t="shared" si="1996"/>
        <v>3.0981513387294468</v>
      </c>
      <c r="AF868" s="33">
        <f t="shared" si="1996"/>
        <v>0.88469899616846703</v>
      </c>
      <c r="AG868" s="33">
        <f t="shared" si="1996"/>
        <v>1.2219174823583991</v>
      </c>
      <c r="AH868" s="33">
        <f t="shared" si="1996"/>
        <v>1.8295732773635409</v>
      </c>
      <c r="AI868" s="33">
        <f t="shared" si="1996"/>
        <v>3.661094395131653</v>
      </c>
      <c r="AJ868" s="33">
        <f t="shared" si="1996"/>
        <v>5.0565845167115429</v>
      </c>
      <c r="AK868" s="33">
        <f t="shared" si="1996"/>
        <v>7.5712083999729218</v>
      </c>
      <c r="AL868" s="33">
        <f t="shared" si="1996"/>
        <v>3.0715669544197417</v>
      </c>
      <c r="AM868" s="33">
        <f t="shared" si="1996"/>
        <v>4.2423483875244843</v>
      </c>
      <c r="AN868" s="33">
        <f t="shared" si="1996"/>
        <v>6.3520551552306319</v>
      </c>
      <c r="AO868" s="33">
        <f t="shared" si="1996"/>
        <v>1.8138742124017413</v>
      </c>
      <c r="AP868" s="33">
        <f t="shared" si="1996"/>
        <v>2.5052640734665257</v>
      </c>
      <c r="AQ868" s="33">
        <f t="shared" si="1996"/>
        <v>3.7511241697816105</v>
      </c>
      <c r="AR868" s="33">
        <f t="shared" si="1996"/>
        <v>0.66156608560131425</v>
      </c>
      <c r="AS868" s="33">
        <f t="shared" si="1996"/>
        <v>0.91373356275146622</v>
      </c>
      <c r="AT868" s="33">
        <f t="shared" si="1996"/>
        <v>1.3681304451211116</v>
      </c>
      <c r="AU868" s="33">
        <f t="shared" si="1996"/>
        <v>0.55503745803438831</v>
      </c>
      <c r="AV868" s="33">
        <f t="shared" si="1996"/>
        <v>0.76659968675587664</v>
      </c>
      <c r="AW868" s="33">
        <f t="shared" si="1996"/>
        <v>1.1478273464234083</v>
      </c>
      <c r="AX868" s="33">
        <f t="shared" si="1996"/>
        <v>0.32777020556134423</v>
      </c>
      <c r="AY868" s="33">
        <f t="shared" si="1996"/>
        <v>0.45270554856077477</v>
      </c>
      <c r="AZ868" s="33">
        <f t="shared" si="1996"/>
        <v>0.67783462150192964</v>
      </c>
      <c r="BA868" s="33">
        <f t="shared" si="1996"/>
        <v>1.1335272305044808</v>
      </c>
      <c r="BB868" s="33">
        <f t="shared" si="1996"/>
        <v>1.5655909475215157</v>
      </c>
      <c r="BC868" s="33">
        <f t="shared" si="1996"/>
        <v>2.3441544967006931</v>
      </c>
      <c r="BD868" s="33">
        <f t="shared" si="1996"/>
        <v>0.95100109622475071</v>
      </c>
      <c r="BE868" s="33">
        <f t="shared" si="1996"/>
        <v>1.3134917867565266</v>
      </c>
      <c r="BF868" s="33">
        <f t="shared" si="1996"/>
        <v>1.9666872008803722</v>
      </c>
      <c r="BG868" s="33">
        <f t="shared" si="1996"/>
        <v>0.56160142038438376</v>
      </c>
      <c r="BH868" s="33">
        <f t="shared" si="1996"/>
        <v>0.77566561808815826</v>
      </c>
      <c r="BI868" s="33">
        <f t="shared" si="1996"/>
        <v>1.1614017374436116</v>
      </c>
      <c r="BJ868" s="33">
        <f t="shared" si="1996"/>
        <v>2.3240399518614558</v>
      </c>
      <c r="BK868" s="33">
        <f t="shared" si="1996"/>
        <v>3.2098884017927882</v>
      </c>
      <c r="BL868" s="33">
        <f t="shared" si="1996"/>
        <v>4.8061560031896882</v>
      </c>
      <c r="BM868" s="33">
        <f t="shared" si="1996"/>
        <v>1.9498115990620875</v>
      </c>
      <c r="BN868" s="33">
        <f t="shared" si="1996"/>
        <v>2.6930163711245649</v>
      </c>
      <c r="BO868" s="33">
        <f t="shared" si="1996"/>
        <v>4.0322451059480677</v>
      </c>
      <c r="BP868" s="33">
        <f t="shared" si="1996"/>
        <v>1.1514360686461591</v>
      </c>
      <c r="BQ868" s="33">
        <f t="shared" si="1996"/>
        <v>1.5903260523524434</v>
      </c>
      <c r="BR868" s="33">
        <f t="shared" si="1996"/>
        <v>2.3811902928692734</v>
      </c>
      <c r="BS868" s="33">
        <f t="shared" si="1996"/>
        <v>0.26658674966182733</v>
      </c>
      <c r="BT868" s="33">
        <f t="shared" si="1996"/>
        <v>0.36820094900939521</v>
      </c>
      <c r="BU868" s="33">
        <f t="shared" si="1996"/>
        <v>0.551306145245819</v>
      </c>
      <c r="BV868" s="33">
        <f t="shared" si="1996"/>
        <v>0.2236596389965497</v>
      </c>
      <c r="BW868" s="33">
        <f t="shared" si="1996"/>
        <v>0.30891141978396802</v>
      </c>
      <c r="BX868" s="33">
        <f t="shared" si="1996"/>
        <v>0.4625321160135491</v>
      </c>
      <c r="BY868" s="33">
        <f t="shared" si="1996"/>
        <v>0.13207931246530955</v>
      </c>
      <c r="BZ868" s="33">
        <f t="shared" si="1996"/>
        <v>0.1824236510476463</v>
      </c>
      <c r="CA868" s="33">
        <f t="shared" si="1996"/>
        <v>0.27314237003278358</v>
      </c>
      <c r="CB868" s="33">
        <f t="shared" si="1996"/>
        <v>0.45676969634666253</v>
      </c>
      <c r="CC868" s="33">
        <f t="shared" si="1996"/>
        <v>0.63087545006238777</v>
      </c>
      <c r="CD868" s="33">
        <f t="shared" si="1996"/>
        <v>0.94460786546001396</v>
      </c>
      <c r="CE868" s="33">
        <f t="shared" ref="CE868:CS868" si="1997">EXP(CE867)</f>
        <v>0.38321839145813574</v>
      </c>
      <c r="CF868" s="33">
        <f t="shared" si="1997"/>
        <v>0.52928877970015575</v>
      </c>
      <c r="CG868" s="33">
        <f t="shared" si="1997"/>
        <v>0.79250245726800306</v>
      </c>
      <c r="CH868" s="33">
        <f t="shared" si="1997"/>
        <v>0.22630467390065517</v>
      </c>
      <c r="CI868" s="33">
        <f t="shared" si="1997"/>
        <v>0.31256465597477656</v>
      </c>
      <c r="CJ868" s="33">
        <f t="shared" si="1997"/>
        <v>0.46800209529373771</v>
      </c>
      <c r="CK868" s="33">
        <f t="shared" si="1997"/>
        <v>0.93650244523620452</v>
      </c>
      <c r="CL868" s="33">
        <f t="shared" si="1997"/>
        <v>1.2934667215193731</v>
      </c>
      <c r="CM868" s="33">
        <f t="shared" si="1997"/>
        <v>1.9367037324675589</v>
      </c>
      <c r="CN868" s="33">
        <f t="shared" si="1997"/>
        <v>0.78570221170639043</v>
      </c>
      <c r="CO868" s="33">
        <f t="shared" si="1997"/>
        <v>1.0851863431174058</v>
      </c>
      <c r="CP868" s="33">
        <f t="shared" si="1997"/>
        <v>1.6248461643215322</v>
      </c>
      <c r="CQ868" s="33">
        <f t="shared" si="1997"/>
        <v>0.46398629806540137</v>
      </c>
      <c r="CR868" s="33">
        <f t="shared" si="1997"/>
        <v>0.64084278566640096</v>
      </c>
      <c r="CS868" s="33">
        <f t="shared" si="1997"/>
        <v>0.95953192631592366</v>
      </c>
    </row>
    <row r="869" spans="2:97" ht="14.25" thickTop="1" thickBot="1" x14ac:dyDescent="0.25">
      <c r="H869" s="32">
        <f t="shared" ref="H869:H870" si="1998">H868</f>
        <v>2.6556137395348654E-15</v>
      </c>
      <c r="I869" s="32">
        <f t="shared" ref="I869:J869" si="1999">I864</f>
        <v>-0.35114855557950969</v>
      </c>
      <c r="J869" s="32">
        <f t="shared" si="1999"/>
        <v>6.5135647147522644E-4</v>
      </c>
      <c r="K869" s="32">
        <f t="shared" si="1994"/>
        <v>-0.35114855557950969</v>
      </c>
      <c r="L869" s="32">
        <f>$CE$5-$CE$7*SUMPRODUCT($B$5:$CD$5,Q869:CS869)</f>
        <v>0</v>
      </c>
      <c r="M869" s="32">
        <f>SUMPRODUCT($B$7:$CD$7, LN(Q869:CS869))</f>
        <v>-487.23803414472997</v>
      </c>
      <c r="O869" s="48">
        <f t="shared" si="1995"/>
        <v>0.99999999999999978</v>
      </c>
      <c r="P869" s="39" t="s">
        <v>405</v>
      </c>
      <c r="Q869" s="32">
        <f t="shared" ref="Q869:AV869" si="2000">Q868/$O868</f>
        <v>8.1791814154624151E-3</v>
      </c>
      <c r="R869" s="32">
        <f t="shared" si="2000"/>
        <v>1.1296819377232908E-2</v>
      </c>
      <c r="S869" s="32">
        <f t="shared" si="2000"/>
        <v>1.6914692808794558E-2</v>
      </c>
      <c r="T869" s="32">
        <f t="shared" si="2000"/>
        <v>6.8621293631067441E-3</v>
      </c>
      <c r="U869" s="32">
        <f t="shared" si="2000"/>
        <v>9.4777499141508563E-3</v>
      </c>
      <c r="V869" s="32">
        <f t="shared" si="2000"/>
        <v>1.4191005712592757E-2</v>
      </c>
      <c r="W869" s="32">
        <f t="shared" si="2000"/>
        <v>4.0523419084170717E-3</v>
      </c>
      <c r="X869" s="32">
        <f t="shared" si="2000"/>
        <v>5.5969628583658025E-3</v>
      </c>
      <c r="Y869" s="32">
        <f t="shared" si="2000"/>
        <v>8.3803152241493459E-3</v>
      </c>
      <c r="Z869" s="32">
        <f t="shared" si="2000"/>
        <v>1.4014208193934076E-2</v>
      </c>
      <c r="AA869" s="32">
        <f t="shared" si="2000"/>
        <v>1.9355968603718788E-2</v>
      </c>
      <c r="AB869" s="32">
        <f t="shared" si="2000"/>
        <v>2.8981632087382303E-2</v>
      </c>
      <c r="AC869" s="32">
        <f t="shared" si="2000"/>
        <v>1.1757571407633251E-2</v>
      </c>
      <c r="AD869" s="32">
        <f t="shared" si="2000"/>
        <v>1.6239175262191163E-2</v>
      </c>
      <c r="AE869" s="32">
        <f t="shared" si="2000"/>
        <v>2.4314867030778425E-2</v>
      </c>
      <c r="AF869" s="32">
        <f t="shared" si="2000"/>
        <v>6.9432820098843965E-3</v>
      </c>
      <c r="AG869" s="32">
        <f t="shared" si="2000"/>
        <v>9.5898353107283698E-3</v>
      </c>
      <c r="AH869" s="32">
        <f t="shared" si="2000"/>
        <v>1.4358830831163868E-2</v>
      </c>
      <c r="AI869" s="32">
        <f t="shared" si="2000"/>
        <v>2.8732948675535344E-2</v>
      </c>
      <c r="AJ869" s="32">
        <f t="shared" si="2000"/>
        <v>3.9685014291185684E-2</v>
      </c>
      <c r="AK869" s="32">
        <f t="shared" si="2000"/>
        <v>5.942024949083051E-2</v>
      </c>
      <c r="AL869" s="32">
        <f t="shared" si="2000"/>
        <v>2.4106227846015203E-2</v>
      </c>
      <c r="AM869" s="32">
        <f t="shared" si="2000"/>
        <v>3.3294737946274064E-2</v>
      </c>
      <c r="AN869" s="32">
        <f t="shared" si="2000"/>
        <v>4.985210843023026E-2</v>
      </c>
      <c r="AO869" s="32">
        <f t="shared" si="2000"/>
        <v>1.4235621654038823E-2</v>
      </c>
      <c r="AP869" s="32">
        <f t="shared" si="2000"/>
        <v>1.9661777674265007E-2</v>
      </c>
      <c r="AQ869" s="32">
        <f t="shared" si="2000"/>
        <v>2.9439519065451284E-2</v>
      </c>
      <c r="AR869" s="32">
        <f t="shared" si="2000"/>
        <v>5.1920934921356569E-3</v>
      </c>
      <c r="AS869" s="32">
        <f t="shared" si="2000"/>
        <v>7.1711506801254788E-3</v>
      </c>
      <c r="AT869" s="32">
        <f t="shared" si="2000"/>
        <v>1.0737341794130009E-2</v>
      </c>
      <c r="AU869" s="32">
        <f t="shared" si="2000"/>
        <v>4.3560370407024693E-3</v>
      </c>
      <c r="AV869" s="32">
        <f t="shared" si="2000"/>
        <v>6.0164166986593076E-3</v>
      </c>
      <c r="AW869" s="32">
        <f t="shared" ref="AW869:CB869" si="2001">AW868/$O868</f>
        <v>9.0083621654266956E-3</v>
      </c>
      <c r="AX869" s="32">
        <f t="shared" si="2001"/>
        <v>2.5724014399320367E-3</v>
      </c>
      <c r="AY869" s="32">
        <f t="shared" si="2001"/>
        <v>3.5529172121930666E-3</v>
      </c>
      <c r="AZ869" s="32">
        <f t="shared" si="2001"/>
        <v>5.3197719829388632E-3</v>
      </c>
      <c r="BA869" s="32">
        <f t="shared" si="2001"/>
        <v>8.8961322001739219E-3</v>
      </c>
      <c r="BB869" s="32">
        <f t="shared" si="2001"/>
        <v>1.228704848523875E-2</v>
      </c>
      <c r="BC869" s="32">
        <f t="shared" si="2001"/>
        <v>1.8397359797876593E-2</v>
      </c>
      <c r="BD869" s="32">
        <f t="shared" si="2001"/>
        <v>7.4636332033774294E-3</v>
      </c>
      <c r="BE869" s="32">
        <f t="shared" si="2001"/>
        <v>1.030852745692599E-2</v>
      </c>
      <c r="BF869" s="32">
        <f t="shared" si="2001"/>
        <v>1.5434926364878922E-2</v>
      </c>
      <c r="BG869" s="32">
        <f t="shared" si="2001"/>
        <v>4.4075522361482237E-3</v>
      </c>
      <c r="BH869" s="32">
        <f t="shared" si="2001"/>
        <v>6.0875678112918483E-3</v>
      </c>
      <c r="BI869" s="32">
        <f t="shared" si="2001"/>
        <v>9.1148965069077006E-3</v>
      </c>
      <c r="BJ869" s="32">
        <f t="shared" si="2001"/>
        <v>1.8239497114722048E-2</v>
      </c>
      <c r="BK869" s="32">
        <f t="shared" si="2001"/>
        <v>2.5191800251190131E-2</v>
      </c>
      <c r="BL869" s="32">
        <f t="shared" si="2001"/>
        <v>3.7719604812675007E-2</v>
      </c>
      <c r="BM869" s="32">
        <f t="shared" si="2001"/>
        <v>1.5302483508022153E-2</v>
      </c>
      <c r="BN869" s="32">
        <f t="shared" si="2001"/>
        <v>2.1135292571749176E-2</v>
      </c>
      <c r="BO869" s="32">
        <f t="shared" si="2001"/>
        <v>3.1645808376437164E-2</v>
      </c>
      <c r="BP869" s="32">
        <f t="shared" si="2001"/>
        <v>9.0366840875679127E-3</v>
      </c>
      <c r="BQ869" s="32">
        <f t="shared" si="2001"/>
        <v>1.2481174181242685E-2</v>
      </c>
      <c r="BR869" s="32">
        <f t="shared" si="2001"/>
        <v>1.8688023603727778E-2</v>
      </c>
      <c r="BS869" s="32">
        <f t="shared" si="2001"/>
        <v>2.092222316309773E-3</v>
      </c>
      <c r="BT869" s="32">
        <f t="shared" si="2001"/>
        <v>2.889709422471725E-3</v>
      </c>
      <c r="BU869" s="32">
        <f t="shared" si="2001"/>
        <v>4.3267530050357305E-3</v>
      </c>
      <c r="BV869" s="32">
        <f t="shared" si="2001"/>
        <v>1.7553223802757297E-3</v>
      </c>
      <c r="BW869" s="32">
        <f t="shared" si="2001"/>
        <v>2.4243941870885108E-3</v>
      </c>
      <c r="BX869" s="32">
        <f t="shared" si="2001"/>
        <v>3.6300379383488036E-3</v>
      </c>
      <c r="BY869" s="32">
        <f t="shared" si="2001"/>
        <v>1.0365829712591351E-3</v>
      </c>
      <c r="BZ869" s="32">
        <f t="shared" si="2001"/>
        <v>1.4316946893600385E-3</v>
      </c>
      <c r="CA869" s="32">
        <f t="shared" si="2001"/>
        <v>2.1436720423549287E-3</v>
      </c>
      <c r="CB869" s="32">
        <f t="shared" si="2001"/>
        <v>3.584813398725975E-3</v>
      </c>
      <c r="CC869" s="32">
        <f t="shared" ref="CC869:CS869" si="2002">CC868/$O868</f>
        <v>4.9512276851976676E-3</v>
      </c>
      <c r="CD869" s="32">
        <f t="shared" si="2002"/>
        <v>7.4134579411175147E-3</v>
      </c>
      <c r="CE869" s="32">
        <f t="shared" si="2002"/>
        <v>3.0075690995374814E-3</v>
      </c>
      <c r="CF869" s="32">
        <f t="shared" si="2002"/>
        <v>4.1539566316247433E-3</v>
      </c>
      <c r="CG869" s="32">
        <f t="shared" si="2002"/>
        <v>6.2197064517639485E-3</v>
      </c>
      <c r="CH869" s="32">
        <f t="shared" si="2002"/>
        <v>1.7760811053841898E-3</v>
      </c>
      <c r="CI869" s="32">
        <f t="shared" si="2002"/>
        <v>2.4530654631172554E-3</v>
      </c>
      <c r="CJ869" s="32">
        <f t="shared" si="2002"/>
        <v>3.6729673515108613E-3</v>
      </c>
      <c r="CK869" s="32">
        <f t="shared" si="2002"/>
        <v>7.3498450980304716E-3</v>
      </c>
      <c r="CL869" s="32">
        <f t="shared" si="2002"/>
        <v>1.0151367026304892E-2</v>
      </c>
      <c r="CM869" s="32">
        <f t="shared" si="2002"/>
        <v>1.5199610536867086E-2</v>
      </c>
      <c r="CN869" s="32">
        <f t="shared" si="2002"/>
        <v>6.1663368617958028E-3</v>
      </c>
      <c r="CO869" s="32">
        <f t="shared" si="2002"/>
        <v>8.5167439390928489E-3</v>
      </c>
      <c r="CP869" s="32">
        <f t="shared" si="2002"/>
        <v>1.275209443033555E-2</v>
      </c>
      <c r="CQ869" s="32">
        <f t="shared" si="2002"/>
        <v>3.6414506291322798E-3</v>
      </c>
      <c r="CR869" s="32">
        <f t="shared" si="2002"/>
        <v>5.0294531859448694E-3</v>
      </c>
      <c r="CS869" s="32">
        <f t="shared" si="2002"/>
        <v>7.5305847421018408E-3</v>
      </c>
    </row>
    <row r="870" spans="2:97" ht="13.5" thickTop="1" x14ac:dyDescent="0.2">
      <c r="H870" s="34">
        <f t="shared" si="1998"/>
        <v>2.6556137395348654E-15</v>
      </c>
      <c r="I870" s="34">
        <f t="shared" ref="I870:J870" si="2003">I865</f>
        <v>0.36329528352233209</v>
      </c>
      <c r="J870" s="34">
        <f t="shared" si="2003"/>
        <v>0.3072507640310031</v>
      </c>
      <c r="K870" s="34">
        <f t="shared" si="1994"/>
        <v>0.36329528352233292</v>
      </c>
      <c r="L870" s="34">
        <f>$CE$6-$CE$7*SUMPRODUCT($B$6:$CD$6,Q869:CS869)</f>
        <v>-3.5527136788005009E-14</v>
      </c>
    </row>
    <row r="871" spans="2:97" ht="13.5" thickBot="1" x14ac:dyDescent="0.25">
      <c r="B871" s="39" t="s">
        <v>406</v>
      </c>
      <c r="D871" s="39" t="s">
        <v>407</v>
      </c>
      <c r="E871" s="39" t="s">
        <v>408</v>
      </c>
      <c r="F871" s="39" t="s">
        <v>409</v>
      </c>
      <c r="H871" s="39" t="s">
        <v>386</v>
      </c>
      <c r="I871" s="39" t="s">
        <v>410</v>
      </c>
      <c r="J871" s="39" t="s">
        <v>411</v>
      </c>
      <c r="K871" s="39" t="s">
        <v>388</v>
      </c>
      <c r="L871" s="39" t="s">
        <v>412</v>
      </c>
      <c r="M871" s="39" t="s">
        <v>413</v>
      </c>
      <c r="O871" s="45" t="s">
        <v>375</v>
      </c>
    </row>
    <row r="872" spans="2:97" ht="14.25" thickTop="1" thickBot="1" x14ac:dyDescent="0.25">
      <c r="B872" s="32">
        <f>1+B867</f>
        <v>5</v>
      </c>
      <c r="D872" s="32">
        <f>IF(F867,IF(M872&lt;0,D867,H872),E867)</f>
        <v>1.7704091596899103E-15</v>
      </c>
      <c r="E872" s="32">
        <f>IF(F867,IF(M872&lt;0,H872,E867),H872)</f>
        <v>2.2130114496123878E-15</v>
      </c>
      <c r="F872" s="32" t="b">
        <f>OR(F867,M872*M867&lt;=0)</f>
        <v>1</v>
      </c>
      <c r="H872" s="32">
        <f>IF(F867,(D867+E867)/2,2*H867)</f>
        <v>2.2130114496123878E-15</v>
      </c>
      <c r="I872" s="32">
        <f>I867</f>
        <v>-0.68168263192240652</v>
      </c>
      <c r="J872" s="32">
        <f>J867</f>
        <v>-1</v>
      </c>
      <c r="K872" s="32">
        <f>I872+J872*H872</f>
        <v>-0.68168263192240874</v>
      </c>
      <c r="L872" s="32">
        <f>$CE$3-$CE$7*SUMPRODUCT($B$3:$CD$3,Q874:CS874)</f>
        <v>7.1054273576010019E-14</v>
      </c>
      <c r="M872" s="32">
        <f>SUMPRODUCT(L872:L875,J872:J875)</f>
        <v>-7.9786865513568817E-14</v>
      </c>
      <c r="O872" s="46">
        <f>SUM(Q872:CS872)</f>
        <v>7.3626050838260761</v>
      </c>
      <c r="P872" s="39" t="s">
        <v>402</v>
      </c>
      <c r="Q872" s="32">
        <f t="shared" ref="Q872:AV872" si="2004">SUMPRODUCT(B$3:B$6,$K872:$K875)</f>
        <v>4.130969017869851E-2</v>
      </c>
      <c r="R872" s="32">
        <f t="shared" si="2004"/>
        <v>0.36423883108743876</v>
      </c>
      <c r="S872" s="32">
        <f t="shared" si="2004"/>
        <v>0.76790025722336397</v>
      </c>
      <c r="T872" s="32">
        <f t="shared" si="2004"/>
        <v>-0.13426458761105634</v>
      </c>
      <c r="U872" s="32">
        <f t="shared" si="2004"/>
        <v>0.18866455329768389</v>
      </c>
      <c r="V872" s="32">
        <f t="shared" si="2004"/>
        <v>0.59232597943360921</v>
      </c>
      <c r="W872" s="32">
        <f t="shared" si="2004"/>
        <v>-0.66098742098032082</v>
      </c>
      <c r="X872" s="32">
        <f t="shared" si="2004"/>
        <v>-0.33805828007158062</v>
      </c>
      <c r="Y872" s="32">
        <f t="shared" si="2004"/>
        <v>6.5603146064344642E-2</v>
      </c>
      <c r="Z872" s="32">
        <f t="shared" si="2004"/>
        <v>0.57978930200803036</v>
      </c>
      <c r="AA872" s="32">
        <f t="shared" si="2004"/>
        <v>0.90271844291677061</v>
      </c>
      <c r="AB872" s="32">
        <f t="shared" si="2004"/>
        <v>1.3063798690526958</v>
      </c>
      <c r="AC872" s="32">
        <f t="shared" si="2004"/>
        <v>0.4042150242182756</v>
      </c>
      <c r="AD872" s="32">
        <f t="shared" si="2004"/>
        <v>0.72714416512701585</v>
      </c>
      <c r="AE872" s="32">
        <f t="shared" si="2004"/>
        <v>1.1308055912629411</v>
      </c>
      <c r="AF872" s="32">
        <f t="shared" si="2004"/>
        <v>-0.12250780915098897</v>
      </c>
      <c r="AG872" s="32">
        <f t="shared" si="2004"/>
        <v>0.20042133175775126</v>
      </c>
      <c r="AH872" s="32">
        <f t="shared" si="2004"/>
        <v>0.60408275789367649</v>
      </c>
      <c r="AI872" s="32">
        <f t="shared" si="2004"/>
        <v>1.297762117780473</v>
      </c>
      <c r="AJ872" s="32">
        <f t="shared" si="2004"/>
        <v>1.620691258689213</v>
      </c>
      <c r="AK872" s="32">
        <f t="shared" si="2004"/>
        <v>2.0243526848251383</v>
      </c>
      <c r="AL872" s="32">
        <f t="shared" si="2004"/>
        <v>1.1221878399907181</v>
      </c>
      <c r="AM872" s="32">
        <f t="shared" si="2004"/>
        <v>1.4451169808994582</v>
      </c>
      <c r="AN872" s="32">
        <f t="shared" si="2004"/>
        <v>1.8487784070353834</v>
      </c>
      <c r="AO872" s="32">
        <f t="shared" si="2004"/>
        <v>0.59546500662145341</v>
      </c>
      <c r="AP872" s="32">
        <f t="shared" si="2004"/>
        <v>0.91839414753019366</v>
      </c>
      <c r="AQ872" s="32">
        <f t="shared" si="2004"/>
        <v>1.3220555736661188</v>
      </c>
      <c r="AR872" s="32">
        <f t="shared" si="2004"/>
        <v>-0.41314539776957399</v>
      </c>
      <c r="AS872" s="32">
        <f t="shared" si="2004"/>
        <v>-9.021625686083376E-2</v>
      </c>
      <c r="AT872" s="32">
        <f t="shared" si="2004"/>
        <v>0.31344516927509153</v>
      </c>
      <c r="AU872" s="32">
        <f t="shared" si="2004"/>
        <v>-0.5887196755593288</v>
      </c>
      <c r="AV872" s="32">
        <f t="shared" si="2004"/>
        <v>-0.26579053465058861</v>
      </c>
      <c r="AW872" s="32">
        <f t="shared" ref="AW872:CB872" si="2005">SUMPRODUCT(AH$3:AH$6,$K872:$K875)</f>
        <v>0.13787089148533668</v>
      </c>
      <c r="AX872" s="32">
        <f t="shared" si="2005"/>
        <v>-1.1154425089285933</v>
      </c>
      <c r="AY872" s="32">
        <f t="shared" si="2005"/>
        <v>-0.79251336801985317</v>
      </c>
      <c r="AZ872" s="32">
        <f t="shared" si="2005"/>
        <v>-0.38885194188392791</v>
      </c>
      <c r="BA872" s="32">
        <f t="shared" si="2005"/>
        <v>0.12533421405975786</v>
      </c>
      <c r="BB872" s="32">
        <f t="shared" si="2005"/>
        <v>0.44826335496849812</v>
      </c>
      <c r="BC872" s="32">
        <f t="shared" si="2005"/>
        <v>0.85192478110442338</v>
      </c>
      <c r="BD872" s="32">
        <f t="shared" si="2005"/>
        <v>-5.0240063729997009E-2</v>
      </c>
      <c r="BE872" s="32">
        <f t="shared" si="2005"/>
        <v>0.27268907717874324</v>
      </c>
      <c r="BF872" s="32">
        <f t="shared" si="2005"/>
        <v>0.67635050331466851</v>
      </c>
      <c r="BG872" s="32">
        <f t="shared" si="2005"/>
        <v>-0.57696289709926152</v>
      </c>
      <c r="BH872" s="32">
        <f t="shared" si="2005"/>
        <v>-0.25403375619052126</v>
      </c>
      <c r="BI872" s="32">
        <f t="shared" si="2005"/>
        <v>0.149627669945404</v>
      </c>
      <c r="BJ872" s="32">
        <f t="shared" si="2005"/>
        <v>0.84330702983220041</v>
      </c>
      <c r="BK872" s="32">
        <f t="shared" si="2005"/>
        <v>1.1662361707409405</v>
      </c>
      <c r="BL872" s="32">
        <f t="shared" si="2005"/>
        <v>1.5698975968768658</v>
      </c>
      <c r="BM872" s="32">
        <f t="shared" si="2005"/>
        <v>0.66773275204244553</v>
      </c>
      <c r="BN872" s="32">
        <f t="shared" si="2005"/>
        <v>0.99066189295118579</v>
      </c>
      <c r="BO872" s="32">
        <f t="shared" si="2005"/>
        <v>1.3943233190871109</v>
      </c>
      <c r="BP872" s="32">
        <f t="shared" si="2005"/>
        <v>0.14100991867318091</v>
      </c>
      <c r="BQ872" s="32">
        <f t="shared" si="2005"/>
        <v>0.46393905958192116</v>
      </c>
      <c r="BR872" s="32">
        <f t="shared" si="2005"/>
        <v>0.86760048571784643</v>
      </c>
      <c r="BS872" s="32">
        <f t="shared" si="2005"/>
        <v>-1.3220555736661188</v>
      </c>
      <c r="BT872" s="32">
        <f t="shared" si="2005"/>
        <v>-0.99912643275737867</v>
      </c>
      <c r="BU872" s="32">
        <f t="shared" si="2005"/>
        <v>-0.59546500662145341</v>
      </c>
      <c r="BV872" s="32">
        <f t="shared" si="2005"/>
        <v>-1.4976298514558737</v>
      </c>
      <c r="BW872" s="32">
        <f t="shared" si="2005"/>
        <v>-1.1747007105471337</v>
      </c>
      <c r="BX872" s="32">
        <f t="shared" si="2005"/>
        <v>-0.77103928441120828</v>
      </c>
      <c r="BY872" s="32">
        <f t="shared" si="2005"/>
        <v>-2.0243526848251383</v>
      </c>
      <c r="BZ872" s="32">
        <f t="shared" si="2005"/>
        <v>-1.7014235439163983</v>
      </c>
      <c r="CA872" s="32">
        <f t="shared" si="2005"/>
        <v>-1.297762117780473</v>
      </c>
      <c r="CB872" s="32">
        <f t="shared" si="2005"/>
        <v>-0.78357596183678702</v>
      </c>
      <c r="CC872" s="32">
        <f t="shared" ref="CC872:CS872" si="2006">SUMPRODUCT(BN$3:BN$6,$K872:$K875)</f>
        <v>-0.46064682092804682</v>
      </c>
      <c r="CD872" s="32">
        <f t="shared" si="2006"/>
        <v>-5.6985394792121558E-2</v>
      </c>
      <c r="CE872" s="32">
        <f t="shared" si="2006"/>
        <v>-0.95915023962654189</v>
      </c>
      <c r="CF872" s="32">
        <f t="shared" si="2006"/>
        <v>-0.63622109871780164</v>
      </c>
      <c r="CG872" s="32">
        <f t="shared" si="2006"/>
        <v>-0.23255967258187638</v>
      </c>
      <c r="CH872" s="32">
        <f t="shared" si="2006"/>
        <v>-1.4858730729958065</v>
      </c>
      <c r="CI872" s="32">
        <f t="shared" si="2006"/>
        <v>-1.1629439320870663</v>
      </c>
      <c r="CJ872" s="32">
        <f t="shared" si="2006"/>
        <v>-0.75928250595114088</v>
      </c>
      <c r="CK872" s="32">
        <f t="shared" si="2006"/>
        <v>-6.5603146064344642E-2</v>
      </c>
      <c r="CL872" s="32">
        <f t="shared" si="2006"/>
        <v>0.25732599484439561</v>
      </c>
      <c r="CM872" s="32">
        <f t="shared" si="2006"/>
        <v>0.66098742098032082</v>
      </c>
      <c r="CN872" s="32">
        <f t="shared" si="2006"/>
        <v>-0.24117742385409949</v>
      </c>
      <c r="CO872" s="32">
        <f t="shared" si="2006"/>
        <v>8.1751717054640738E-2</v>
      </c>
      <c r="CP872" s="32">
        <f t="shared" si="2006"/>
        <v>0.48541314319056605</v>
      </c>
      <c r="CQ872" s="32">
        <f t="shared" si="2006"/>
        <v>-0.76790025722336397</v>
      </c>
      <c r="CR872" s="32">
        <f t="shared" si="2006"/>
        <v>-0.44497111631462377</v>
      </c>
      <c r="CS872" s="32">
        <f t="shared" si="2006"/>
        <v>-4.130969017869851E-2</v>
      </c>
    </row>
    <row r="873" spans="2:97" ht="14.25" thickTop="1" thickBot="1" x14ac:dyDescent="0.25">
      <c r="H873" s="33">
        <f>H872</f>
        <v>2.2130114496123878E-15</v>
      </c>
      <c r="I873" s="33">
        <f t="shared" ref="I873:J873" si="2007">I868</f>
        <v>0.62822621380088572</v>
      </c>
      <c r="J873" s="33">
        <f t="shared" si="2007"/>
        <v>0.67183187108707987</v>
      </c>
      <c r="K873" s="33">
        <f t="shared" ref="K873:K875" si="2008">I873+J873*H873</f>
        <v>0.62822621380088717</v>
      </c>
      <c r="L873" s="33">
        <f>$CE$4-$CE$7*SUMPRODUCT($B$4:$CD$4,Q874:CS874)</f>
        <v>0</v>
      </c>
      <c r="M873" s="39" t="s">
        <v>414</v>
      </c>
      <c r="O873" s="47">
        <f t="shared" ref="O873:O874" si="2009">SUM(Q873:CS873)</f>
        <v>127.41798401807917</v>
      </c>
      <c r="P873" s="39" t="s">
        <v>404</v>
      </c>
      <c r="Q873" s="33">
        <f>EXP(Q872)</f>
        <v>1.0421748068763605</v>
      </c>
      <c r="R873" s="33">
        <f>EXP(R872)</f>
        <v>1.4394179508633904</v>
      </c>
      <c r="S873" s="33">
        <f t="shared" ref="S873:CD873" si="2010">EXP(S872)</f>
        <v>2.1552360579817043</v>
      </c>
      <c r="T873" s="33">
        <f t="shared" si="2010"/>
        <v>0.8743586895183274</v>
      </c>
      <c r="U873" s="33">
        <f t="shared" si="2010"/>
        <v>1.2076357870886256</v>
      </c>
      <c r="V873" s="33">
        <f t="shared" si="2010"/>
        <v>1.8081893390876145</v>
      </c>
      <c r="W873" s="33">
        <f t="shared" si="2010"/>
        <v>0.51634123652247921</v>
      </c>
      <c r="X873" s="33">
        <f t="shared" si="2010"/>
        <v>0.71315372403703681</v>
      </c>
      <c r="Y873" s="33">
        <f t="shared" si="2010"/>
        <v>1.067802871297127</v>
      </c>
      <c r="Z873" s="33">
        <f t="shared" si="2010"/>
        <v>1.7856621556807266</v>
      </c>
      <c r="AA873" s="33">
        <f t="shared" si="2010"/>
        <v>2.4662984982030824</v>
      </c>
      <c r="AB873" s="33">
        <f t="shared" si="2010"/>
        <v>3.6927811341279275</v>
      </c>
      <c r="AC873" s="33">
        <f t="shared" si="2010"/>
        <v>1.4981260457092387</v>
      </c>
      <c r="AD873" s="33">
        <f t="shared" si="2010"/>
        <v>2.0691629740246604</v>
      </c>
      <c r="AE873" s="33">
        <f t="shared" si="2010"/>
        <v>3.0981513387294455</v>
      </c>
      <c r="AF873" s="33">
        <f t="shared" si="2010"/>
        <v>0.88469899616846692</v>
      </c>
      <c r="AG873" s="33">
        <f t="shared" si="2010"/>
        <v>1.2219174823583987</v>
      </c>
      <c r="AH873" s="33">
        <f t="shared" si="2010"/>
        <v>1.8295732773635398</v>
      </c>
      <c r="AI873" s="33">
        <f t="shared" si="2010"/>
        <v>3.6610943951316508</v>
      </c>
      <c r="AJ873" s="33">
        <f t="shared" si="2010"/>
        <v>5.0565845167115384</v>
      </c>
      <c r="AK873" s="33">
        <f t="shared" si="2010"/>
        <v>7.5712083999729121</v>
      </c>
      <c r="AL873" s="33">
        <f t="shared" si="2010"/>
        <v>3.0715669544197395</v>
      </c>
      <c r="AM873" s="33">
        <f t="shared" si="2010"/>
        <v>4.2423483875244807</v>
      </c>
      <c r="AN873" s="33">
        <f t="shared" si="2010"/>
        <v>6.3520551552306248</v>
      </c>
      <c r="AO873" s="33">
        <f t="shared" si="2010"/>
        <v>1.81387421240174</v>
      </c>
      <c r="AP873" s="33">
        <f t="shared" si="2010"/>
        <v>2.5052640734665235</v>
      </c>
      <c r="AQ873" s="33">
        <f t="shared" si="2010"/>
        <v>3.751124169781606</v>
      </c>
      <c r="AR873" s="33">
        <f t="shared" si="2010"/>
        <v>0.66156608560131458</v>
      </c>
      <c r="AS873" s="33">
        <f t="shared" si="2010"/>
        <v>0.91373356275146644</v>
      </c>
      <c r="AT873" s="33">
        <f t="shared" si="2010"/>
        <v>1.3681304451211116</v>
      </c>
      <c r="AU873" s="33">
        <f t="shared" si="2010"/>
        <v>0.55503745803438853</v>
      </c>
      <c r="AV873" s="33">
        <f t="shared" si="2010"/>
        <v>0.76659968675587686</v>
      </c>
      <c r="AW873" s="33">
        <f t="shared" si="2010"/>
        <v>1.1478273464234083</v>
      </c>
      <c r="AX873" s="33">
        <f t="shared" si="2010"/>
        <v>0.32777020556134434</v>
      </c>
      <c r="AY873" s="33">
        <f t="shared" si="2010"/>
        <v>0.45270554856077488</v>
      </c>
      <c r="AZ873" s="33">
        <f t="shared" si="2010"/>
        <v>0.67783462150192975</v>
      </c>
      <c r="BA873" s="33">
        <f t="shared" si="2010"/>
        <v>1.133527230504481</v>
      </c>
      <c r="BB873" s="33">
        <f t="shared" si="2010"/>
        <v>1.5655909475215155</v>
      </c>
      <c r="BC873" s="33">
        <f t="shared" si="2010"/>
        <v>2.3441544967006922</v>
      </c>
      <c r="BD873" s="33">
        <f t="shared" si="2010"/>
        <v>0.95100109622475082</v>
      </c>
      <c r="BE873" s="33">
        <f t="shared" si="2010"/>
        <v>1.3134917867565263</v>
      </c>
      <c r="BF873" s="33">
        <f t="shared" si="2010"/>
        <v>1.9666872008803715</v>
      </c>
      <c r="BG873" s="33">
        <f t="shared" si="2010"/>
        <v>0.56160142038438376</v>
      </c>
      <c r="BH873" s="33">
        <f t="shared" si="2010"/>
        <v>0.77566561808815815</v>
      </c>
      <c r="BI873" s="33">
        <f t="shared" si="2010"/>
        <v>1.1614017374436112</v>
      </c>
      <c r="BJ873" s="33">
        <f t="shared" si="2010"/>
        <v>2.324039951861455</v>
      </c>
      <c r="BK873" s="33">
        <f t="shared" si="2010"/>
        <v>3.2098884017927869</v>
      </c>
      <c r="BL873" s="33">
        <f t="shared" si="2010"/>
        <v>4.8061560031896846</v>
      </c>
      <c r="BM873" s="33">
        <f t="shared" si="2010"/>
        <v>1.9498115990620868</v>
      </c>
      <c r="BN873" s="33">
        <f t="shared" si="2010"/>
        <v>2.6930163711245636</v>
      </c>
      <c r="BO873" s="33">
        <f t="shared" si="2010"/>
        <v>4.0322451059480651</v>
      </c>
      <c r="BP873" s="33">
        <f t="shared" si="2010"/>
        <v>1.1514360686461589</v>
      </c>
      <c r="BQ873" s="33">
        <f t="shared" si="2010"/>
        <v>1.5903260523524427</v>
      </c>
      <c r="BR873" s="33">
        <f t="shared" si="2010"/>
        <v>2.3811902928692721</v>
      </c>
      <c r="BS873" s="33">
        <f t="shared" si="2010"/>
        <v>0.2665867496618276</v>
      </c>
      <c r="BT873" s="33">
        <f t="shared" si="2010"/>
        <v>0.36820094900939554</v>
      </c>
      <c r="BU873" s="33">
        <f t="shared" si="2010"/>
        <v>0.55130614524581945</v>
      </c>
      <c r="BV873" s="33">
        <f t="shared" si="2010"/>
        <v>0.22365963899654995</v>
      </c>
      <c r="BW873" s="33">
        <f t="shared" si="2010"/>
        <v>0.3089114197839683</v>
      </c>
      <c r="BX873" s="33">
        <f t="shared" si="2010"/>
        <v>0.46253211601354943</v>
      </c>
      <c r="BY873" s="33">
        <f t="shared" si="2010"/>
        <v>0.13207931246530974</v>
      </c>
      <c r="BZ873" s="33">
        <f t="shared" si="2010"/>
        <v>0.18242365104764646</v>
      </c>
      <c r="CA873" s="33">
        <f t="shared" si="2010"/>
        <v>0.2731423700327838</v>
      </c>
      <c r="CB873" s="33">
        <f t="shared" si="2010"/>
        <v>0.45676969634666287</v>
      </c>
      <c r="CC873" s="33">
        <f t="shared" si="2010"/>
        <v>0.63087545006238821</v>
      </c>
      <c r="CD873" s="33">
        <f t="shared" si="2010"/>
        <v>0.94460786546001441</v>
      </c>
      <c r="CE873" s="33">
        <f t="shared" ref="CE873:CS873" si="2011">EXP(CE872)</f>
        <v>0.38321839145813602</v>
      </c>
      <c r="CF873" s="33">
        <f t="shared" si="2011"/>
        <v>0.52928877970015609</v>
      </c>
      <c r="CG873" s="33">
        <f t="shared" si="2011"/>
        <v>0.79250245726800339</v>
      </c>
      <c r="CH873" s="33">
        <f t="shared" si="2011"/>
        <v>0.22630467390065531</v>
      </c>
      <c r="CI873" s="33">
        <f t="shared" si="2011"/>
        <v>0.31256465597477673</v>
      </c>
      <c r="CJ873" s="33">
        <f t="shared" si="2011"/>
        <v>0.46800209529373799</v>
      </c>
      <c r="CK873" s="33">
        <f t="shared" si="2011"/>
        <v>0.93650244523620474</v>
      </c>
      <c r="CL873" s="33">
        <f t="shared" si="2011"/>
        <v>1.2934667215193734</v>
      </c>
      <c r="CM873" s="33">
        <f t="shared" si="2011"/>
        <v>1.9367037324675587</v>
      </c>
      <c r="CN873" s="33">
        <f t="shared" si="2011"/>
        <v>0.78570221170639065</v>
      </c>
      <c r="CO873" s="33">
        <f t="shared" si="2011"/>
        <v>1.085186343117406</v>
      </c>
      <c r="CP873" s="33">
        <f t="shared" si="2011"/>
        <v>1.6248461643215322</v>
      </c>
      <c r="CQ873" s="33">
        <f t="shared" si="2011"/>
        <v>0.46398629806540154</v>
      </c>
      <c r="CR873" s="33">
        <f t="shared" si="2011"/>
        <v>0.64084278566640107</v>
      </c>
      <c r="CS873" s="33">
        <f t="shared" si="2011"/>
        <v>0.95953192631592366</v>
      </c>
    </row>
    <row r="874" spans="2:97" ht="14.25" thickTop="1" thickBot="1" x14ac:dyDescent="0.25">
      <c r="H874" s="32">
        <f t="shared" ref="H874:H875" si="2012">H873</f>
        <v>2.2130114496123878E-15</v>
      </c>
      <c r="I874" s="32">
        <f t="shared" ref="I874:J874" si="2013">I869</f>
        <v>-0.35114855557950969</v>
      </c>
      <c r="J874" s="32">
        <f t="shared" si="2013"/>
        <v>6.5135647147522644E-4</v>
      </c>
      <c r="K874" s="32">
        <f t="shared" si="2008"/>
        <v>-0.35114855557950969</v>
      </c>
      <c r="L874" s="32">
        <f>$CE$5-$CE$7*SUMPRODUCT($B$5:$CD$5,Q874:CS874)</f>
        <v>0</v>
      </c>
      <c r="M874" s="32">
        <f>SUMPRODUCT($B$7:$CD$7, LN(Q874:CS874))</f>
        <v>-487.23803414472997</v>
      </c>
      <c r="O874" s="48">
        <f t="shared" si="2009"/>
        <v>1</v>
      </c>
      <c r="P874" s="39" t="s">
        <v>405</v>
      </c>
      <c r="Q874" s="32">
        <f t="shared" ref="Q874:AV874" si="2014">Q873/$O873</f>
        <v>8.1791814154624186E-3</v>
      </c>
      <c r="R874" s="32">
        <f t="shared" si="2014"/>
        <v>1.1296819377232913E-2</v>
      </c>
      <c r="S874" s="32">
        <f t="shared" si="2014"/>
        <v>1.6914692808794565E-2</v>
      </c>
      <c r="T874" s="32">
        <f t="shared" si="2014"/>
        <v>6.8621293631067485E-3</v>
      </c>
      <c r="U874" s="32">
        <f t="shared" si="2014"/>
        <v>9.4777499141508615E-3</v>
      </c>
      <c r="V874" s="32">
        <f t="shared" si="2014"/>
        <v>1.419100571259276E-2</v>
      </c>
      <c r="W874" s="32">
        <f t="shared" si="2014"/>
        <v>4.0523419084170743E-3</v>
      </c>
      <c r="X874" s="32">
        <f t="shared" si="2014"/>
        <v>5.5969628583658051E-3</v>
      </c>
      <c r="Y874" s="32">
        <f t="shared" si="2014"/>
        <v>8.3803152241493477E-3</v>
      </c>
      <c r="Z874" s="32">
        <f t="shared" si="2014"/>
        <v>1.4014208193934079E-2</v>
      </c>
      <c r="AA874" s="32">
        <f t="shared" si="2014"/>
        <v>1.9355968603718788E-2</v>
      </c>
      <c r="AB874" s="32">
        <f t="shared" si="2014"/>
        <v>2.8981632087382293E-2</v>
      </c>
      <c r="AC874" s="32">
        <f t="shared" si="2014"/>
        <v>1.1757571407633255E-2</v>
      </c>
      <c r="AD874" s="32">
        <f t="shared" si="2014"/>
        <v>1.6239175262191166E-2</v>
      </c>
      <c r="AE874" s="32">
        <f t="shared" si="2014"/>
        <v>2.4314867030778425E-2</v>
      </c>
      <c r="AF874" s="32">
        <f t="shared" si="2014"/>
        <v>6.9432820098843991E-3</v>
      </c>
      <c r="AG874" s="32">
        <f t="shared" si="2014"/>
        <v>9.5898353107283698E-3</v>
      </c>
      <c r="AH874" s="32">
        <f t="shared" si="2014"/>
        <v>1.4358830831163865E-2</v>
      </c>
      <c r="AI874" s="32">
        <f t="shared" si="2014"/>
        <v>2.8732948675535341E-2</v>
      </c>
      <c r="AJ874" s="32">
        <f t="shared" si="2014"/>
        <v>3.9685014291185663E-2</v>
      </c>
      <c r="AK874" s="32">
        <f t="shared" si="2014"/>
        <v>5.9420249490830461E-2</v>
      </c>
      <c r="AL874" s="32">
        <f t="shared" si="2014"/>
        <v>2.4106227846015196E-2</v>
      </c>
      <c r="AM874" s="32">
        <f t="shared" si="2014"/>
        <v>3.329473794627405E-2</v>
      </c>
      <c r="AN874" s="32">
        <f t="shared" si="2014"/>
        <v>4.9852108430230226E-2</v>
      </c>
      <c r="AO874" s="32">
        <f t="shared" si="2014"/>
        <v>1.4235621654038818E-2</v>
      </c>
      <c r="AP874" s="32">
        <f t="shared" si="2014"/>
        <v>1.9661777674265E-2</v>
      </c>
      <c r="AQ874" s="32">
        <f t="shared" si="2014"/>
        <v>2.9439519065451263E-2</v>
      </c>
      <c r="AR874" s="32">
        <f t="shared" si="2014"/>
        <v>5.1920934921356613E-3</v>
      </c>
      <c r="AS874" s="32">
        <f t="shared" si="2014"/>
        <v>7.171150680125484E-3</v>
      </c>
      <c r="AT874" s="32">
        <f t="shared" si="2014"/>
        <v>1.0737341794130014E-2</v>
      </c>
      <c r="AU874" s="32">
        <f t="shared" si="2014"/>
        <v>4.3560370407024727E-3</v>
      </c>
      <c r="AV874" s="32">
        <f t="shared" si="2014"/>
        <v>6.016416698659312E-3</v>
      </c>
      <c r="AW874" s="32">
        <f t="shared" ref="AW874:CB874" si="2015">AW873/$O873</f>
        <v>9.0083621654267008E-3</v>
      </c>
      <c r="AX874" s="32">
        <f t="shared" si="2015"/>
        <v>2.5724014399320385E-3</v>
      </c>
      <c r="AY874" s="32">
        <f t="shared" si="2015"/>
        <v>3.5529172121930692E-3</v>
      </c>
      <c r="AZ874" s="32">
        <f t="shared" si="2015"/>
        <v>5.3197719829388658E-3</v>
      </c>
      <c r="BA874" s="32">
        <f t="shared" si="2015"/>
        <v>8.8961322001739271E-3</v>
      </c>
      <c r="BB874" s="32">
        <f t="shared" si="2015"/>
        <v>1.2287048485238755E-2</v>
      </c>
      <c r="BC874" s="32">
        <f t="shared" si="2015"/>
        <v>1.8397359797876597E-2</v>
      </c>
      <c r="BD874" s="32">
        <f t="shared" si="2015"/>
        <v>7.4636332033774337E-3</v>
      </c>
      <c r="BE874" s="32">
        <f t="shared" si="2015"/>
        <v>1.0308527456925991E-2</v>
      </c>
      <c r="BF874" s="32">
        <f t="shared" si="2015"/>
        <v>1.5434926364878924E-2</v>
      </c>
      <c r="BG874" s="32">
        <f t="shared" si="2015"/>
        <v>4.4075522361482263E-3</v>
      </c>
      <c r="BH874" s="32">
        <f t="shared" si="2015"/>
        <v>6.08756781129185E-3</v>
      </c>
      <c r="BI874" s="32">
        <f t="shared" si="2015"/>
        <v>9.1148965069077024E-3</v>
      </c>
      <c r="BJ874" s="32">
        <f t="shared" si="2015"/>
        <v>1.8239497114722048E-2</v>
      </c>
      <c r="BK874" s="32">
        <f t="shared" si="2015"/>
        <v>2.5191800251190131E-2</v>
      </c>
      <c r="BL874" s="32">
        <f t="shared" si="2015"/>
        <v>3.7719604812674994E-2</v>
      </c>
      <c r="BM874" s="32">
        <f t="shared" si="2015"/>
        <v>1.5302483508022154E-2</v>
      </c>
      <c r="BN874" s="32">
        <f t="shared" si="2015"/>
        <v>2.1135292571749176E-2</v>
      </c>
      <c r="BO874" s="32">
        <f t="shared" si="2015"/>
        <v>3.1645808376437157E-2</v>
      </c>
      <c r="BP874" s="32">
        <f t="shared" si="2015"/>
        <v>9.0366840875679144E-3</v>
      </c>
      <c r="BQ874" s="32">
        <f t="shared" si="2015"/>
        <v>1.2481174181242685E-2</v>
      </c>
      <c r="BR874" s="32">
        <f t="shared" si="2015"/>
        <v>1.8688023603727778E-2</v>
      </c>
      <c r="BS874" s="32">
        <f t="shared" si="2015"/>
        <v>2.092222316309776E-3</v>
      </c>
      <c r="BT874" s="32">
        <f t="shared" si="2015"/>
        <v>2.8897094224717289E-3</v>
      </c>
      <c r="BU874" s="32">
        <f t="shared" si="2015"/>
        <v>4.3267530050357366E-3</v>
      </c>
      <c r="BV874" s="32">
        <f t="shared" si="2015"/>
        <v>1.7553223802757323E-3</v>
      </c>
      <c r="BW874" s="32">
        <f t="shared" si="2015"/>
        <v>2.4243941870885138E-3</v>
      </c>
      <c r="BX874" s="32">
        <f t="shared" si="2015"/>
        <v>3.6300379383488075E-3</v>
      </c>
      <c r="BY874" s="32">
        <f t="shared" si="2015"/>
        <v>1.036582971259137E-3</v>
      </c>
      <c r="BZ874" s="32">
        <f t="shared" si="2015"/>
        <v>1.4316946893600405E-3</v>
      </c>
      <c r="CA874" s="32">
        <f t="shared" si="2015"/>
        <v>2.1436720423549317E-3</v>
      </c>
      <c r="CB874" s="32">
        <f t="shared" si="2015"/>
        <v>3.5848133987259789E-3</v>
      </c>
      <c r="CC874" s="32">
        <f t="shared" ref="CC874:CS874" si="2016">CC873/$O873</f>
        <v>4.9512276851976728E-3</v>
      </c>
      <c r="CD874" s="32">
        <f t="shared" si="2016"/>
        <v>7.4134579411175216E-3</v>
      </c>
      <c r="CE874" s="32">
        <f t="shared" si="2016"/>
        <v>3.0075690995374849E-3</v>
      </c>
      <c r="CF874" s="32">
        <f t="shared" si="2016"/>
        <v>4.1539566316247476E-3</v>
      </c>
      <c r="CG874" s="32">
        <f t="shared" si="2016"/>
        <v>6.2197064517639537E-3</v>
      </c>
      <c r="CH874" s="32">
        <f t="shared" si="2016"/>
        <v>1.7760811053841917E-3</v>
      </c>
      <c r="CI874" s="32">
        <f t="shared" si="2016"/>
        <v>2.453065463117258E-3</v>
      </c>
      <c r="CJ874" s="32">
        <f t="shared" si="2016"/>
        <v>3.6729673515108652E-3</v>
      </c>
      <c r="CK874" s="32">
        <f t="shared" si="2016"/>
        <v>7.3498450980304759E-3</v>
      </c>
      <c r="CL874" s="32">
        <f t="shared" si="2016"/>
        <v>1.0151367026304899E-2</v>
      </c>
      <c r="CM874" s="32">
        <f t="shared" si="2016"/>
        <v>1.5199610536867091E-2</v>
      </c>
      <c r="CN874" s="32">
        <f t="shared" si="2016"/>
        <v>6.1663368617958072E-3</v>
      </c>
      <c r="CO874" s="32">
        <f t="shared" si="2016"/>
        <v>8.5167439390928558E-3</v>
      </c>
      <c r="CP874" s="32">
        <f t="shared" si="2016"/>
        <v>1.2752094430335556E-2</v>
      </c>
      <c r="CQ874" s="32">
        <f t="shared" si="2016"/>
        <v>3.6414506291322828E-3</v>
      </c>
      <c r="CR874" s="32">
        <f t="shared" si="2016"/>
        <v>5.029453185944872E-3</v>
      </c>
      <c r="CS874" s="32">
        <f t="shared" si="2016"/>
        <v>7.5305847421018443E-3</v>
      </c>
    </row>
    <row r="875" spans="2:97" ht="13.5" thickTop="1" x14ac:dyDescent="0.2">
      <c r="H875" s="34">
        <f t="shared" si="2012"/>
        <v>2.2130114496123878E-15</v>
      </c>
      <c r="I875" s="34">
        <f t="shared" ref="I875:J875" si="2017">I870</f>
        <v>0.36329528352233209</v>
      </c>
      <c r="J875" s="34">
        <f t="shared" si="2017"/>
        <v>0.3072507640310031</v>
      </c>
      <c r="K875" s="34">
        <f t="shared" si="2008"/>
        <v>0.36329528352233276</v>
      </c>
      <c r="L875" s="34">
        <f>$CE$6-$CE$7*SUMPRODUCT($B$6:$CD$6,Q874:CS874)</f>
        <v>-2.8421709430404007E-14</v>
      </c>
    </row>
    <row r="876" spans="2:97" ht="13.5" thickBot="1" x14ac:dyDescent="0.25">
      <c r="B876" s="39" t="s">
        <v>406</v>
      </c>
      <c r="D876" s="39" t="s">
        <v>407</v>
      </c>
      <c r="E876" s="39" t="s">
        <v>408</v>
      </c>
      <c r="F876" s="39" t="s">
        <v>409</v>
      </c>
      <c r="H876" s="39" t="s">
        <v>386</v>
      </c>
      <c r="I876" s="39" t="s">
        <v>410</v>
      </c>
      <c r="J876" s="39" t="s">
        <v>411</v>
      </c>
      <c r="K876" s="39" t="s">
        <v>388</v>
      </c>
      <c r="L876" s="39" t="s">
        <v>412</v>
      </c>
      <c r="M876" s="39" t="s">
        <v>413</v>
      </c>
      <c r="O876" s="45" t="s">
        <v>375</v>
      </c>
    </row>
    <row r="877" spans="2:97" ht="14.25" thickTop="1" thickBot="1" x14ac:dyDescent="0.25">
      <c r="B877" s="32">
        <f>1+B872</f>
        <v>6</v>
      </c>
      <c r="D877" s="32">
        <f>IF(F872,IF(M877&lt;0,D872,H877),E872)</f>
        <v>1.9917103046511493E-15</v>
      </c>
      <c r="E877" s="32">
        <f>IF(F872,IF(M877&lt;0,H877,E872),H877)</f>
        <v>2.2130114496123878E-15</v>
      </c>
      <c r="F877" s="32" t="b">
        <f>OR(F872,M877*M872&lt;=0)</f>
        <v>1</v>
      </c>
      <c r="H877" s="32">
        <f>IF(F872,(D872+E872)/2,2*H872)</f>
        <v>1.9917103046511493E-15</v>
      </c>
      <c r="I877" s="32">
        <f>I872</f>
        <v>-0.68168263192240652</v>
      </c>
      <c r="J877" s="32">
        <f>J872</f>
        <v>-1</v>
      </c>
      <c r="K877" s="32">
        <f>I877+J877*H877</f>
        <v>-0.68168263192240852</v>
      </c>
      <c r="L877" s="32">
        <f>$CE$3-$CE$7*SUMPRODUCT($B$3:$CD$3,Q879:CS879)</f>
        <v>0</v>
      </c>
      <c r="M877" s="32">
        <f>SUMPRODUCT(L877:L880,J877:J880)</f>
        <v>0</v>
      </c>
      <c r="O877" s="46">
        <f>SUM(Q877:CS877)</f>
        <v>7.362605083826069</v>
      </c>
      <c r="P877" s="39" t="s">
        <v>402</v>
      </c>
      <c r="Q877" s="32">
        <f t="shared" ref="Q877:AV877" si="2018">SUMPRODUCT(B$3:B$6,$K877:$K880)</f>
        <v>4.1309690178698455E-2</v>
      </c>
      <c r="R877" s="32">
        <f t="shared" si="2018"/>
        <v>0.36423883108743865</v>
      </c>
      <c r="S877" s="32">
        <f t="shared" si="2018"/>
        <v>0.76790025722336386</v>
      </c>
      <c r="T877" s="32">
        <f t="shared" si="2018"/>
        <v>-0.13426458761105639</v>
      </c>
      <c r="U877" s="32">
        <f t="shared" si="2018"/>
        <v>0.18866455329768378</v>
      </c>
      <c r="V877" s="32">
        <f t="shared" si="2018"/>
        <v>0.59232597943360898</v>
      </c>
      <c r="W877" s="32">
        <f t="shared" si="2018"/>
        <v>-0.66098742098032093</v>
      </c>
      <c r="X877" s="32">
        <f t="shared" si="2018"/>
        <v>-0.33805828007158073</v>
      </c>
      <c r="Y877" s="32">
        <f t="shared" si="2018"/>
        <v>6.5603146064344475E-2</v>
      </c>
      <c r="Z877" s="32">
        <f t="shared" si="2018"/>
        <v>0.57978930200803025</v>
      </c>
      <c r="AA877" s="32">
        <f t="shared" si="2018"/>
        <v>0.90271844291677039</v>
      </c>
      <c r="AB877" s="32">
        <f t="shared" si="2018"/>
        <v>1.3063798690526955</v>
      </c>
      <c r="AC877" s="32">
        <f t="shared" si="2018"/>
        <v>0.40421502421827543</v>
      </c>
      <c r="AD877" s="32">
        <f t="shared" si="2018"/>
        <v>0.72714416512701563</v>
      </c>
      <c r="AE877" s="32">
        <f t="shared" si="2018"/>
        <v>1.1308055912629409</v>
      </c>
      <c r="AF877" s="32">
        <f t="shared" si="2018"/>
        <v>-0.12250780915098913</v>
      </c>
      <c r="AG877" s="32">
        <f t="shared" si="2018"/>
        <v>0.20042133175775106</v>
      </c>
      <c r="AH877" s="32">
        <f t="shared" si="2018"/>
        <v>0.60408275789367627</v>
      </c>
      <c r="AI877" s="32">
        <f t="shared" si="2018"/>
        <v>1.2977621177804726</v>
      </c>
      <c r="AJ877" s="32">
        <f t="shared" si="2018"/>
        <v>1.6206912586892126</v>
      </c>
      <c r="AK877" s="32">
        <f t="shared" si="2018"/>
        <v>2.0243526848251379</v>
      </c>
      <c r="AL877" s="32">
        <f t="shared" si="2018"/>
        <v>1.1221878399907177</v>
      </c>
      <c r="AM877" s="32">
        <f t="shared" si="2018"/>
        <v>1.4451169808994577</v>
      </c>
      <c r="AN877" s="32">
        <f t="shared" si="2018"/>
        <v>1.848778407035383</v>
      </c>
      <c r="AO877" s="32">
        <f t="shared" si="2018"/>
        <v>0.59546500662145307</v>
      </c>
      <c r="AP877" s="32">
        <f t="shared" si="2018"/>
        <v>0.91839414753019322</v>
      </c>
      <c r="AQ877" s="32">
        <f t="shared" si="2018"/>
        <v>1.3220555736661184</v>
      </c>
      <c r="AR877" s="32">
        <f t="shared" si="2018"/>
        <v>-0.41314539776957393</v>
      </c>
      <c r="AS877" s="32">
        <f t="shared" si="2018"/>
        <v>-9.0216256860833746E-2</v>
      </c>
      <c r="AT877" s="32">
        <f t="shared" si="2018"/>
        <v>0.31344516927509147</v>
      </c>
      <c r="AU877" s="32">
        <f t="shared" si="2018"/>
        <v>-0.5887196755593288</v>
      </c>
      <c r="AV877" s="32">
        <f t="shared" si="2018"/>
        <v>-0.26579053465058861</v>
      </c>
      <c r="AW877" s="32">
        <f t="shared" ref="AW877:CB877" si="2019">SUMPRODUCT(AH$3:AH$6,$K877:$K880)</f>
        <v>0.13787089148533663</v>
      </c>
      <c r="AX877" s="32">
        <f t="shared" si="2019"/>
        <v>-1.1154425089285933</v>
      </c>
      <c r="AY877" s="32">
        <f t="shared" si="2019"/>
        <v>-0.79251336801985317</v>
      </c>
      <c r="AZ877" s="32">
        <f t="shared" si="2019"/>
        <v>-0.38885194188392797</v>
      </c>
      <c r="BA877" s="32">
        <f t="shared" si="2019"/>
        <v>0.12533421405975786</v>
      </c>
      <c r="BB877" s="32">
        <f t="shared" si="2019"/>
        <v>0.44826335496849806</v>
      </c>
      <c r="BC877" s="32">
        <f t="shared" si="2019"/>
        <v>0.85192478110442327</v>
      </c>
      <c r="BD877" s="32">
        <f t="shared" si="2019"/>
        <v>-5.0240063729996953E-2</v>
      </c>
      <c r="BE877" s="32">
        <f t="shared" si="2019"/>
        <v>0.27268907717874324</v>
      </c>
      <c r="BF877" s="32">
        <f t="shared" si="2019"/>
        <v>0.67635050331466839</v>
      </c>
      <c r="BG877" s="32">
        <f t="shared" si="2019"/>
        <v>-0.57696289709926152</v>
      </c>
      <c r="BH877" s="32">
        <f t="shared" si="2019"/>
        <v>-0.25403375619052132</v>
      </c>
      <c r="BI877" s="32">
        <f t="shared" si="2019"/>
        <v>0.14962766994540388</v>
      </c>
      <c r="BJ877" s="32">
        <f t="shared" si="2019"/>
        <v>0.84330702983220029</v>
      </c>
      <c r="BK877" s="32">
        <f t="shared" si="2019"/>
        <v>1.1662361707409403</v>
      </c>
      <c r="BL877" s="32">
        <f t="shared" si="2019"/>
        <v>1.5698975968768656</v>
      </c>
      <c r="BM877" s="32">
        <f t="shared" si="2019"/>
        <v>0.66773275204244542</v>
      </c>
      <c r="BN877" s="32">
        <f t="shared" si="2019"/>
        <v>0.99066189295118556</v>
      </c>
      <c r="BO877" s="32">
        <f t="shared" si="2019"/>
        <v>1.3943233190871107</v>
      </c>
      <c r="BP877" s="32">
        <f t="shared" si="2019"/>
        <v>0.14100991867318075</v>
      </c>
      <c r="BQ877" s="32">
        <f t="shared" si="2019"/>
        <v>0.46393905958192094</v>
      </c>
      <c r="BR877" s="32">
        <f t="shared" si="2019"/>
        <v>0.86760048571784609</v>
      </c>
      <c r="BS877" s="32">
        <f t="shared" si="2019"/>
        <v>-1.3220555736661184</v>
      </c>
      <c r="BT877" s="32">
        <f t="shared" si="2019"/>
        <v>-0.99912643275737822</v>
      </c>
      <c r="BU877" s="32">
        <f t="shared" si="2019"/>
        <v>-0.59546500662145307</v>
      </c>
      <c r="BV877" s="32">
        <f t="shared" si="2019"/>
        <v>-1.4976298514558732</v>
      </c>
      <c r="BW877" s="32">
        <f t="shared" si="2019"/>
        <v>-1.1747007105471332</v>
      </c>
      <c r="BX877" s="32">
        <f t="shared" si="2019"/>
        <v>-0.77103928441120795</v>
      </c>
      <c r="BY877" s="32">
        <f t="shared" si="2019"/>
        <v>-2.0243526848251379</v>
      </c>
      <c r="BZ877" s="32">
        <f t="shared" si="2019"/>
        <v>-1.7014235439163978</v>
      </c>
      <c r="CA877" s="32">
        <f t="shared" si="2019"/>
        <v>-1.2977621177804726</v>
      </c>
      <c r="CB877" s="32">
        <f t="shared" si="2019"/>
        <v>-0.78357596183678679</v>
      </c>
      <c r="CC877" s="32">
        <f t="shared" ref="CC877:CS877" si="2020">SUMPRODUCT(BN$3:BN$6,$K877:$K880)</f>
        <v>-0.4606468209280466</v>
      </c>
      <c r="CD877" s="32">
        <f t="shared" si="2020"/>
        <v>-5.6985394792121391E-2</v>
      </c>
      <c r="CE877" s="32">
        <f t="shared" si="2020"/>
        <v>-0.95915023962654167</v>
      </c>
      <c r="CF877" s="32">
        <f t="shared" si="2020"/>
        <v>-0.63622109871780141</v>
      </c>
      <c r="CG877" s="32">
        <f t="shared" si="2020"/>
        <v>-0.23255967258187621</v>
      </c>
      <c r="CH877" s="32">
        <f t="shared" si="2020"/>
        <v>-1.4858730729958061</v>
      </c>
      <c r="CI877" s="32">
        <f t="shared" si="2020"/>
        <v>-1.162943932087066</v>
      </c>
      <c r="CJ877" s="32">
        <f t="shared" si="2020"/>
        <v>-0.75928250595114077</v>
      </c>
      <c r="CK877" s="32">
        <f t="shared" si="2020"/>
        <v>-6.5603146064344475E-2</v>
      </c>
      <c r="CL877" s="32">
        <f t="shared" si="2020"/>
        <v>0.25732599484439572</v>
      </c>
      <c r="CM877" s="32">
        <f t="shared" si="2020"/>
        <v>0.66098742098032093</v>
      </c>
      <c r="CN877" s="32">
        <f t="shared" si="2020"/>
        <v>-0.24117742385409932</v>
      </c>
      <c r="CO877" s="32">
        <f t="shared" si="2020"/>
        <v>8.1751717054640863E-2</v>
      </c>
      <c r="CP877" s="32">
        <f t="shared" si="2020"/>
        <v>0.48541314319056605</v>
      </c>
      <c r="CQ877" s="32">
        <f t="shared" si="2020"/>
        <v>-0.76790025722336386</v>
      </c>
      <c r="CR877" s="32">
        <f t="shared" si="2020"/>
        <v>-0.44497111631462366</v>
      </c>
      <c r="CS877" s="32">
        <f t="shared" si="2020"/>
        <v>-4.1309690178698455E-2</v>
      </c>
    </row>
    <row r="878" spans="2:97" ht="14.25" thickTop="1" thickBot="1" x14ac:dyDescent="0.25">
      <c r="H878" s="33">
        <f>H877</f>
        <v>1.9917103046511493E-15</v>
      </c>
      <c r="I878" s="33">
        <f t="shared" ref="I878:J878" si="2021">I873</f>
        <v>0.62822621380088572</v>
      </c>
      <c r="J878" s="33">
        <f t="shared" si="2021"/>
        <v>0.67183187108707987</v>
      </c>
      <c r="K878" s="33">
        <f t="shared" ref="K878:K880" si="2022">I878+J878*H878</f>
        <v>0.62822621380088706</v>
      </c>
      <c r="L878" s="33">
        <f>$CE$4-$CE$7*SUMPRODUCT($B$4:$CD$4,Q879:CS879)</f>
        <v>0</v>
      </c>
      <c r="M878" s="39" t="s">
        <v>414</v>
      </c>
      <c r="O878" s="47">
        <f t="shared" ref="O878:O879" si="2023">SUM(Q878:CS878)</f>
        <v>127.41798401807914</v>
      </c>
      <c r="P878" s="39" t="s">
        <v>404</v>
      </c>
      <c r="Q878" s="33">
        <f>EXP(Q877)</f>
        <v>1.0421748068763605</v>
      </c>
      <c r="R878" s="33">
        <f>EXP(R877)</f>
        <v>1.4394179508633902</v>
      </c>
      <c r="S878" s="33">
        <f t="shared" ref="S878:CD878" si="2024">EXP(S877)</f>
        <v>2.1552360579817038</v>
      </c>
      <c r="T878" s="33">
        <f t="shared" si="2024"/>
        <v>0.87435868951832729</v>
      </c>
      <c r="U878" s="33">
        <f t="shared" si="2024"/>
        <v>1.2076357870886254</v>
      </c>
      <c r="V878" s="33">
        <f t="shared" si="2024"/>
        <v>1.808189339087614</v>
      </c>
      <c r="W878" s="33">
        <f t="shared" si="2024"/>
        <v>0.5163412365224791</v>
      </c>
      <c r="X878" s="33">
        <f t="shared" si="2024"/>
        <v>0.7131537240370367</v>
      </c>
      <c r="Y878" s="33">
        <f t="shared" si="2024"/>
        <v>1.067802871297127</v>
      </c>
      <c r="Z878" s="33">
        <f t="shared" si="2024"/>
        <v>1.7856621556807264</v>
      </c>
      <c r="AA878" s="33">
        <f t="shared" si="2024"/>
        <v>2.466298498203082</v>
      </c>
      <c r="AB878" s="33">
        <f t="shared" si="2024"/>
        <v>3.6927811341279266</v>
      </c>
      <c r="AC878" s="33">
        <f t="shared" si="2024"/>
        <v>1.4981260457092385</v>
      </c>
      <c r="AD878" s="33">
        <f t="shared" si="2024"/>
        <v>2.0691629740246595</v>
      </c>
      <c r="AE878" s="33">
        <f t="shared" si="2024"/>
        <v>3.098151338729445</v>
      </c>
      <c r="AF878" s="33">
        <f t="shared" si="2024"/>
        <v>0.8846989961684667</v>
      </c>
      <c r="AG878" s="33">
        <f t="shared" si="2024"/>
        <v>1.2219174823583985</v>
      </c>
      <c r="AH878" s="33">
        <f t="shared" si="2024"/>
        <v>1.8295732773635396</v>
      </c>
      <c r="AI878" s="33">
        <f t="shared" si="2024"/>
        <v>3.661094395131649</v>
      </c>
      <c r="AJ878" s="33">
        <f t="shared" si="2024"/>
        <v>5.0565845167115366</v>
      </c>
      <c r="AK878" s="33">
        <f t="shared" si="2024"/>
        <v>7.5712083999729085</v>
      </c>
      <c r="AL878" s="33">
        <f t="shared" si="2024"/>
        <v>3.0715669544197381</v>
      </c>
      <c r="AM878" s="33">
        <f t="shared" si="2024"/>
        <v>4.242348387524479</v>
      </c>
      <c r="AN878" s="33">
        <f t="shared" si="2024"/>
        <v>6.3520551552306221</v>
      </c>
      <c r="AO878" s="33">
        <f t="shared" si="2024"/>
        <v>1.8138742124017393</v>
      </c>
      <c r="AP878" s="33">
        <f t="shared" si="2024"/>
        <v>2.5052640734665221</v>
      </c>
      <c r="AQ878" s="33">
        <f t="shared" si="2024"/>
        <v>3.7511241697816047</v>
      </c>
      <c r="AR878" s="33">
        <f t="shared" si="2024"/>
        <v>0.66156608560131458</v>
      </c>
      <c r="AS878" s="33">
        <f t="shared" si="2024"/>
        <v>0.91373356275146644</v>
      </c>
      <c r="AT878" s="33">
        <f t="shared" si="2024"/>
        <v>1.3681304451211116</v>
      </c>
      <c r="AU878" s="33">
        <f t="shared" si="2024"/>
        <v>0.55503745803438853</v>
      </c>
      <c r="AV878" s="33">
        <f t="shared" si="2024"/>
        <v>0.76659968675587686</v>
      </c>
      <c r="AW878" s="33">
        <f t="shared" si="2024"/>
        <v>1.1478273464234083</v>
      </c>
      <c r="AX878" s="33">
        <f t="shared" si="2024"/>
        <v>0.32777020556134434</v>
      </c>
      <c r="AY878" s="33">
        <f t="shared" si="2024"/>
        <v>0.45270554856077488</v>
      </c>
      <c r="AZ878" s="33">
        <f t="shared" si="2024"/>
        <v>0.67783462150192964</v>
      </c>
      <c r="BA878" s="33">
        <f t="shared" si="2024"/>
        <v>1.133527230504481</v>
      </c>
      <c r="BB878" s="33">
        <f t="shared" si="2024"/>
        <v>1.5655909475215155</v>
      </c>
      <c r="BC878" s="33">
        <f t="shared" si="2024"/>
        <v>2.3441544967006918</v>
      </c>
      <c r="BD878" s="33">
        <f t="shared" si="2024"/>
        <v>0.95100109622475082</v>
      </c>
      <c r="BE878" s="33">
        <f t="shared" si="2024"/>
        <v>1.3134917867565263</v>
      </c>
      <c r="BF878" s="33">
        <f t="shared" si="2024"/>
        <v>1.9666872008803713</v>
      </c>
      <c r="BG878" s="33">
        <f t="shared" si="2024"/>
        <v>0.56160142038438376</v>
      </c>
      <c r="BH878" s="33">
        <f t="shared" si="2024"/>
        <v>0.77566561808815815</v>
      </c>
      <c r="BI878" s="33">
        <f t="shared" si="2024"/>
        <v>1.1614017374436112</v>
      </c>
      <c r="BJ878" s="33">
        <f t="shared" si="2024"/>
        <v>2.3240399518614545</v>
      </c>
      <c r="BK878" s="33">
        <f t="shared" si="2024"/>
        <v>3.209888401792786</v>
      </c>
      <c r="BL878" s="33">
        <f t="shared" si="2024"/>
        <v>4.8061560031896837</v>
      </c>
      <c r="BM878" s="33">
        <f t="shared" si="2024"/>
        <v>1.9498115990620866</v>
      </c>
      <c r="BN878" s="33">
        <f t="shared" si="2024"/>
        <v>2.6930163711245627</v>
      </c>
      <c r="BO878" s="33">
        <f t="shared" si="2024"/>
        <v>4.0322451059480642</v>
      </c>
      <c r="BP878" s="33">
        <f t="shared" si="2024"/>
        <v>1.1514360686461587</v>
      </c>
      <c r="BQ878" s="33">
        <f t="shared" si="2024"/>
        <v>1.5903260523524423</v>
      </c>
      <c r="BR878" s="33">
        <f t="shared" si="2024"/>
        <v>2.3811902928692712</v>
      </c>
      <c r="BS878" s="33">
        <f t="shared" si="2024"/>
        <v>0.26658674966182772</v>
      </c>
      <c r="BT878" s="33">
        <f t="shared" si="2024"/>
        <v>0.36820094900939571</v>
      </c>
      <c r="BU878" s="33">
        <f t="shared" si="2024"/>
        <v>0.55130614524581967</v>
      </c>
      <c r="BV878" s="33">
        <f t="shared" si="2024"/>
        <v>0.22365963899655006</v>
      </c>
      <c r="BW878" s="33">
        <f t="shared" si="2024"/>
        <v>0.30891141978396841</v>
      </c>
      <c r="BX878" s="33">
        <f t="shared" si="2024"/>
        <v>0.4625321160135496</v>
      </c>
      <c r="BY878" s="33">
        <f t="shared" si="2024"/>
        <v>0.13207931246530979</v>
      </c>
      <c r="BZ878" s="33">
        <f t="shared" si="2024"/>
        <v>0.18242365104764655</v>
      </c>
      <c r="CA878" s="33">
        <f t="shared" si="2024"/>
        <v>0.27314237003278391</v>
      </c>
      <c r="CB878" s="33">
        <f t="shared" si="2024"/>
        <v>0.45676969634666298</v>
      </c>
      <c r="CC878" s="33">
        <f t="shared" si="2024"/>
        <v>0.63087545006238832</v>
      </c>
      <c r="CD878" s="33">
        <f t="shared" si="2024"/>
        <v>0.94460786546001452</v>
      </c>
      <c r="CE878" s="33">
        <f t="shared" ref="CE878:CS878" si="2025">EXP(CE877)</f>
        <v>0.38321839145813608</v>
      </c>
      <c r="CF878" s="33">
        <f t="shared" si="2025"/>
        <v>0.5292887797001562</v>
      </c>
      <c r="CG878" s="33">
        <f t="shared" si="2025"/>
        <v>0.7925024572680035</v>
      </c>
      <c r="CH878" s="33">
        <f t="shared" si="2025"/>
        <v>0.22630467390065542</v>
      </c>
      <c r="CI878" s="33">
        <f t="shared" si="2025"/>
        <v>0.31256465597477684</v>
      </c>
      <c r="CJ878" s="33">
        <f t="shared" si="2025"/>
        <v>0.46800209529373804</v>
      </c>
      <c r="CK878" s="33">
        <f t="shared" si="2025"/>
        <v>0.93650244523620496</v>
      </c>
      <c r="CL878" s="33">
        <f t="shared" si="2025"/>
        <v>1.2934667215193736</v>
      </c>
      <c r="CM878" s="33">
        <f t="shared" si="2025"/>
        <v>1.9367037324675589</v>
      </c>
      <c r="CN878" s="33">
        <f t="shared" si="2025"/>
        <v>0.78570221170639087</v>
      </c>
      <c r="CO878" s="33">
        <f t="shared" si="2025"/>
        <v>1.085186343117406</v>
      </c>
      <c r="CP878" s="33">
        <f t="shared" si="2025"/>
        <v>1.6248461643215322</v>
      </c>
      <c r="CQ878" s="33">
        <f t="shared" si="2025"/>
        <v>0.46398629806540159</v>
      </c>
      <c r="CR878" s="33">
        <f t="shared" si="2025"/>
        <v>0.64084278566640118</v>
      </c>
      <c r="CS878" s="33">
        <f t="shared" si="2025"/>
        <v>0.95953192631592366</v>
      </c>
    </row>
    <row r="879" spans="2:97" ht="14.25" thickTop="1" thickBot="1" x14ac:dyDescent="0.25">
      <c r="H879" s="32">
        <f t="shared" ref="H879:H880" si="2026">H878</f>
        <v>1.9917103046511493E-15</v>
      </c>
      <c r="I879" s="32">
        <f t="shared" ref="I879:J879" si="2027">I874</f>
        <v>-0.35114855557950969</v>
      </c>
      <c r="J879" s="32">
        <f t="shared" si="2027"/>
        <v>6.5135647147522644E-4</v>
      </c>
      <c r="K879" s="32">
        <f t="shared" si="2022"/>
        <v>-0.35114855557950969</v>
      </c>
      <c r="L879" s="32">
        <f>$CE$5-$CE$7*SUMPRODUCT($B$5:$CD$5,Q879:CS879)</f>
        <v>0</v>
      </c>
      <c r="M879" s="32">
        <f>SUMPRODUCT($B$7:$CD$7, LN(Q879:CS879))</f>
        <v>-487.23803414472997</v>
      </c>
      <c r="O879" s="48">
        <f t="shared" si="2023"/>
        <v>0.99999999999999978</v>
      </c>
      <c r="P879" s="39" t="s">
        <v>405</v>
      </c>
      <c r="Q879" s="32">
        <f t="shared" ref="Q879:AV879" si="2028">Q878/$O878</f>
        <v>8.1791814154624203E-3</v>
      </c>
      <c r="R879" s="32">
        <f t="shared" si="2028"/>
        <v>1.1296819377232915E-2</v>
      </c>
      <c r="S879" s="32">
        <f t="shared" si="2028"/>
        <v>1.6914692808794565E-2</v>
      </c>
      <c r="T879" s="32">
        <f t="shared" si="2028"/>
        <v>6.8621293631067485E-3</v>
      </c>
      <c r="U879" s="32">
        <f t="shared" si="2028"/>
        <v>9.4777499141508615E-3</v>
      </c>
      <c r="V879" s="32">
        <f t="shared" si="2028"/>
        <v>1.419100571259276E-2</v>
      </c>
      <c r="W879" s="32">
        <f t="shared" si="2028"/>
        <v>4.0523419084170743E-3</v>
      </c>
      <c r="X879" s="32">
        <f t="shared" si="2028"/>
        <v>5.5969628583658051E-3</v>
      </c>
      <c r="Y879" s="32">
        <f t="shared" si="2028"/>
        <v>8.3803152241493494E-3</v>
      </c>
      <c r="Z879" s="32">
        <f t="shared" si="2028"/>
        <v>1.4014208193934081E-2</v>
      </c>
      <c r="AA879" s="32">
        <f t="shared" si="2028"/>
        <v>1.9355968603718788E-2</v>
      </c>
      <c r="AB879" s="32">
        <f t="shared" si="2028"/>
        <v>2.8981632087382293E-2</v>
      </c>
      <c r="AC879" s="32">
        <f t="shared" si="2028"/>
        <v>1.1757571407633257E-2</v>
      </c>
      <c r="AD879" s="32">
        <f t="shared" si="2028"/>
        <v>1.6239175262191163E-2</v>
      </c>
      <c r="AE879" s="32">
        <f t="shared" si="2028"/>
        <v>2.4314867030778429E-2</v>
      </c>
      <c r="AF879" s="32">
        <f t="shared" si="2028"/>
        <v>6.9432820098843983E-3</v>
      </c>
      <c r="AG879" s="32">
        <f t="shared" si="2028"/>
        <v>9.5898353107283698E-3</v>
      </c>
      <c r="AH879" s="32">
        <f t="shared" si="2028"/>
        <v>1.4358830831163866E-2</v>
      </c>
      <c r="AI879" s="32">
        <f t="shared" si="2028"/>
        <v>2.873294867553533E-2</v>
      </c>
      <c r="AJ879" s="32">
        <f t="shared" si="2028"/>
        <v>3.9685014291185657E-2</v>
      </c>
      <c r="AK879" s="32">
        <f t="shared" si="2028"/>
        <v>5.942024949083044E-2</v>
      </c>
      <c r="AL879" s="32">
        <f t="shared" si="2028"/>
        <v>2.4106227846015193E-2</v>
      </c>
      <c r="AM879" s="32">
        <f t="shared" si="2028"/>
        <v>3.3294737946274043E-2</v>
      </c>
      <c r="AN879" s="32">
        <f t="shared" si="2028"/>
        <v>4.9852108430230219E-2</v>
      </c>
      <c r="AO879" s="32">
        <f t="shared" si="2028"/>
        <v>1.4235621654038817E-2</v>
      </c>
      <c r="AP879" s="32">
        <f t="shared" si="2028"/>
        <v>1.9661777674264993E-2</v>
      </c>
      <c r="AQ879" s="32">
        <f t="shared" si="2028"/>
        <v>2.943951906545126E-2</v>
      </c>
      <c r="AR879" s="32">
        <f t="shared" si="2028"/>
        <v>5.192093492135663E-3</v>
      </c>
      <c r="AS879" s="32">
        <f t="shared" si="2028"/>
        <v>7.1711506801254857E-3</v>
      </c>
      <c r="AT879" s="32">
        <f t="shared" si="2028"/>
        <v>1.0737341794130016E-2</v>
      </c>
      <c r="AU879" s="32">
        <f t="shared" si="2028"/>
        <v>4.3560370407024736E-3</v>
      </c>
      <c r="AV879" s="32">
        <f t="shared" si="2028"/>
        <v>6.0164166986593137E-3</v>
      </c>
      <c r="AW879" s="32">
        <f t="shared" ref="AW879:CB879" si="2029">AW878/$O878</f>
        <v>9.0083621654267025E-3</v>
      </c>
      <c r="AX879" s="32">
        <f t="shared" si="2029"/>
        <v>2.5724014399320393E-3</v>
      </c>
      <c r="AY879" s="32">
        <f t="shared" si="2029"/>
        <v>3.55291721219307E-3</v>
      </c>
      <c r="AZ879" s="32">
        <f t="shared" si="2029"/>
        <v>5.3197719829388666E-3</v>
      </c>
      <c r="BA879" s="32">
        <f t="shared" si="2029"/>
        <v>8.8961322001739306E-3</v>
      </c>
      <c r="BB879" s="32">
        <f t="shared" si="2029"/>
        <v>1.2287048485238757E-2</v>
      </c>
      <c r="BC879" s="32">
        <f t="shared" si="2029"/>
        <v>1.8397359797876597E-2</v>
      </c>
      <c r="BD879" s="32">
        <f t="shared" si="2029"/>
        <v>7.4636332033774346E-3</v>
      </c>
      <c r="BE879" s="32">
        <f t="shared" si="2029"/>
        <v>1.0308527456925995E-2</v>
      </c>
      <c r="BF879" s="32">
        <f t="shared" si="2029"/>
        <v>1.5434926364878926E-2</v>
      </c>
      <c r="BG879" s="32">
        <f t="shared" si="2029"/>
        <v>4.4075522361482272E-3</v>
      </c>
      <c r="BH879" s="32">
        <f t="shared" si="2029"/>
        <v>6.0875678112918517E-3</v>
      </c>
      <c r="BI879" s="32">
        <f t="shared" si="2029"/>
        <v>9.1148965069077041E-3</v>
      </c>
      <c r="BJ879" s="32">
        <f t="shared" si="2029"/>
        <v>1.8239497114722048E-2</v>
      </c>
      <c r="BK879" s="32">
        <f t="shared" si="2029"/>
        <v>2.5191800251190131E-2</v>
      </c>
      <c r="BL879" s="32">
        <f t="shared" si="2029"/>
        <v>3.7719604812674994E-2</v>
      </c>
      <c r="BM879" s="32">
        <f t="shared" si="2029"/>
        <v>1.5302483508022156E-2</v>
      </c>
      <c r="BN879" s="32">
        <f t="shared" si="2029"/>
        <v>2.1135292571749172E-2</v>
      </c>
      <c r="BO879" s="32">
        <f t="shared" si="2029"/>
        <v>3.1645808376437157E-2</v>
      </c>
      <c r="BP879" s="32">
        <f t="shared" si="2029"/>
        <v>9.0366840875679144E-3</v>
      </c>
      <c r="BQ879" s="32">
        <f t="shared" si="2029"/>
        <v>1.2481174181242683E-2</v>
      </c>
      <c r="BR879" s="32">
        <f t="shared" si="2029"/>
        <v>1.8688023603727774E-2</v>
      </c>
      <c r="BS879" s="32">
        <f t="shared" si="2029"/>
        <v>2.0922223163097773E-3</v>
      </c>
      <c r="BT879" s="32">
        <f t="shared" si="2029"/>
        <v>2.8897094224717311E-3</v>
      </c>
      <c r="BU879" s="32">
        <f t="shared" si="2029"/>
        <v>4.3267530050357392E-3</v>
      </c>
      <c r="BV879" s="32">
        <f t="shared" si="2029"/>
        <v>1.7553223802757336E-3</v>
      </c>
      <c r="BW879" s="32">
        <f t="shared" si="2029"/>
        <v>2.4243941870885151E-3</v>
      </c>
      <c r="BX879" s="32">
        <f t="shared" si="2029"/>
        <v>3.6300379383488097E-3</v>
      </c>
      <c r="BY879" s="32">
        <f t="shared" si="2029"/>
        <v>1.0365829712591377E-3</v>
      </c>
      <c r="BZ879" s="32">
        <f t="shared" si="2029"/>
        <v>1.4316946893600416E-3</v>
      </c>
      <c r="CA879" s="32">
        <f t="shared" si="2029"/>
        <v>2.143672042354933E-3</v>
      </c>
      <c r="CB879" s="32">
        <f t="shared" si="2029"/>
        <v>3.5848133987259807E-3</v>
      </c>
      <c r="CC879" s="32">
        <f t="shared" ref="CC879:CS879" si="2030">CC878/$O878</f>
        <v>4.9512276851976754E-3</v>
      </c>
      <c r="CD879" s="32">
        <f t="shared" si="2030"/>
        <v>7.4134579411175234E-3</v>
      </c>
      <c r="CE879" s="32">
        <f t="shared" si="2030"/>
        <v>3.0075690995374862E-3</v>
      </c>
      <c r="CF879" s="32">
        <f t="shared" si="2030"/>
        <v>4.1539566316247493E-3</v>
      </c>
      <c r="CG879" s="32">
        <f t="shared" si="2030"/>
        <v>6.2197064517639563E-3</v>
      </c>
      <c r="CH879" s="32">
        <f t="shared" si="2030"/>
        <v>1.776081105384193E-3</v>
      </c>
      <c r="CI879" s="32">
        <f t="shared" si="2030"/>
        <v>2.4530654631172593E-3</v>
      </c>
      <c r="CJ879" s="32">
        <f t="shared" si="2030"/>
        <v>3.6729673515108665E-3</v>
      </c>
      <c r="CK879" s="32">
        <f t="shared" si="2030"/>
        <v>7.3498450980304794E-3</v>
      </c>
      <c r="CL879" s="32">
        <f t="shared" si="2030"/>
        <v>1.0151367026304902E-2</v>
      </c>
      <c r="CM879" s="32">
        <f t="shared" si="2030"/>
        <v>1.5199610536867096E-2</v>
      </c>
      <c r="CN879" s="32">
        <f t="shared" si="2030"/>
        <v>6.1663368617958106E-3</v>
      </c>
      <c r="CO879" s="32">
        <f t="shared" si="2030"/>
        <v>8.5167439390928575E-3</v>
      </c>
      <c r="CP879" s="32">
        <f t="shared" si="2030"/>
        <v>1.2752094430335559E-2</v>
      </c>
      <c r="CQ879" s="32">
        <f t="shared" si="2030"/>
        <v>3.6414506291322841E-3</v>
      </c>
      <c r="CR879" s="32">
        <f t="shared" si="2030"/>
        <v>5.0294531859448738E-3</v>
      </c>
      <c r="CS879" s="32">
        <f t="shared" si="2030"/>
        <v>7.530584742101846E-3</v>
      </c>
    </row>
    <row r="880" spans="2:97" ht="13.5" thickTop="1" x14ac:dyDescent="0.2">
      <c r="H880" s="34">
        <f t="shared" si="2026"/>
        <v>1.9917103046511493E-15</v>
      </c>
      <c r="I880" s="34">
        <f t="shared" ref="I880:J880" si="2031">I875</f>
        <v>0.36329528352233209</v>
      </c>
      <c r="J880" s="34">
        <f t="shared" si="2031"/>
        <v>0.3072507640310031</v>
      </c>
      <c r="K880" s="34">
        <f t="shared" si="2022"/>
        <v>0.3632952835223327</v>
      </c>
      <c r="L880" s="34">
        <f>$CE$6-$CE$7*SUMPRODUCT($B$6:$CD$6,Q879:CS879)</f>
        <v>0</v>
      </c>
    </row>
    <row r="881" spans="2:97" ht="13.5" thickBot="1" x14ac:dyDescent="0.25">
      <c r="B881" s="39" t="s">
        <v>406</v>
      </c>
      <c r="D881" s="39" t="s">
        <v>407</v>
      </c>
      <c r="E881" s="39" t="s">
        <v>408</v>
      </c>
      <c r="F881" s="39" t="s">
        <v>409</v>
      </c>
      <c r="H881" s="39" t="s">
        <v>386</v>
      </c>
      <c r="I881" s="39" t="s">
        <v>410</v>
      </c>
      <c r="J881" s="39" t="s">
        <v>411</v>
      </c>
      <c r="K881" s="39" t="s">
        <v>388</v>
      </c>
      <c r="L881" s="39" t="s">
        <v>412</v>
      </c>
      <c r="M881" s="39" t="s">
        <v>413</v>
      </c>
      <c r="O881" s="45" t="s">
        <v>375</v>
      </c>
    </row>
    <row r="882" spans="2:97" ht="14.25" thickTop="1" thickBot="1" x14ac:dyDescent="0.25">
      <c r="B882" s="32">
        <f>1+B877</f>
        <v>7</v>
      </c>
      <c r="D882" s="32">
        <f>IF(F877,IF(M882&lt;0,D877,H882),E877)</f>
        <v>1.9917103046511493E-15</v>
      </c>
      <c r="E882" s="32">
        <f>IF(F877,IF(M882&lt;0,H882,E877),H882)</f>
        <v>2.1023608771317684E-15</v>
      </c>
      <c r="F882" s="32" t="b">
        <f>OR(F877,M882*M877&lt;=0)</f>
        <v>1</v>
      </c>
      <c r="H882" s="32">
        <f>IF(F877,(D877+E877)/2,2*H877)</f>
        <v>2.1023608771317684E-15</v>
      </c>
      <c r="I882" s="32">
        <f>I877</f>
        <v>-0.68168263192240652</v>
      </c>
      <c r="J882" s="32">
        <f>J877</f>
        <v>-1</v>
      </c>
      <c r="K882" s="32">
        <f>I882+J882*H882</f>
        <v>-0.68168263192240863</v>
      </c>
      <c r="L882" s="32">
        <f>$CE$3-$CE$7*SUMPRODUCT($B$3:$CD$3,Q884:CS884)</f>
        <v>7.1054273576010019E-14</v>
      </c>
      <c r="M882" s="32">
        <f>SUMPRODUCT(L882:L885,J882:J885)</f>
        <v>-8.197001349795852E-14</v>
      </c>
      <c r="O882" s="46">
        <f>SUM(Q882:CS882)</f>
        <v>7.3626050838260761</v>
      </c>
      <c r="P882" s="39" t="s">
        <v>402</v>
      </c>
      <c r="Q882" s="32">
        <f t="shared" ref="Q882:AV882" si="2032">SUMPRODUCT(B$3:B$6,$K882:$K885)</f>
        <v>4.1309690178698399E-2</v>
      </c>
      <c r="R882" s="32">
        <f t="shared" si="2032"/>
        <v>0.36423883108743865</v>
      </c>
      <c r="S882" s="32">
        <f t="shared" si="2032"/>
        <v>0.76790025722336397</v>
      </c>
      <c r="T882" s="32">
        <f t="shared" si="2032"/>
        <v>-0.13426458761105645</v>
      </c>
      <c r="U882" s="32">
        <f t="shared" si="2032"/>
        <v>0.18866455329768378</v>
      </c>
      <c r="V882" s="32">
        <f t="shared" si="2032"/>
        <v>0.5923259794336091</v>
      </c>
      <c r="W882" s="32">
        <f t="shared" si="2032"/>
        <v>-0.66098742098032104</v>
      </c>
      <c r="X882" s="32">
        <f t="shared" si="2032"/>
        <v>-0.33805828007158073</v>
      </c>
      <c r="Y882" s="32">
        <f t="shared" si="2032"/>
        <v>6.5603146064344531E-2</v>
      </c>
      <c r="Z882" s="32">
        <f t="shared" si="2032"/>
        <v>0.57978930200803036</v>
      </c>
      <c r="AA882" s="32">
        <f t="shared" si="2032"/>
        <v>0.90271844291677061</v>
      </c>
      <c r="AB882" s="32">
        <f t="shared" si="2032"/>
        <v>1.3063798690526958</v>
      </c>
      <c r="AC882" s="32">
        <f t="shared" si="2032"/>
        <v>0.40421502421827549</v>
      </c>
      <c r="AD882" s="32">
        <f t="shared" si="2032"/>
        <v>0.72714416512701574</v>
      </c>
      <c r="AE882" s="32">
        <f t="shared" si="2032"/>
        <v>1.1308055912629409</v>
      </c>
      <c r="AF882" s="32">
        <f t="shared" si="2032"/>
        <v>-0.12250780915098908</v>
      </c>
      <c r="AG882" s="32">
        <f t="shared" si="2032"/>
        <v>0.20042133175775115</v>
      </c>
      <c r="AH882" s="32">
        <f t="shared" si="2032"/>
        <v>0.60408275789367649</v>
      </c>
      <c r="AI882" s="32">
        <f t="shared" si="2032"/>
        <v>1.297762117780473</v>
      </c>
      <c r="AJ882" s="32">
        <f t="shared" si="2032"/>
        <v>1.620691258689213</v>
      </c>
      <c r="AK882" s="32">
        <f t="shared" si="2032"/>
        <v>2.0243526848251383</v>
      </c>
      <c r="AL882" s="32">
        <f t="shared" si="2032"/>
        <v>1.1221878399907181</v>
      </c>
      <c r="AM882" s="32">
        <f t="shared" si="2032"/>
        <v>1.4451169808994582</v>
      </c>
      <c r="AN882" s="32">
        <f t="shared" si="2032"/>
        <v>1.8487784070353834</v>
      </c>
      <c r="AO882" s="32">
        <f t="shared" si="2032"/>
        <v>0.59546500662145341</v>
      </c>
      <c r="AP882" s="32">
        <f t="shared" si="2032"/>
        <v>0.91839414753019366</v>
      </c>
      <c r="AQ882" s="32">
        <f t="shared" si="2032"/>
        <v>1.3220555736661188</v>
      </c>
      <c r="AR882" s="32">
        <f t="shared" si="2032"/>
        <v>-0.41314539776957404</v>
      </c>
      <c r="AS882" s="32">
        <f t="shared" si="2032"/>
        <v>-9.0216256860833816E-2</v>
      </c>
      <c r="AT882" s="32">
        <f t="shared" si="2032"/>
        <v>0.31344516927509147</v>
      </c>
      <c r="AU882" s="32">
        <f t="shared" si="2032"/>
        <v>-0.58871967555932891</v>
      </c>
      <c r="AV882" s="32">
        <f t="shared" si="2032"/>
        <v>-0.26579053465058866</v>
      </c>
      <c r="AW882" s="32">
        <f t="shared" ref="AW882:CB882" si="2033">SUMPRODUCT(AH$3:AH$6,$K882:$K885)</f>
        <v>0.13787089148533663</v>
      </c>
      <c r="AX882" s="32">
        <f t="shared" si="2033"/>
        <v>-1.1154425089285933</v>
      </c>
      <c r="AY882" s="32">
        <f t="shared" si="2033"/>
        <v>-0.79251336801985317</v>
      </c>
      <c r="AZ882" s="32">
        <f t="shared" si="2033"/>
        <v>-0.38885194188392791</v>
      </c>
      <c r="BA882" s="32">
        <f t="shared" si="2033"/>
        <v>0.12533421405975781</v>
      </c>
      <c r="BB882" s="32">
        <f t="shared" si="2033"/>
        <v>0.44826335496849806</v>
      </c>
      <c r="BC882" s="32">
        <f t="shared" si="2033"/>
        <v>0.85192478110442327</v>
      </c>
      <c r="BD882" s="32">
        <f t="shared" si="2033"/>
        <v>-5.0240063729997009E-2</v>
      </c>
      <c r="BE882" s="32">
        <f t="shared" si="2033"/>
        <v>0.27268907717874324</v>
      </c>
      <c r="BF882" s="32">
        <f t="shared" si="2033"/>
        <v>0.67635050331466851</v>
      </c>
      <c r="BG882" s="32">
        <f t="shared" si="2033"/>
        <v>-0.57696289709926152</v>
      </c>
      <c r="BH882" s="32">
        <f t="shared" si="2033"/>
        <v>-0.25403375619052132</v>
      </c>
      <c r="BI882" s="32">
        <f t="shared" si="2033"/>
        <v>0.14962766994540394</v>
      </c>
      <c r="BJ882" s="32">
        <f t="shared" si="2033"/>
        <v>0.84330702983220041</v>
      </c>
      <c r="BK882" s="32">
        <f t="shared" si="2033"/>
        <v>1.1662361707409405</v>
      </c>
      <c r="BL882" s="32">
        <f t="shared" si="2033"/>
        <v>1.5698975968768658</v>
      </c>
      <c r="BM882" s="32">
        <f t="shared" si="2033"/>
        <v>0.66773275204244553</v>
      </c>
      <c r="BN882" s="32">
        <f t="shared" si="2033"/>
        <v>0.99066189295118579</v>
      </c>
      <c r="BO882" s="32">
        <f t="shared" si="2033"/>
        <v>1.3943233190871109</v>
      </c>
      <c r="BP882" s="32">
        <f t="shared" si="2033"/>
        <v>0.14100991867318091</v>
      </c>
      <c r="BQ882" s="32">
        <f t="shared" si="2033"/>
        <v>0.46393905958192116</v>
      </c>
      <c r="BR882" s="32">
        <f t="shared" si="2033"/>
        <v>0.86760048571784643</v>
      </c>
      <c r="BS882" s="32">
        <f t="shared" si="2033"/>
        <v>-1.3220555736661188</v>
      </c>
      <c r="BT882" s="32">
        <f t="shared" si="2033"/>
        <v>-0.99912643275737867</v>
      </c>
      <c r="BU882" s="32">
        <f t="shared" si="2033"/>
        <v>-0.59546500662145341</v>
      </c>
      <c r="BV882" s="32">
        <f t="shared" si="2033"/>
        <v>-1.4976298514558737</v>
      </c>
      <c r="BW882" s="32">
        <f t="shared" si="2033"/>
        <v>-1.1747007105471337</v>
      </c>
      <c r="BX882" s="32">
        <f t="shared" si="2033"/>
        <v>-0.77103928441120828</v>
      </c>
      <c r="BY882" s="32">
        <f t="shared" si="2033"/>
        <v>-2.0243526848251383</v>
      </c>
      <c r="BZ882" s="32">
        <f t="shared" si="2033"/>
        <v>-1.7014235439163983</v>
      </c>
      <c r="CA882" s="32">
        <f t="shared" si="2033"/>
        <v>-1.297762117780473</v>
      </c>
      <c r="CB882" s="32">
        <f t="shared" si="2033"/>
        <v>-0.78357596183678702</v>
      </c>
      <c r="CC882" s="32">
        <f t="shared" ref="CC882:CS882" si="2034">SUMPRODUCT(BN$3:BN$6,$K882:$K885)</f>
        <v>-0.46064682092804671</v>
      </c>
      <c r="CD882" s="32">
        <f t="shared" si="2034"/>
        <v>-5.6985394792121447E-2</v>
      </c>
      <c r="CE882" s="32">
        <f t="shared" si="2034"/>
        <v>-0.95915023962654178</v>
      </c>
      <c r="CF882" s="32">
        <f t="shared" si="2034"/>
        <v>-0.63622109871780153</v>
      </c>
      <c r="CG882" s="32">
        <f t="shared" si="2034"/>
        <v>-0.23255967258187626</v>
      </c>
      <c r="CH882" s="32">
        <f t="shared" si="2034"/>
        <v>-1.4858730729958065</v>
      </c>
      <c r="CI882" s="32">
        <f t="shared" si="2034"/>
        <v>-1.1629439320870663</v>
      </c>
      <c r="CJ882" s="32">
        <f t="shared" si="2034"/>
        <v>-0.75928250595114088</v>
      </c>
      <c r="CK882" s="32">
        <f t="shared" si="2034"/>
        <v>-6.5603146064344531E-2</v>
      </c>
      <c r="CL882" s="32">
        <f t="shared" si="2034"/>
        <v>0.25732599484439572</v>
      </c>
      <c r="CM882" s="32">
        <f t="shared" si="2034"/>
        <v>0.66098742098032104</v>
      </c>
      <c r="CN882" s="32">
        <f t="shared" si="2034"/>
        <v>-0.24117742385409938</v>
      </c>
      <c r="CO882" s="32">
        <f t="shared" si="2034"/>
        <v>8.1751717054640849E-2</v>
      </c>
      <c r="CP882" s="32">
        <f t="shared" si="2034"/>
        <v>0.48541314319056617</v>
      </c>
      <c r="CQ882" s="32">
        <f t="shared" si="2034"/>
        <v>-0.76790025722336397</v>
      </c>
      <c r="CR882" s="32">
        <f t="shared" si="2034"/>
        <v>-0.44497111631462366</v>
      </c>
      <c r="CS882" s="32">
        <f t="shared" si="2034"/>
        <v>-4.1309690178698399E-2</v>
      </c>
    </row>
    <row r="883" spans="2:97" ht="14.25" thickTop="1" thickBot="1" x14ac:dyDescent="0.25">
      <c r="H883" s="33">
        <f>H882</f>
        <v>2.1023608771317684E-15</v>
      </c>
      <c r="I883" s="33">
        <f t="shared" ref="I883:J883" si="2035">I878</f>
        <v>0.62822621380088572</v>
      </c>
      <c r="J883" s="33">
        <f t="shared" si="2035"/>
        <v>0.67183187108707987</v>
      </c>
      <c r="K883" s="33">
        <f t="shared" ref="K883:K885" si="2036">I883+J883*H883</f>
        <v>0.62822621380088717</v>
      </c>
      <c r="L883" s="33">
        <f>$CE$4-$CE$7*SUMPRODUCT($B$4:$CD$4,Q884:CS884)</f>
        <v>0</v>
      </c>
      <c r="M883" s="39" t="s">
        <v>414</v>
      </c>
      <c r="O883" s="47">
        <f t="shared" ref="O883:O884" si="2037">SUM(Q883:CS883)</f>
        <v>127.41798401807917</v>
      </c>
      <c r="P883" s="39" t="s">
        <v>404</v>
      </c>
      <c r="Q883" s="33">
        <f>EXP(Q882)</f>
        <v>1.0421748068763605</v>
      </c>
      <c r="R883" s="33">
        <f>EXP(R882)</f>
        <v>1.4394179508633902</v>
      </c>
      <c r="S883" s="33">
        <f t="shared" ref="S883:CD883" si="2038">EXP(S882)</f>
        <v>2.1552360579817043</v>
      </c>
      <c r="T883" s="33">
        <f t="shared" si="2038"/>
        <v>0.87435868951832729</v>
      </c>
      <c r="U883" s="33">
        <f t="shared" si="2038"/>
        <v>1.2076357870886254</v>
      </c>
      <c r="V883" s="33">
        <f t="shared" si="2038"/>
        <v>1.8081893390876143</v>
      </c>
      <c r="W883" s="33">
        <f t="shared" si="2038"/>
        <v>0.5163412365224791</v>
      </c>
      <c r="X883" s="33">
        <f t="shared" si="2038"/>
        <v>0.7131537240370367</v>
      </c>
      <c r="Y883" s="33">
        <f t="shared" si="2038"/>
        <v>1.067802871297127</v>
      </c>
      <c r="Z883" s="33">
        <f t="shared" si="2038"/>
        <v>1.7856621556807266</v>
      </c>
      <c r="AA883" s="33">
        <f t="shared" si="2038"/>
        <v>2.4662984982030824</v>
      </c>
      <c r="AB883" s="33">
        <f t="shared" si="2038"/>
        <v>3.6927811341279275</v>
      </c>
      <c r="AC883" s="33">
        <f t="shared" si="2038"/>
        <v>1.4981260457092385</v>
      </c>
      <c r="AD883" s="33">
        <f t="shared" si="2038"/>
        <v>2.06916297402466</v>
      </c>
      <c r="AE883" s="33">
        <f t="shared" si="2038"/>
        <v>3.098151338729445</v>
      </c>
      <c r="AF883" s="33">
        <f t="shared" si="2038"/>
        <v>0.88469899616846681</v>
      </c>
      <c r="AG883" s="33">
        <f t="shared" si="2038"/>
        <v>1.2219174823583987</v>
      </c>
      <c r="AH883" s="33">
        <f t="shared" si="2038"/>
        <v>1.8295732773635398</v>
      </c>
      <c r="AI883" s="33">
        <f t="shared" si="2038"/>
        <v>3.6610943951316508</v>
      </c>
      <c r="AJ883" s="33">
        <f t="shared" si="2038"/>
        <v>5.0565845167115384</v>
      </c>
      <c r="AK883" s="33">
        <f t="shared" si="2038"/>
        <v>7.5712083999729121</v>
      </c>
      <c r="AL883" s="33">
        <f t="shared" si="2038"/>
        <v>3.0715669544197395</v>
      </c>
      <c r="AM883" s="33">
        <f t="shared" si="2038"/>
        <v>4.2423483875244807</v>
      </c>
      <c r="AN883" s="33">
        <f t="shared" si="2038"/>
        <v>6.3520551552306248</v>
      </c>
      <c r="AO883" s="33">
        <f t="shared" si="2038"/>
        <v>1.81387421240174</v>
      </c>
      <c r="AP883" s="33">
        <f t="shared" si="2038"/>
        <v>2.5052640734665235</v>
      </c>
      <c r="AQ883" s="33">
        <f t="shared" si="2038"/>
        <v>3.751124169781606</v>
      </c>
      <c r="AR883" s="33">
        <f t="shared" si="2038"/>
        <v>0.66156608560131447</v>
      </c>
      <c r="AS883" s="33">
        <f t="shared" si="2038"/>
        <v>0.91373356275146633</v>
      </c>
      <c r="AT883" s="33">
        <f t="shared" si="2038"/>
        <v>1.3681304451211116</v>
      </c>
      <c r="AU883" s="33">
        <f t="shared" si="2038"/>
        <v>0.55503745803438842</v>
      </c>
      <c r="AV883" s="33">
        <f t="shared" si="2038"/>
        <v>0.76659968675587686</v>
      </c>
      <c r="AW883" s="33">
        <f t="shared" si="2038"/>
        <v>1.1478273464234083</v>
      </c>
      <c r="AX883" s="33">
        <f t="shared" si="2038"/>
        <v>0.32777020556134434</v>
      </c>
      <c r="AY883" s="33">
        <f t="shared" si="2038"/>
        <v>0.45270554856077488</v>
      </c>
      <c r="AZ883" s="33">
        <f t="shared" si="2038"/>
        <v>0.67783462150192975</v>
      </c>
      <c r="BA883" s="33">
        <f t="shared" si="2038"/>
        <v>1.1335272305044808</v>
      </c>
      <c r="BB883" s="33">
        <f t="shared" si="2038"/>
        <v>1.5655909475215155</v>
      </c>
      <c r="BC883" s="33">
        <f t="shared" si="2038"/>
        <v>2.3441544967006918</v>
      </c>
      <c r="BD883" s="33">
        <f t="shared" si="2038"/>
        <v>0.95100109622475082</v>
      </c>
      <c r="BE883" s="33">
        <f t="shared" si="2038"/>
        <v>1.3134917867565263</v>
      </c>
      <c r="BF883" s="33">
        <f t="shared" si="2038"/>
        <v>1.9666872008803715</v>
      </c>
      <c r="BG883" s="33">
        <f t="shared" si="2038"/>
        <v>0.56160142038438376</v>
      </c>
      <c r="BH883" s="33">
        <f t="shared" si="2038"/>
        <v>0.77566561808815815</v>
      </c>
      <c r="BI883" s="33">
        <f t="shared" si="2038"/>
        <v>1.1614017374436112</v>
      </c>
      <c r="BJ883" s="33">
        <f t="shared" si="2038"/>
        <v>2.324039951861455</v>
      </c>
      <c r="BK883" s="33">
        <f t="shared" si="2038"/>
        <v>3.2098884017927869</v>
      </c>
      <c r="BL883" s="33">
        <f t="shared" si="2038"/>
        <v>4.8061560031896846</v>
      </c>
      <c r="BM883" s="33">
        <f t="shared" si="2038"/>
        <v>1.9498115990620868</v>
      </c>
      <c r="BN883" s="33">
        <f t="shared" si="2038"/>
        <v>2.6930163711245636</v>
      </c>
      <c r="BO883" s="33">
        <f t="shared" si="2038"/>
        <v>4.0322451059480651</v>
      </c>
      <c r="BP883" s="33">
        <f t="shared" si="2038"/>
        <v>1.1514360686461589</v>
      </c>
      <c r="BQ883" s="33">
        <f t="shared" si="2038"/>
        <v>1.5903260523524427</v>
      </c>
      <c r="BR883" s="33">
        <f t="shared" si="2038"/>
        <v>2.3811902928692721</v>
      </c>
      <c r="BS883" s="33">
        <f t="shared" si="2038"/>
        <v>0.2665867496618276</v>
      </c>
      <c r="BT883" s="33">
        <f t="shared" si="2038"/>
        <v>0.36820094900939554</v>
      </c>
      <c r="BU883" s="33">
        <f t="shared" si="2038"/>
        <v>0.55130614524581945</v>
      </c>
      <c r="BV883" s="33">
        <f t="shared" si="2038"/>
        <v>0.22365963899654995</v>
      </c>
      <c r="BW883" s="33">
        <f t="shared" si="2038"/>
        <v>0.3089114197839683</v>
      </c>
      <c r="BX883" s="33">
        <f t="shared" si="2038"/>
        <v>0.46253211601354943</v>
      </c>
      <c r="BY883" s="33">
        <f t="shared" si="2038"/>
        <v>0.13207931246530974</v>
      </c>
      <c r="BZ883" s="33">
        <f t="shared" si="2038"/>
        <v>0.18242365104764646</v>
      </c>
      <c r="CA883" s="33">
        <f t="shared" si="2038"/>
        <v>0.2731423700327838</v>
      </c>
      <c r="CB883" s="33">
        <f t="shared" si="2038"/>
        <v>0.45676969634666287</v>
      </c>
      <c r="CC883" s="33">
        <f t="shared" si="2038"/>
        <v>0.63087545006238821</v>
      </c>
      <c r="CD883" s="33">
        <f t="shared" si="2038"/>
        <v>0.94460786546001441</v>
      </c>
      <c r="CE883" s="33">
        <f t="shared" ref="CE883:CS883" si="2039">EXP(CE882)</f>
        <v>0.38321839145813602</v>
      </c>
      <c r="CF883" s="33">
        <f t="shared" si="2039"/>
        <v>0.52928877970015609</v>
      </c>
      <c r="CG883" s="33">
        <f t="shared" si="2039"/>
        <v>0.7925024572680035</v>
      </c>
      <c r="CH883" s="33">
        <f t="shared" si="2039"/>
        <v>0.22630467390065531</v>
      </c>
      <c r="CI883" s="33">
        <f t="shared" si="2039"/>
        <v>0.31256465597477673</v>
      </c>
      <c r="CJ883" s="33">
        <f t="shared" si="2039"/>
        <v>0.46800209529373799</v>
      </c>
      <c r="CK883" s="33">
        <f t="shared" si="2039"/>
        <v>0.93650244523620485</v>
      </c>
      <c r="CL883" s="33">
        <f t="shared" si="2039"/>
        <v>1.2934667215193736</v>
      </c>
      <c r="CM883" s="33">
        <f t="shared" si="2039"/>
        <v>1.9367037324675591</v>
      </c>
      <c r="CN883" s="33">
        <f t="shared" si="2039"/>
        <v>0.78570221170639076</v>
      </c>
      <c r="CO883" s="33">
        <f t="shared" si="2039"/>
        <v>1.085186343117406</v>
      </c>
      <c r="CP883" s="33">
        <f t="shared" si="2039"/>
        <v>1.6248461643215322</v>
      </c>
      <c r="CQ883" s="33">
        <f t="shared" si="2039"/>
        <v>0.46398629806540154</v>
      </c>
      <c r="CR883" s="33">
        <f t="shared" si="2039"/>
        <v>0.64084278566640118</v>
      </c>
      <c r="CS883" s="33">
        <f t="shared" si="2039"/>
        <v>0.95953192631592377</v>
      </c>
    </row>
    <row r="884" spans="2:97" ht="14.25" thickTop="1" thickBot="1" x14ac:dyDescent="0.25">
      <c r="H884" s="32">
        <f t="shared" ref="H884:H885" si="2040">H883</f>
        <v>2.1023608771317684E-15</v>
      </c>
      <c r="I884" s="32">
        <f t="shared" ref="I884:J884" si="2041">I879</f>
        <v>-0.35114855557950969</v>
      </c>
      <c r="J884" s="32">
        <f t="shared" si="2041"/>
        <v>6.5135647147522644E-4</v>
      </c>
      <c r="K884" s="32">
        <f t="shared" si="2036"/>
        <v>-0.35114855557950969</v>
      </c>
      <c r="L884" s="32">
        <f>$CE$5-$CE$7*SUMPRODUCT($B$5:$CD$5,Q884:CS884)</f>
        <v>0</v>
      </c>
      <c r="M884" s="32">
        <f>SUMPRODUCT($B$7:$CD$7, LN(Q884:CS884))</f>
        <v>-487.23803414472997</v>
      </c>
      <c r="O884" s="48">
        <f t="shared" si="2037"/>
        <v>1</v>
      </c>
      <c r="P884" s="39" t="s">
        <v>405</v>
      </c>
      <c r="Q884" s="32">
        <f t="shared" ref="Q884:AV884" si="2042">Q883/$O883</f>
        <v>8.1791814154624186E-3</v>
      </c>
      <c r="R884" s="32">
        <f t="shared" si="2042"/>
        <v>1.1296819377232911E-2</v>
      </c>
      <c r="S884" s="32">
        <f t="shared" si="2042"/>
        <v>1.6914692808794565E-2</v>
      </c>
      <c r="T884" s="32">
        <f t="shared" si="2042"/>
        <v>6.8621293631067476E-3</v>
      </c>
      <c r="U884" s="32">
        <f t="shared" si="2042"/>
        <v>9.4777499141508598E-3</v>
      </c>
      <c r="V884" s="32">
        <f t="shared" si="2042"/>
        <v>1.4191005712592759E-2</v>
      </c>
      <c r="W884" s="32">
        <f t="shared" si="2042"/>
        <v>4.0523419084170734E-3</v>
      </c>
      <c r="X884" s="32">
        <f t="shared" si="2042"/>
        <v>5.5969628583658042E-3</v>
      </c>
      <c r="Y884" s="32">
        <f t="shared" si="2042"/>
        <v>8.3803152241493477E-3</v>
      </c>
      <c r="Z884" s="32">
        <f t="shared" si="2042"/>
        <v>1.4014208193934079E-2</v>
      </c>
      <c r="AA884" s="32">
        <f t="shared" si="2042"/>
        <v>1.9355968603718788E-2</v>
      </c>
      <c r="AB884" s="32">
        <f t="shared" si="2042"/>
        <v>2.8981632087382293E-2</v>
      </c>
      <c r="AC884" s="32">
        <f t="shared" si="2042"/>
        <v>1.1757571407633253E-2</v>
      </c>
      <c r="AD884" s="32">
        <f t="shared" si="2042"/>
        <v>1.6239175262191163E-2</v>
      </c>
      <c r="AE884" s="32">
        <f t="shared" si="2042"/>
        <v>2.4314867030778422E-2</v>
      </c>
      <c r="AF884" s="32">
        <f t="shared" si="2042"/>
        <v>6.9432820098843983E-3</v>
      </c>
      <c r="AG884" s="32">
        <f t="shared" si="2042"/>
        <v>9.5898353107283698E-3</v>
      </c>
      <c r="AH884" s="32">
        <f t="shared" si="2042"/>
        <v>1.4358830831163865E-2</v>
      </c>
      <c r="AI884" s="32">
        <f t="shared" si="2042"/>
        <v>2.8732948675535341E-2</v>
      </c>
      <c r="AJ884" s="32">
        <f t="shared" si="2042"/>
        <v>3.9685014291185663E-2</v>
      </c>
      <c r="AK884" s="32">
        <f t="shared" si="2042"/>
        <v>5.9420249490830461E-2</v>
      </c>
      <c r="AL884" s="32">
        <f t="shared" si="2042"/>
        <v>2.4106227846015196E-2</v>
      </c>
      <c r="AM884" s="32">
        <f t="shared" si="2042"/>
        <v>3.329473794627405E-2</v>
      </c>
      <c r="AN884" s="32">
        <f t="shared" si="2042"/>
        <v>4.9852108430230226E-2</v>
      </c>
      <c r="AO884" s="32">
        <f t="shared" si="2042"/>
        <v>1.4235621654038818E-2</v>
      </c>
      <c r="AP884" s="32">
        <f t="shared" si="2042"/>
        <v>1.9661777674265E-2</v>
      </c>
      <c r="AQ884" s="32">
        <f t="shared" si="2042"/>
        <v>2.9439519065451263E-2</v>
      </c>
      <c r="AR884" s="32">
        <f t="shared" si="2042"/>
        <v>5.1920934921356604E-3</v>
      </c>
      <c r="AS884" s="32">
        <f t="shared" si="2042"/>
        <v>7.1711506801254831E-3</v>
      </c>
      <c r="AT884" s="32">
        <f t="shared" si="2042"/>
        <v>1.0737341794130014E-2</v>
      </c>
      <c r="AU884" s="32">
        <f t="shared" si="2042"/>
        <v>4.3560370407024719E-3</v>
      </c>
      <c r="AV884" s="32">
        <f t="shared" si="2042"/>
        <v>6.016416698659312E-3</v>
      </c>
      <c r="AW884" s="32">
        <f t="shared" ref="AW884:CB884" si="2043">AW883/$O883</f>
        <v>9.0083621654267008E-3</v>
      </c>
      <c r="AX884" s="32">
        <f t="shared" si="2043"/>
        <v>2.5724014399320385E-3</v>
      </c>
      <c r="AY884" s="32">
        <f t="shared" si="2043"/>
        <v>3.5529172121930692E-3</v>
      </c>
      <c r="AZ884" s="32">
        <f t="shared" si="2043"/>
        <v>5.3197719829388658E-3</v>
      </c>
      <c r="BA884" s="32">
        <f t="shared" si="2043"/>
        <v>8.8961322001739254E-3</v>
      </c>
      <c r="BB884" s="32">
        <f t="shared" si="2043"/>
        <v>1.2287048485238755E-2</v>
      </c>
      <c r="BC884" s="32">
        <f t="shared" si="2043"/>
        <v>1.8397359797876593E-2</v>
      </c>
      <c r="BD884" s="32">
        <f t="shared" si="2043"/>
        <v>7.4636332033774337E-3</v>
      </c>
      <c r="BE884" s="32">
        <f t="shared" si="2043"/>
        <v>1.0308527456925991E-2</v>
      </c>
      <c r="BF884" s="32">
        <f t="shared" si="2043"/>
        <v>1.5434926364878924E-2</v>
      </c>
      <c r="BG884" s="32">
        <f t="shared" si="2043"/>
        <v>4.4075522361482263E-3</v>
      </c>
      <c r="BH884" s="32">
        <f t="shared" si="2043"/>
        <v>6.08756781129185E-3</v>
      </c>
      <c r="BI884" s="32">
        <f t="shared" si="2043"/>
        <v>9.1148965069077024E-3</v>
      </c>
      <c r="BJ884" s="32">
        <f t="shared" si="2043"/>
        <v>1.8239497114722048E-2</v>
      </c>
      <c r="BK884" s="32">
        <f t="shared" si="2043"/>
        <v>2.5191800251190131E-2</v>
      </c>
      <c r="BL884" s="32">
        <f t="shared" si="2043"/>
        <v>3.7719604812674994E-2</v>
      </c>
      <c r="BM884" s="32">
        <f t="shared" si="2043"/>
        <v>1.5302483508022154E-2</v>
      </c>
      <c r="BN884" s="32">
        <f t="shared" si="2043"/>
        <v>2.1135292571749176E-2</v>
      </c>
      <c r="BO884" s="32">
        <f t="shared" si="2043"/>
        <v>3.1645808376437157E-2</v>
      </c>
      <c r="BP884" s="32">
        <f t="shared" si="2043"/>
        <v>9.0366840875679144E-3</v>
      </c>
      <c r="BQ884" s="32">
        <f t="shared" si="2043"/>
        <v>1.2481174181242685E-2</v>
      </c>
      <c r="BR884" s="32">
        <f t="shared" si="2043"/>
        <v>1.8688023603727778E-2</v>
      </c>
      <c r="BS884" s="32">
        <f t="shared" si="2043"/>
        <v>2.092222316309776E-3</v>
      </c>
      <c r="BT884" s="32">
        <f t="shared" si="2043"/>
        <v>2.8897094224717289E-3</v>
      </c>
      <c r="BU884" s="32">
        <f t="shared" si="2043"/>
        <v>4.3267530050357366E-3</v>
      </c>
      <c r="BV884" s="32">
        <f t="shared" si="2043"/>
        <v>1.7553223802757323E-3</v>
      </c>
      <c r="BW884" s="32">
        <f t="shared" si="2043"/>
        <v>2.4243941870885138E-3</v>
      </c>
      <c r="BX884" s="32">
        <f t="shared" si="2043"/>
        <v>3.6300379383488075E-3</v>
      </c>
      <c r="BY884" s="32">
        <f t="shared" si="2043"/>
        <v>1.036582971259137E-3</v>
      </c>
      <c r="BZ884" s="32">
        <f t="shared" si="2043"/>
        <v>1.4316946893600405E-3</v>
      </c>
      <c r="CA884" s="32">
        <f t="shared" si="2043"/>
        <v>2.1436720423549317E-3</v>
      </c>
      <c r="CB884" s="32">
        <f t="shared" si="2043"/>
        <v>3.5848133987259789E-3</v>
      </c>
      <c r="CC884" s="32">
        <f t="shared" ref="CC884:CS884" si="2044">CC883/$O883</f>
        <v>4.9512276851976728E-3</v>
      </c>
      <c r="CD884" s="32">
        <f t="shared" si="2044"/>
        <v>7.4134579411175216E-3</v>
      </c>
      <c r="CE884" s="32">
        <f t="shared" si="2044"/>
        <v>3.0075690995374849E-3</v>
      </c>
      <c r="CF884" s="32">
        <f t="shared" si="2044"/>
        <v>4.1539566316247476E-3</v>
      </c>
      <c r="CG884" s="32">
        <f t="shared" si="2044"/>
        <v>6.2197064517639546E-3</v>
      </c>
      <c r="CH884" s="32">
        <f t="shared" si="2044"/>
        <v>1.7760811053841917E-3</v>
      </c>
      <c r="CI884" s="32">
        <f t="shared" si="2044"/>
        <v>2.453065463117258E-3</v>
      </c>
      <c r="CJ884" s="32">
        <f t="shared" si="2044"/>
        <v>3.6729673515108652E-3</v>
      </c>
      <c r="CK884" s="32">
        <f t="shared" si="2044"/>
        <v>7.3498450980304768E-3</v>
      </c>
      <c r="CL884" s="32">
        <f t="shared" si="2044"/>
        <v>1.0151367026304901E-2</v>
      </c>
      <c r="CM884" s="32">
        <f t="shared" si="2044"/>
        <v>1.5199610536867095E-2</v>
      </c>
      <c r="CN884" s="32">
        <f t="shared" si="2044"/>
        <v>6.166336861795808E-3</v>
      </c>
      <c r="CO884" s="32">
        <f t="shared" si="2044"/>
        <v>8.5167439390928558E-3</v>
      </c>
      <c r="CP884" s="32">
        <f t="shared" si="2044"/>
        <v>1.2752094430335556E-2</v>
      </c>
      <c r="CQ884" s="32">
        <f t="shared" si="2044"/>
        <v>3.6414506291322828E-3</v>
      </c>
      <c r="CR884" s="32">
        <f t="shared" si="2044"/>
        <v>5.0294531859448729E-3</v>
      </c>
      <c r="CS884" s="32">
        <f t="shared" si="2044"/>
        <v>7.5305847421018451E-3</v>
      </c>
    </row>
    <row r="885" spans="2:97" ht="13.5" thickTop="1" x14ac:dyDescent="0.2">
      <c r="H885" s="34">
        <f t="shared" si="2040"/>
        <v>2.1023608771317684E-15</v>
      </c>
      <c r="I885" s="34">
        <f t="shared" ref="I885:J885" si="2045">I880</f>
        <v>0.36329528352233209</v>
      </c>
      <c r="J885" s="34">
        <f t="shared" si="2045"/>
        <v>0.3072507640310031</v>
      </c>
      <c r="K885" s="34">
        <f t="shared" si="2036"/>
        <v>0.36329528352233276</v>
      </c>
      <c r="L885" s="34">
        <f>$CE$6-$CE$7*SUMPRODUCT($B$6:$CD$6,Q884:CS884)</f>
        <v>-3.5527136788005009E-14</v>
      </c>
    </row>
    <row r="886" spans="2:97" ht="13.5" thickBot="1" x14ac:dyDescent="0.25">
      <c r="B886" s="39" t="s">
        <v>406</v>
      </c>
      <c r="D886" s="39" t="s">
        <v>407</v>
      </c>
      <c r="E886" s="39" t="s">
        <v>408</v>
      </c>
      <c r="F886" s="39" t="s">
        <v>409</v>
      </c>
      <c r="H886" s="39" t="s">
        <v>386</v>
      </c>
      <c r="I886" s="39" t="s">
        <v>410</v>
      </c>
      <c r="J886" s="39" t="s">
        <v>411</v>
      </c>
      <c r="K886" s="39" t="s">
        <v>388</v>
      </c>
      <c r="L886" s="39" t="s">
        <v>412</v>
      </c>
      <c r="M886" s="39" t="s">
        <v>413</v>
      </c>
      <c r="O886" s="45" t="s">
        <v>375</v>
      </c>
    </row>
    <row r="887" spans="2:97" ht="14.25" thickTop="1" thickBot="1" x14ac:dyDescent="0.25">
      <c r="B887" s="32">
        <f>1+B882</f>
        <v>8</v>
      </c>
      <c r="D887" s="32">
        <f>IF(F882,IF(M887&lt;0,D882,H887),E882)</f>
        <v>2.0470355908914588E-15</v>
      </c>
      <c r="E887" s="32">
        <f>IF(F882,IF(M887&lt;0,H887,E882),H887)</f>
        <v>2.1023608771317684E-15</v>
      </c>
      <c r="F887" s="32" t="b">
        <f>OR(F882,M887*M882&lt;=0)</f>
        <v>1</v>
      </c>
      <c r="H887" s="32">
        <f>IF(F882,(D882+E882)/2,2*H882)</f>
        <v>2.0470355908914588E-15</v>
      </c>
      <c r="I887" s="32">
        <f>I882</f>
        <v>-0.68168263192240652</v>
      </c>
      <c r="J887" s="32">
        <f>J882</f>
        <v>-1</v>
      </c>
      <c r="K887" s="32">
        <f>I887+J887*H887</f>
        <v>-0.68168263192240852</v>
      </c>
      <c r="L887" s="32">
        <f>$CE$3-$CE$7*SUMPRODUCT($B$3:$CD$3,Q889:CS889)</f>
        <v>0</v>
      </c>
      <c r="M887" s="32">
        <f>SUMPRODUCT(L887:L890,J887:J890)</f>
        <v>0</v>
      </c>
      <c r="O887" s="46">
        <f>SUM(Q887:CS887)</f>
        <v>7.362605083826069</v>
      </c>
      <c r="P887" s="39" t="s">
        <v>402</v>
      </c>
      <c r="Q887" s="32">
        <f t="shared" ref="Q887:AV887" si="2046">SUMPRODUCT(B$3:B$6,$K887:$K890)</f>
        <v>4.1309690178698455E-2</v>
      </c>
      <c r="R887" s="32">
        <f t="shared" si="2046"/>
        <v>0.36423883108743865</v>
      </c>
      <c r="S887" s="32">
        <f t="shared" si="2046"/>
        <v>0.76790025722336386</v>
      </c>
      <c r="T887" s="32">
        <f t="shared" si="2046"/>
        <v>-0.13426458761105639</v>
      </c>
      <c r="U887" s="32">
        <f t="shared" si="2046"/>
        <v>0.18866455329768378</v>
      </c>
      <c r="V887" s="32">
        <f t="shared" si="2046"/>
        <v>0.59232597943360898</v>
      </c>
      <c r="W887" s="32">
        <f t="shared" si="2046"/>
        <v>-0.66098742098032093</v>
      </c>
      <c r="X887" s="32">
        <f t="shared" si="2046"/>
        <v>-0.33805828007158073</v>
      </c>
      <c r="Y887" s="32">
        <f t="shared" si="2046"/>
        <v>6.5603146064344475E-2</v>
      </c>
      <c r="Z887" s="32">
        <f t="shared" si="2046"/>
        <v>0.57978930200803025</v>
      </c>
      <c r="AA887" s="32">
        <f t="shared" si="2046"/>
        <v>0.90271844291677039</v>
      </c>
      <c r="AB887" s="32">
        <f t="shared" si="2046"/>
        <v>1.3063798690526955</v>
      </c>
      <c r="AC887" s="32">
        <f t="shared" si="2046"/>
        <v>0.40421502421827543</v>
      </c>
      <c r="AD887" s="32">
        <f t="shared" si="2046"/>
        <v>0.72714416512701563</v>
      </c>
      <c r="AE887" s="32">
        <f t="shared" si="2046"/>
        <v>1.1308055912629409</v>
      </c>
      <c r="AF887" s="32">
        <f t="shared" si="2046"/>
        <v>-0.12250780915098913</v>
      </c>
      <c r="AG887" s="32">
        <f t="shared" si="2046"/>
        <v>0.20042133175775106</v>
      </c>
      <c r="AH887" s="32">
        <f t="shared" si="2046"/>
        <v>0.60408275789367627</v>
      </c>
      <c r="AI887" s="32">
        <f t="shared" si="2046"/>
        <v>1.2977621177804726</v>
      </c>
      <c r="AJ887" s="32">
        <f t="shared" si="2046"/>
        <v>1.6206912586892126</v>
      </c>
      <c r="AK887" s="32">
        <f t="shared" si="2046"/>
        <v>2.0243526848251379</v>
      </c>
      <c r="AL887" s="32">
        <f t="shared" si="2046"/>
        <v>1.1221878399907177</v>
      </c>
      <c r="AM887" s="32">
        <f t="shared" si="2046"/>
        <v>1.4451169808994577</v>
      </c>
      <c r="AN887" s="32">
        <f t="shared" si="2046"/>
        <v>1.848778407035383</v>
      </c>
      <c r="AO887" s="32">
        <f t="shared" si="2046"/>
        <v>0.59546500662145307</v>
      </c>
      <c r="AP887" s="32">
        <f t="shared" si="2046"/>
        <v>0.91839414753019322</v>
      </c>
      <c r="AQ887" s="32">
        <f t="shared" si="2046"/>
        <v>1.3220555736661184</v>
      </c>
      <c r="AR887" s="32">
        <f t="shared" si="2046"/>
        <v>-0.41314539776957393</v>
      </c>
      <c r="AS887" s="32">
        <f t="shared" si="2046"/>
        <v>-9.0216256860833746E-2</v>
      </c>
      <c r="AT887" s="32">
        <f t="shared" si="2046"/>
        <v>0.31344516927509147</v>
      </c>
      <c r="AU887" s="32">
        <f t="shared" si="2046"/>
        <v>-0.5887196755593288</v>
      </c>
      <c r="AV887" s="32">
        <f t="shared" si="2046"/>
        <v>-0.26579053465058861</v>
      </c>
      <c r="AW887" s="32">
        <f t="shared" ref="AW887:CB887" si="2047">SUMPRODUCT(AH$3:AH$6,$K887:$K890)</f>
        <v>0.13787089148533663</v>
      </c>
      <c r="AX887" s="32">
        <f t="shared" si="2047"/>
        <v>-1.1154425089285933</v>
      </c>
      <c r="AY887" s="32">
        <f t="shared" si="2047"/>
        <v>-0.79251336801985317</v>
      </c>
      <c r="AZ887" s="32">
        <f t="shared" si="2047"/>
        <v>-0.38885194188392797</v>
      </c>
      <c r="BA887" s="32">
        <f t="shared" si="2047"/>
        <v>0.12533421405975786</v>
      </c>
      <c r="BB887" s="32">
        <f t="shared" si="2047"/>
        <v>0.44826335496849806</v>
      </c>
      <c r="BC887" s="32">
        <f t="shared" si="2047"/>
        <v>0.85192478110442327</v>
      </c>
      <c r="BD887" s="32">
        <f t="shared" si="2047"/>
        <v>-5.0240063729996953E-2</v>
      </c>
      <c r="BE887" s="32">
        <f t="shared" si="2047"/>
        <v>0.27268907717874324</v>
      </c>
      <c r="BF887" s="32">
        <f t="shared" si="2047"/>
        <v>0.67635050331466839</v>
      </c>
      <c r="BG887" s="32">
        <f t="shared" si="2047"/>
        <v>-0.57696289709926152</v>
      </c>
      <c r="BH887" s="32">
        <f t="shared" si="2047"/>
        <v>-0.25403375619052132</v>
      </c>
      <c r="BI887" s="32">
        <f t="shared" si="2047"/>
        <v>0.14962766994540388</v>
      </c>
      <c r="BJ887" s="32">
        <f t="shared" si="2047"/>
        <v>0.84330702983220029</v>
      </c>
      <c r="BK887" s="32">
        <f t="shared" si="2047"/>
        <v>1.1662361707409403</v>
      </c>
      <c r="BL887" s="32">
        <f t="shared" si="2047"/>
        <v>1.5698975968768656</v>
      </c>
      <c r="BM887" s="32">
        <f t="shared" si="2047"/>
        <v>0.66773275204244542</v>
      </c>
      <c r="BN887" s="32">
        <f t="shared" si="2047"/>
        <v>0.99066189295118556</v>
      </c>
      <c r="BO887" s="32">
        <f t="shared" si="2047"/>
        <v>1.3943233190871107</v>
      </c>
      <c r="BP887" s="32">
        <f t="shared" si="2047"/>
        <v>0.14100991867318075</v>
      </c>
      <c r="BQ887" s="32">
        <f t="shared" si="2047"/>
        <v>0.46393905958192094</v>
      </c>
      <c r="BR887" s="32">
        <f t="shared" si="2047"/>
        <v>0.86760048571784609</v>
      </c>
      <c r="BS887" s="32">
        <f t="shared" si="2047"/>
        <v>-1.3220555736661184</v>
      </c>
      <c r="BT887" s="32">
        <f t="shared" si="2047"/>
        <v>-0.99912643275737822</v>
      </c>
      <c r="BU887" s="32">
        <f t="shared" si="2047"/>
        <v>-0.59546500662145307</v>
      </c>
      <c r="BV887" s="32">
        <f t="shared" si="2047"/>
        <v>-1.4976298514558732</v>
      </c>
      <c r="BW887" s="32">
        <f t="shared" si="2047"/>
        <v>-1.1747007105471332</v>
      </c>
      <c r="BX887" s="32">
        <f t="shared" si="2047"/>
        <v>-0.77103928441120795</v>
      </c>
      <c r="BY887" s="32">
        <f t="shared" si="2047"/>
        <v>-2.0243526848251379</v>
      </c>
      <c r="BZ887" s="32">
        <f t="shared" si="2047"/>
        <v>-1.7014235439163978</v>
      </c>
      <c r="CA887" s="32">
        <f t="shared" si="2047"/>
        <v>-1.2977621177804726</v>
      </c>
      <c r="CB887" s="32">
        <f t="shared" si="2047"/>
        <v>-0.78357596183678679</v>
      </c>
      <c r="CC887" s="32">
        <f t="shared" ref="CC887:CS887" si="2048">SUMPRODUCT(BN$3:BN$6,$K887:$K890)</f>
        <v>-0.4606468209280466</v>
      </c>
      <c r="CD887" s="32">
        <f t="shared" si="2048"/>
        <v>-5.6985394792121391E-2</v>
      </c>
      <c r="CE887" s="32">
        <f t="shared" si="2048"/>
        <v>-0.95915023962654167</v>
      </c>
      <c r="CF887" s="32">
        <f t="shared" si="2048"/>
        <v>-0.63622109871780141</v>
      </c>
      <c r="CG887" s="32">
        <f t="shared" si="2048"/>
        <v>-0.23255967258187621</v>
      </c>
      <c r="CH887" s="32">
        <f t="shared" si="2048"/>
        <v>-1.4858730729958061</v>
      </c>
      <c r="CI887" s="32">
        <f t="shared" si="2048"/>
        <v>-1.162943932087066</v>
      </c>
      <c r="CJ887" s="32">
        <f t="shared" si="2048"/>
        <v>-0.75928250595114077</v>
      </c>
      <c r="CK887" s="32">
        <f t="shared" si="2048"/>
        <v>-6.5603146064344475E-2</v>
      </c>
      <c r="CL887" s="32">
        <f t="shared" si="2048"/>
        <v>0.25732599484439572</v>
      </c>
      <c r="CM887" s="32">
        <f t="shared" si="2048"/>
        <v>0.66098742098032093</v>
      </c>
      <c r="CN887" s="32">
        <f t="shared" si="2048"/>
        <v>-0.24117742385409932</v>
      </c>
      <c r="CO887" s="32">
        <f t="shared" si="2048"/>
        <v>8.1751717054640863E-2</v>
      </c>
      <c r="CP887" s="32">
        <f t="shared" si="2048"/>
        <v>0.48541314319056605</v>
      </c>
      <c r="CQ887" s="32">
        <f t="shared" si="2048"/>
        <v>-0.76790025722336386</v>
      </c>
      <c r="CR887" s="32">
        <f t="shared" si="2048"/>
        <v>-0.44497111631462366</v>
      </c>
      <c r="CS887" s="32">
        <f t="shared" si="2048"/>
        <v>-4.1309690178698455E-2</v>
      </c>
    </row>
    <row r="888" spans="2:97" ht="14.25" thickTop="1" thickBot="1" x14ac:dyDescent="0.25">
      <c r="H888" s="33">
        <f>H887</f>
        <v>2.0470355908914588E-15</v>
      </c>
      <c r="I888" s="33">
        <f t="shared" ref="I888:J888" si="2049">I883</f>
        <v>0.62822621380088572</v>
      </c>
      <c r="J888" s="33">
        <f t="shared" si="2049"/>
        <v>0.67183187108707987</v>
      </c>
      <c r="K888" s="33">
        <f t="shared" ref="K888:K890" si="2050">I888+J888*H888</f>
        <v>0.62822621380088706</v>
      </c>
      <c r="L888" s="33">
        <f>$CE$4-$CE$7*SUMPRODUCT($B$4:$CD$4,Q889:CS889)</f>
        <v>0</v>
      </c>
      <c r="M888" s="39" t="s">
        <v>414</v>
      </c>
      <c r="O888" s="47">
        <f t="shared" ref="O888:O889" si="2051">SUM(Q888:CS888)</f>
        <v>127.41798401807914</v>
      </c>
      <c r="P888" s="39" t="s">
        <v>404</v>
      </c>
      <c r="Q888" s="33">
        <f>EXP(Q887)</f>
        <v>1.0421748068763605</v>
      </c>
      <c r="R888" s="33">
        <f>EXP(R887)</f>
        <v>1.4394179508633902</v>
      </c>
      <c r="S888" s="33">
        <f t="shared" ref="S888:CD888" si="2052">EXP(S887)</f>
        <v>2.1552360579817038</v>
      </c>
      <c r="T888" s="33">
        <f t="shared" si="2052"/>
        <v>0.87435868951832729</v>
      </c>
      <c r="U888" s="33">
        <f t="shared" si="2052"/>
        <v>1.2076357870886254</v>
      </c>
      <c r="V888" s="33">
        <f t="shared" si="2052"/>
        <v>1.808189339087614</v>
      </c>
      <c r="W888" s="33">
        <f t="shared" si="2052"/>
        <v>0.5163412365224791</v>
      </c>
      <c r="X888" s="33">
        <f t="shared" si="2052"/>
        <v>0.7131537240370367</v>
      </c>
      <c r="Y888" s="33">
        <f t="shared" si="2052"/>
        <v>1.067802871297127</v>
      </c>
      <c r="Z888" s="33">
        <f t="shared" si="2052"/>
        <v>1.7856621556807264</v>
      </c>
      <c r="AA888" s="33">
        <f t="shared" si="2052"/>
        <v>2.466298498203082</v>
      </c>
      <c r="AB888" s="33">
        <f t="shared" si="2052"/>
        <v>3.6927811341279266</v>
      </c>
      <c r="AC888" s="33">
        <f t="shared" si="2052"/>
        <v>1.4981260457092385</v>
      </c>
      <c r="AD888" s="33">
        <f t="shared" si="2052"/>
        <v>2.0691629740246595</v>
      </c>
      <c r="AE888" s="33">
        <f t="shared" si="2052"/>
        <v>3.098151338729445</v>
      </c>
      <c r="AF888" s="33">
        <f t="shared" si="2052"/>
        <v>0.8846989961684667</v>
      </c>
      <c r="AG888" s="33">
        <f t="shared" si="2052"/>
        <v>1.2219174823583985</v>
      </c>
      <c r="AH888" s="33">
        <f t="shared" si="2052"/>
        <v>1.8295732773635396</v>
      </c>
      <c r="AI888" s="33">
        <f t="shared" si="2052"/>
        <v>3.661094395131649</v>
      </c>
      <c r="AJ888" s="33">
        <f t="shared" si="2052"/>
        <v>5.0565845167115366</v>
      </c>
      <c r="AK888" s="33">
        <f t="shared" si="2052"/>
        <v>7.5712083999729085</v>
      </c>
      <c r="AL888" s="33">
        <f t="shared" si="2052"/>
        <v>3.0715669544197381</v>
      </c>
      <c r="AM888" s="33">
        <f t="shared" si="2052"/>
        <v>4.242348387524479</v>
      </c>
      <c r="AN888" s="33">
        <f t="shared" si="2052"/>
        <v>6.3520551552306221</v>
      </c>
      <c r="AO888" s="33">
        <f t="shared" si="2052"/>
        <v>1.8138742124017393</v>
      </c>
      <c r="AP888" s="33">
        <f t="shared" si="2052"/>
        <v>2.5052640734665221</v>
      </c>
      <c r="AQ888" s="33">
        <f t="shared" si="2052"/>
        <v>3.7511241697816047</v>
      </c>
      <c r="AR888" s="33">
        <f t="shared" si="2052"/>
        <v>0.66156608560131458</v>
      </c>
      <c r="AS888" s="33">
        <f t="shared" si="2052"/>
        <v>0.91373356275146644</v>
      </c>
      <c r="AT888" s="33">
        <f t="shared" si="2052"/>
        <v>1.3681304451211116</v>
      </c>
      <c r="AU888" s="33">
        <f t="shared" si="2052"/>
        <v>0.55503745803438853</v>
      </c>
      <c r="AV888" s="33">
        <f t="shared" si="2052"/>
        <v>0.76659968675587686</v>
      </c>
      <c r="AW888" s="33">
        <f t="shared" si="2052"/>
        <v>1.1478273464234083</v>
      </c>
      <c r="AX888" s="33">
        <f t="shared" si="2052"/>
        <v>0.32777020556134434</v>
      </c>
      <c r="AY888" s="33">
        <f t="shared" si="2052"/>
        <v>0.45270554856077488</v>
      </c>
      <c r="AZ888" s="33">
        <f t="shared" si="2052"/>
        <v>0.67783462150192964</v>
      </c>
      <c r="BA888" s="33">
        <f t="shared" si="2052"/>
        <v>1.133527230504481</v>
      </c>
      <c r="BB888" s="33">
        <f t="shared" si="2052"/>
        <v>1.5655909475215155</v>
      </c>
      <c r="BC888" s="33">
        <f t="shared" si="2052"/>
        <v>2.3441544967006918</v>
      </c>
      <c r="BD888" s="33">
        <f t="shared" si="2052"/>
        <v>0.95100109622475082</v>
      </c>
      <c r="BE888" s="33">
        <f t="shared" si="2052"/>
        <v>1.3134917867565263</v>
      </c>
      <c r="BF888" s="33">
        <f t="shared" si="2052"/>
        <v>1.9666872008803713</v>
      </c>
      <c r="BG888" s="33">
        <f t="shared" si="2052"/>
        <v>0.56160142038438376</v>
      </c>
      <c r="BH888" s="33">
        <f t="shared" si="2052"/>
        <v>0.77566561808815815</v>
      </c>
      <c r="BI888" s="33">
        <f t="shared" si="2052"/>
        <v>1.1614017374436112</v>
      </c>
      <c r="BJ888" s="33">
        <f t="shared" si="2052"/>
        <v>2.3240399518614545</v>
      </c>
      <c r="BK888" s="33">
        <f t="shared" si="2052"/>
        <v>3.209888401792786</v>
      </c>
      <c r="BL888" s="33">
        <f t="shared" si="2052"/>
        <v>4.8061560031896837</v>
      </c>
      <c r="BM888" s="33">
        <f t="shared" si="2052"/>
        <v>1.9498115990620866</v>
      </c>
      <c r="BN888" s="33">
        <f t="shared" si="2052"/>
        <v>2.6930163711245627</v>
      </c>
      <c r="BO888" s="33">
        <f t="shared" si="2052"/>
        <v>4.0322451059480642</v>
      </c>
      <c r="BP888" s="33">
        <f t="shared" si="2052"/>
        <v>1.1514360686461587</v>
      </c>
      <c r="BQ888" s="33">
        <f t="shared" si="2052"/>
        <v>1.5903260523524423</v>
      </c>
      <c r="BR888" s="33">
        <f t="shared" si="2052"/>
        <v>2.3811902928692712</v>
      </c>
      <c r="BS888" s="33">
        <f t="shared" si="2052"/>
        <v>0.26658674966182772</v>
      </c>
      <c r="BT888" s="33">
        <f t="shared" si="2052"/>
        <v>0.36820094900939571</v>
      </c>
      <c r="BU888" s="33">
        <f t="shared" si="2052"/>
        <v>0.55130614524581967</v>
      </c>
      <c r="BV888" s="33">
        <f t="shared" si="2052"/>
        <v>0.22365963899655006</v>
      </c>
      <c r="BW888" s="33">
        <f t="shared" si="2052"/>
        <v>0.30891141978396841</v>
      </c>
      <c r="BX888" s="33">
        <f t="shared" si="2052"/>
        <v>0.4625321160135496</v>
      </c>
      <c r="BY888" s="33">
        <f t="shared" si="2052"/>
        <v>0.13207931246530979</v>
      </c>
      <c r="BZ888" s="33">
        <f t="shared" si="2052"/>
        <v>0.18242365104764655</v>
      </c>
      <c r="CA888" s="33">
        <f t="shared" si="2052"/>
        <v>0.27314237003278391</v>
      </c>
      <c r="CB888" s="33">
        <f t="shared" si="2052"/>
        <v>0.45676969634666298</v>
      </c>
      <c r="CC888" s="33">
        <f t="shared" si="2052"/>
        <v>0.63087545006238832</v>
      </c>
      <c r="CD888" s="33">
        <f t="shared" si="2052"/>
        <v>0.94460786546001452</v>
      </c>
      <c r="CE888" s="33">
        <f t="shared" ref="CE888:CS888" si="2053">EXP(CE887)</f>
        <v>0.38321839145813608</v>
      </c>
      <c r="CF888" s="33">
        <f t="shared" si="2053"/>
        <v>0.5292887797001562</v>
      </c>
      <c r="CG888" s="33">
        <f t="shared" si="2053"/>
        <v>0.7925024572680035</v>
      </c>
      <c r="CH888" s="33">
        <f t="shared" si="2053"/>
        <v>0.22630467390065542</v>
      </c>
      <c r="CI888" s="33">
        <f t="shared" si="2053"/>
        <v>0.31256465597477684</v>
      </c>
      <c r="CJ888" s="33">
        <f t="shared" si="2053"/>
        <v>0.46800209529373804</v>
      </c>
      <c r="CK888" s="33">
        <f t="shared" si="2053"/>
        <v>0.93650244523620496</v>
      </c>
      <c r="CL888" s="33">
        <f t="shared" si="2053"/>
        <v>1.2934667215193736</v>
      </c>
      <c r="CM888" s="33">
        <f t="shared" si="2053"/>
        <v>1.9367037324675589</v>
      </c>
      <c r="CN888" s="33">
        <f t="shared" si="2053"/>
        <v>0.78570221170639087</v>
      </c>
      <c r="CO888" s="33">
        <f t="shared" si="2053"/>
        <v>1.085186343117406</v>
      </c>
      <c r="CP888" s="33">
        <f t="shared" si="2053"/>
        <v>1.6248461643215322</v>
      </c>
      <c r="CQ888" s="33">
        <f t="shared" si="2053"/>
        <v>0.46398629806540159</v>
      </c>
      <c r="CR888" s="33">
        <f t="shared" si="2053"/>
        <v>0.64084278566640118</v>
      </c>
      <c r="CS888" s="33">
        <f t="shared" si="2053"/>
        <v>0.95953192631592366</v>
      </c>
    </row>
    <row r="889" spans="2:97" ht="14.25" thickTop="1" thickBot="1" x14ac:dyDescent="0.25">
      <c r="H889" s="32">
        <f t="shared" ref="H889:H890" si="2054">H888</f>
        <v>2.0470355908914588E-15</v>
      </c>
      <c r="I889" s="32">
        <f t="shared" ref="I889:J889" si="2055">I884</f>
        <v>-0.35114855557950969</v>
      </c>
      <c r="J889" s="32">
        <f t="shared" si="2055"/>
        <v>6.5135647147522644E-4</v>
      </c>
      <c r="K889" s="32">
        <f t="shared" si="2050"/>
        <v>-0.35114855557950969</v>
      </c>
      <c r="L889" s="32">
        <f>$CE$5-$CE$7*SUMPRODUCT($B$5:$CD$5,Q889:CS889)</f>
        <v>0</v>
      </c>
      <c r="M889" s="32">
        <f>SUMPRODUCT($B$7:$CD$7, LN(Q889:CS889))</f>
        <v>-487.23803414472997</v>
      </c>
      <c r="O889" s="48">
        <f t="shared" si="2051"/>
        <v>0.99999999999999978</v>
      </c>
      <c r="P889" s="39" t="s">
        <v>405</v>
      </c>
      <c r="Q889" s="32">
        <f t="shared" ref="Q889:AV889" si="2056">Q888/$O888</f>
        <v>8.1791814154624203E-3</v>
      </c>
      <c r="R889" s="32">
        <f t="shared" si="2056"/>
        <v>1.1296819377232915E-2</v>
      </c>
      <c r="S889" s="32">
        <f t="shared" si="2056"/>
        <v>1.6914692808794565E-2</v>
      </c>
      <c r="T889" s="32">
        <f t="shared" si="2056"/>
        <v>6.8621293631067485E-3</v>
      </c>
      <c r="U889" s="32">
        <f t="shared" si="2056"/>
        <v>9.4777499141508615E-3</v>
      </c>
      <c r="V889" s="32">
        <f t="shared" si="2056"/>
        <v>1.419100571259276E-2</v>
      </c>
      <c r="W889" s="32">
        <f t="shared" si="2056"/>
        <v>4.0523419084170743E-3</v>
      </c>
      <c r="X889" s="32">
        <f t="shared" si="2056"/>
        <v>5.5969628583658051E-3</v>
      </c>
      <c r="Y889" s="32">
        <f t="shared" si="2056"/>
        <v>8.3803152241493494E-3</v>
      </c>
      <c r="Z889" s="32">
        <f t="shared" si="2056"/>
        <v>1.4014208193934081E-2</v>
      </c>
      <c r="AA889" s="32">
        <f t="shared" si="2056"/>
        <v>1.9355968603718788E-2</v>
      </c>
      <c r="AB889" s="32">
        <f t="shared" si="2056"/>
        <v>2.8981632087382293E-2</v>
      </c>
      <c r="AC889" s="32">
        <f t="shared" si="2056"/>
        <v>1.1757571407633257E-2</v>
      </c>
      <c r="AD889" s="32">
        <f t="shared" si="2056"/>
        <v>1.6239175262191163E-2</v>
      </c>
      <c r="AE889" s="32">
        <f t="shared" si="2056"/>
        <v>2.4314867030778429E-2</v>
      </c>
      <c r="AF889" s="32">
        <f t="shared" si="2056"/>
        <v>6.9432820098843983E-3</v>
      </c>
      <c r="AG889" s="32">
        <f t="shared" si="2056"/>
        <v>9.5898353107283698E-3</v>
      </c>
      <c r="AH889" s="32">
        <f t="shared" si="2056"/>
        <v>1.4358830831163866E-2</v>
      </c>
      <c r="AI889" s="32">
        <f t="shared" si="2056"/>
        <v>2.873294867553533E-2</v>
      </c>
      <c r="AJ889" s="32">
        <f t="shared" si="2056"/>
        <v>3.9685014291185657E-2</v>
      </c>
      <c r="AK889" s="32">
        <f t="shared" si="2056"/>
        <v>5.942024949083044E-2</v>
      </c>
      <c r="AL889" s="32">
        <f t="shared" si="2056"/>
        <v>2.4106227846015193E-2</v>
      </c>
      <c r="AM889" s="32">
        <f t="shared" si="2056"/>
        <v>3.3294737946274043E-2</v>
      </c>
      <c r="AN889" s="32">
        <f t="shared" si="2056"/>
        <v>4.9852108430230219E-2</v>
      </c>
      <c r="AO889" s="32">
        <f t="shared" si="2056"/>
        <v>1.4235621654038817E-2</v>
      </c>
      <c r="AP889" s="32">
        <f t="shared" si="2056"/>
        <v>1.9661777674264993E-2</v>
      </c>
      <c r="AQ889" s="32">
        <f t="shared" si="2056"/>
        <v>2.943951906545126E-2</v>
      </c>
      <c r="AR889" s="32">
        <f t="shared" si="2056"/>
        <v>5.192093492135663E-3</v>
      </c>
      <c r="AS889" s="32">
        <f t="shared" si="2056"/>
        <v>7.1711506801254857E-3</v>
      </c>
      <c r="AT889" s="32">
        <f t="shared" si="2056"/>
        <v>1.0737341794130016E-2</v>
      </c>
      <c r="AU889" s="32">
        <f t="shared" si="2056"/>
        <v>4.3560370407024736E-3</v>
      </c>
      <c r="AV889" s="32">
        <f t="shared" si="2056"/>
        <v>6.0164166986593137E-3</v>
      </c>
      <c r="AW889" s="32">
        <f t="shared" ref="AW889:CB889" si="2057">AW888/$O888</f>
        <v>9.0083621654267025E-3</v>
      </c>
      <c r="AX889" s="32">
        <f t="shared" si="2057"/>
        <v>2.5724014399320393E-3</v>
      </c>
      <c r="AY889" s="32">
        <f t="shared" si="2057"/>
        <v>3.55291721219307E-3</v>
      </c>
      <c r="AZ889" s="32">
        <f t="shared" si="2057"/>
        <v>5.3197719829388666E-3</v>
      </c>
      <c r="BA889" s="32">
        <f t="shared" si="2057"/>
        <v>8.8961322001739306E-3</v>
      </c>
      <c r="BB889" s="32">
        <f t="shared" si="2057"/>
        <v>1.2287048485238757E-2</v>
      </c>
      <c r="BC889" s="32">
        <f t="shared" si="2057"/>
        <v>1.8397359797876597E-2</v>
      </c>
      <c r="BD889" s="32">
        <f t="shared" si="2057"/>
        <v>7.4636332033774346E-3</v>
      </c>
      <c r="BE889" s="32">
        <f t="shared" si="2057"/>
        <v>1.0308527456925995E-2</v>
      </c>
      <c r="BF889" s="32">
        <f t="shared" si="2057"/>
        <v>1.5434926364878926E-2</v>
      </c>
      <c r="BG889" s="32">
        <f t="shared" si="2057"/>
        <v>4.4075522361482272E-3</v>
      </c>
      <c r="BH889" s="32">
        <f t="shared" si="2057"/>
        <v>6.0875678112918517E-3</v>
      </c>
      <c r="BI889" s="32">
        <f t="shared" si="2057"/>
        <v>9.1148965069077041E-3</v>
      </c>
      <c r="BJ889" s="32">
        <f t="shared" si="2057"/>
        <v>1.8239497114722048E-2</v>
      </c>
      <c r="BK889" s="32">
        <f t="shared" si="2057"/>
        <v>2.5191800251190131E-2</v>
      </c>
      <c r="BL889" s="32">
        <f t="shared" si="2057"/>
        <v>3.7719604812674994E-2</v>
      </c>
      <c r="BM889" s="32">
        <f t="shared" si="2057"/>
        <v>1.5302483508022156E-2</v>
      </c>
      <c r="BN889" s="32">
        <f t="shared" si="2057"/>
        <v>2.1135292571749172E-2</v>
      </c>
      <c r="BO889" s="32">
        <f t="shared" si="2057"/>
        <v>3.1645808376437157E-2</v>
      </c>
      <c r="BP889" s="32">
        <f t="shared" si="2057"/>
        <v>9.0366840875679144E-3</v>
      </c>
      <c r="BQ889" s="32">
        <f t="shared" si="2057"/>
        <v>1.2481174181242683E-2</v>
      </c>
      <c r="BR889" s="32">
        <f t="shared" si="2057"/>
        <v>1.8688023603727774E-2</v>
      </c>
      <c r="BS889" s="32">
        <f t="shared" si="2057"/>
        <v>2.0922223163097773E-3</v>
      </c>
      <c r="BT889" s="32">
        <f t="shared" si="2057"/>
        <v>2.8897094224717311E-3</v>
      </c>
      <c r="BU889" s="32">
        <f t="shared" si="2057"/>
        <v>4.3267530050357392E-3</v>
      </c>
      <c r="BV889" s="32">
        <f t="shared" si="2057"/>
        <v>1.7553223802757336E-3</v>
      </c>
      <c r="BW889" s="32">
        <f t="shared" si="2057"/>
        <v>2.4243941870885151E-3</v>
      </c>
      <c r="BX889" s="32">
        <f t="shared" si="2057"/>
        <v>3.6300379383488097E-3</v>
      </c>
      <c r="BY889" s="32">
        <f t="shared" si="2057"/>
        <v>1.0365829712591377E-3</v>
      </c>
      <c r="BZ889" s="32">
        <f t="shared" si="2057"/>
        <v>1.4316946893600416E-3</v>
      </c>
      <c r="CA889" s="32">
        <f t="shared" si="2057"/>
        <v>2.143672042354933E-3</v>
      </c>
      <c r="CB889" s="32">
        <f t="shared" si="2057"/>
        <v>3.5848133987259807E-3</v>
      </c>
      <c r="CC889" s="32">
        <f t="shared" ref="CC889:CS889" si="2058">CC888/$O888</f>
        <v>4.9512276851976754E-3</v>
      </c>
      <c r="CD889" s="32">
        <f t="shared" si="2058"/>
        <v>7.4134579411175234E-3</v>
      </c>
      <c r="CE889" s="32">
        <f t="shared" si="2058"/>
        <v>3.0075690995374862E-3</v>
      </c>
      <c r="CF889" s="32">
        <f t="shared" si="2058"/>
        <v>4.1539566316247493E-3</v>
      </c>
      <c r="CG889" s="32">
        <f t="shared" si="2058"/>
        <v>6.2197064517639563E-3</v>
      </c>
      <c r="CH889" s="32">
        <f t="shared" si="2058"/>
        <v>1.776081105384193E-3</v>
      </c>
      <c r="CI889" s="32">
        <f t="shared" si="2058"/>
        <v>2.4530654631172593E-3</v>
      </c>
      <c r="CJ889" s="32">
        <f t="shared" si="2058"/>
        <v>3.6729673515108665E-3</v>
      </c>
      <c r="CK889" s="32">
        <f t="shared" si="2058"/>
        <v>7.3498450980304794E-3</v>
      </c>
      <c r="CL889" s="32">
        <f t="shared" si="2058"/>
        <v>1.0151367026304902E-2</v>
      </c>
      <c r="CM889" s="32">
        <f t="shared" si="2058"/>
        <v>1.5199610536867096E-2</v>
      </c>
      <c r="CN889" s="32">
        <f t="shared" si="2058"/>
        <v>6.1663368617958106E-3</v>
      </c>
      <c r="CO889" s="32">
        <f t="shared" si="2058"/>
        <v>8.5167439390928575E-3</v>
      </c>
      <c r="CP889" s="32">
        <f t="shared" si="2058"/>
        <v>1.2752094430335559E-2</v>
      </c>
      <c r="CQ889" s="32">
        <f t="shared" si="2058"/>
        <v>3.6414506291322841E-3</v>
      </c>
      <c r="CR889" s="32">
        <f t="shared" si="2058"/>
        <v>5.0294531859448738E-3</v>
      </c>
      <c r="CS889" s="32">
        <f t="shared" si="2058"/>
        <v>7.530584742101846E-3</v>
      </c>
    </row>
    <row r="890" spans="2:97" ht="13.5" thickTop="1" x14ac:dyDescent="0.2">
      <c r="H890" s="34">
        <f t="shared" si="2054"/>
        <v>2.0470355908914588E-15</v>
      </c>
      <c r="I890" s="34">
        <f t="shared" ref="I890:J890" si="2059">I885</f>
        <v>0.36329528352233209</v>
      </c>
      <c r="J890" s="34">
        <f t="shared" si="2059"/>
        <v>0.3072507640310031</v>
      </c>
      <c r="K890" s="34">
        <f t="shared" si="2050"/>
        <v>0.3632952835223327</v>
      </c>
      <c r="L890" s="34">
        <f>$CE$6-$CE$7*SUMPRODUCT($B$6:$CD$6,Q889:CS889)</f>
        <v>0</v>
      </c>
    </row>
    <row r="891" spans="2:97" ht="13.5" thickBot="1" x14ac:dyDescent="0.25">
      <c r="B891" s="39" t="s">
        <v>406</v>
      </c>
      <c r="D891" s="39" t="s">
        <v>407</v>
      </c>
      <c r="E891" s="39" t="s">
        <v>408</v>
      </c>
      <c r="F891" s="39" t="s">
        <v>409</v>
      </c>
      <c r="H891" s="39" t="s">
        <v>386</v>
      </c>
      <c r="I891" s="39" t="s">
        <v>410</v>
      </c>
      <c r="J891" s="39" t="s">
        <v>411</v>
      </c>
      <c r="K891" s="39" t="s">
        <v>388</v>
      </c>
      <c r="L891" s="39" t="s">
        <v>412</v>
      </c>
      <c r="M891" s="39" t="s">
        <v>413</v>
      </c>
      <c r="O891" s="45" t="s">
        <v>375</v>
      </c>
    </row>
    <row r="892" spans="2:97" ht="14.25" thickTop="1" thickBot="1" x14ac:dyDescent="0.25">
      <c r="B892" s="32">
        <f>1+B887</f>
        <v>9</v>
      </c>
      <c r="D892" s="32">
        <f>IF(F887,IF(M892&lt;0,D887,H892),E887)</f>
        <v>2.0470355908914588E-15</v>
      </c>
      <c r="E892" s="32">
        <f>IF(F887,IF(M892&lt;0,H892,E887),H892)</f>
        <v>2.0746982340116136E-15</v>
      </c>
      <c r="F892" s="32" t="b">
        <f>OR(F887,M892*M887&lt;=0)</f>
        <v>1</v>
      </c>
      <c r="H892" s="32">
        <f>IF(F887,(D887+E887)/2,2*H887)</f>
        <v>2.0746982340116136E-15</v>
      </c>
      <c r="I892" s="32">
        <f>I887</f>
        <v>-0.68168263192240652</v>
      </c>
      <c r="J892" s="32">
        <f>J887</f>
        <v>-1</v>
      </c>
      <c r="K892" s="32">
        <f>I892+J892*H892</f>
        <v>-0.68168263192240863</v>
      </c>
      <c r="L892" s="32">
        <f>$CE$3-$CE$7*SUMPRODUCT($B$3:$CD$3,Q894:CS894)</f>
        <v>7.1054273576010019E-14</v>
      </c>
      <c r="M892" s="32">
        <f>SUMPRODUCT(L892:L895,J892:J895)</f>
        <v>-7.1054273576010019E-14</v>
      </c>
      <c r="O892" s="46">
        <f>SUM(Q892:CS892)</f>
        <v>7.362605083826069</v>
      </c>
      <c r="P892" s="39" t="s">
        <v>402</v>
      </c>
      <c r="Q892" s="32">
        <f t="shared" ref="Q892:AV892" si="2060">SUMPRODUCT(B$3:B$6,$K892:$K895)</f>
        <v>4.1309690178698455E-2</v>
      </c>
      <c r="R892" s="32">
        <f t="shared" si="2060"/>
        <v>0.36423883108743865</v>
      </c>
      <c r="S892" s="32">
        <f t="shared" si="2060"/>
        <v>0.76790025722336386</v>
      </c>
      <c r="T892" s="32">
        <f t="shared" si="2060"/>
        <v>-0.13426458761105639</v>
      </c>
      <c r="U892" s="32">
        <f t="shared" si="2060"/>
        <v>0.18866455329768378</v>
      </c>
      <c r="V892" s="32">
        <f t="shared" si="2060"/>
        <v>0.59232597943360898</v>
      </c>
      <c r="W892" s="32">
        <f t="shared" si="2060"/>
        <v>-0.66098742098032093</v>
      </c>
      <c r="X892" s="32">
        <f t="shared" si="2060"/>
        <v>-0.33805828007158073</v>
      </c>
      <c r="Y892" s="32">
        <f t="shared" si="2060"/>
        <v>6.5603146064344475E-2</v>
      </c>
      <c r="Z892" s="32">
        <f t="shared" si="2060"/>
        <v>0.57978930200803047</v>
      </c>
      <c r="AA892" s="32">
        <f t="shared" si="2060"/>
        <v>0.90271844291677061</v>
      </c>
      <c r="AB892" s="32">
        <f t="shared" si="2060"/>
        <v>1.3063798690526958</v>
      </c>
      <c r="AC892" s="32">
        <f t="shared" si="2060"/>
        <v>0.40421502421827554</v>
      </c>
      <c r="AD892" s="32">
        <f t="shared" si="2060"/>
        <v>0.72714416512701574</v>
      </c>
      <c r="AE892" s="32">
        <f t="shared" si="2060"/>
        <v>1.1308055912629409</v>
      </c>
      <c r="AF892" s="32">
        <f t="shared" si="2060"/>
        <v>-0.12250780915098902</v>
      </c>
      <c r="AG892" s="32">
        <f t="shared" si="2060"/>
        <v>0.20042133175775118</v>
      </c>
      <c r="AH892" s="32">
        <f t="shared" si="2060"/>
        <v>0.60408275789367638</v>
      </c>
      <c r="AI892" s="32">
        <f t="shared" si="2060"/>
        <v>1.297762117780473</v>
      </c>
      <c r="AJ892" s="32">
        <f t="shared" si="2060"/>
        <v>1.620691258689213</v>
      </c>
      <c r="AK892" s="32">
        <f t="shared" si="2060"/>
        <v>2.0243526848251383</v>
      </c>
      <c r="AL892" s="32">
        <f t="shared" si="2060"/>
        <v>1.1221878399907181</v>
      </c>
      <c r="AM892" s="32">
        <f t="shared" si="2060"/>
        <v>1.4451169808994582</v>
      </c>
      <c r="AN892" s="32">
        <f t="shared" si="2060"/>
        <v>1.8487784070353834</v>
      </c>
      <c r="AO892" s="32">
        <f t="shared" si="2060"/>
        <v>0.59546500662145352</v>
      </c>
      <c r="AP892" s="32">
        <f t="shared" si="2060"/>
        <v>0.91839414753019366</v>
      </c>
      <c r="AQ892" s="32">
        <f t="shared" si="2060"/>
        <v>1.3220555736661188</v>
      </c>
      <c r="AR892" s="32">
        <f t="shared" si="2060"/>
        <v>-0.41314539776957399</v>
      </c>
      <c r="AS892" s="32">
        <f t="shared" si="2060"/>
        <v>-9.0216256860833802E-2</v>
      </c>
      <c r="AT892" s="32">
        <f t="shared" si="2060"/>
        <v>0.31344516927509142</v>
      </c>
      <c r="AU892" s="32">
        <f t="shared" si="2060"/>
        <v>-0.5887196755593288</v>
      </c>
      <c r="AV892" s="32">
        <f t="shared" si="2060"/>
        <v>-0.26579053465058866</v>
      </c>
      <c r="AW892" s="32">
        <f t="shared" ref="AW892:CB892" si="2061">SUMPRODUCT(AH$3:AH$6,$K892:$K895)</f>
        <v>0.13787089148533657</v>
      </c>
      <c r="AX892" s="32">
        <f t="shared" si="2061"/>
        <v>-1.1154425089285933</v>
      </c>
      <c r="AY892" s="32">
        <f t="shared" si="2061"/>
        <v>-0.79251336801985317</v>
      </c>
      <c r="AZ892" s="32">
        <f t="shared" si="2061"/>
        <v>-0.38885194188392797</v>
      </c>
      <c r="BA892" s="32">
        <f t="shared" si="2061"/>
        <v>0.12533421405975786</v>
      </c>
      <c r="BB892" s="32">
        <f t="shared" si="2061"/>
        <v>0.44826335496849806</v>
      </c>
      <c r="BC892" s="32">
        <f t="shared" si="2061"/>
        <v>0.85192478110442327</v>
      </c>
      <c r="BD892" s="32">
        <f t="shared" si="2061"/>
        <v>-5.0240063729996953E-2</v>
      </c>
      <c r="BE892" s="32">
        <f t="shared" si="2061"/>
        <v>0.27268907717874324</v>
      </c>
      <c r="BF892" s="32">
        <f t="shared" si="2061"/>
        <v>0.67635050331466839</v>
      </c>
      <c r="BG892" s="32">
        <f t="shared" si="2061"/>
        <v>-0.57696289709926152</v>
      </c>
      <c r="BH892" s="32">
        <f t="shared" si="2061"/>
        <v>-0.25403375619052132</v>
      </c>
      <c r="BI892" s="32">
        <f t="shared" si="2061"/>
        <v>0.14962766994540388</v>
      </c>
      <c r="BJ892" s="32">
        <f t="shared" si="2061"/>
        <v>0.84330702983220052</v>
      </c>
      <c r="BK892" s="32">
        <f t="shared" si="2061"/>
        <v>1.1662361707409405</v>
      </c>
      <c r="BL892" s="32">
        <f t="shared" si="2061"/>
        <v>1.5698975968768658</v>
      </c>
      <c r="BM892" s="32">
        <f t="shared" si="2061"/>
        <v>0.66773275204244564</v>
      </c>
      <c r="BN892" s="32">
        <f t="shared" si="2061"/>
        <v>0.99066189295118579</v>
      </c>
      <c r="BO892" s="32">
        <f t="shared" si="2061"/>
        <v>1.3943233190871109</v>
      </c>
      <c r="BP892" s="32">
        <f t="shared" si="2061"/>
        <v>0.14100991867318097</v>
      </c>
      <c r="BQ892" s="32">
        <f t="shared" si="2061"/>
        <v>0.46393905958192116</v>
      </c>
      <c r="BR892" s="32">
        <f t="shared" si="2061"/>
        <v>0.86760048571784631</v>
      </c>
      <c r="BS892" s="32">
        <f t="shared" si="2061"/>
        <v>-1.3220555736661188</v>
      </c>
      <c r="BT892" s="32">
        <f t="shared" si="2061"/>
        <v>-0.99912643275737867</v>
      </c>
      <c r="BU892" s="32">
        <f t="shared" si="2061"/>
        <v>-0.59546500662145352</v>
      </c>
      <c r="BV892" s="32">
        <f t="shared" si="2061"/>
        <v>-1.4976298514558737</v>
      </c>
      <c r="BW892" s="32">
        <f t="shared" si="2061"/>
        <v>-1.1747007105471337</v>
      </c>
      <c r="BX892" s="32">
        <f t="shared" si="2061"/>
        <v>-0.77103928441120839</v>
      </c>
      <c r="BY892" s="32">
        <f t="shared" si="2061"/>
        <v>-2.0243526848251383</v>
      </c>
      <c r="BZ892" s="32">
        <f t="shared" si="2061"/>
        <v>-1.7014235439163983</v>
      </c>
      <c r="CA892" s="32">
        <f t="shared" si="2061"/>
        <v>-1.297762117780473</v>
      </c>
      <c r="CB892" s="32">
        <f t="shared" si="2061"/>
        <v>-0.78357596183678691</v>
      </c>
      <c r="CC892" s="32">
        <f t="shared" ref="CC892:CS892" si="2062">SUMPRODUCT(BN$3:BN$6,$K892:$K895)</f>
        <v>-0.46064682092804671</v>
      </c>
      <c r="CD892" s="32">
        <f t="shared" si="2062"/>
        <v>-5.6985394792121502E-2</v>
      </c>
      <c r="CE892" s="32">
        <f t="shared" si="2062"/>
        <v>-0.95915023962654167</v>
      </c>
      <c r="CF892" s="32">
        <f t="shared" si="2062"/>
        <v>-0.63622109871780153</v>
      </c>
      <c r="CG892" s="32">
        <f t="shared" si="2062"/>
        <v>-0.23255967258187632</v>
      </c>
      <c r="CH892" s="32">
        <f t="shared" si="2062"/>
        <v>-1.4858730729958063</v>
      </c>
      <c r="CI892" s="32">
        <f t="shared" si="2062"/>
        <v>-1.1629439320870663</v>
      </c>
      <c r="CJ892" s="32">
        <f t="shared" si="2062"/>
        <v>-0.759282505951141</v>
      </c>
      <c r="CK892" s="32">
        <f t="shared" si="2062"/>
        <v>-6.5603146064344475E-2</v>
      </c>
      <c r="CL892" s="32">
        <f t="shared" si="2062"/>
        <v>0.25732599484439572</v>
      </c>
      <c r="CM892" s="32">
        <f t="shared" si="2062"/>
        <v>0.66098742098032093</v>
      </c>
      <c r="CN892" s="32">
        <f t="shared" si="2062"/>
        <v>-0.24117742385409932</v>
      </c>
      <c r="CO892" s="32">
        <f t="shared" si="2062"/>
        <v>8.1751717054640863E-2</v>
      </c>
      <c r="CP892" s="32">
        <f t="shared" si="2062"/>
        <v>0.48541314319056605</v>
      </c>
      <c r="CQ892" s="32">
        <f t="shared" si="2062"/>
        <v>-0.76790025722336386</v>
      </c>
      <c r="CR892" s="32">
        <f t="shared" si="2062"/>
        <v>-0.44497111631462366</v>
      </c>
      <c r="CS892" s="32">
        <f t="shared" si="2062"/>
        <v>-4.1309690178698455E-2</v>
      </c>
    </row>
    <row r="893" spans="2:97" ht="14.25" thickTop="1" thickBot="1" x14ac:dyDescent="0.25">
      <c r="H893" s="33">
        <f>H892</f>
        <v>2.0746982340116136E-15</v>
      </c>
      <c r="I893" s="33">
        <f t="shared" ref="I893:J893" si="2063">I888</f>
        <v>0.62822621380088572</v>
      </c>
      <c r="J893" s="33">
        <f t="shared" si="2063"/>
        <v>0.67183187108707987</v>
      </c>
      <c r="K893" s="33">
        <f t="shared" ref="K893:K895" si="2064">I893+J893*H893</f>
        <v>0.62822621380088717</v>
      </c>
      <c r="L893" s="33">
        <f>$CE$4-$CE$7*SUMPRODUCT($B$4:$CD$4,Q894:CS894)</f>
        <v>0</v>
      </c>
      <c r="M893" s="39" t="s">
        <v>414</v>
      </c>
      <c r="O893" s="47">
        <f t="shared" ref="O893:O894" si="2065">SUM(Q893:CS893)</f>
        <v>127.41798401807917</v>
      </c>
      <c r="P893" s="39" t="s">
        <v>404</v>
      </c>
      <c r="Q893" s="33">
        <f>EXP(Q892)</f>
        <v>1.0421748068763605</v>
      </c>
      <c r="R893" s="33">
        <f>EXP(R892)</f>
        <v>1.4394179508633902</v>
      </c>
      <c r="S893" s="33">
        <f t="shared" ref="S893:CD893" si="2066">EXP(S892)</f>
        <v>2.1552360579817038</v>
      </c>
      <c r="T893" s="33">
        <f t="shared" si="2066"/>
        <v>0.87435868951832729</v>
      </c>
      <c r="U893" s="33">
        <f t="shared" si="2066"/>
        <v>1.2076357870886254</v>
      </c>
      <c r="V893" s="33">
        <f t="shared" si="2066"/>
        <v>1.808189339087614</v>
      </c>
      <c r="W893" s="33">
        <f t="shared" si="2066"/>
        <v>0.5163412365224791</v>
      </c>
      <c r="X893" s="33">
        <f t="shared" si="2066"/>
        <v>0.7131537240370367</v>
      </c>
      <c r="Y893" s="33">
        <f t="shared" si="2066"/>
        <v>1.067802871297127</v>
      </c>
      <c r="Z893" s="33">
        <f t="shared" si="2066"/>
        <v>1.7856621556807266</v>
      </c>
      <c r="AA893" s="33">
        <f t="shared" si="2066"/>
        <v>2.4662984982030824</v>
      </c>
      <c r="AB893" s="33">
        <f t="shared" si="2066"/>
        <v>3.6927811341279275</v>
      </c>
      <c r="AC893" s="33">
        <f t="shared" si="2066"/>
        <v>1.4981260457092387</v>
      </c>
      <c r="AD893" s="33">
        <f t="shared" si="2066"/>
        <v>2.06916297402466</v>
      </c>
      <c r="AE893" s="33">
        <f t="shared" si="2066"/>
        <v>3.098151338729445</v>
      </c>
      <c r="AF893" s="33">
        <f t="shared" si="2066"/>
        <v>0.88469899616846681</v>
      </c>
      <c r="AG893" s="33">
        <f t="shared" si="2066"/>
        <v>1.2219174823583987</v>
      </c>
      <c r="AH893" s="33">
        <f t="shared" si="2066"/>
        <v>1.8295732773635398</v>
      </c>
      <c r="AI893" s="33">
        <f t="shared" si="2066"/>
        <v>3.6610943951316508</v>
      </c>
      <c r="AJ893" s="33">
        <f t="shared" si="2066"/>
        <v>5.0565845167115384</v>
      </c>
      <c r="AK893" s="33">
        <f t="shared" si="2066"/>
        <v>7.5712083999729121</v>
      </c>
      <c r="AL893" s="33">
        <f t="shared" si="2066"/>
        <v>3.0715669544197395</v>
      </c>
      <c r="AM893" s="33">
        <f t="shared" si="2066"/>
        <v>4.2423483875244807</v>
      </c>
      <c r="AN893" s="33">
        <f t="shared" si="2066"/>
        <v>6.3520551552306248</v>
      </c>
      <c r="AO893" s="33">
        <f t="shared" si="2066"/>
        <v>1.8138742124017402</v>
      </c>
      <c r="AP893" s="33">
        <f t="shared" si="2066"/>
        <v>2.5052640734665235</v>
      </c>
      <c r="AQ893" s="33">
        <f t="shared" si="2066"/>
        <v>3.751124169781606</v>
      </c>
      <c r="AR893" s="33">
        <f t="shared" si="2066"/>
        <v>0.66156608560131458</v>
      </c>
      <c r="AS893" s="33">
        <f t="shared" si="2066"/>
        <v>0.91373356275146633</v>
      </c>
      <c r="AT893" s="33">
        <f t="shared" si="2066"/>
        <v>1.3681304451211116</v>
      </c>
      <c r="AU893" s="33">
        <f t="shared" si="2066"/>
        <v>0.55503745803438853</v>
      </c>
      <c r="AV893" s="33">
        <f t="shared" si="2066"/>
        <v>0.76659968675587686</v>
      </c>
      <c r="AW893" s="33">
        <f t="shared" si="2066"/>
        <v>1.1478273464234083</v>
      </c>
      <c r="AX893" s="33">
        <f t="shared" si="2066"/>
        <v>0.32777020556134434</v>
      </c>
      <c r="AY893" s="33">
        <f t="shared" si="2066"/>
        <v>0.45270554856077488</v>
      </c>
      <c r="AZ893" s="33">
        <f t="shared" si="2066"/>
        <v>0.67783462150192964</v>
      </c>
      <c r="BA893" s="33">
        <f t="shared" si="2066"/>
        <v>1.133527230504481</v>
      </c>
      <c r="BB893" s="33">
        <f t="shared" si="2066"/>
        <v>1.5655909475215155</v>
      </c>
      <c r="BC893" s="33">
        <f t="shared" si="2066"/>
        <v>2.3441544967006918</v>
      </c>
      <c r="BD893" s="33">
        <f t="shared" si="2066"/>
        <v>0.95100109622475082</v>
      </c>
      <c r="BE893" s="33">
        <f t="shared" si="2066"/>
        <v>1.3134917867565263</v>
      </c>
      <c r="BF893" s="33">
        <f t="shared" si="2066"/>
        <v>1.9666872008803713</v>
      </c>
      <c r="BG893" s="33">
        <f t="shared" si="2066"/>
        <v>0.56160142038438376</v>
      </c>
      <c r="BH893" s="33">
        <f t="shared" si="2066"/>
        <v>0.77566561808815815</v>
      </c>
      <c r="BI893" s="33">
        <f t="shared" si="2066"/>
        <v>1.1614017374436112</v>
      </c>
      <c r="BJ893" s="33">
        <f t="shared" si="2066"/>
        <v>2.324039951861455</v>
      </c>
      <c r="BK893" s="33">
        <f t="shared" si="2066"/>
        <v>3.2098884017927869</v>
      </c>
      <c r="BL893" s="33">
        <f t="shared" si="2066"/>
        <v>4.8061560031896846</v>
      </c>
      <c r="BM893" s="33">
        <f t="shared" si="2066"/>
        <v>1.949811599062087</v>
      </c>
      <c r="BN893" s="33">
        <f t="shared" si="2066"/>
        <v>2.6930163711245636</v>
      </c>
      <c r="BO893" s="33">
        <f t="shared" si="2066"/>
        <v>4.0322451059480651</v>
      </c>
      <c r="BP893" s="33">
        <f t="shared" si="2066"/>
        <v>1.1514360686461589</v>
      </c>
      <c r="BQ893" s="33">
        <f t="shared" si="2066"/>
        <v>1.5903260523524427</v>
      </c>
      <c r="BR893" s="33">
        <f t="shared" si="2066"/>
        <v>2.3811902928692721</v>
      </c>
      <c r="BS893" s="33">
        <f t="shared" si="2066"/>
        <v>0.2665867496618276</v>
      </c>
      <c r="BT893" s="33">
        <f t="shared" si="2066"/>
        <v>0.36820094900939554</v>
      </c>
      <c r="BU893" s="33">
        <f t="shared" si="2066"/>
        <v>0.55130614524581945</v>
      </c>
      <c r="BV893" s="33">
        <f t="shared" si="2066"/>
        <v>0.22365963899654995</v>
      </c>
      <c r="BW893" s="33">
        <f t="shared" si="2066"/>
        <v>0.3089114197839683</v>
      </c>
      <c r="BX893" s="33">
        <f t="shared" si="2066"/>
        <v>0.46253211601354938</v>
      </c>
      <c r="BY893" s="33">
        <f t="shared" si="2066"/>
        <v>0.13207931246530974</v>
      </c>
      <c r="BZ893" s="33">
        <f t="shared" si="2066"/>
        <v>0.18242365104764646</v>
      </c>
      <c r="CA893" s="33">
        <f t="shared" si="2066"/>
        <v>0.2731423700327838</v>
      </c>
      <c r="CB893" s="33">
        <f t="shared" si="2066"/>
        <v>0.45676969634666292</v>
      </c>
      <c r="CC893" s="33">
        <f t="shared" si="2066"/>
        <v>0.63087545006238821</v>
      </c>
      <c r="CD893" s="33">
        <f t="shared" si="2066"/>
        <v>0.94460786546001441</v>
      </c>
      <c r="CE893" s="33">
        <f t="shared" ref="CE893:CS893" si="2067">EXP(CE892)</f>
        <v>0.38321839145813608</v>
      </c>
      <c r="CF893" s="33">
        <f t="shared" si="2067"/>
        <v>0.52928877970015609</v>
      </c>
      <c r="CG893" s="33">
        <f t="shared" si="2067"/>
        <v>0.79250245726800339</v>
      </c>
      <c r="CH893" s="33">
        <f t="shared" si="2067"/>
        <v>0.22630467390065537</v>
      </c>
      <c r="CI893" s="33">
        <f t="shared" si="2067"/>
        <v>0.31256465597477673</v>
      </c>
      <c r="CJ893" s="33">
        <f t="shared" si="2067"/>
        <v>0.46800209529373793</v>
      </c>
      <c r="CK893" s="33">
        <f t="shared" si="2067"/>
        <v>0.93650244523620496</v>
      </c>
      <c r="CL893" s="33">
        <f t="shared" si="2067"/>
        <v>1.2934667215193736</v>
      </c>
      <c r="CM893" s="33">
        <f t="shared" si="2067"/>
        <v>1.9367037324675589</v>
      </c>
      <c r="CN893" s="33">
        <f t="shared" si="2067"/>
        <v>0.78570221170639087</v>
      </c>
      <c r="CO893" s="33">
        <f t="shared" si="2067"/>
        <v>1.085186343117406</v>
      </c>
      <c r="CP893" s="33">
        <f t="shared" si="2067"/>
        <v>1.6248461643215322</v>
      </c>
      <c r="CQ893" s="33">
        <f t="shared" si="2067"/>
        <v>0.46398629806540159</v>
      </c>
      <c r="CR893" s="33">
        <f t="shared" si="2067"/>
        <v>0.64084278566640118</v>
      </c>
      <c r="CS893" s="33">
        <f t="shared" si="2067"/>
        <v>0.95953192631592366</v>
      </c>
    </row>
    <row r="894" spans="2:97" ht="14.25" thickTop="1" thickBot="1" x14ac:dyDescent="0.25">
      <c r="H894" s="32">
        <f t="shared" ref="H894:H895" si="2068">H893</f>
        <v>2.0746982340116136E-15</v>
      </c>
      <c r="I894" s="32">
        <f t="shared" ref="I894:J894" si="2069">I889</f>
        <v>-0.35114855557950969</v>
      </c>
      <c r="J894" s="32">
        <f t="shared" si="2069"/>
        <v>6.5135647147522644E-4</v>
      </c>
      <c r="K894" s="32">
        <f t="shared" si="2064"/>
        <v>-0.35114855557950969</v>
      </c>
      <c r="L894" s="32">
        <f>$CE$5-$CE$7*SUMPRODUCT($B$5:$CD$5,Q894:CS894)</f>
        <v>0</v>
      </c>
      <c r="M894" s="32">
        <f>SUMPRODUCT($B$7:$CD$7, LN(Q894:CS894))</f>
        <v>-487.23803414472997</v>
      </c>
      <c r="O894" s="48">
        <f t="shared" si="2065"/>
        <v>1</v>
      </c>
      <c r="P894" s="39" t="s">
        <v>405</v>
      </c>
      <c r="Q894" s="32">
        <f t="shared" ref="Q894:AV894" si="2070">Q893/$O893</f>
        <v>8.1791814154624186E-3</v>
      </c>
      <c r="R894" s="32">
        <f t="shared" si="2070"/>
        <v>1.1296819377232911E-2</v>
      </c>
      <c r="S894" s="32">
        <f t="shared" si="2070"/>
        <v>1.6914692808794561E-2</v>
      </c>
      <c r="T894" s="32">
        <f t="shared" si="2070"/>
        <v>6.8621293631067476E-3</v>
      </c>
      <c r="U894" s="32">
        <f t="shared" si="2070"/>
        <v>9.4777499141508598E-3</v>
      </c>
      <c r="V894" s="32">
        <f t="shared" si="2070"/>
        <v>1.4191005712592757E-2</v>
      </c>
      <c r="W894" s="32">
        <f t="shared" si="2070"/>
        <v>4.0523419084170734E-3</v>
      </c>
      <c r="X894" s="32">
        <f t="shared" si="2070"/>
        <v>5.5969628583658042E-3</v>
      </c>
      <c r="Y894" s="32">
        <f t="shared" si="2070"/>
        <v>8.3803152241493477E-3</v>
      </c>
      <c r="Z894" s="32">
        <f t="shared" si="2070"/>
        <v>1.4014208193934079E-2</v>
      </c>
      <c r="AA894" s="32">
        <f t="shared" si="2070"/>
        <v>1.9355968603718788E-2</v>
      </c>
      <c r="AB894" s="32">
        <f t="shared" si="2070"/>
        <v>2.8981632087382293E-2</v>
      </c>
      <c r="AC894" s="32">
        <f t="shared" si="2070"/>
        <v>1.1757571407633255E-2</v>
      </c>
      <c r="AD894" s="32">
        <f t="shared" si="2070"/>
        <v>1.6239175262191163E-2</v>
      </c>
      <c r="AE894" s="32">
        <f t="shared" si="2070"/>
        <v>2.4314867030778422E-2</v>
      </c>
      <c r="AF894" s="32">
        <f t="shared" si="2070"/>
        <v>6.9432820098843983E-3</v>
      </c>
      <c r="AG894" s="32">
        <f t="shared" si="2070"/>
        <v>9.5898353107283698E-3</v>
      </c>
      <c r="AH894" s="32">
        <f t="shared" si="2070"/>
        <v>1.4358830831163865E-2</v>
      </c>
      <c r="AI894" s="32">
        <f t="shared" si="2070"/>
        <v>2.8732948675535341E-2</v>
      </c>
      <c r="AJ894" s="32">
        <f t="shared" si="2070"/>
        <v>3.9685014291185663E-2</v>
      </c>
      <c r="AK894" s="32">
        <f t="shared" si="2070"/>
        <v>5.9420249490830461E-2</v>
      </c>
      <c r="AL894" s="32">
        <f t="shared" si="2070"/>
        <v>2.4106227846015196E-2</v>
      </c>
      <c r="AM894" s="32">
        <f t="shared" si="2070"/>
        <v>3.329473794627405E-2</v>
      </c>
      <c r="AN894" s="32">
        <f t="shared" si="2070"/>
        <v>4.9852108430230226E-2</v>
      </c>
      <c r="AO894" s="32">
        <f t="shared" si="2070"/>
        <v>1.423562165403882E-2</v>
      </c>
      <c r="AP894" s="32">
        <f t="shared" si="2070"/>
        <v>1.9661777674265E-2</v>
      </c>
      <c r="AQ894" s="32">
        <f t="shared" si="2070"/>
        <v>2.9439519065451263E-2</v>
      </c>
      <c r="AR894" s="32">
        <f t="shared" si="2070"/>
        <v>5.1920934921356613E-3</v>
      </c>
      <c r="AS894" s="32">
        <f t="shared" si="2070"/>
        <v>7.1711506801254831E-3</v>
      </c>
      <c r="AT894" s="32">
        <f t="shared" si="2070"/>
        <v>1.0737341794130014E-2</v>
      </c>
      <c r="AU894" s="32">
        <f t="shared" si="2070"/>
        <v>4.3560370407024727E-3</v>
      </c>
      <c r="AV894" s="32">
        <f t="shared" si="2070"/>
        <v>6.016416698659312E-3</v>
      </c>
      <c r="AW894" s="32">
        <f t="shared" ref="AW894:CB894" si="2071">AW893/$O893</f>
        <v>9.0083621654267008E-3</v>
      </c>
      <c r="AX894" s="32">
        <f t="shared" si="2071"/>
        <v>2.5724014399320385E-3</v>
      </c>
      <c r="AY894" s="32">
        <f t="shared" si="2071"/>
        <v>3.5529172121930692E-3</v>
      </c>
      <c r="AZ894" s="32">
        <f t="shared" si="2071"/>
        <v>5.3197719829388649E-3</v>
      </c>
      <c r="BA894" s="32">
        <f t="shared" si="2071"/>
        <v>8.8961322001739271E-3</v>
      </c>
      <c r="BB894" s="32">
        <f t="shared" si="2071"/>
        <v>1.2287048485238755E-2</v>
      </c>
      <c r="BC894" s="32">
        <f t="shared" si="2071"/>
        <v>1.8397359797876593E-2</v>
      </c>
      <c r="BD894" s="32">
        <f t="shared" si="2071"/>
        <v>7.4636332033774337E-3</v>
      </c>
      <c r="BE894" s="32">
        <f t="shared" si="2071"/>
        <v>1.0308527456925991E-2</v>
      </c>
      <c r="BF894" s="32">
        <f t="shared" si="2071"/>
        <v>1.5434926364878922E-2</v>
      </c>
      <c r="BG894" s="32">
        <f t="shared" si="2071"/>
        <v>4.4075522361482263E-3</v>
      </c>
      <c r="BH894" s="32">
        <f t="shared" si="2071"/>
        <v>6.08756781129185E-3</v>
      </c>
      <c r="BI894" s="32">
        <f t="shared" si="2071"/>
        <v>9.1148965069077024E-3</v>
      </c>
      <c r="BJ894" s="32">
        <f t="shared" si="2071"/>
        <v>1.8239497114722048E-2</v>
      </c>
      <c r="BK894" s="32">
        <f t="shared" si="2071"/>
        <v>2.5191800251190131E-2</v>
      </c>
      <c r="BL894" s="32">
        <f t="shared" si="2071"/>
        <v>3.7719604812674994E-2</v>
      </c>
      <c r="BM894" s="32">
        <f t="shared" si="2071"/>
        <v>1.5302483508022156E-2</v>
      </c>
      <c r="BN894" s="32">
        <f t="shared" si="2071"/>
        <v>2.1135292571749176E-2</v>
      </c>
      <c r="BO894" s="32">
        <f t="shared" si="2071"/>
        <v>3.1645808376437157E-2</v>
      </c>
      <c r="BP894" s="32">
        <f t="shared" si="2071"/>
        <v>9.0366840875679144E-3</v>
      </c>
      <c r="BQ894" s="32">
        <f t="shared" si="2071"/>
        <v>1.2481174181242685E-2</v>
      </c>
      <c r="BR894" s="32">
        <f t="shared" si="2071"/>
        <v>1.8688023603727778E-2</v>
      </c>
      <c r="BS894" s="32">
        <f t="shared" si="2071"/>
        <v>2.092222316309776E-3</v>
      </c>
      <c r="BT894" s="32">
        <f t="shared" si="2071"/>
        <v>2.8897094224717289E-3</v>
      </c>
      <c r="BU894" s="32">
        <f t="shared" si="2071"/>
        <v>4.3267530050357366E-3</v>
      </c>
      <c r="BV894" s="32">
        <f t="shared" si="2071"/>
        <v>1.7553223802757323E-3</v>
      </c>
      <c r="BW894" s="32">
        <f t="shared" si="2071"/>
        <v>2.4243941870885138E-3</v>
      </c>
      <c r="BX894" s="32">
        <f t="shared" si="2071"/>
        <v>3.6300379383488071E-3</v>
      </c>
      <c r="BY894" s="32">
        <f t="shared" si="2071"/>
        <v>1.036582971259137E-3</v>
      </c>
      <c r="BZ894" s="32">
        <f t="shared" si="2071"/>
        <v>1.4316946893600405E-3</v>
      </c>
      <c r="CA894" s="32">
        <f t="shared" si="2071"/>
        <v>2.1436720423549317E-3</v>
      </c>
      <c r="CB894" s="32">
        <f t="shared" si="2071"/>
        <v>3.5848133987259794E-3</v>
      </c>
      <c r="CC894" s="32">
        <f t="shared" ref="CC894:CS894" si="2072">CC893/$O893</f>
        <v>4.9512276851976728E-3</v>
      </c>
      <c r="CD894" s="32">
        <f t="shared" si="2072"/>
        <v>7.4134579411175216E-3</v>
      </c>
      <c r="CE894" s="32">
        <f t="shared" si="2072"/>
        <v>3.0075690995374853E-3</v>
      </c>
      <c r="CF894" s="32">
        <f t="shared" si="2072"/>
        <v>4.1539566316247476E-3</v>
      </c>
      <c r="CG894" s="32">
        <f t="shared" si="2072"/>
        <v>6.2197064517639537E-3</v>
      </c>
      <c r="CH894" s="32">
        <f t="shared" si="2072"/>
        <v>1.7760811053841921E-3</v>
      </c>
      <c r="CI894" s="32">
        <f t="shared" si="2072"/>
        <v>2.453065463117258E-3</v>
      </c>
      <c r="CJ894" s="32">
        <f t="shared" si="2072"/>
        <v>3.6729673515108648E-3</v>
      </c>
      <c r="CK894" s="32">
        <f t="shared" si="2072"/>
        <v>7.3498450980304776E-3</v>
      </c>
      <c r="CL894" s="32">
        <f t="shared" si="2072"/>
        <v>1.0151367026304901E-2</v>
      </c>
      <c r="CM894" s="32">
        <f t="shared" si="2072"/>
        <v>1.5199610536867093E-2</v>
      </c>
      <c r="CN894" s="32">
        <f t="shared" si="2072"/>
        <v>6.1663368617958089E-3</v>
      </c>
      <c r="CO894" s="32">
        <f t="shared" si="2072"/>
        <v>8.5167439390928558E-3</v>
      </c>
      <c r="CP894" s="32">
        <f t="shared" si="2072"/>
        <v>1.2752094430335556E-2</v>
      </c>
      <c r="CQ894" s="32">
        <f t="shared" si="2072"/>
        <v>3.6414506291322832E-3</v>
      </c>
      <c r="CR894" s="32">
        <f t="shared" si="2072"/>
        <v>5.0294531859448729E-3</v>
      </c>
      <c r="CS894" s="32">
        <f t="shared" si="2072"/>
        <v>7.5305847421018443E-3</v>
      </c>
    </row>
    <row r="895" spans="2:97" ht="13.5" thickTop="1" x14ac:dyDescent="0.2">
      <c r="H895" s="34">
        <f t="shared" si="2068"/>
        <v>2.0746982340116136E-15</v>
      </c>
      <c r="I895" s="34">
        <f t="shared" ref="I895:J895" si="2073">I890</f>
        <v>0.36329528352233209</v>
      </c>
      <c r="J895" s="34">
        <f t="shared" si="2073"/>
        <v>0.3072507640310031</v>
      </c>
      <c r="K895" s="34">
        <f t="shared" si="2064"/>
        <v>0.3632952835223327</v>
      </c>
      <c r="L895" s="34">
        <f>$CE$6-$CE$7*SUMPRODUCT($B$6:$CD$6,Q894:CS894)</f>
        <v>0</v>
      </c>
    </row>
    <row r="896" spans="2:97" ht="13.5" thickBot="1" x14ac:dyDescent="0.25">
      <c r="B896" s="39" t="s">
        <v>406</v>
      </c>
      <c r="D896" s="39" t="s">
        <v>407</v>
      </c>
      <c r="E896" s="39" t="s">
        <v>408</v>
      </c>
      <c r="F896" s="39" t="s">
        <v>409</v>
      </c>
      <c r="H896" s="39" t="s">
        <v>386</v>
      </c>
      <c r="I896" s="39" t="s">
        <v>410</v>
      </c>
      <c r="J896" s="39" t="s">
        <v>411</v>
      </c>
      <c r="K896" s="39" t="s">
        <v>388</v>
      </c>
      <c r="L896" s="39" t="s">
        <v>412</v>
      </c>
      <c r="M896" s="39" t="s">
        <v>413</v>
      </c>
      <c r="O896" s="45" t="s">
        <v>375</v>
      </c>
    </row>
    <row r="897" spans="1:97" ht="14.25" thickTop="1" thickBot="1" x14ac:dyDescent="0.25">
      <c r="B897" s="32">
        <f>1+B892</f>
        <v>10</v>
      </c>
      <c r="D897" s="32">
        <f>IF(F892,IF(M897&lt;0,D892,H897),E892)</f>
        <v>2.0470355908914588E-15</v>
      </c>
      <c r="E897" s="32">
        <f>IF(F892,IF(M897&lt;0,H897,E892),H897)</f>
        <v>2.0608669124515364E-15</v>
      </c>
      <c r="F897" s="32" t="b">
        <f>OR(F892,M897*M892&lt;=0)</f>
        <v>1</v>
      </c>
      <c r="H897" s="32">
        <f>IF(F892,(D892+E892)/2,2*H892)</f>
        <v>2.0608669124515364E-15</v>
      </c>
      <c r="I897" s="32">
        <f>I892</f>
        <v>-0.68168263192240652</v>
      </c>
      <c r="J897" s="32">
        <f>J892</f>
        <v>-1</v>
      </c>
      <c r="K897" s="32">
        <f>I897+J897*H897</f>
        <v>-0.68168263192240863</v>
      </c>
      <c r="L897" s="32">
        <f>$CE$3-$CE$7*SUMPRODUCT($B$3:$CD$3,Q899:CS899)</f>
        <v>5.6843418860808015E-14</v>
      </c>
      <c r="M897" s="32">
        <f>SUMPRODUCT(L897:L900,J897:J900)</f>
        <v>-5.6843418860808015E-14</v>
      </c>
      <c r="O897" s="46">
        <f>SUM(Q897:CS897)</f>
        <v>7.3626050838260761</v>
      </c>
      <c r="P897" s="39" t="s">
        <v>402</v>
      </c>
      <c r="Q897" s="32">
        <f t="shared" ref="Q897:AV897" si="2074">SUMPRODUCT(B$3:B$6,$K897:$K900)</f>
        <v>4.1309690178698566E-2</v>
      </c>
      <c r="R897" s="32">
        <f t="shared" si="2074"/>
        <v>0.36423883108743876</v>
      </c>
      <c r="S897" s="32">
        <f t="shared" si="2074"/>
        <v>0.76790025722336397</v>
      </c>
      <c r="T897" s="32">
        <f t="shared" si="2074"/>
        <v>-0.13426458761105628</v>
      </c>
      <c r="U897" s="32">
        <f t="shared" si="2074"/>
        <v>0.18866455329768389</v>
      </c>
      <c r="V897" s="32">
        <f t="shared" si="2074"/>
        <v>0.5923259794336091</v>
      </c>
      <c r="W897" s="32">
        <f t="shared" si="2074"/>
        <v>-0.66098742098032082</v>
      </c>
      <c r="X897" s="32">
        <f t="shared" si="2074"/>
        <v>-0.33805828007158062</v>
      </c>
      <c r="Y897" s="32">
        <f t="shared" si="2074"/>
        <v>6.5603146064344586E-2</v>
      </c>
      <c r="Z897" s="32">
        <f t="shared" si="2074"/>
        <v>0.57978930200803047</v>
      </c>
      <c r="AA897" s="32">
        <f t="shared" si="2074"/>
        <v>0.90271844291677061</v>
      </c>
      <c r="AB897" s="32">
        <f t="shared" si="2074"/>
        <v>1.3063798690526958</v>
      </c>
      <c r="AC897" s="32">
        <f t="shared" si="2074"/>
        <v>0.40421502421827554</v>
      </c>
      <c r="AD897" s="32">
        <f t="shared" si="2074"/>
        <v>0.72714416512701574</v>
      </c>
      <c r="AE897" s="32">
        <f t="shared" si="2074"/>
        <v>1.1308055912629409</v>
      </c>
      <c r="AF897" s="32">
        <f t="shared" si="2074"/>
        <v>-0.12250780915098902</v>
      </c>
      <c r="AG897" s="32">
        <f t="shared" si="2074"/>
        <v>0.20042133175775118</v>
      </c>
      <c r="AH897" s="32">
        <f t="shared" si="2074"/>
        <v>0.60408275789367638</v>
      </c>
      <c r="AI897" s="32">
        <f t="shared" si="2074"/>
        <v>1.2977621177804728</v>
      </c>
      <c r="AJ897" s="32">
        <f t="shared" si="2074"/>
        <v>1.6206912586892128</v>
      </c>
      <c r="AK897" s="32">
        <f t="shared" si="2074"/>
        <v>2.0243526848251383</v>
      </c>
      <c r="AL897" s="32">
        <f t="shared" si="2074"/>
        <v>1.1221878399907179</v>
      </c>
      <c r="AM897" s="32">
        <f t="shared" si="2074"/>
        <v>1.4451169808994579</v>
      </c>
      <c r="AN897" s="32">
        <f t="shared" si="2074"/>
        <v>1.8487784070353832</v>
      </c>
      <c r="AO897" s="32">
        <f t="shared" si="2074"/>
        <v>0.5954650066214533</v>
      </c>
      <c r="AP897" s="32">
        <f t="shared" si="2074"/>
        <v>0.91839414753019344</v>
      </c>
      <c r="AQ897" s="32">
        <f t="shared" si="2074"/>
        <v>1.3220555736661186</v>
      </c>
      <c r="AR897" s="32">
        <f t="shared" si="2074"/>
        <v>-0.41314539776957387</v>
      </c>
      <c r="AS897" s="32">
        <f t="shared" si="2074"/>
        <v>-9.0216256860833691E-2</v>
      </c>
      <c r="AT897" s="32">
        <f t="shared" si="2074"/>
        <v>0.31344516927509153</v>
      </c>
      <c r="AU897" s="32">
        <f t="shared" si="2074"/>
        <v>-0.58871967555932869</v>
      </c>
      <c r="AV897" s="32">
        <f t="shared" si="2074"/>
        <v>-0.26579053465058855</v>
      </c>
      <c r="AW897" s="32">
        <f t="shared" ref="AW897:CB897" si="2075">SUMPRODUCT(AH$3:AH$6,$K897:$K900)</f>
        <v>0.13787089148533668</v>
      </c>
      <c r="AX897" s="32">
        <f t="shared" si="2075"/>
        <v>-1.1154425089285933</v>
      </c>
      <c r="AY897" s="32">
        <f t="shared" si="2075"/>
        <v>-0.79251336801985306</v>
      </c>
      <c r="AZ897" s="32">
        <f t="shared" si="2075"/>
        <v>-0.38885194188392785</v>
      </c>
      <c r="BA897" s="32">
        <f t="shared" si="2075"/>
        <v>0.12533421405975792</v>
      </c>
      <c r="BB897" s="32">
        <f t="shared" si="2075"/>
        <v>0.44826335496849812</v>
      </c>
      <c r="BC897" s="32">
        <f t="shared" si="2075"/>
        <v>0.85192478110442327</v>
      </c>
      <c r="BD897" s="32">
        <f t="shared" si="2075"/>
        <v>-5.0240063729996953E-2</v>
      </c>
      <c r="BE897" s="32">
        <f t="shared" si="2075"/>
        <v>0.27268907717874324</v>
      </c>
      <c r="BF897" s="32">
        <f t="shared" si="2075"/>
        <v>0.67635050331466839</v>
      </c>
      <c r="BG897" s="32">
        <f t="shared" si="2075"/>
        <v>-0.57696289709926152</v>
      </c>
      <c r="BH897" s="32">
        <f t="shared" si="2075"/>
        <v>-0.25403375619052132</v>
      </c>
      <c r="BI897" s="32">
        <f t="shared" si="2075"/>
        <v>0.14962766994540391</v>
      </c>
      <c r="BJ897" s="32">
        <f t="shared" si="2075"/>
        <v>0.84330702983220029</v>
      </c>
      <c r="BK897" s="32">
        <f t="shared" si="2075"/>
        <v>1.1662361707409403</v>
      </c>
      <c r="BL897" s="32">
        <f t="shared" si="2075"/>
        <v>1.5698975968768656</v>
      </c>
      <c r="BM897" s="32">
        <f t="shared" si="2075"/>
        <v>0.66773275204244542</v>
      </c>
      <c r="BN897" s="32">
        <f t="shared" si="2075"/>
        <v>0.99066189295118556</v>
      </c>
      <c r="BO897" s="32">
        <f t="shared" si="2075"/>
        <v>1.3943233190871107</v>
      </c>
      <c r="BP897" s="32">
        <f t="shared" si="2075"/>
        <v>0.14100991867318075</v>
      </c>
      <c r="BQ897" s="32">
        <f t="shared" si="2075"/>
        <v>0.46393905958192094</v>
      </c>
      <c r="BR897" s="32">
        <f t="shared" si="2075"/>
        <v>0.86760048571784609</v>
      </c>
      <c r="BS897" s="32">
        <f t="shared" si="2075"/>
        <v>-1.3220555736661186</v>
      </c>
      <c r="BT897" s="32">
        <f t="shared" si="2075"/>
        <v>-0.99912643275737845</v>
      </c>
      <c r="BU897" s="32">
        <f t="shared" si="2075"/>
        <v>-0.5954650066214533</v>
      </c>
      <c r="BV897" s="32">
        <f t="shared" si="2075"/>
        <v>-1.4976298514558735</v>
      </c>
      <c r="BW897" s="32">
        <f t="shared" si="2075"/>
        <v>-1.1747007105471334</v>
      </c>
      <c r="BX897" s="32">
        <f t="shared" si="2075"/>
        <v>-0.77103928441120817</v>
      </c>
      <c r="BY897" s="32">
        <f t="shared" si="2075"/>
        <v>-2.0243526848251383</v>
      </c>
      <c r="BZ897" s="32">
        <f t="shared" si="2075"/>
        <v>-1.7014235439163981</v>
      </c>
      <c r="CA897" s="32">
        <f t="shared" si="2075"/>
        <v>-1.2977621177804728</v>
      </c>
      <c r="CB897" s="32">
        <f t="shared" si="2075"/>
        <v>-0.78357596183678691</v>
      </c>
      <c r="CC897" s="32">
        <f t="shared" ref="CC897:CS897" si="2076">SUMPRODUCT(BN$3:BN$6,$K897:$K900)</f>
        <v>-0.46064682092804671</v>
      </c>
      <c r="CD897" s="32">
        <f t="shared" si="2076"/>
        <v>-5.6985394792121502E-2</v>
      </c>
      <c r="CE897" s="32">
        <f t="shared" si="2076"/>
        <v>-0.95915023962654167</v>
      </c>
      <c r="CF897" s="32">
        <f t="shared" si="2076"/>
        <v>-0.63622109871780153</v>
      </c>
      <c r="CG897" s="32">
        <f t="shared" si="2076"/>
        <v>-0.23255967258187632</v>
      </c>
      <c r="CH897" s="32">
        <f t="shared" si="2076"/>
        <v>-1.4858730729958063</v>
      </c>
      <c r="CI897" s="32">
        <f t="shared" si="2076"/>
        <v>-1.1629439320870663</v>
      </c>
      <c r="CJ897" s="32">
        <f t="shared" si="2076"/>
        <v>-0.759282505951141</v>
      </c>
      <c r="CK897" s="32">
        <f t="shared" si="2076"/>
        <v>-6.5603146064344586E-2</v>
      </c>
      <c r="CL897" s="32">
        <f t="shared" si="2076"/>
        <v>0.25732599484439561</v>
      </c>
      <c r="CM897" s="32">
        <f t="shared" si="2076"/>
        <v>0.66098742098032082</v>
      </c>
      <c r="CN897" s="32">
        <f t="shared" si="2076"/>
        <v>-0.24117742385409943</v>
      </c>
      <c r="CO897" s="32">
        <f t="shared" si="2076"/>
        <v>8.1751717054640752E-2</v>
      </c>
      <c r="CP897" s="32">
        <f t="shared" si="2076"/>
        <v>0.48541314319056594</v>
      </c>
      <c r="CQ897" s="32">
        <f t="shared" si="2076"/>
        <v>-0.76790025722336397</v>
      </c>
      <c r="CR897" s="32">
        <f t="shared" si="2076"/>
        <v>-0.44497111631462377</v>
      </c>
      <c r="CS897" s="32">
        <f t="shared" si="2076"/>
        <v>-4.1309690178698566E-2</v>
      </c>
    </row>
    <row r="898" spans="1:97" ht="14.25" thickTop="1" thickBot="1" x14ac:dyDescent="0.25">
      <c r="H898" s="33">
        <f>H897</f>
        <v>2.0608669124515364E-15</v>
      </c>
      <c r="I898" s="33">
        <f t="shared" ref="I898:J898" si="2077">I893</f>
        <v>0.62822621380088572</v>
      </c>
      <c r="J898" s="33">
        <f t="shared" si="2077"/>
        <v>0.67183187108707987</v>
      </c>
      <c r="K898" s="33">
        <f t="shared" ref="K898:K900" si="2078">I898+J898*H898</f>
        <v>0.62822621380088706</v>
      </c>
      <c r="L898" s="33">
        <f>$CE$4-$CE$7*SUMPRODUCT($B$4:$CD$4,Q899:CS899)</f>
        <v>0</v>
      </c>
      <c r="M898" s="39" t="s">
        <v>414</v>
      </c>
      <c r="O898" s="47">
        <f t="shared" ref="O898:O899" si="2079">SUM(Q898:CS898)</f>
        <v>127.41798401807915</v>
      </c>
      <c r="P898" s="39" t="s">
        <v>404</v>
      </c>
      <c r="Q898" s="33">
        <f>EXP(Q897)</f>
        <v>1.0421748068763608</v>
      </c>
      <c r="R898" s="33">
        <f>EXP(R897)</f>
        <v>1.4394179508633904</v>
      </c>
      <c r="S898" s="33">
        <f t="shared" ref="S898:CD898" si="2080">EXP(S897)</f>
        <v>2.1552360579817043</v>
      </c>
      <c r="T898" s="33">
        <f t="shared" si="2080"/>
        <v>0.8743586895183274</v>
      </c>
      <c r="U898" s="33">
        <f t="shared" si="2080"/>
        <v>1.2076357870886256</v>
      </c>
      <c r="V898" s="33">
        <f t="shared" si="2080"/>
        <v>1.8081893390876143</v>
      </c>
      <c r="W898" s="33">
        <f t="shared" si="2080"/>
        <v>0.51634123652247921</v>
      </c>
      <c r="X898" s="33">
        <f t="shared" si="2080"/>
        <v>0.71315372403703681</v>
      </c>
      <c r="Y898" s="33">
        <f t="shared" si="2080"/>
        <v>1.067802871297127</v>
      </c>
      <c r="Z898" s="33">
        <f t="shared" si="2080"/>
        <v>1.7856621556807266</v>
      </c>
      <c r="AA898" s="33">
        <f t="shared" si="2080"/>
        <v>2.4662984982030824</v>
      </c>
      <c r="AB898" s="33">
        <f t="shared" si="2080"/>
        <v>3.6927811341279275</v>
      </c>
      <c r="AC898" s="33">
        <f t="shared" si="2080"/>
        <v>1.4981260457092387</v>
      </c>
      <c r="AD898" s="33">
        <f t="shared" si="2080"/>
        <v>2.06916297402466</v>
      </c>
      <c r="AE898" s="33">
        <f t="shared" si="2080"/>
        <v>3.098151338729445</v>
      </c>
      <c r="AF898" s="33">
        <f t="shared" si="2080"/>
        <v>0.88469899616846681</v>
      </c>
      <c r="AG898" s="33">
        <f t="shared" si="2080"/>
        <v>1.2219174823583987</v>
      </c>
      <c r="AH898" s="33">
        <f t="shared" si="2080"/>
        <v>1.8295732773635398</v>
      </c>
      <c r="AI898" s="33">
        <f t="shared" si="2080"/>
        <v>3.6610943951316499</v>
      </c>
      <c r="AJ898" s="33">
        <f t="shared" si="2080"/>
        <v>5.0565845167115375</v>
      </c>
      <c r="AK898" s="33">
        <f t="shared" si="2080"/>
        <v>7.5712083999729121</v>
      </c>
      <c r="AL898" s="33">
        <f t="shared" si="2080"/>
        <v>3.071566954419739</v>
      </c>
      <c r="AM898" s="33">
        <f t="shared" si="2080"/>
        <v>4.2423483875244798</v>
      </c>
      <c r="AN898" s="33">
        <f t="shared" si="2080"/>
        <v>6.352055155230623</v>
      </c>
      <c r="AO898" s="33">
        <f t="shared" si="2080"/>
        <v>1.8138742124017397</v>
      </c>
      <c r="AP898" s="33">
        <f t="shared" si="2080"/>
        <v>2.505264073466523</v>
      </c>
      <c r="AQ898" s="33">
        <f t="shared" si="2080"/>
        <v>3.7511241697816056</v>
      </c>
      <c r="AR898" s="33">
        <f t="shared" si="2080"/>
        <v>0.66156608560131458</v>
      </c>
      <c r="AS898" s="33">
        <f t="shared" si="2080"/>
        <v>0.91373356275146644</v>
      </c>
      <c r="AT898" s="33">
        <f t="shared" si="2080"/>
        <v>1.3681304451211116</v>
      </c>
      <c r="AU898" s="33">
        <f t="shared" si="2080"/>
        <v>0.55503745803438853</v>
      </c>
      <c r="AV898" s="33">
        <f t="shared" si="2080"/>
        <v>0.76659968675587686</v>
      </c>
      <c r="AW898" s="33">
        <f t="shared" si="2080"/>
        <v>1.1478273464234083</v>
      </c>
      <c r="AX898" s="33">
        <f t="shared" si="2080"/>
        <v>0.32777020556134434</v>
      </c>
      <c r="AY898" s="33">
        <f t="shared" si="2080"/>
        <v>0.45270554856077494</v>
      </c>
      <c r="AZ898" s="33">
        <f t="shared" si="2080"/>
        <v>0.67783462150192975</v>
      </c>
      <c r="BA898" s="33">
        <f t="shared" si="2080"/>
        <v>1.133527230504481</v>
      </c>
      <c r="BB898" s="33">
        <f t="shared" si="2080"/>
        <v>1.5655909475215155</v>
      </c>
      <c r="BC898" s="33">
        <f t="shared" si="2080"/>
        <v>2.3441544967006918</v>
      </c>
      <c r="BD898" s="33">
        <f t="shared" si="2080"/>
        <v>0.95100109622475082</v>
      </c>
      <c r="BE898" s="33">
        <f t="shared" si="2080"/>
        <v>1.3134917867565263</v>
      </c>
      <c r="BF898" s="33">
        <f t="shared" si="2080"/>
        <v>1.9666872008803713</v>
      </c>
      <c r="BG898" s="33">
        <f t="shared" si="2080"/>
        <v>0.56160142038438376</v>
      </c>
      <c r="BH898" s="33">
        <f t="shared" si="2080"/>
        <v>0.77566561808815815</v>
      </c>
      <c r="BI898" s="33">
        <f t="shared" si="2080"/>
        <v>1.1614017374436112</v>
      </c>
      <c r="BJ898" s="33">
        <f t="shared" si="2080"/>
        <v>2.3240399518614545</v>
      </c>
      <c r="BK898" s="33">
        <f t="shared" si="2080"/>
        <v>3.209888401792786</v>
      </c>
      <c r="BL898" s="33">
        <f t="shared" si="2080"/>
        <v>4.8061560031896837</v>
      </c>
      <c r="BM898" s="33">
        <f t="shared" si="2080"/>
        <v>1.9498115990620866</v>
      </c>
      <c r="BN898" s="33">
        <f t="shared" si="2080"/>
        <v>2.6930163711245627</v>
      </c>
      <c r="BO898" s="33">
        <f t="shared" si="2080"/>
        <v>4.0322451059480642</v>
      </c>
      <c r="BP898" s="33">
        <f t="shared" si="2080"/>
        <v>1.1514360686461587</v>
      </c>
      <c r="BQ898" s="33">
        <f t="shared" si="2080"/>
        <v>1.5903260523524423</v>
      </c>
      <c r="BR898" s="33">
        <f t="shared" si="2080"/>
        <v>2.3811902928692712</v>
      </c>
      <c r="BS898" s="33">
        <f t="shared" si="2080"/>
        <v>0.26658674966182766</v>
      </c>
      <c r="BT898" s="33">
        <f t="shared" si="2080"/>
        <v>0.3682009490093956</v>
      </c>
      <c r="BU898" s="33">
        <f t="shared" si="2080"/>
        <v>0.55130614524581956</v>
      </c>
      <c r="BV898" s="33">
        <f t="shared" si="2080"/>
        <v>0.22365963899655</v>
      </c>
      <c r="BW898" s="33">
        <f t="shared" si="2080"/>
        <v>0.30891141978396836</v>
      </c>
      <c r="BX898" s="33">
        <f t="shared" si="2080"/>
        <v>0.46253211601354949</v>
      </c>
      <c r="BY898" s="33">
        <f t="shared" si="2080"/>
        <v>0.13207931246530974</v>
      </c>
      <c r="BZ898" s="33">
        <f t="shared" si="2080"/>
        <v>0.18242365104764649</v>
      </c>
      <c r="CA898" s="33">
        <f t="shared" si="2080"/>
        <v>0.27314237003278385</v>
      </c>
      <c r="CB898" s="33">
        <f t="shared" si="2080"/>
        <v>0.45676969634666292</v>
      </c>
      <c r="CC898" s="33">
        <f t="shared" si="2080"/>
        <v>0.63087545006238821</v>
      </c>
      <c r="CD898" s="33">
        <f t="shared" si="2080"/>
        <v>0.94460786546001441</v>
      </c>
      <c r="CE898" s="33">
        <f t="shared" ref="CE898:CS898" si="2081">EXP(CE897)</f>
        <v>0.38321839145813608</v>
      </c>
      <c r="CF898" s="33">
        <f t="shared" si="2081"/>
        <v>0.52928877970015609</v>
      </c>
      <c r="CG898" s="33">
        <f t="shared" si="2081"/>
        <v>0.79250245726800339</v>
      </c>
      <c r="CH898" s="33">
        <f t="shared" si="2081"/>
        <v>0.22630467390065537</v>
      </c>
      <c r="CI898" s="33">
        <f t="shared" si="2081"/>
        <v>0.31256465597477673</v>
      </c>
      <c r="CJ898" s="33">
        <f t="shared" si="2081"/>
        <v>0.46800209529373793</v>
      </c>
      <c r="CK898" s="33">
        <f t="shared" si="2081"/>
        <v>0.93650244523620485</v>
      </c>
      <c r="CL898" s="33">
        <f t="shared" si="2081"/>
        <v>1.2934667215193734</v>
      </c>
      <c r="CM898" s="33">
        <f t="shared" si="2081"/>
        <v>1.9367037324675587</v>
      </c>
      <c r="CN898" s="33">
        <f t="shared" si="2081"/>
        <v>0.78570221170639076</v>
      </c>
      <c r="CO898" s="33">
        <f t="shared" si="2081"/>
        <v>1.085186343117406</v>
      </c>
      <c r="CP898" s="33">
        <f t="shared" si="2081"/>
        <v>1.6248461643215319</v>
      </c>
      <c r="CQ898" s="33">
        <f t="shared" si="2081"/>
        <v>0.46398629806540154</v>
      </c>
      <c r="CR898" s="33">
        <f t="shared" si="2081"/>
        <v>0.64084278566640107</v>
      </c>
      <c r="CS898" s="33">
        <f t="shared" si="2081"/>
        <v>0.95953192631592354</v>
      </c>
    </row>
    <row r="899" spans="1:97" ht="14.25" thickTop="1" thickBot="1" x14ac:dyDescent="0.25">
      <c r="H899" s="32">
        <f t="shared" ref="H899:H900" si="2082">H898</f>
        <v>2.0608669124515364E-15</v>
      </c>
      <c r="I899" s="32">
        <f t="shared" ref="I899:J899" si="2083">I894</f>
        <v>-0.35114855557950969</v>
      </c>
      <c r="J899" s="32">
        <f t="shared" si="2083"/>
        <v>6.5135647147522644E-4</v>
      </c>
      <c r="K899" s="32">
        <f t="shared" si="2078"/>
        <v>-0.35114855557950969</v>
      </c>
      <c r="L899" s="32">
        <f>$CE$5-$CE$7*SUMPRODUCT($B$5:$CD$5,Q899:CS899)</f>
        <v>0</v>
      </c>
      <c r="M899" s="32">
        <f>SUMPRODUCT($B$7:$CD$7, LN(Q899:CS899))</f>
        <v>-487.23803414472997</v>
      </c>
      <c r="O899" s="48">
        <f t="shared" si="2079"/>
        <v>0.99999999999999978</v>
      </c>
      <c r="P899" s="39" t="s">
        <v>405</v>
      </c>
      <c r="Q899" s="32">
        <f t="shared" ref="Q899:AV899" si="2084">Q898/$O898</f>
        <v>8.1791814154624203E-3</v>
      </c>
      <c r="R899" s="32">
        <f t="shared" si="2084"/>
        <v>1.1296819377232915E-2</v>
      </c>
      <c r="S899" s="32">
        <f t="shared" si="2084"/>
        <v>1.6914692808794565E-2</v>
      </c>
      <c r="T899" s="32">
        <f t="shared" si="2084"/>
        <v>6.8621293631067485E-3</v>
      </c>
      <c r="U899" s="32">
        <f t="shared" si="2084"/>
        <v>9.4777499141508615E-3</v>
      </c>
      <c r="V899" s="32">
        <f t="shared" si="2084"/>
        <v>1.419100571259276E-2</v>
      </c>
      <c r="W899" s="32">
        <f t="shared" si="2084"/>
        <v>4.0523419084170752E-3</v>
      </c>
      <c r="X899" s="32">
        <f t="shared" si="2084"/>
        <v>5.5969628583658051E-3</v>
      </c>
      <c r="Y899" s="32">
        <f t="shared" si="2084"/>
        <v>8.3803152241493477E-3</v>
      </c>
      <c r="Z899" s="32">
        <f t="shared" si="2084"/>
        <v>1.4014208193934081E-2</v>
      </c>
      <c r="AA899" s="32">
        <f t="shared" si="2084"/>
        <v>1.9355968603718788E-2</v>
      </c>
      <c r="AB899" s="32">
        <f t="shared" si="2084"/>
        <v>2.8981632087382296E-2</v>
      </c>
      <c r="AC899" s="32">
        <f t="shared" si="2084"/>
        <v>1.1757571407633257E-2</v>
      </c>
      <c r="AD899" s="32">
        <f t="shared" si="2084"/>
        <v>1.6239175262191163E-2</v>
      </c>
      <c r="AE899" s="32">
        <f t="shared" si="2084"/>
        <v>2.4314867030778425E-2</v>
      </c>
      <c r="AF899" s="32">
        <f t="shared" si="2084"/>
        <v>6.9432820098843983E-3</v>
      </c>
      <c r="AG899" s="32">
        <f t="shared" si="2084"/>
        <v>9.5898353107283715E-3</v>
      </c>
      <c r="AH899" s="32">
        <f t="shared" si="2084"/>
        <v>1.4358830831163866E-2</v>
      </c>
      <c r="AI899" s="32">
        <f t="shared" si="2084"/>
        <v>2.8732948675535334E-2</v>
      </c>
      <c r="AJ899" s="32">
        <f t="shared" si="2084"/>
        <v>3.9685014291185663E-2</v>
      </c>
      <c r="AK899" s="32">
        <f t="shared" si="2084"/>
        <v>5.9420249490830468E-2</v>
      </c>
      <c r="AL899" s="32">
        <f t="shared" si="2084"/>
        <v>2.4106227846015196E-2</v>
      </c>
      <c r="AM899" s="32">
        <f t="shared" si="2084"/>
        <v>3.3294737946274043E-2</v>
      </c>
      <c r="AN899" s="32">
        <f t="shared" si="2084"/>
        <v>4.9852108430230219E-2</v>
      </c>
      <c r="AO899" s="32">
        <f t="shared" si="2084"/>
        <v>1.4235621654038818E-2</v>
      </c>
      <c r="AP899" s="32">
        <f t="shared" si="2084"/>
        <v>1.9661777674264996E-2</v>
      </c>
      <c r="AQ899" s="32">
        <f t="shared" si="2084"/>
        <v>2.9439519065451263E-2</v>
      </c>
      <c r="AR899" s="32">
        <f t="shared" si="2084"/>
        <v>5.1920934921356621E-3</v>
      </c>
      <c r="AS899" s="32">
        <f t="shared" si="2084"/>
        <v>7.1711506801254848E-3</v>
      </c>
      <c r="AT899" s="32">
        <f t="shared" si="2084"/>
        <v>1.0737341794130014E-2</v>
      </c>
      <c r="AU899" s="32">
        <f t="shared" si="2084"/>
        <v>4.3560370407024727E-3</v>
      </c>
      <c r="AV899" s="32">
        <f t="shared" si="2084"/>
        <v>6.0164166986593128E-3</v>
      </c>
      <c r="AW899" s="32">
        <f t="shared" ref="AW899:CB899" si="2085">AW898/$O898</f>
        <v>9.0083621654267008E-3</v>
      </c>
      <c r="AX899" s="32">
        <f t="shared" si="2085"/>
        <v>2.5724014399320389E-3</v>
      </c>
      <c r="AY899" s="32">
        <f t="shared" si="2085"/>
        <v>3.55291721219307E-3</v>
      </c>
      <c r="AZ899" s="32">
        <f t="shared" si="2085"/>
        <v>5.3197719829388666E-3</v>
      </c>
      <c r="BA899" s="32">
        <f t="shared" si="2085"/>
        <v>8.8961322001739288E-3</v>
      </c>
      <c r="BB899" s="32">
        <f t="shared" si="2085"/>
        <v>1.2287048485238755E-2</v>
      </c>
      <c r="BC899" s="32">
        <f t="shared" si="2085"/>
        <v>1.8397359797876593E-2</v>
      </c>
      <c r="BD899" s="32">
        <f t="shared" si="2085"/>
        <v>7.4636332033774346E-3</v>
      </c>
      <c r="BE899" s="32">
        <f t="shared" si="2085"/>
        <v>1.0308527456925993E-2</v>
      </c>
      <c r="BF899" s="32">
        <f t="shared" si="2085"/>
        <v>1.5434926364878924E-2</v>
      </c>
      <c r="BG899" s="32">
        <f t="shared" si="2085"/>
        <v>4.4075522361482263E-3</v>
      </c>
      <c r="BH899" s="32">
        <f t="shared" si="2085"/>
        <v>6.0875678112918509E-3</v>
      </c>
      <c r="BI899" s="32">
        <f t="shared" si="2085"/>
        <v>9.1148965069077024E-3</v>
      </c>
      <c r="BJ899" s="32">
        <f t="shared" si="2085"/>
        <v>1.8239497114722045E-2</v>
      </c>
      <c r="BK899" s="32">
        <f t="shared" si="2085"/>
        <v>2.5191800251190128E-2</v>
      </c>
      <c r="BL899" s="32">
        <f t="shared" si="2085"/>
        <v>3.7719604812674994E-2</v>
      </c>
      <c r="BM899" s="32">
        <f t="shared" si="2085"/>
        <v>1.5302483508022154E-2</v>
      </c>
      <c r="BN899" s="32">
        <f t="shared" si="2085"/>
        <v>2.1135292571749169E-2</v>
      </c>
      <c r="BO899" s="32">
        <f t="shared" si="2085"/>
        <v>3.164580837643715E-2</v>
      </c>
      <c r="BP899" s="32">
        <f t="shared" si="2085"/>
        <v>9.0366840875679144E-3</v>
      </c>
      <c r="BQ899" s="32">
        <f t="shared" si="2085"/>
        <v>1.2481174181242683E-2</v>
      </c>
      <c r="BR899" s="32">
        <f t="shared" si="2085"/>
        <v>1.8688023603727771E-2</v>
      </c>
      <c r="BS899" s="32">
        <f t="shared" si="2085"/>
        <v>2.0922223163097765E-3</v>
      </c>
      <c r="BT899" s="32">
        <f t="shared" si="2085"/>
        <v>2.8897094224717298E-3</v>
      </c>
      <c r="BU899" s="32">
        <f t="shared" si="2085"/>
        <v>4.3267530050357375E-3</v>
      </c>
      <c r="BV899" s="32">
        <f t="shared" si="2085"/>
        <v>1.7553223802757329E-3</v>
      </c>
      <c r="BW899" s="32">
        <f t="shared" si="2085"/>
        <v>2.4243941870885147E-3</v>
      </c>
      <c r="BX899" s="32">
        <f t="shared" si="2085"/>
        <v>3.6300379383488084E-3</v>
      </c>
      <c r="BY899" s="32">
        <f t="shared" si="2085"/>
        <v>1.0365829712591372E-3</v>
      </c>
      <c r="BZ899" s="32">
        <f t="shared" si="2085"/>
        <v>1.4316946893600409E-3</v>
      </c>
      <c r="CA899" s="32">
        <f t="shared" si="2085"/>
        <v>2.1436720423549322E-3</v>
      </c>
      <c r="CB899" s="32">
        <f t="shared" si="2085"/>
        <v>3.5848133987259798E-3</v>
      </c>
      <c r="CC899" s="32">
        <f t="shared" ref="CC899:CS899" si="2086">CC898/$O898</f>
        <v>4.9512276851976737E-3</v>
      </c>
      <c r="CD899" s="32">
        <f t="shared" si="2086"/>
        <v>7.4134579411175216E-3</v>
      </c>
      <c r="CE899" s="32">
        <f t="shared" si="2086"/>
        <v>3.0075690995374858E-3</v>
      </c>
      <c r="CF899" s="32">
        <f t="shared" si="2086"/>
        <v>4.1539566316247485E-3</v>
      </c>
      <c r="CG899" s="32">
        <f t="shared" si="2086"/>
        <v>6.2197064517639546E-3</v>
      </c>
      <c r="CH899" s="32">
        <f t="shared" si="2086"/>
        <v>1.7760811053841924E-3</v>
      </c>
      <c r="CI899" s="32">
        <f t="shared" si="2086"/>
        <v>2.453065463117258E-3</v>
      </c>
      <c r="CJ899" s="32">
        <f t="shared" si="2086"/>
        <v>3.6729673515108652E-3</v>
      </c>
      <c r="CK899" s="32">
        <f t="shared" si="2086"/>
        <v>7.3498450980304776E-3</v>
      </c>
      <c r="CL899" s="32">
        <f t="shared" si="2086"/>
        <v>1.0151367026304899E-2</v>
      </c>
      <c r="CM899" s="32">
        <f t="shared" si="2086"/>
        <v>1.5199610536867093E-2</v>
      </c>
      <c r="CN899" s="32">
        <f t="shared" si="2086"/>
        <v>6.1663368617958089E-3</v>
      </c>
      <c r="CO899" s="32">
        <f t="shared" si="2086"/>
        <v>8.5167439390928558E-3</v>
      </c>
      <c r="CP899" s="32">
        <f t="shared" si="2086"/>
        <v>1.2752094430335556E-2</v>
      </c>
      <c r="CQ899" s="32">
        <f t="shared" si="2086"/>
        <v>3.6414506291322832E-3</v>
      </c>
      <c r="CR899" s="32">
        <f t="shared" si="2086"/>
        <v>5.0294531859448729E-3</v>
      </c>
      <c r="CS899" s="32">
        <f t="shared" si="2086"/>
        <v>7.5305847421018443E-3</v>
      </c>
    </row>
    <row r="900" spans="1:97" ht="13.5" thickTop="1" x14ac:dyDescent="0.2">
      <c r="H900" s="34">
        <f t="shared" si="2082"/>
        <v>2.0608669124515364E-15</v>
      </c>
      <c r="I900" s="34">
        <f t="shared" ref="I900:J900" si="2087">I895</f>
        <v>0.36329528352233209</v>
      </c>
      <c r="J900" s="34">
        <f t="shared" si="2087"/>
        <v>0.3072507640310031</v>
      </c>
      <c r="K900" s="34">
        <f t="shared" si="2078"/>
        <v>0.3632952835223327</v>
      </c>
      <c r="L900" s="34">
        <f>$CE$6-$CE$7*SUMPRODUCT($B$6:$CD$6,Q899:CS899)</f>
        <v>0</v>
      </c>
    </row>
    <row r="903" spans="1:97" x14ac:dyDescent="0.2">
      <c r="A903" s="30" t="s">
        <v>415</v>
      </c>
      <c r="B903" s="31"/>
      <c r="C903" s="31"/>
    </row>
    <row r="904" spans="1:97" x14ac:dyDescent="0.2">
      <c r="A904" s="3" t="s">
        <v>416</v>
      </c>
      <c r="CE904" s="3" t="s">
        <v>417</v>
      </c>
    </row>
    <row r="905" spans="1:97" x14ac:dyDescent="0.2">
      <c r="B905">
        <f t="shared" ref="B905:K908" si="2088">B3*Q$899</f>
        <v>-8.1791814154624203E-3</v>
      </c>
      <c r="C905">
        <f t="shared" si="2088"/>
        <v>-1.1296819377232915E-2</v>
      </c>
      <c r="D905">
        <f t="shared" si="2088"/>
        <v>-1.6914692808794565E-2</v>
      </c>
      <c r="E905">
        <f t="shared" si="2088"/>
        <v>-6.8621293631067485E-3</v>
      </c>
      <c r="F905">
        <f t="shared" si="2088"/>
        <v>-9.4777499141508615E-3</v>
      </c>
      <c r="G905">
        <f t="shared" si="2088"/>
        <v>-1.419100571259276E-2</v>
      </c>
      <c r="H905">
        <f t="shared" si="2088"/>
        <v>-4.0523419084170752E-3</v>
      </c>
      <c r="I905">
        <f t="shared" si="2088"/>
        <v>-5.5969628583658051E-3</v>
      </c>
      <c r="J905">
        <f t="shared" si="2088"/>
        <v>-8.3803152241493477E-3</v>
      </c>
      <c r="K905">
        <f t="shared" si="2088"/>
        <v>-1.4014208193934081E-2</v>
      </c>
      <c r="L905">
        <f t="shared" ref="L905:U908" si="2089">L3*AA$899</f>
        <v>-1.9355968603718788E-2</v>
      </c>
      <c r="M905">
        <f t="shared" si="2089"/>
        <v>-2.8981632087382296E-2</v>
      </c>
      <c r="N905">
        <f t="shared" si="2089"/>
        <v>-1.1757571407633257E-2</v>
      </c>
      <c r="O905">
        <f t="shared" si="2089"/>
        <v>-1.6239175262191163E-2</v>
      </c>
      <c r="P905">
        <f t="shared" si="2089"/>
        <v>-2.4314867030778425E-2</v>
      </c>
      <c r="Q905">
        <f t="shared" si="2089"/>
        <v>-6.9432820098843983E-3</v>
      </c>
      <c r="R905">
        <f t="shared" si="2089"/>
        <v>-9.5898353107283715E-3</v>
      </c>
      <c r="S905">
        <f t="shared" si="2089"/>
        <v>-1.4358830831163866E-2</v>
      </c>
      <c r="T905">
        <f t="shared" si="2089"/>
        <v>-2.8732948675535334E-2</v>
      </c>
      <c r="U905">
        <f t="shared" si="2089"/>
        <v>-3.9685014291185663E-2</v>
      </c>
      <c r="V905">
        <f t="shared" ref="V905:AE908" si="2090">V3*AK$899</f>
        <v>-5.9420249490830468E-2</v>
      </c>
      <c r="W905">
        <f t="shared" si="2090"/>
        <v>-2.4106227846015196E-2</v>
      </c>
      <c r="X905">
        <f t="shared" si="2090"/>
        <v>-3.3294737946274043E-2</v>
      </c>
      <c r="Y905">
        <f t="shared" si="2090"/>
        <v>-4.9852108430230219E-2</v>
      </c>
      <c r="Z905">
        <f t="shared" si="2090"/>
        <v>-1.4235621654038818E-2</v>
      </c>
      <c r="AA905">
        <f t="shared" si="2090"/>
        <v>-1.9661777674264996E-2</v>
      </c>
      <c r="AB905">
        <f t="shared" si="2090"/>
        <v>-2.9439519065451263E-2</v>
      </c>
      <c r="AC905">
        <f t="shared" si="2090"/>
        <v>-1.7306978307118873E-3</v>
      </c>
      <c r="AD905">
        <f t="shared" si="2090"/>
        <v>-2.3903835600418283E-3</v>
      </c>
      <c r="AE905">
        <f t="shared" si="2090"/>
        <v>-3.5791139313766712E-3</v>
      </c>
      <c r="AF905">
        <f t="shared" ref="AF905:AO908" si="2091">AF3*AU$899</f>
        <v>-1.4520123469008242E-3</v>
      </c>
      <c r="AG905">
        <f t="shared" si="2091"/>
        <v>-2.0054722328864375E-3</v>
      </c>
      <c r="AH905">
        <f t="shared" si="2091"/>
        <v>-3.0027873884755666E-3</v>
      </c>
      <c r="AI905">
        <f t="shared" si="2091"/>
        <v>-8.574671466440129E-4</v>
      </c>
      <c r="AJ905">
        <f t="shared" si="2091"/>
        <v>-1.1843057373976899E-3</v>
      </c>
      <c r="AK905">
        <f t="shared" si="2091"/>
        <v>-1.7732573276462889E-3</v>
      </c>
      <c r="AL905">
        <f t="shared" si="2091"/>
        <v>-2.9653774000579763E-3</v>
      </c>
      <c r="AM905">
        <f t="shared" si="2091"/>
        <v>-4.0956828284129179E-3</v>
      </c>
      <c r="AN905">
        <f t="shared" si="2091"/>
        <v>-6.1324532659588638E-3</v>
      </c>
      <c r="AO905">
        <f t="shared" si="2091"/>
        <v>-2.4878777344591449E-3</v>
      </c>
      <c r="AP905">
        <f t="shared" ref="AP905:AY908" si="2092">AP3*BE$899</f>
        <v>-3.4361758189753308E-3</v>
      </c>
      <c r="AQ905">
        <f t="shared" si="2092"/>
        <v>-5.1449754549596407E-3</v>
      </c>
      <c r="AR905">
        <f t="shared" si="2092"/>
        <v>-1.4691840787160754E-3</v>
      </c>
      <c r="AS905">
        <f t="shared" si="2092"/>
        <v>-2.029189270430617E-3</v>
      </c>
      <c r="AT905">
        <f t="shared" si="2092"/>
        <v>-3.0382988356359008E-3</v>
      </c>
      <c r="AU905">
        <f t="shared" si="2092"/>
        <v>-6.0798323715740149E-3</v>
      </c>
      <c r="AV905">
        <f t="shared" si="2092"/>
        <v>-8.3972667503967088E-3</v>
      </c>
      <c r="AW905">
        <f t="shared" si="2092"/>
        <v>-1.2573201604224997E-2</v>
      </c>
      <c r="AX905">
        <f t="shared" si="2092"/>
        <v>-5.1008278360073845E-3</v>
      </c>
      <c r="AY905">
        <f t="shared" si="2092"/>
        <v>-7.0450975239163896E-3</v>
      </c>
      <c r="AZ905">
        <f t="shared" ref="AZ905:BI908" si="2093">AZ3*BO$899</f>
        <v>-1.0548602792145716E-2</v>
      </c>
      <c r="BA905">
        <f t="shared" si="2093"/>
        <v>-3.0122280291893047E-3</v>
      </c>
      <c r="BB905">
        <f t="shared" si="2093"/>
        <v>-4.1603913937475609E-3</v>
      </c>
      <c r="BC905">
        <f t="shared" si="2093"/>
        <v>-6.2293412012425897E-3</v>
      </c>
      <c r="BD905">
        <f t="shared" si="2093"/>
        <v>2.0922223163097765E-3</v>
      </c>
      <c r="BE905">
        <f t="shared" si="2093"/>
        <v>2.8897094224717298E-3</v>
      </c>
      <c r="BF905">
        <f t="shared" si="2093"/>
        <v>4.3267530050357375E-3</v>
      </c>
      <c r="BG905">
        <f t="shared" si="2093"/>
        <v>1.7553223802757329E-3</v>
      </c>
      <c r="BH905">
        <f t="shared" si="2093"/>
        <v>2.4243941870885147E-3</v>
      </c>
      <c r="BI905">
        <f t="shared" si="2093"/>
        <v>3.6300379383488084E-3</v>
      </c>
      <c r="BJ905">
        <f t="shared" ref="BJ905:BS908" si="2094">BJ3*BY$899</f>
        <v>1.0365829712591372E-3</v>
      </c>
      <c r="BK905">
        <f t="shared" si="2094"/>
        <v>1.4316946893600409E-3</v>
      </c>
      <c r="BL905">
        <f t="shared" si="2094"/>
        <v>2.1436720423549322E-3</v>
      </c>
      <c r="BM905">
        <f t="shared" si="2094"/>
        <v>3.5848133987259798E-3</v>
      </c>
      <c r="BN905">
        <f t="shared" si="2094"/>
        <v>4.9512276851976737E-3</v>
      </c>
      <c r="BO905">
        <f t="shared" si="2094"/>
        <v>7.4134579411175216E-3</v>
      </c>
      <c r="BP905">
        <f t="shared" si="2094"/>
        <v>3.0075690995374858E-3</v>
      </c>
      <c r="BQ905">
        <f t="shared" si="2094"/>
        <v>4.1539566316247485E-3</v>
      </c>
      <c r="BR905">
        <f t="shared" si="2094"/>
        <v>6.2197064517639546E-3</v>
      </c>
      <c r="BS905">
        <f t="shared" si="2094"/>
        <v>1.7760811053841924E-3</v>
      </c>
      <c r="BT905">
        <f t="shared" ref="BT905:CC908" si="2095">BT3*CI$899</f>
        <v>2.453065463117258E-3</v>
      </c>
      <c r="BU905">
        <f t="shared" si="2095"/>
        <v>3.6729673515108652E-3</v>
      </c>
      <c r="BV905">
        <f t="shared" si="2095"/>
        <v>7.3498450980304776E-3</v>
      </c>
      <c r="BW905">
        <f t="shared" si="2095"/>
        <v>1.0151367026304899E-2</v>
      </c>
      <c r="BX905">
        <f t="shared" si="2095"/>
        <v>1.5199610536867093E-2</v>
      </c>
      <c r="BY905">
        <f t="shared" si="2095"/>
        <v>6.1663368617958089E-3</v>
      </c>
      <c r="BZ905">
        <f t="shared" si="2095"/>
        <v>8.5167439390928558E-3</v>
      </c>
      <c r="CA905">
        <f t="shared" si="2095"/>
        <v>1.2752094430335556E-2</v>
      </c>
      <c r="CB905">
        <f t="shared" si="2095"/>
        <v>3.6414506291322832E-3</v>
      </c>
      <c r="CC905">
        <f t="shared" si="2095"/>
        <v>5.0294531859448729E-3</v>
      </c>
      <c r="CD905">
        <f t="shared" ref="CD905:CD908" si="2096">CD3*CS$899</f>
        <v>7.5305847421018443E-3</v>
      </c>
      <c r="CE905">
        <f>SUM(A905:CC905)</f>
        <v>-0.51308614029765798</v>
      </c>
    </row>
    <row r="906" spans="1:97" x14ac:dyDescent="0.2">
      <c r="B906">
        <f t="shared" si="2088"/>
        <v>-8.1791814154624203E-3</v>
      </c>
      <c r="C906">
        <f t="shared" si="2088"/>
        <v>-1.1296819377232915E-2</v>
      </c>
      <c r="D906">
        <f t="shared" si="2088"/>
        <v>-1.6914692808794565E-2</v>
      </c>
      <c r="E906">
        <f t="shared" si="2088"/>
        <v>-6.8621293631067485E-3</v>
      </c>
      <c r="F906">
        <f t="shared" si="2088"/>
        <v>-9.4777499141508615E-3</v>
      </c>
      <c r="G906">
        <f t="shared" si="2088"/>
        <v>-1.419100571259276E-2</v>
      </c>
      <c r="H906">
        <f t="shared" si="2088"/>
        <v>-4.0523419084170752E-3</v>
      </c>
      <c r="I906">
        <f t="shared" si="2088"/>
        <v>-5.5969628583658051E-3</v>
      </c>
      <c r="J906">
        <f t="shared" si="2088"/>
        <v>-8.3803152241493477E-3</v>
      </c>
      <c r="K906">
        <f t="shared" si="2088"/>
        <v>-2.0020297419905829E-3</v>
      </c>
      <c r="L906">
        <f t="shared" si="2089"/>
        <v>-2.7651383719598265E-3</v>
      </c>
      <c r="M906">
        <f t="shared" si="2089"/>
        <v>-4.1402331553403275E-3</v>
      </c>
      <c r="N906">
        <f t="shared" si="2089"/>
        <v>-1.6796530582333224E-3</v>
      </c>
      <c r="O906">
        <f t="shared" si="2089"/>
        <v>-2.3198821803130233E-3</v>
      </c>
      <c r="P906">
        <f t="shared" si="2089"/>
        <v>-3.4735524329683465E-3</v>
      </c>
      <c r="Q906">
        <f t="shared" si="2089"/>
        <v>-9.918974299834855E-4</v>
      </c>
      <c r="R906">
        <f t="shared" si="2089"/>
        <v>-1.3699764729611958E-3</v>
      </c>
      <c r="S906">
        <f t="shared" si="2089"/>
        <v>-2.0512615473091238E-3</v>
      </c>
      <c r="T906">
        <f t="shared" si="2089"/>
        <v>2.8732948675535334E-2</v>
      </c>
      <c r="U906">
        <f t="shared" si="2089"/>
        <v>3.9685014291185663E-2</v>
      </c>
      <c r="V906">
        <f t="shared" si="2090"/>
        <v>5.9420249490830468E-2</v>
      </c>
      <c r="W906">
        <f t="shared" si="2090"/>
        <v>2.4106227846015196E-2</v>
      </c>
      <c r="X906">
        <f t="shared" si="2090"/>
        <v>3.3294737946274043E-2</v>
      </c>
      <c r="Y906">
        <f t="shared" si="2090"/>
        <v>4.9852108430230219E-2</v>
      </c>
      <c r="Z906">
        <f t="shared" si="2090"/>
        <v>1.4235621654038818E-2</v>
      </c>
      <c r="AA906">
        <f t="shared" si="2090"/>
        <v>1.9661777674264996E-2</v>
      </c>
      <c r="AB906">
        <f t="shared" si="2090"/>
        <v>2.9439519065451263E-2</v>
      </c>
      <c r="AC906">
        <f t="shared" si="2090"/>
        <v>-5.1920934921356621E-3</v>
      </c>
      <c r="AD906">
        <f t="shared" si="2090"/>
        <v>-7.1711506801254848E-3</v>
      </c>
      <c r="AE906">
        <f t="shared" si="2090"/>
        <v>-1.0737341794130014E-2</v>
      </c>
      <c r="AF906">
        <f t="shared" si="2091"/>
        <v>-4.3560370407024727E-3</v>
      </c>
      <c r="AG906">
        <f t="shared" si="2091"/>
        <v>-6.0164166986593128E-3</v>
      </c>
      <c r="AH906">
        <f t="shared" si="2091"/>
        <v>-9.0083621654267008E-3</v>
      </c>
      <c r="AI906">
        <f t="shared" si="2091"/>
        <v>-2.5724014399320389E-3</v>
      </c>
      <c r="AJ906">
        <f t="shared" si="2091"/>
        <v>-3.55291721219307E-3</v>
      </c>
      <c r="AK906">
        <f t="shared" si="2091"/>
        <v>-5.3197719829388666E-3</v>
      </c>
      <c r="AL906">
        <f t="shared" si="2091"/>
        <v>-1.2708760285962755E-3</v>
      </c>
      <c r="AM906">
        <f t="shared" si="2091"/>
        <v>-1.7552926407483935E-3</v>
      </c>
      <c r="AN906">
        <f t="shared" si="2091"/>
        <v>-2.6281942568395131E-3</v>
      </c>
      <c r="AO906">
        <f t="shared" si="2091"/>
        <v>-1.066233314768205E-3</v>
      </c>
      <c r="AP906">
        <f t="shared" si="2092"/>
        <v>-1.4726467795608562E-3</v>
      </c>
      <c r="AQ906">
        <f t="shared" si="2092"/>
        <v>-2.2049894806969888E-3</v>
      </c>
      <c r="AR906">
        <f t="shared" si="2092"/>
        <v>-6.2965031944974654E-4</v>
      </c>
      <c r="AS906">
        <f t="shared" si="2092"/>
        <v>-8.6965254447026439E-4</v>
      </c>
      <c r="AT906">
        <f t="shared" si="2092"/>
        <v>-1.302128072415386E-3</v>
      </c>
      <c r="AU906">
        <f t="shared" si="2092"/>
        <v>1.8239497114722045E-2</v>
      </c>
      <c r="AV906">
        <f t="shared" si="2092"/>
        <v>2.5191800251190128E-2</v>
      </c>
      <c r="AW906">
        <f t="shared" si="2092"/>
        <v>3.7719604812674994E-2</v>
      </c>
      <c r="AX906">
        <f t="shared" si="2092"/>
        <v>1.5302483508022154E-2</v>
      </c>
      <c r="AY906">
        <f t="shared" si="2092"/>
        <v>2.1135292571749169E-2</v>
      </c>
      <c r="AZ906">
        <f t="shared" si="2093"/>
        <v>3.164580837643715E-2</v>
      </c>
      <c r="BA906">
        <f t="shared" si="2093"/>
        <v>9.0366840875679144E-3</v>
      </c>
      <c r="BB906">
        <f t="shared" si="2093"/>
        <v>1.2481174181242683E-2</v>
      </c>
      <c r="BC906">
        <f t="shared" si="2093"/>
        <v>1.8688023603727771E-2</v>
      </c>
      <c r="BD906">
        <f t="shared" si="2093"/>
        <v>-2.0922223163097765E-3</v>
      </c>
      <c r="BE906">
        <f t="shared" si="2093"/>
        <v>-2.8897094224717298E-3</v>
      </c>
      <c r="BF906">
        <f t="shared" si="2093"/>
        <v>-4.3267530050357375E-3</v>
      </c>
      <c r="BG906">
        <f t="shared" si="2093"/>
        <v>-1.7553223802757329E-3</v>
      </c>
      <c r="BH906">
        <f t="shared" si="2093"/>
        <v>-2.4243941870885147E-3</v>
      </c>
      <c r="BI906">
        <f t="shared" si="2093"/>
        <v>-3.6300379383488084E-3</v>
      </c>
      <c r="BJ906">
        <f t="shared" si="2094"/>
        <v>-1.0365829712591372E-3</v>
      </c>
      <c r="BK906">
        <f t="shared" si="2094"/>
        <v>-1.4316946893600409E-3</v>
      </c>
      <c r="BL906">
        <f t="shared" si="2094"/>
        <v>-2.1436720423549322E-3</v>
      </c>
      <c r="BM906">
        <f t="shared" si="2094"/>
        <v>-5.1211619981799707E-4</v>
      </c>
      <c r="BN906">
        <f t="shared" si="2094"/>
        <v>-7.0731824074252473E-4</v>
      </c>
      <c r="BO906">
        <f t="shared" si="2094"/>
        <v>-1.0590654201596459E-3</v>
      </c>
      <c r="BP906">
        <f t="shared" si="2094"/>
        <v>-4.2965272850535509E-4</v>
      </c>
      <c r="BQ906">
        <f t="shared" si="2094"/>
        <v>-5.9342237594639264E-4</v>
      </c>
      <c r="BR906">
        <f t="shared" si="2094"/>
        <v>-8.885294931091363E-4</v>
      </c>
      <c r="BS906">
        <f t="shared" si="2094"/>
        <v>-2.5372587219774177E-4</v>
      </c>
      <c r="BT906">
        <f t="shared" si="2095"/>
        <v>-3.504379233024654E-4</v>
      </c>
      <c r="BU906">
        <f t="shared" si="2095"/>
        <v>-5.2470962164440928E-4</v>
      </c>
      <c r="BV906">
        <f t="shared" si="2095"/>
        <v>7.3498450980304776E-3</v>
      </c>
      <c r="BW906">
        <f t="shared" si="2095"/>
        <v>1.0151367026304899E-2</v>
      </c>
      <c r="BX906">
        <f t="shared" si="2095"/>
        <v>1.5199610536867093E-2</v>
      </c>
      <c r="BY906">
        <f t="shared" si="2095"/>
        <v>6.1663368617958089E-3</v>
      </c>
      <c r="BZ906">
        <f t="shared" si="2095"/>
        <v>8.5167439390928558E-3</v>
      </c>
      <c r="CA906">
        <f t="shared" si="2095"/>
        <v>1.2752094430335556E-2</v>
      </c>
      <c r="CB906">
        <f t="shared" si="2095"/>
        <v>3.6414506291322832E-3</v>
      </c>
      <c r="CC906">
        <f t="shared" si="2095"/>
        <v>5.0294531859448729E-3</v>
      </c>
      <c r="CD906">
        <f t="shared" si="2096"/>
        <v>7.5305847421018443E-3</v>
      </c>
      <c r="CE906">
        <f t="shared" ref="CE906:CE908" si="2097">SUM(A906:CC906)</f>
        <v>0.35675512954361266</v>
      </c>
    </row>
    <row r="907" spans="1:97" x14ac:dyDescent="0.2">
      <c r="B907">
        <f t="shared" si="2088"/>
        <v>-8.1791814154624203E-3</v>
      </c>
      <c r="C907">
        <f t="shared" si="2088"/>
        <v>-1.1296819377232915E-2</v>
      </c>
      <c r="D907">
        <f t="shared" si="2088"/>
        <v>-1.6914692808794565E-2</v>
      </c>
      <c r="E907">
        <f t="shared" si="2088"/>
        <v>-3.4310646815533742E-3</v>
      </c>
      <c r="F907">
        <f t="shared" si="2088"/>
        <v>-4.7388749570754308E-3</v>
      </c>
      <c r="G907">
        <f t="shared" si="2088"/>
        <v>-7.0955028562963802E-3</v>
      </c>
      <c r="H907">
        <f t="shared" si="2088"/>
        <v>4.0523419084170752E-3</v>
      </c>
      <c r="I907">
        <f t="shared" si="2088"/>
        <v>5.5969628583658051E-3</v>
      </c>
      <c r="J907">
        <f t="shared" si="2088"/>
        <v>8.3803152241493477E-3</v>
      </c>
      <c r="K907">
        <f t="shared" si="2088"/>
        <v>-1.4014208193934081E-2</v>
      </c>
      <c r="L907">
        <f t="shared" si="2089"/>
        <v>-1.9355968603718788E-2</v>
      </c>
      <c r="M907">
        <f t="shared" si="2089"/>
        <v>-2.8981632087382296E-2</v>
      </c>
      <c r="N907">
        <f t="shared" si="2089"/>
        <v>-5.8787857038166283E-3</v>
      </c>
      <c r="O907">
        <f t="shared" si="2089"/>
        <v>-8.1195876310955813E-3</v>
      </c>
      <c r="P907">
        <f t="shared" si="2089"/>
        <v>-1.2157433515389213E-2</v>
      </c>
      <c r="Q907">
        <f t="shared" si="2089"/>
        <v>6.9432820098843983E-3</v>
      </c>
      <c r="R907">
        <f t="shared" si="2089"/>
        <v>9.5898353107283715E-3</v>
      </c>
      <c r="S907">
        <f t="shared" si="2089"/>
        <v>1.4358830831163866E-2</v>
      </c>
      <c r="T907">
        <f t="shared" si="2089"/>
        <v>-2.8732948675535334E-2</v>
      </c>
      <c r="U907">
        <f t="shared" si="2089"/>
        <v>-3.9685014291185663E-2</v>
      </c>
      <c r="V907">
        <f t="shared" si="2090"/>
        <v>-5.9420249490830468E-2</v>
      </c>
      <c r="W907">
        <f t="shared" si="2090"/>
        <v>-1.2053113923007598E-2</v>
      </c>
      <c r="X907">
        <f t="shared" si="2090"/>
        <v>-1.6647368973137022E-2</v>
      </c>
      <c r="Y907">
        <f t="shared" si="2090"/>
        <v>-2.4926054215115109E-2</v>
      </c>
      <c r="Z907">
        <f t="shared" si="2090"/>
        <v>1.4235621654038818E-2</v>
      </c>
      <c r="AA907">
        <f t="shared" si="2090"/>
        <v>1.9661777674264996E-2</v>
      </c>
      <c r="AB907">
        <f t="shared" si="2090"/>
        <v>2.9439519065451263E-2</v>
      </c>
      <c r="AC907">
        <f t="shared" si="2090"/>
        <v>-5.1920934921356621E-3</v>
      </c>
      <c r="AD907">
        <f t="shared" si="2090"/>
        <v>-7.1711506801254848E-3</v>
      </c>
      <c r="AE907">
        <f t="shared" si="2090"/>
        <v>-1.0737341794130014E-2</v>
      </c>
      <c r="AF907">
        <f t="shared" si="2091"/>
        <v>-2.1780185203512364E-3</v>
      </c>
      <c r="AG907">
        <f t="shared" si="2091"/>
        <v>-3.0082083493296564E-3</v>
      </c>
      <c r="AH907">
        <f t="shared" si="2091"/>
        <v>-4.5041810827133504E-3</v>
      </c>
      <c r="AI907">
        <f t="shared" si="2091"/>
        <v>2.5724014399320389E-3</v>
      </c>
      <c r="AJ907">
        <f t="shared" si="2091"/>
        <v>3.55291721219307E-3</v>
      </c>
      <c r="AK907">
        <f t="shared" si="2091"/>
        <v>5.3197719829388666E-3</v>
      </c>
      <c r="AL907">
        <f t="shared" si="2091"/>
        <v>-8.8961322001739288E-3</v>
      </c>
      <c r="AM907">
        <f t="shared" si="2091"/>
        <v>-1.2287048485238755E-2</v>
      </c>
      <c r="AN907">
        <f t="shared" si="2091"/>
        <v>-1.8397359797876593E-2</v>
      </c>
      <c r="AO907">
        <f t="shared" si="2091"/>
        <v>-3.7318166016887173E-3</v>
      </c>
      <c r="AP907">
        <f t="shared" si="2092"/>
        <v>-5.1542637284629966E-3</v>
      </c>
      <c r="AQ907">
        <f t="shared" si="2092"/>
        <v>-7.7174631824394619E-3</v>
      </c>
      <c r="AR907">
        <f t="shared" si="2092"/>
        <v>4.4075522361482263E-3</v>
      </c>
      <c r="AS907">
        <f t="shared" si="2092"/>
        <v>6.0875678112918509E-3</v>
      </c>
      <c r="AT907">
        <f t="shared" si="2092"/>
        <v>9.1148965069077024E-3</v>
      </c>
      <c r="AU907">
        <f t="shared" si="2092"/>
        <v>-1.8239497114722045E-2</v>
      </c>
      <c r="AV907">
        <f t="shared" si="2092"/>
        <v>-2.5191800251190128E-2</v>
      </c>
      <c r="AW907">
        <f t="shared" si="2092"/>
        <v>-3.7719604812674994E-2</v>
      </c>
      <c r="AX907">
        <f t="shared" si="2092"/>
        <v>-7.6512417540110771E-3</v>
      </c>
      <c r="AY907">
        <f t="shared" si="2092"/>
        <v>-1.0567646285874584E-2</v>
      </c>
      <c r="AZ907">
        <f t="shared" si="2093"/>
        <v>-1.5822904188218575E-2</v>
      </c>
      <c r="BA907">
        <f t="shared" si="2093"/>
        <v>9.0366840875679144E-3</v>
      </c>
      <c r="BB907">
        <f t="shared" si="2093"/>
        <v>1.2481174181242683E-2</v>
      </c>
      <c r="BC907">
        <f t="shared" si="2093"/>
        <v>1.8688023603727771E-2</v>
      </c>
      <c r="BD907">
        <f t="shared" si="2093"/>
        <v>-2.0922223163097765E-3</v>
      </c>
      <c r="BE907">
        <f t="shared" si="2093"/>
        <v>-2.8897094224717298E-3</v>
      </c>
      <c r="BF907">
        <f t="shared" si="2093"/>
        <v>-4.3267530050357375E-3</v>
      </c>
      <c r="BG907">
        <f t="shared" si="2093"/>
        <v>-8.7766119013786646E-4</v>
      </c>
      <c r="BH907">
        <f t="shared" si="2093"/>
        <v>-1.2121970935442573E-3</v>
      </c>
      <c r="BI907">
        <f t="shared" si="2093"/>
        <v>-1.8150189691744042E-3</v>
      </c>
      <c r="BJ907">
        <f t="shared" si="2094"/>
        <v>1.0365829712591372E-3</v>
      </c>
      <c r="BK907">
        <f t="shared" si="2094"/>
        <v>1.4316946893600409E-3</v>
      </c>
      <c r="BL907">
        <f t="shared" si="2094"/>
        <v>2.1436720423549322E-3</v>
      </c>
      <c r="BM907">
        <f t="shared" si="2094"/>
        <v>-3.5848133987259798E-3</v>
      </c>
      <c r="BN907">
        <f t="shared" si="2094"/>
        <v>-4.9512276851976737E-3</v>
      </c>
      <c r="BO907">
        <f t="shared" si="2094"/>
        <v>-7.4134579411175216E-3</v>
      </c>
      <c r="BP907">
        <f t="shared" si="2094"/>
        <v>-1.5037845497687429E-3</v>
      </c>
      <c r="BQ907">
        <f t="shared" si="2094"/>
        <v>-2.0769783158123742E-3</v>
      </c>
      <c r="BR907">
        <f t="shared" si="2094"/>
        <v>-3.1098532258819773E-3</v>
      </c>
      <c r="BS907">
        <f t="shared" si="2094"/>
        <v>1.7760811053841924E-3</v>
      </c>
      <c r="BT907">
        <f t="shared" si="2095"/>
        <v>2.453065463117258E-3</v>
      </c>
      <c r="BU907">
        <f t="shared" si="2095"/>
        <v>3.6729673515108652E-3</v>
      </c>
      <c r="BV907">
        <f t="shared" si="2095"/>
        <v>-7.3498450980304776E-3</v>
      </c>
      <c r="BW907">
        <f t="shared" si="2095"/>
        <v>-1.0151367026304899E-2</v>
      </c>
      <c r="BX907">
        <f t="shared" si="2095"/>
        <v>-1.5199610536867093E-2</v>
      </c>
      <c r="BY907">
        <f t="shared" si="2095"/>
        <v>-3.0831684308979044E-3</v>
      </c>
      <c r="BZ907">
        <f t="shared" si="2095"/>
        <v>-4.2583719695464279E-3</v>
      </c>
      <c r="CA907">
        <f t="shared" si="2095"/>
        <v>-6.3760472151677778E-3</v>
      </c>
      <c r="CB907">
        <f t="shared" si="2095"/>
        <v>3.6414506291322832E-3</v>
      </c>
      <c r="CC907">
        <f t="shared" si="2095"/>
        <v>5.0294531859448729E-3</v>
      </c>
      <c r="CD907">
        <f t="shared" si="2096"/>
        <v>7.5305847421018443E-3</v>
      </c>
      <c r="CE907">
        <f t="shared" si="2097"/>
        <v>-0.40336391807543509</v>
      </c>
    </row>
    <row r="908" spans="1:97" x14ac:dyDescent="0.2">
      <c r="B908">
        <f t="shared" si="2088"/>
        <v>-8.1791814154624203E-3</v>
      </c>
      <c r="C908">
        <f t="shared" si="2088"/>
        <v>-1.2552021530258793E-3</v>
      </c>
      <c r="D908">
        <f t="shared" si="2088"/>
        <v>1.6914692808794565E-2</v>
      </c>
      <c r="E908">
        <f t="shared" si="2088"/>
        <v>-6.8621293631067485E-3</v>
      </c>
      <c r="F908">
        <f t="shared" si="2088"/>
        <v>-1.05308332379454E-3</v>
      </c>
      <c r="G908">
        <f t="shared" si="2088"/>
        <v>1.419100571259276E-2</v>
      </c>
      <c r="H908">
        <f t="shared" si="2088"/>
        <v>-4.0523419084170752E-3</v>
      </c>
      <c r="I908">
        <f t="shared" si="2088"/>
        <v>-6.2188476204064495E-4</v>
      </c>
      <c r="J908">
        <f t="shared" si="2088"/>
        <v>8.3803152241493477E-3</v>
      </c>
      <c r="K908">
        <f t="shared" si="2088"/>
        <v>-1.4014208193934081E-2</v>
      </c>
      <c r="L908">
        <f t="shared" si="2089"/>
        <v>-2.1506631781909764E-3</v>
      </c>
      <c r="M908">
        <f t="shared" si="2089"/>
        <v>2.8981632087382296E-2</v>
      </c>
      <c r="N908">
        <f t="shared" si="2089"/>
        <v>-1.1757571407633257E-2</v>
      </c>
      <c r="O908">
        <f t="shared" si="2089"/>
        <v>-1.8043528069101292E-3</v>
      </c>
      <c r="P908">
        <f t="shared" si="2089"/>
        <v>2.4314867030778425E-2</v>
      </c>
      <c r="Q908">
        <f t="shared" si="2089"/>
        <v>-6.9432820098843983E-3</v>
      </c>
      <c r="R908">
        <f t="shared" si="2089"/>
        <v>-1.0655372567475968E-3</v>
      </c>
      <c r="S908">
        <f t="shared" si="2089"/>
        <v>1.4358830831163866E-2</v>
      </c>
      <c r="T908">
        <f t="shared" si="2089"/>
        <v>-2.8732948675535334E-2</v>
      </c>
      <c r="U908">
        <f t="shared" si="2089"/>
        <v>-4.4094460323539624E-3</v>
      </c>
      <c r="V908">
        <f t="shared" si="2090"/>
        <v>5.9420249490830468E-2</v>
      </c>
      <c r="W908">
        <f t="shared" si="2090"/>
        <v>-2.4106227846015196E-2</v>
      </c>
      <c r="X908">
        <f t="shared" si="2090"/>
        <v>-3.6994153273637825E-3</v>
      </c>
      <c r="Y908">
        <f t="shared" si="2090"/>
        <v>4.9852108430230219E-2</v>
      </c>
      <c r="Z908">
        <f t="shared" si="2090"/>
        <v>-1.4235621654038818E-2</v>
      </c>
      <c r="AA908">
        <f t="shared" si="2090"/>
        <v>-2.1846419638072217E-3</v>
      </c>
      <c r="AB908">
        <f t="shared" si="2090"/>
        <v>2.9439519065451263E-2</v>
      </c>
      <c r="AC908">
        <f t="shared" si="2090"/>
        <v>-5.1920934921356621E-3</v>
      </c>
      <c r="AD908">
        <f t="shared" si="2090"/>
        <v>-7.9679452001394269E-4</v>
      </c>
      <c r="AE908">
        <f t="shared" si="2090"/>
        <v>1.0737341794130014E-2</v>
      </c>
      <c r="AF908">
        <f t="shared" si="2091"/>
        <v>-4.3560370407024727E-3</v>
      </c>
      <c r="AG908">
        <f t="shared" si="2091"/>
        <v>-6.6849074429547919E-4</v>
      </c>
      <c r="AH908">
        <f t="shared" si="2091"/>
        <v>9.0083621654267008E-3</v>
      </c>
      <c r="AI908">
        <f t="shared" si="2091"/>
        <v>-2.5724014399320389E-3</v>
      </c>
      <c r="AJ908">
        <f t="shared" si="2091"/>
        <v>-3.9476857913256329E-4</v>
      </c>
      <c r="AK908">
        <f t="shared" si="2091"/>
        <v>5.3197719829388666E-3</v>
      </c>
      <c r="AL908">
        <f t="shared" si="2091"/>
        <v>-8.8961322001739288E-3</v>
      </c>
      <c r="AM908">
        <f t="shared" si="2091"/>
        <v>-1.3652276094709727E-3</v>
      </c>
      <c r="AN908">
        <f t="shared" si="2091"/>
        <v>1.8397359797876593E-2</v>
      </c>
      <c r="AO908">
        <f t="shared" si="2091"/>
        <v>-7.4636332033774346E-3</v>
      </c>
      <c r="AP908">
        <f t="shared" si="2092"/>
        <v>-1.1453919396584437E-3</v>
      </c>
      <c r="AQ908">
        <f t="shared" si="2092"/>
        <v>1.5434926364878924E-2</v>
      </c>
      <c r="AR908">
        <f t="shared" si="2092"/>
        <v>-4.4075522361482263E-3</v>
      </c>
      <c r="AS908">
        <f t="shared" si="2092"/>
        <v>-6.7639642347687228E-4</v>
      </c>
      <c r="AT908">
        <f t="shared" si="2092"/>
        <v>9.1148965069077024E-3</v>
      </c>
      <c r="AU908">
        <f t="shared" si="2092"/>
        <v>-1.8239497114722045E-2</v>
      </c>
      <c r="AV908">
        <f t="shared" si="2092"/>
        <v>-2.7990889167989028E-3</v>
      </c>
      <c r="AW908">
        <f t="shared" si="2092"/>
        <v>3.7719604812674994E-2</v>
      </c>
      <c r="AX908">
        <f t="shared" si="2092"/>
        <v>-1.5302483508022154E-2</v>
      </c>
      <c r="AY908">
        <f t="shared" si="2092"/>
        <v>-2.3483658413054631E-3</v>
      </c>
      <c r="AZ908">
        <f t="shared" si="2093"/>
        <v>3.164580837643715E-2</v>
      </c>
      <c r="BA908">
        <f t="shared" si="2093"/>
        <v>-9.0366840875679144E-3</v>
      </c>
      <c r="BB908">
        <f t="shared" si="2093"/>
        <v>-1.386797131249187E-3</v>
      </c>
      <c r="BC908">
        <f t="shared" si="2093"/>
        <v>1.8688023603727771E-2</v>
      </c>
      <c r="BD908">
        <f t="shared" si="2093"/>
        <v>-2.0922223163097765E-3</v>
      </c>
      <c r="BE908">
        <f t="shared" si="2093"/>
        <v>-3.2107882471908109E-4</v>
      </c>
      <c r="BF908">
        <f t="shared" si="2093"/>
        <v>4.3267530050357375E-3</v>
      </c>
      <c r="BG908">
        <f t="shared" si="2093"/>
        <v>-1.7553223802757329E-3</v>
      </c>
      <c r="BH908">
        <f t="shared" si="2093"/>
        <v>-2.6937713189872383E-4</v>
      </c>
      <c r="BI908">
        <f t="shared" si="2093"/>
        <v>3.6300379383488084E-3</v>
      </c>
      <c r="BJ908">
        <f t="shared" si="2094"/>
        <v>-1.0365829712591372E-3</v>
      </c>
      <c r="BK908">
        <f t="shared" si="2094"/>
        <v>-1.5907718770667121E-4</v>
      </c>
      <c r="BL908">
        <f t="shared" si="2094"/>
        <v>2.1436720423549322E-3</v>
      </c>
      <c r="BM908">
        <f t="shared" si="2094"/>
        <v>-3.5848133987259798E-3</v>
      </c>
      <c r="BN908">
        <f t="shared" si="2094"/>
        <v>-5.5013640946640816E-4</v>
      </c>
      <c r="BO908">
        <f t="shared" si="2094"/>
        <v>7.4134579411175216E-3</v>
      </c>
      <c r="BP908">
        <f t="shared" si="2094"/>
        <v>-3.0075690995374858E-3</v>
      </c>
      <c r="BQ908">
        <f t="shared" si="2094"/>
        <v>-4.6155073684719423E-4</v>
      </c>
      <c r="BR908">
        <f t="shared" si="2094"/>
        <v>6.2197064517639546E-3</v>
      </c>
      <c r="BS908">
        <f t="shared" si="2094"/>
        <v>-1.7760811053841924E-3</v>
      </c>
      <c r="BT908">
        <f t="shared" si="2095"/>
        <v>-2.725628292352509E-4</v>
      </c>
      <c r="BU908">
        <f t="shared" si="2095"/>
        <v>3.6729673515108652E-3</v>
      </c>
      <c r="BV908">
        <f t="shared" si="2095"/>
        <v>-7.3498450980304776E-3</v>
      </c>
      <c r="BW908">
        <f t="shared" si="2095"/>
        <v>-1.1279296695894331E-3</v>
      </c>
      <c r="BX908">
        <f t="shared" si="2095"/>
        <v>1.5199610536867093E-2</v>
      </c>
      <c r="BY908">
        <f t="shared" si="2095"/>
        <v>-6.1663368617958089E-3</v>
      </c>
      <c r="BZ908">
        <f t="shared" si="2095"/>
        <v>-9.4630488212142834E-4</v>
      </c>
      <c r="CA908">
        <f t="shared" si="2095"/>
        <v>1.2752094430335556E-2</v>
      </c>
      <c r="CB908">
        <f t="shared" si="2095"/>
        <v>-3.6414506291322832E-3</v>
      </c>
      <c r="CC908">
        <f t="shared" si="2095"/>
        <v>-5.5882813177165255E-4</v>
      </c>
      <c r="CD908">
        <f t="shared" si="2096"/>
        <v>7.5305847421018443E-3</v>
      </c>
      <c r="CE908">
        <f t="shared" si="2097"/>
        <v>0.19802497081345397</v>
      </c>
    </row>
    <row r="910" spans="1:97" x14ac:dyDescent="0.2">
      <c r="A910" s="3" t="s">
        <v>418</v>
      </c>
      <c r="B910">
        <f t="shared" ref="B910:AG910" si="2098">B3-$CE905</f>
        <v>-0.48691385970234202</v>
      </c>
      <c r="C910">
        <f t="shared" si="2098"/>
        <v>-0.48691385970234202</v>
      </c>
      <c r="D910">
        <f t="shared" si="2098"/>
        <v>-0.48691385970234202</v>
      </c>
      <c r="E910">
        <f t="shared" si="2098"/>
        <v>-0.48691385970234202</v>
      </c>
      <c r="F910">
        <f t="shared" si="2098"/>
        <v>-0.48691385970234202</v>
      </c>
      <c r="G910">
        <f t="shared" si="2098"/>
        <v>-0.48691385970234202</v>
      </c>
      <c r="H910">
        <f t="shared" si="2098"/>
        <v>-0.48691385970234202</v>
      </c>
      <c r="I910">
        <f t="shared" si="2098"/>
        <v>-0.48691385970234202</v>
      </c>
      <c r="J910">
        <f t="shared" si="2098"/>
        <v>-0.48691385970234202</v>
      </c>
      <c r="K910">
        <f t="shared" si="2098"/>
        <v>-0.48691385970234202</v>
      </c>
      <c r="L910">
        <f t="shared" si="2098"/>
        <v>-0.48691385970234202</v>
      </c>
      <c r="M910">
        <f t="shared" si="2098"/>
        <v>-0.48691385970234202</v>
      </c>
      <c r="N910">
        <f t="shared" si="2098"/>
        <v>-0.48691385970234202</v>
      </c>
      <c r="O910">
        <f t="shared" si="2098"/>
        <v>-0.48691385970234202</v>
      </c>
      <c r="P910">
        <f t="shared" si="2098"/>
        <v>-0.48691385970234202</v>
      </c>
      <c r="Q910">
        <f t="shared" si="2098"/>
        <v>-0.48691385970234202</v>
      </c>
      <c r="R910">
        <f t="shared" si="2098"/>
        <v>-0.48691385970234202</v>
      </c>
      <c r="S910">
        <f t="shared" si="2098"/>
        <v>-0.48691385970234202</v>
      </c>
      <c r="T910">
        <f t="shared" si="2098"/>
        <v>-0.48691385970234202</v>
      </c>
      <c r="U910">
        <f t="shared" si="2098"/>
        <v>-0.48691385970234202</v>
      </c>
      <c r="V910">
        <f t="shared" si="2098"/>
        <v>-0.48691385970234202</v>
      </c>
      <c r="W910">
        <f t="shared" si="2098"/>
        <v>-0.48691385970234202</v>
      </c>
      <c r="X910">
        <f t="shared" si="2098"/>
        <v>-0.48691385970234202</v>
      </c>
      <c r="Y910">
        <f t="shared" si="2098"/>
        <v>-0.48691385970234202</v>
      </c>
      <c r="Z910">
        <f t="shared" si="2098"/>
        <v>-0.48691385970234202</v>
      </c>
      <c r="AA910">
        <f t="shared" si="2098"/>
        <v>-0.48691385970234202</v>
      </c>
      <c r="AB910">
        <f t="shared" si="2098"/>
        <v>-0.48691385970234202</v>
      </c>
      <c r="AC910">
        <f t="shared" si="2098"/>
        <v>0.17975280696432466</v>
      </c>
      <c r="AD910">
        <f t="shared" si="2098"/>
        <v>0.17975280696432466</v>
      </c>
      <c r="AE910">
        <f t="shared" si="2098"/>
        <v>0.17975280696432466</v>
      </c>
      <c r="AF910">
        <f t="shared" si="2098"/>
        <v>0.17975280696432466</v>
      </c>
      <c r="AG910">
        <f t="shared" si="2098"/>
        <v>0.17975280696432466</v>
      </c>
      <c r="AH910">
        <f t="shared" ref="AH910:BM910" si="2099">AH3-$CE905</f>
        <v>0.17975280696432466</v>
      </c>
      <c r="AI910">
        <f t="shared" si="2099"/>
        <v>0.17975280696432466</v>
      </c>
      <c r="AJ910">
        <f t="shared" si="2099"/>
        <v>0.17975280696432466</v>
      </c>
      <c r="AK910">
        <f t="shared" si="2099"/>
        <v>0.17975280696432466</v>
      </c>
      <c r="AL910">
        <f t="shared" si="2099"/>
        <v>0.17975280696432466</v>
      </c>
      <c r="AM910">
        <f t="shared" si="2099"/>
        <v>0.17975280696432466</v>
      </c>
      <c r="AN910">
        <f t="shared" si="2099"/>
        <v>0.17975280696432466</v>
      </c>
      <c r="AO910">
        <f t="shared" si="2099"/>
        <v>0.17975280696432466</v>
      </c>
      <c r="AP910">
        <f t="shared" si="2099"/>
        <v>0.17975280696432466</v>
      </c>
      <c r="AQ910">
        <f t="shared" si="2099"/>
        <v>0.17975280696432466</v>
      </c>
      <c r="AR910">
        <f t="shared" si="2099"/>
        <v>0.17975280696432466</v>
      </c>
      <c r="AS910">
        <f t="shared" si="2099"/>
        <v>0.17975280696432466</v>
      </c>
      <c r="AT910">
        <f t="shared" si="2099"/>
        <v>0.17975280696432466</v>
      </c>
      <c r="AU910">
        <f t="shared" si="2099"/>
        <v>0.17975280696432466</v>
      </c>
      <c r="AV910">
        <f t="shared" si="2099"/>
        <v>0.17975280696432466</v>
      </c>
      <c r="AW910">
        <f t="shared" si="2099"/>
        <v>0.17975280696432466</v>
      </c>
      <c r="AX910">
        <f t="shared" si="2099"/>
        <v>0.17975280696432466</v>
      </c>
      <c r="AY910">
        <f t="shared" si="2099"/>
        <v>0.17975280696432466</v>
      </c>
      <c r="AZ910">
        <f t="shared" si="2099"/>
        <v>0.17975280696432466</v>
      </c>
      <c r="BA910">
        <f t="shared" si="2099"/>
        <v>0.17975280696432466</v>
      </c>
      <c r="BB910">
        <f t="shared" si="2099"/>
        <v>0.17975280696432466</v>
      </c>
      <c r="BC910">
        <f t="shared" si="2099"/>
        <v>0.17975280696432466</v>
      </c>
      <c r="BD910">
        <f t="shared" si="2099"/>
        <v>1.5130861402976579</v>
      </c>
      <c r="BE910">
        <f t="shared" si="2099"/>
        <v>1.5130861402976579</v>
      </c>
      <c r="BF910">
        <f t="shared" si="2099"/>
        <v>1.5130861402976579</v>
      </c>
      <c r="BG910">
        <f t="shared" si="2099"/>
        <v>1.5130861402976579</v>
      </c>
      <c r="BH910">
        <f t="shared" si="2099"/>
        <v>1.5130861402976579</v>
      </c>
      <c r="BI910">
        <f t="shared" si="2099"/>
        <v>1.5130861402976579</v>
      </c>
      <c r="BJ910">
        <f t="shared" si="2099"/>
        <v>1.5130861402976579</v>
      </c>
      <c r="BK910">
        <f t="shared" si="2099"/>
        <v>1.5130861402976579</v>
      </c>
      <c r="BL910">
        <f t="shared" si="2099"/>
        <v>1.5130861402976579</v>
      </c>
      <c r="BM910">
        <f t="shared" si="2099"/>
        <v>1.5130861402976579</v>
      </c>
      <c r="BN910">
        <f t="shared" ref="BN910:CD910" si="2100">BN3-$CE905</f>
        <v>1.5130861402976579</v>
      </c>
      <c r="BO910">
        <f t="shared" si="2100"/>
        <v>1.5130861402976579</v>
      </c>
      <c r="BP910">
        <f t="shared" si="2100"/>
        <v>1.5130861402976579</v>
      </c>
      <c r="BQ910">
        <f t="shared" si="2100"/>
        <v>1.5130861402976579</v>
      </c>
      <c r="BR910">
        <f t="shared" si="2100"/>
        <v>1.5130861402976579</v>
      </c>
      <c r="BS910">
        <f t="shared" si="2100"/>
        <v>1.5130861402976579</v>
      </c>
      <c r="BT910">
        <f t="shared" si="2100"/>
        <v>1.5130861402976579</v>
      </c>
      <c r="BU910">
        <f t="shared" si="2100"/>
        <v>1.5130861402976579</v>
      </c>
      <c r="BV910">
        <f t="shared" si="2100"/>
        <v>1.5130861402976579</v>
      </c>
      <c r="BW910">
        <f t="shared" si="2100"/>
        <v>1.5130861402976579</v>
      </c>
      <c r="BX910">
        <f t="shared" si="2100"/>
        <v>1.5130861402976579</v>
      </c>
      <c r="BY910">
        <f t="shared" si="2100"/>
        <v>1.5130861402976579</v>
      </c>
      <c r="BZ910">
        <f t="shared" si="2100"/>
        <v>1.5130861402976579</v>
      </c>
      <c r="CA910">
        <f t="shared" si="2100"/>
        <v>1.5130861402976579</v>
      </c>
      <c r="CB910">
        <f t="shared" si="2100"/>
        <v>1.5130861402976579</v>
      </c>
      <c r="CC910">
        <f t="shared" si="2100"/>
        <v>1.5130861402976579</v>
      </c>
      <c r="CD910">
        <f t="shared" si="2100"/>
        <v>1.5130861402976579</v>
      </c>
    </row>
    <row r="911" spans="1:97" x14ac:dyDescent="0.2">
      <c r="B911">
        <f t="shared" ref="B911:AG911" si="2101">B4-$CE906</f>
        <v>-1.3567551295436127</v>
      </c>
      <c r="C911">
        <f t="shared" si="2101"/>
        <v>-1.3567551295436127</v>
      </c>
      <c r="D911">
        <f t="shared" si="2101"/>
        <v>-1.3567551295436127</v>
      </c>
      <c r="E911">
        <f t="shared" si="2101"/>
        <v>-1.3567551295436127</v>
      </c>
      <c r="F911">
        <f t="shared" si="2101"/>
        <v>-1.3567551295436127</v>
      </c>
      <c r="G911">
        <f t="shared" si="2101"/>
        <v>-1.3567551295436127</v>
      </c>
      <c r="H911">
        <f t="shared" si="2101"/>
        <v>-1.3567551295436127</v>
      </c>
      <c r="I911">
        <f t="shared" si="2101"/>
        <v>-1.3567551295436127</v>
      </c>
      <c r="J911">
        <f t="shared" si="2101"/>
        <v>-1.3567551295436127</v>
      </c>
      <c r="K911">
        <f t="shared" si="2101"/>
        <v>-0.49961227240075551</v>
      </c>
      <c r="L911">
        <f t="shared" si="2101"/>
        <v>-0.49961227240075551</v>
      </c>
      <c r="M911">
        <f t="shared" si="2101"/>
        <v>-0.49961227240075551</v>
      </c>
      <c r="N911">
        <f t="shared" si="2101"/>
        <v>-0.49961227240075551</v>
      </c>
      <c r="O911">
        <f t="shared" si="2101"/>
        <v>-0.49961227240075551</v>
      </c>
      <c r="P911">
        <f t="shared" si="2101"/>
        <v>-0.49961227240075551</v>
      </c>
      <c r="Q911">
        <f t="shared" si="2101"/>
        <v>-0.49961227240075551</v>
      </c>
      <c r="R911">
        <f t="shared" si="2101"/>
        <v>-0.49961227240075551</v>
      </c>
      <c r="S911">
        <f t="shared" si="2101"/>
        <v>-0.49961227240075551</v>
      </c>
      <c r="T911">
        <f t="shared" si="2101"/>
        <v>0.64324487045638734</v>
      </c>
      <c r="U911">
        <f t="shared" si="2101"/>
        <v>0.64324487045638734</v>
      </c>
      <c r="V911">
        <f t="shared" si="2101"/>
        <v>0.64324487045638734</v>
      </c>
      <c r="W911">
        <f t="shared" si="2101"/>
        <v>0.64324487045638734</v>
      </c>
      <c r="X911">
        <f t="shared" si="2101"/>
        <v>0.64324487045638734</v>
      </c>
      <c r="Y911">
        <f t="shared" si="2101"/>
        <v>0.64324487045638734</v>
      </c>
      <c r="Z911">
        <f t="shared" si="2101"/>
        <v>0.64324487045638734</v>
      </c>
      <c r="AA911">
        <f t="shared" si="2101"/>
        <v>0.64324487045638734</v>
      </c>
      <c r="AB911">
        <f t="shared" si="2101"/>
        <v>0.64324487045638734</v>
      </c>
      <c r="AC911">
        <f t="shared" si="2101"/>
        <v>-1.3567551295436127</v>
      </c>
      <c r="AD911">
        <f t="shared" si="2101"/>
        <v>-1.3567551295436127</v>
      </c>
      <c r="AE911">
        <f t="shared" si="2101"/>
        <v>-1.3567551295436127</v>
      </c>
      <c r="AF911">
        <f t="shared" si="2101"/>
        <v>-1.3567551295436127</v>
      </c>
      <c r="AG911">
        <f t="shared" si="2101"/>
        <v>-1.3567551295436127</v>
      </c>
      <c r="AH911">
        <f t="shared" ref="AH911:BM911" si="2102">AH4-$CE906</f>
        <v>-1.3567551295436127</v>
      </c>
      <c r="AI911">
        <f t="shared" si="2102"/>
        <v>-1.3567551295436127</v>
      </c>
      <c r="AJ911">
        <f t="shared" si="2102"/>
        <v>-1.3567551295436127</v>
      </c>
      <c r="AK911">
        <f t="shared" si="2102"/>
        <v>-1.3567551295436127</v>
      </c>
      <c r="AL911">
        <f t="shared" si="2102"/>
        <v>-0.49961227240075551</v>
      </c>
      <c r="AM911">
        <f t="shared" si="2102"/>
        <v>-0.49961227240075551</v>
      </c>
      <c r="AN911">
        <f t="shared" si="2102"/>
        <v>-0.49961227240075551</v>
      </c>
      <c r="AO911">
        <f t="shared" si="2102"/>
        <v>-0.49961227240075551</v>
      </c>
      <c r="AP911">
        <f t="shared" si="2102"/>
        <v>-0.49961227240075551</v>
      </c>
      <c r="AQ911">
        <f t="shared" si="2102"/>
        <v>-0.49961227240075551</v>
      </c>
      <c r="AR911">
        <f t="shared" si="2102"/>
        <v>-0.49961227240075551</v>
      </c>
      <c r="AS911">
        <f t="shared" si="2102"/>
        <v>-0.49961227240075551</v>
      </c>
      <c r="AT911">
        <f t="shared" si="2102"/>
        <v>-0.49961227240075551</v>
      </c>
      <c r="AU911">
        <f t="shared" si="2102"/>
        <v>0.64324487045638734</v>
      </c>
      <c r="AV911">
        <f t="shared" si="2102"/>
        <v>0.64324487045638734</v>
      </c>
      <c r="AW911">
        <f t="shared" si="2102"/>
        <v>0.64324487045638734</v>
      </c>
      <c r="AX911">
        <f t="shared" si="2102"/>
        <v>0.64324487045638734</v>
      </c>
      <c r="AY911">
        <f t="shared" si="2102"/>
        <v>0.64324487045638734</v>
      </c>
      <c r="AZ911">
        <f t="shared" si="2102"/>
        <v>0.64324487045638734</v>
      </c>
      <c r="BA911">
        <f t="shared" si="2102"/>
        <v>0.64324487045638734</v>
      </c>
      <c r="BB911">
        <f t="shared" si="2102"/>
        <v>0.64324487045638734</v>
      </c>
      <c r="BC911">
        <f t="shared" si="2102"/>
        <v>0.64324487045638734</v>
      </c>
      <c r="BD911">
        <f t="shared" si="2102"/>
        <v>-1.3567551295436127</v>
      </c>
      <c r="BE911">
        <f t="shared" si="2102"/>
        <v>-1.3567551295436127</v>
      </c>
      <c r="BF911">
        <f t="shared" si="2102"/>
        <v>-1.3567551295436127</v>
      </c>
      <c r="BG911">
        <f t="shared" si="2102"/>
        <v>-1.3567551295436127</v>
      </c>
      <c r="BH911">
        <f t="shared" si="2102"/>
        <v>-1.3567551295436127</v>
      </c>
      <c r="BI911">
        <f t="shared" si="2102"/>
        <v>-1.3567551295436127</v>
      </c>
      <c r="BJ911">
        <f t="shared" si="2102"/>
        <v>-1.3567551295436127</v>
      </c>
      <c r="BK911">
        <f t="shared" si="2102"/>
        <v>-1.3567551295436127</v>
      </c>
      <c r="BL911">
        <f t="shared" si="2102"/>
        <v>-1.3567551295436127</v>
      </c>
      <c r="BM911">
        <f t="shared" si="2102"/>
        <v>-0.49961227240075551</v>
      </c>
      <c r="BN911">
        <f t="shared" ref="BN911:CD911" si="2103">BN4-$CE906</f>
        <v>-0.49961227240075551</v>
      </c>
      <c r="BO911">
        <f t="shared" si="2103"/>
        <v>-0.49961227240075551</v>
      </c>
      <c r="BP911">
        <f t="shared" si="2103"/>
        <v>-0.49961227240075551</v>
      </c>
      <c r="BQ911">
        <f t="shared" si="2103"/>
        <v>-0.49961227240075551</v>
      </c>
      <c r="BR911">
        <f t="shared" si="2103"/>
        <v>-0.49961227240075551</v>
      </c>
      <c r="BS911">
        <f t="shared" si="2103"/>
        <v>-0.49961227240075551</v>
      </c>
      <c r="BT911">
        <f t="shared" si="2103"/>
        <v>-0.49961227240075551</v>
      </c>
      <c r="BU911">
        <f t="shared" si="2103"/>
        <v>-0.49961227240075551</v>
      </c>
      <c r="BV911">
        <f t="shared" si="2103"/>
        <v>0.64324487045638734</v>
      </c>
      <c r="BW911">
        <f t="shared" si="2103"/>
        <v>0.64324487045638734</v>
      </c>
      <c r="BX911">
        <f t="shared" si="2103"/>
        <v>0.64324487045638734</v>
      </c>
      <c r="BY911">
        <f t="shared" si="2103"/>
        <v>0.64324487045638734</v>
      </c>
      <c r="BZ911">
        <f t="shared" si="2103"/>
        <v>0.64324487045638734</v>
      </c>
      <c r="CA911">
        <f t="shared" si="2103"/>
        <v>0.64324487045638734</v>
      </c>
      <c r="CB911">
        <f t="shared" si="2103"/>
        <v>0.64324487045638734</v>
      </c>
      <c r="CC911">
        <f t="shared" si="2103"/>
        <v>0.64324487045638734</v>
      </c>
      <c r="CD911">
        <f t="shared" si="2103"/>
        <v>0.64324487045638734</v>
      </c>
    </row>
    <row r="912" spans="1:97" x14ac:dyDescent="0.2">
      <c r="B912">
        <f t="shared" ref="B912:AG912" si="2104">B5-$CE907</f>
        <v>-0.59663608192456485</v>
      </c>
      <c r="C912">
        <f t="shared" si="2104"/>
        <v>-0.59663608192456485</v>
      </c>
      <c r="D912">
        <f t="shared" si="2104"/>
        <v>-0.59663608192456485</v>
      </c>
      <c r="E912">
        <f t="shared" si="2104"/>
        <v>-9.6636081924564909E-2</v>
      </c>
      <c r="F912">
        <f t="shared" si="2104"/>
        <v>-9.6636081924564909E-2</v>
      </c>
      <c r="G912">
        <f t="shared" si="2104"/>
        <v>-9.6636081924564909E-2</v>
      </c>
      <c r="H912">
        <f t="shared" si="2104"/>
        <v>1.4033639180754351</v>
      </c>
      <c r="I912">
        <f t="shared" si="2104"/>
        <v>1.4033639180754351</v>
      </c>
      <c r="J912">
        <f t="shared" si="2104"/>
        <v>1.4033639180754351</v>
      </c>
      <c r="K912">
        <f t="shared" si="2104"/>
        <v>-0.59663608192456485</v>
      </c>
      <c r="L912">
        <f t="shared" si="2104"/>
        <v>-0.59663608192456485</v>
      </c>
      <c r="M912">
        <f t="shared" si="2104"/>
        <v>-0.59663608192456485</v>
      </c>
      <c r="N912">
        <f t="shared" si="2104"/>
        <v>-9.6636081924564909E-2</v>
      </c>
      <c r="O912">
        <f t="shared" si="2104"/>
        <v>-9.6636081924564909E-2</v>
      </c>
      <c r="P912">
        <f t="shared" si="2104"/>
        <v>-9.6636081924564909E-2</v>
      </c>
      <c r="Q912">
        <f t="shared" si="2104"/>
        <v>1.4033639180754351</v>
      </c>
      <c r="R912">
        <f t="shared" si="2104"/>
        <v>1.4033639180754351</v>
      </c>
      <c r="S912">
        <f t="shared" si="2104"/>
        <v>1.4033639180754351</v>
      </c>
      <c r="T912">
        <f t="shared" si="2104"/>
        <v>-0.59663608192456485</v>
      </c>
      <c r="U912">
        <f t="shared" si="2104"/>
        <v>-0.59663608192456485</v>
      </c>
      <c r="V912">
        <f t="shared" si="2104"/>
        <v>-0.59663608192456485</v>
      </c>
      <c r="W912">
        <f t="shared" si="2104"/>
        <v>-9.6636081924564909E-2</v>
      </c>
      <c r="X912">
        <f t="shared" si="2104"/>
        <v>-9.6636081924564909E-2</v>
      </c>
      <c r="Y912">
        <f t="shared" si="2104"/>
        <v>-9.6636081924564909E-2</v>
      </c>
      <c r="Z912">
        <f t="shared" si="2104"/>
        <v>1.4033639180754351</v>
      </c>
      <c r="AA912">
        <f t="shared" si="2104"/>
        <v>1.4033639180754351</v>
      </c>
      <c r="AB912">
        <f t="shared" si="2104"/>
        <v>1.4033639180754351</v>
      </c>
      <c r="AC912">
        <f t="shared" si="2104"/>
        <v>-0.59663608192456485</v>
      </c>
      <c r="AD912">
        <f t="shared" si="2104"/>
        <v>-0.59663608192456485</v>
      </c>
      <c r="AE912">
        <f t="shared" si="2104"/>
        <v>-0.59663608192456485</v>
      </c>
      <c r="AF912">
        <f t="shared" si="2104"/>
        <v>-9.6636081924564909E-2</v>
      </c>
      <c r="AG912">
        <f t="shared" si="2104"/>
        <v>-9.6636081924564909E-2</v>
      </c>
      <c r="AH912">
        <f t="shared" ref="AH912:BM912" si="2105">AH5-$CE907</f>
        <v>-9.6636081924564909E-2</v>
      </c>
      <c r="AI912">
        <f t="shared" si="2105"/>
        <v>1.4033639180754351</v>
      </c>
      <c r="AJ912">
        <f t="shared" si="2105"/>
        <v>1.4033639180754351</v>
      </c>
      <c r="AK912">
        <f t="shared" si="2105"/>
        <v>1.4033639180754351</v>
      </c>
      <c r="AL912">
        <f t="shared" si="2105"/>
        <v>-0.59663608192456485</v>
      </c>
      <c r="AM912">
        <f t="shared" si="2105"/>
        <v>-0.59663608192456485</v>
      </c>
      <c r="AN912">
        <f t="shared" si="2105"/>
        <v>-0.59663608192456485</v>
      </c>
      <c r="AO912">
        <f t="shared" si="2105"/>
        <v>-9.6636081924564909E-2</v>
      </c>
      <c r="AP912">
        <f t="shared" si="2105"/>
        <v>-9.6636081924564909E-2</v>
      </c>
      <c r="AQ912">
        <f t="shared" si="2105"/>
        <v>-9.6636081924564909E-2</v>
      </c>
      <c r="AR912">
        <f t="shared" si="2105"/>
        <v>1.4033639180754351</v>
      </c>
      <c r="AS912">
        <f t="shared" si="2105"/>
        <v>1.4033639180754351</v>
      </c>
      <c r="AT912">
        <f t="shared" si="2105"/>
        <v>1.4033639180754351</v>
      </c>
      <c r="AU912">
        <f t="shared" si="2105"/>
        <v>-0.59663608192456485</v>
      </c>
      <c r="AV912">
        <f t="shared" si="2105"/>
        <v>-0.59663608192456485</v>
      </c>
      <c r="AW912">
        <f t="shared" si="2105"/>
        <v>-0.59663608192456485</v>
      </c>
      <c r="AX912">
        <f t="shared" si="2105"/>
        <v>-9.6636081924564909E-2</v>
      </c>
      <c r="AY912">
        <f t="shared" si="2105"/>
        <v>-9.6636081924564909E-2</v>
      </c>
      <c r="AZ912">
        <f t="shared" si="2105"/>
        <v>-9.6636081924564909E-2</v>
      </c>
      <c r="BA912">
        <f t="shared" si="2105"/>
        <v>1.4033639180754351</v>
      </c>
      <c r="BB912">
        <f t="shared" si="2105"/>
        <v>1.4033639180754351</v>
      </c>
      <c r="BC912">
        <f t="shared" si="2105"/>
        <v>1.4033639180754351</v>
      </c>
      <c r="BD912">
        <f t="shared" si="2105"/>
        <v>-0.59663608192456485</v>
      </c>
      <c r="BE912">
        <f t="shared" si="2105"/>
        <v>-0.59663608192456485</v>
      </c>
      <c r="BF912">
        <f t="shared" si="2105"/>
        <v>-0.59663608192456485</v>
      </c>
      <c r="BG912">
        <f t="shared" si="2105"/>
        <v>-9.6636081924564909E-2</v>
      </c>
      <c r="BH912">
        <f t="shared" si="2105"/>
        <v>-9.6636081924564909E-2</v>
      </c>
      <c r="BI912">
        <f t="shared" si="2105"/>
        <v>-9.6636081924564909E-2</v>
      </c>
      <c r="BJ912">
        <f t="shared" si="2105"/>
        <v>1.4033639180754351</v>
      </c>
      <c r="BK912">
        <f t="shared" si="2105"/>
        <v>1.4033639180754351</v>
      </c>
      <c r="BL912">
        <f t="shared" si="2105"/>
        <v>1.4033639180754351</v>
      </c>
      <c r="BM912">
        <f t="shared" si="2105"/>
        <v>-0.59663608192456485</v>
      </c>
      <c r="BN912">
        <f t="shared" ref="BN912:CD912" si="2106">BN5-$CE907</f>
        <v>-0.59663608192456485</v>
      </c>
      <c r="BO912">
        <f t="shared" si="2106"/>
        <v>-0.59663608192456485</v>
      </c>
      <c r="BP912">
        <f t="shared" si="2106"/>
        <v>-9.6636081924564909E-2</v>
      </c>
      <c r="BQ912">
        <f t="shared" si="2106"/>
        <v>-9.6636081924564909E-2</v>
      </c>
      <c r="BR912">
        <f t="shared" si="2106"/>
        <v>-9.6636081924564909E-2</v>
      </c>
      <c r="BS912">
        <f t="shared" si="2106"/>
        <v>1.4033639180754351</v>
      </c>
      <c r="BT912">
        <f t="shared" si="2106"/>
        <v>1.4033639180754351</v>
      </c>
      <c r="BU912">
        <f t="shared" si="2106"/>
        <v>1.4033639180754351</v>
      </c>
      <c r="BV912">
        <f t="shared" si="2106"/>
        <v>-0.59663608192456485</v>
      </c>
      <c r="BW912">
        <f t="shared" si="2106"/>
        <v>-0.59663608192456485</v>
      </c>
      <c r="BX912">
        <f t="shared" si="2106"/>
        <v>-0.59663608192456485</v>
      </c>
      <c r="BY912">
        <f t="shared" si="2106"/>
        <v>-9.6636081924564909E-2</v>
      </c>
      <c r="BZ912">
        <f t="shared" si="2106"/>
        <v>-9.6636081924564909E-2</v>
      </c>
      <c r="CA912">
        <f t="shared" si="2106"/>
        <v>-9.6636081924564909E-2</v>
      </c>
      <c r="CB912">
        <f t="shared" si="2106"/>
        <v>1.4033639180754351</v>
      </c>
      <c r="CC912">
        <f t="shared" si="2106"/>
        <v>1.4033639180754351</v>
      </c>
      <c r="CD912">
        <f t="shared" si="2106"/>
        <v>1.4033639180754351</v>
      </c>
    </row>
    <row r="913" spans="1:82" x14ac:dyDescent="0.2">
      <c r="B913">
        <f t="shared" ref="B913:AG913" si="2107">B6-$CE908</f>
        <v>-1.198024970813454</v>
      </c>
      <c r="C913">
        <f t="shared" si="2107"/>
        <v>-0.3091360819245651</v>
      </c>
      <c r="D913">
        <f t="shared" si="2107"/>
        <v>0.80197502918654606</v>
      </c>
      <c r="E913">
        <f t="shared" si="2107"/>
        <v>-1.198024970813454</v>
      </c>
      <c r="F913">
        <f t="shared" si="2107"/>
        <v>-0.3091360819245651</v>
      </c>
      <c r="G913">
        <f t="shared" si="2107"/>
        <v>0.80197502918654606</v>
      </c>
      <c r="H913">
        <f t="shared" si="2107"/>
        <v>-1.198024970813454</v>
      </c>
      <c r="I913">
        <f t="shared" si="2107"/>
        <v>-0.3091360819245651</v>
      </c>
      <c r="J913">
        <f t="shared" si="2107"/>
        <v>0.80197502918654606</v>
      </c>
      <c r="K913">
        <f t="shared" si="2107"/>
        <v>-1.198024970813454</v>
      </c>
      <c r="L913">
        <f t="shared" si="2107"/>
        <v>-0.3091360819245651</v>
      </c>
      <c r="M913">
        <f t="shared" si="2107"/>
        <v>0.80197502918654606</v>
      </c>
      <c r="N913">
        <f t="shared" si="2107"/>
        <v>-1.198024970813454</v>
      </c>
      <c r="O913">
        <f t="shared" si="2107"/>
        <v>-0.3091360819245651</v>
      </c>
      <c r="P913">
        <f t="shared" si="2107"/>
        <v>0.80197502918654606</v>
      </c>
      <c r="Q913">
        <f t="shared" si="2107"/>
        <v>-1.198024970813454</v>
      </c>
      <c r="R913">
        <f t="shared" si="2107"/>
        <v>-0.3091360819245651</v>
      </c>
      <c r="S913">
        <f t="shared" si="2107"/>
        <v>0.80197502918654606</v>
      </c>
      <c r="T913">
        <f t="shared" si="2107"/>
        <v>-1.198024970813454</v>
      </c>
      <c r="U913">
        <f t="shared" si="2107"/>
        <v>-0.3091360819245651</v>
      </c>
      <c r="V913">
        <f t="shared" si="2107"/>
        <v>0.80197502918654606</v>
      </c>
      <c r="W913">
        <f t="shared" si="2107"/>
        <v>-1.198024970813454</v>
      </c>
      <c r="X913">
        <f t="shared" si="2107"/>
        <v>-0.3091360819245651</v>
      </c>
      <c r="Y913">
        <f t="shared" si="2107"/>
        <v>0.80197502918654606</v>
      </c>
      <c r="Z913">
        <f t="shared" si="2107"/>
        <v>-1.198024970813454</v>
      </c>
      <c r="AA913">
        <f t="shared" si="2107"/>
        <v>-0.3091360819245651</v>
      </c>
      <c r="AB913">
        <f t="shared" si="2107"/>
        <v>0.80197502918654606</v>
      </c>
      <c r="AC913">
        <f t="shared" si="2107"/>
        <v>-1.198024970813454</v>
      </c>
      <c r="AD913">
        <f t="shared" si="2107"/>
        <v>-0.3091360819245651</v>
      </c>
      <c r="AE913">
        <f t="shared" si="2107"/>
        <v>0.80197502918654606</v>
      </c>
      <c r="AF913">
        <f t="shared" si="2107"/>
        <v>-1.198024970813454</v>
      </c>
      <c r="AG913">
        <f t="shared" si="2107"/>
        <v>-0.3091360819245651</v>
      </c>
      <c r="AH913">
        <f t="shared" ref="AH913:BM913" si="2108">AH6-$CE908</f>
        <v>0.80197502918654606</v>
      </c>
      <c r="AI913">
        <f t="shared" si="2108"/>
        <v>-1.198024970813454</v>
      </c>
      <c r="AJ913">
        <f t="shared" si="2108"/>
        <v>-0.3091360819245651</v>
      </c>
      <c r="AK913">
        <f t="shared" si="2108"/>
        <v>0.80197502918654606</v>
      </c>
      <c r="AL913">
        <f t="shared" si="2108"/>
        <v>-1.198024970813454</v>
      </c>
      <c r="AM913">
        <f t="shared" si="2108"/>
        <v>-0.3091360819245651</v>
      </c>
      <c r="AN913">
        <f t="shared" si="2108"/>
        <v>0.80197502918654606</v>
      </c>
      <c r="AO913">
        <f t="shared" si="2108"/>
        <v>-1.198024970813454</v>
      </c>
      <c r="AP913">
        <f t="shared" si="2108"/>
        <v>-0.3091360819245651</v>
      </c>
      <c r="AQ913">
        <f t="shared" si="2108"/>
        <v>0.80197502918654606</v>
      </c>
      <c r="AR913">
        <f t="shared" si="2108"/>
        <v>-1.198024970813454</v>
      </c>
      <c r="AS913">
        <f t="shared" si="2108"/>
        <v>-0.3091360819245651</v>
      </c>
      <c r="AT913">
        <f t="shared" si="2108"/>
        <v>0.80197502918654606</v>
      </c>
      <c r="AU913">
        <f t="shared" si="2108"/>
        <v>-1.198024970813454</v>
      </c>
      <c r="AV913">
        <f t="shared" si="2108"/>
        <v>-0.3091360819245651</v>
      </c>
      <c r="AW913">
        <f t="shared" si="2108"/>
        <v>0.80197502918654606</v>
      </c>
      <c r="AX913">
        <f t="shared" si="2108"/>
        <v>-1.198024970813454</v>
      </c>
      <c r="AY913">
        <f t="shared" si="2108"/>
        <v>-0.3091360819245651</v>
      </c>
      <c r="AZ913">
        <f t="shared" si="2108"/>
        <v>0.80197502918654606</v>
      </c>
      <c r="BA913">
        <f t="shared" si="2108"/>
        <v>-1.198024970813454</v>
      </c>
      <c r="BB913">
        <f t="shared" si="2108"/>
        <v>-0.3091360819245651</v>
      </c>
      <c r="BC913">
        <f t="shared" si="2108"/>
        <v>0.80197502918654606</v>
      </c>
      <c r="BD913">
        <f t="shared" si="2108"/>
        <v>-1.198024970813454</v>
      </c>
      <c r="BE913">
        <f t="shared" si="2108"/>
        <v>-0.3091360819245651</v>
      </c>
      <c r="BF913">
        <f t="shared" si="2108"/>
        <v>0.80197502918654606</v>
      </c>
      <c r="BG913">
        <f t="shared" si="2108"/>
        <v>-1.198024970813454</v>
      </c>
      <c r="BH913">
        <f t="shared" si="2108"/>
        <v>-0.3091360819245651</v>
      </c>
      <c r="BI913">
        <f t="shared" si="2108"/>
        <v>0.80197502918654606</v>
      </c>
      <c r="BJ913">
        <f t="shared" si="2108"/>
        <v>-1.198024970813454</v>
      </c>
      <c r="BK913">
        <f t="shared" si="2108"/>
        <v>-0.3091360819245651</v>
      </c>
      <c r="BL913">
        <f t="shared" si="2108"/>
        <v>0.80197502918654606</v>
      </c>
      <c r="BM913">
        <f t="shared" si="2108"/>
        <v>-1.198024970813454</v>
      </c>
      <c r="BN913">
        <f t="shared" ref="BN913:CD913" si="2109">BN6-$CE908</f>
        <v>-0.3091360819245651</v>
      </c>
      <c r="BO913">
        <f t="shared" si="2109"/>
        <v>0.80197502918654606</v>
      </c>
      <c r="BP913">
        <f t="shared" si="2109"/>
        <v>-1.198024970813454</v>
      </c>
      <c r="BQ913">
        <f t="shared" si="2109"/>
        <v>-0.3091360819245651</v>
      </c>
      <c r="BR913">
        <f t="shared" si="2109"/>
        <v>0.80197502918654606</v>
      </c>
      <c r="BS913">
        <f t="shared" si="2109"/>
        <v>-1.198024970813454</v>
      </c>
      <c r="BT913">
        <f t="shared" si="2109"/>
        <v>-0.3091360819245651</v>
      </c>
      <c r="BU913">
        <f t="shared" si="2109"/>
        <v>0.80197502918654606</v>
      </c>
      <c r="BV913">
        <f t="shared" si="2109"/>
        <v>-1.198024970813454</v>
      </c>
      <c r="BW913">
        <f t="shared" si="2109"/>
        <v>-0.3091360819245651</v>
      </c>
      <c r="BX913">
        <f t="shared" si="2109"/>
        <v>0.80197502918654606</v>
      </c>
      <c r="BY913">
        <f t="shared" si="2109"/>
        <v>-1.198024970813454</v>
      </c>
      <c r="BZ913">
        <f t="shared" si="2109"/>
        <v>-0.3091360819245651</v>
      </c>
      <c r="CA913">
        <f t="shared" si="2109"/>
        <v>0.80197502918654606</v>
      </c>
      <c r="CB913">
        <f t="shared" si="2109"/>
        <v>-1.198024970813454</v>
      </c>
      <c r="CC913">
        <f t="shared" si="2109"/>
        <v>-0.3091360819245651</v>
      </c>
      <c r="CD913">
        <f t="shared" si="2109"/>
        <v>0.80197502918654606</v>
      </c>
    </row>
    <row r="915" spans="1:82" x14ac:dyDescent="0.2">
      <c r="A915" s="3" t="s">
        <v>419</v>
      </c>
      <c r="B915">
        <f t="array" ref="B915:E918">-$CE$7*MMULT(B905:CD908,TRANSPOSE(B910:CD913))</f>
        <v>-53.057893613793055</v>
      </c>
      <c r="C915">
        <v>0.45685547435418716</v>
      </c>
      <c r="D915">
        <v>0.45685547435417756</v>
      </c>
      <c r="E915">
        <v>0.45685547435417506</v>
      </c>
    </row>
    <row r="916" spans="1:82" x14ac:dyDescent="0.2">
      <c r="B916">
        <v>-0.32919413301189993</v>
      </c>
      <c r="C916">
        <v>-72.056325700634076</v>
      </c>
      <c r="D916">
        <v>-0.32919413301188077</v>
      </c>
      <c r="E916">
        <v>-0.32919413301188055</v>
      </c>
    </row>
    <row r="917" spans="1:82" x14ac:dyDescent="0.2">
      <c r="B917">
        <v>0.35770277524985622</v>
      </c>
      <c r="C917">
        <v>0.35770277524984895</v>
      </c>
      <c r="D917">
        <v>-68.494823891705451</v>
      </c>
      <c r="E917">
        <v>0.35770277524983624</v>
      </c>
    </row>
    <row r="918" spans="1:82" x14ac:dyDescent="0.2">
      <c r="B918">
        <v>-0.18575442363852043</v>
      </c>
      <c r="C918">
        <v>-0.18575442363851621</v>
      </c>
      <c r="D918">
        <v>-0.18575442363851086</v>
      </c>
      <c r="E918">
        <v>-78.323496786076205</v>
      </c>
    </row>
  </sheetData>
  <sheetProtection sheet="1" objects="1" scenarios="1"/>
  <mergeCells count="4">
    <mergeCell ref="A1:D1"/>
    <mergeCell ref="A10:D10"/>
    <mergeCell ref="K10:M10"/>
    <mergeCell ref="A30:J30"/>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
    <tabColor rgb="FFFF9999"/>
  </sheetPr>
  <dimension ref="A1:E139"/>
  <sheetViews>
    <sheetView workbookViewId="0"/>
  </sheetViews>
  <sheetFormatPr defaultColWidth="8.85546875" defaultRowHeight="12.75" x14ac:dyDescent="0.2"/>
  <cols>
    <col min="1" max="1" width="13.7109375" customWidth="1"/>
    <col min="2" max="6" width="14.42578125" customWidth="1"/>
    <col min="7" max="7" width="20.28515625" customWidth="1"/>
    <col min="8" max="17" width="14.42578125" customWidth="1"/>
  </cols>
  <sheetData>
    <row r="1" spans="1:5" x14ac:dyDescent="0.2">
      <c r="A1" s="2" t="s">
        <v>420</v>
      </c>
    </row>
    <row r="2" spans="1:5" x14ac:dyDescent="0.2">
      <c r="A2" s="3" t="s">
        <v>421</v>
      </c>
      <c r="B2" s="3" t="s">
        <v>422</v>
      </c>
      <c r="C2" s="3" t="s">
        <v>423</v>
      </c>
      <c r="D2" s="3" t="s">
        <v>424</v>
      </c>
      <c r="E2" s="26" t="s">
        <v>425</v>
      </c>
    </row>
    <row r="3" spans="1:5" x14ac:dyDescent="0.2">
      <c r="A3">
        <f>IF(ISBLANK(DemandPredictionModel!C12),0,EXP(SUMPRODUCT(DemandPredictionModel!C12:C15,MaxLikelihoodSolver!$K$12:$K$15)))</f>
        <v>0.38960146184540545</v>
      </c>
      <c r="B3">
        <f>IF(ISBLANK(DemandPredictionModel!D12),0,EXP(SUMPRODUCT(DemandPredictionModel!D12:D15,MaxLikelihoodSolver!$K$12:$K$15)))</f>
        <v>0.37106846096348001</v>
      </c>
      <c r="C3">
        <f>IF(ISBLANK(DemandPredictionModel!E12),0,EXP(SUMPRODUCT(DemandPredictionModel!E12:E15,MaxLikelihoodSolver!$K$12:$K$15)))</f>
        <v>0.99702980278515796</v>
      </c>
      <c r="D3">
        <f>IF(ISBLANK(DemandPredictionModel!F12),0,EXP(SUMPRODUCT(DemandPredictionModel!F12:F15,MaxLikelihoodSolver!$K$12:$K$15)))</f>
        <v>0.62162730343618777</v>
      </c>
      <c r="E3">
        <f>SUM(A3:D3)</f>
        <v>2.3793270290302311</v>
      </c>
    </row>
    <row r="6" spans="1:5" x14ac:dyDescent="0.2">
      <c r="A6" s="26" t="s">
        <v>426</v>
      </c>
    </row>
    <row r="7" spans="1:5" x14ac:dyDescent="0.2">
      <c r="A7" s="18">
        <f>SUMPRODUCT(DemandPredictionModel!$C$6:$C$8,DemandPredictionModel!$C$24:$C$26)</f>
        <v>0.86221077764176091</v>
      </c>
      <c r="C7" s="3" t="s">
        <v>427</v>
      </c>
    </row>
    <row r="8" spans="1:5" x14ac:dyDescent="0.2">
      <c r="A8" s="18">
        <f>EXP($A$7+marginalCost*DemandPredictionModel!$C$5-1)/PredictionSolver!$E$3</f>
        <v>0.28650117069574804</v>
      </c>
      <c r="C8" s="3" t="s">
        <v>428</v>
      </c>
    </row>
    <row r="9" spans="1:5" x14ac:dyDescent="0.2">
      <c r="A9">
        <v>1</v>
      </c>
      <c r="C9" s="3" t="s">
        <v>429</v>
      </c>
    </row>
    <row r="10" spans="1:5" x14ac:dyDescent="0.2">
      <c r="A10" s="18">
        <f>A9 - (A9*EXP(A9)-$A$8)/((EXP(A9)*(A9+1) - (A9+2)*(A9*EXP(A9)-$A$8)/(2*A9+2)))</f>
        <v>0.32688523806811032</v>
      </c>
      <c r="C10" s="3" t="s">
        <v>430</v>
      </c>
    </row>
    <row r="11" spans="1:5" x14ac:dyDescent="0.2">
      <c r="A11" s="18">
        <f t="shared" ref="A11:A74" si="0">A10 - (A10*EXP(A10)-$A$8)/((EXP(A10)*(A10+1) - (A10+2)*(A10*EXP(A10)-$A$8)/(2*A10+2)))</f>
        <v>0.22841850149701809</v>
      </c>
      <c r="C11" s="3" t="s">
        <v>431</v>
      </c>
    </row>
    <row r="12" spans="1:5" x14ac:dyDescent="0.2">
      <c r="A12" s="18">
        <f t="shared" si="0"/>
        <v>0.22807371858903749</v>
      </c>
      <c r="C12" s="3" t="s">
        <v>432</v>
      </c>
    </row>
    <row r="13" spans="1:5" x14ac:dyDescent="0.2">
      <c r="A13" s="18">
        <f t="shared" si="0"/>
        <v>0.22807371857326955</v>
      </c>
      <c r="C13" s="3" t="s">
        <v>433</v>
      </c>
    </row>
    <row r="14" spans="1:5" x14ac:dyDescent="0.2">
      <c r="A14" s="18">
        <f t="shared" si="0"/>
        <v>0.22807371857326955</v>
      </c>
      <c r="C14" s="3" t="s">
        <v>434</v>
      </c>
    </row>
    <row r="15" spans="1:5" x14ac:dyDescent="0.2">
      <c r="A15" s="18">
        <f t="shared" si="0"/>
        <v>0.22807371857326955</v>
      </c>
      <c r="C15" s="3" t="s">
        <v>435</v>
      </c>
    </row>
    <row r="16" spans="1:5" x14ac:dyDescent="0.2">
      <c r="A16" s="18">
        <f t="shared" si="0"/>
        <v>0.22807371857326955</v>
      </c>
      <c r="C16" s="3" t="s">
        <v>436</v>
      </c>
    </row>
    <row r="17" spans="1:3" x14ac:dyDescent="0.2">
      <c r="A17" s="18">
        <f t="shared" si="0"/>
        <v>0.22807371857326955</v>
      </c>
      <c r="C17" s="3" t="s">
        <v>437</v>
      </c>
    </row>
    <row r="18" spans="1:3" x14ac:dyDescent="0.2">
      <c r="A18" s="18">
        <f t="shared" si="0"/>
        <v>0.22807371857326955</v>
      </c>
      <c r="C18" s="3" t="s">
        <v>438</v>
      </c>
    </row>
    <row r="19" spans="1:3" x14ac:dyDescent="0.2">
      <c r="A19" s="18">
        <f t="shared" si="0"/>
        <v>0.22807371857326955</v>
      </c>
      <c r="C19" s="3" t="s">
        <v>439</v>
      </c>
    </row>
    <row r="20" spans="1:3" x14ac:dyDescent="0.2">
      <c r="A20" s="18">
        <f t="shared" si="0"/>
        <v>0.22807371857326955</v>
      </c>
      <c r="C20" s="3" t="s">
        <v>440</v>
      </c>
    </row>
    <row r="21" spans="1:3" x14ac:dyDescent="0.2">
      <c r="A21" s="18">
        <f t="shared" si="0"/>
        <v>0.22807371857326955</v>
      </c>
      <c r="C21" s="3" t="s">
        <v>441</v>
      </c>
    </row>
    <row r="22" spans="1:3" x14ac:dyDescent="0.2">
      <c r="A22" s="18">
        <f t="shared" si="0"/>
        <v>0.22807371857326955</v>
      </c>
      <c r="C22" s="3" t="s">
        <v>442</v>
      </c>
    </row>
    <row r="23" spans="1:3" x14ac:dyDescent="0.2">
      <c r="A23" s="18">
        <f t="shared" si="0"/>
        <v>0.22807371857326955</v>
      </c>
      <c r="C23" s="3" t="s">
        <v>443</v>
      </c>
    </row>
    <row r="24" spans="1:3" x14ac:dyDescent="0.2">
      <c r="A24" s="18">
        <f t="shared" si="0"/>
        <v>0.22807371857326955</v>
      </c>
      <c r="C24" s="3" t="s">
        <v>444</v>
      </c>
    </row>
    <row r="25" spans="1:3" x14ac:dyDescent="0.2">
      <c r="A25" s="18">
        <f t="shared" si="0"/>
        <v>0.22807371857326955</v>
      </c>
      <c r="C25" s="3" t="s">
        <v>445</v>
      </c>
    </row>
    <row r="26" spans="1:3" x14ac:dyDescent="0.2">
      <c r="A26" s="18">
        <f t="shared" si="0"/>
        <v>0.22807371857326955</v>
      </c>
      <c r="C26" s="3" t="s">
        <v>446</v>
      </c>
    </row>
    <row r="27" spans="1:3" x14ac:dyDescent="0.2">
      <c r="A27" s="18">
        <f t="shared" si="0"/>
        <v>0.22807371857326955</v>
      </c>
      <c r="C27" s="3" t="s">
        <v>447</v>
      </c>
    </row>
    <row r="28" spans="1:3" x14ac:dyDescent="0.2">
      <c r="A28" s="18">
        <f t="shared" si="0"/>
        <v>0.22807371857326955</v>
      </c>
      <c r="C28" s="3" t="s">
        <v>448</v>
      </c>
    </row>
    <row r="29" spans="1:3" x14ac:dyDescent="0.2">
      <c r="A29" s="18">
        <f t="shared" si="0"/>
        <v>0.22807371857326955</v>
      </c>
      <c r="C29" s="3" t="s">
        <v>449</v>
      </c>
    </row>
    <row r="30" spans="1:3" x14ac:dyDescent="0.2">
      <c r="A30" s="18">
        <f t="shared" si="0"/>
        <v>0.22807371857326955</v>
      </c>
      <c r="C30" s="3" t="s">
        <v>450</v>
      </c>
    </row>
    <row r="31" spans="1:3" x14ac:dyDescent="0.2">
      <c r="A31" s="18">
        <f t="shared" si="0"/>
        <v>0.22807371857326955</v>
      </c>
      <c r="C31" s="3" t="s">
        <v>451</v>
      </c>
    </row>
    <row r="32" spans="1:3" x14ac:dyDescent="0.2">
      <c r="A32" s="18">
        <f t="shared" si="0"/>
        <v>0.22807371857326955</v>
      </c>
      <c r="C32" s="3" t="s">
        <v>452</v>
      </c>
    </row>
    <row r="33" spans="1:3" x14ac:dyDescent="0.2">
      <c r="A33" s="18">
        <f t="shared" si="0"/>
        <v>0.22807371857326955</v>
      </c>
      <c r="C33" s="3" t="s">
        <v>453</v>
      </c>
    </row>
    <row r="34" spans="1:3" x14ac:dyDescent="0.2">
      <c r="A34" s="18">
        <f t="shared" si="0"/>
        <v>0.22807371857326955</v>
      </c>
      <c r="C34" s="3" t="s">
        <v>454</v>
      </c>
    </row>
    <row r="35" spans="1:3" x14ac:dyDescent="0.2">
      <c r="A35" s="18">
        <f t="shared" si="0"/>
        <v>0.22807371857326955</v>
      </c>
      <c r="C35" s="3" t="s">
        <v>455</v>
      </c>
    </row>
    <row r="36" spans="1:3" x14ac:dyDescent="0.2">
      <c r="A36" s="18">
        <f t="shared" si="0"/>
        <v>0.22807371857326955</v>
      </c>
      <c r="C36" s="3" t="s">
        <v>456</v>
      </c>
    </row>
    <row r="37" spans="1:3" x14ac:dyDescent="0.2">
      <c r="A37" s="18">
        <f t="shared" si="0"/>
        <v>0.22807371857326955</v>
      </c>
      <c r="C37" s="3" t="s">
        <v>457</v>
      </c>
    </row>
    <row r="38" spans="1:3" x14ac:dyDescent="0.2">
      <c r="A38" s="18">
        <f t="shared" si="0"/>
        <v>0.22807371857326955</v>
      </c>
      <c r="C38" s="3" t="s">
        <v>458</v>
      </c>
    </row>
    <row r="39" spans="1:3" x14ac:dyDescent="0.2">
      <c r="A39" s="18">
        <f t="shared" si="0"/>
        <v>0.22807371857326955</v>
      </c>
      <c r="C39" s="3" t="s">
        <v>459</v>
      </c>
    </row>
    <row r="40" spans="1:3" x14ac:dyDescent="0.2">
      <c r="A40" s="18">
        <f t="shared" si="0"/>
        <v>0.22807371857326955</v>
      </c>
      <c r="C40" s="3" t="s">
        <v>460</v>
      </c>
    </row>
    <row r="41" spans="1:3" x14ac:dyDescent="0.2">
      <c r="A41" s="18">
        <f t="shared" si="0"/>
        <v>0.22807371857326955</v>
      </c>
      <c r="C41" s="3" t="s">
        <v>461</v>
      </c>
    </row>
    <row r="42" spans="1:3" x14ac:dyDescent="0.2">
      <c r="A42" s="18">
        <f t="shared" si="0"/>
        <v>0.22807371857326955</v>
      </c>
      <c r="C42" s="3" t="s">
        <v>462</v>
      </c>
    </row>
    <row r="43" spans="1:3" x14ac:dyDescent="0.2">
      <c r="A43" s="18">
        <f t="shared" si="0"/>
        <v>0.22807371857326955</v>
      </c>
      <c r="C43" s="3" t="s">
        <v>463</v>
      </c>
    </row>
    <row r="44" spans="1:3" x14ac:dyDescent="0.2">
      <c r="A44" s="18">
        <f t="shared" si="0"/>
        <v>0.22807371857326955</v>
      </c>
      <c r="C44" s="3" t="s">
        <v>464</v>
      </c>
    </row>
    <row r="45" spans="1:3" x14ac:dyDescent="0.2">
      <c r="A45" s="18">
        <f t="shared" si="0"/>
        <v>0.22807371857326955</v>
      </c>
      <c r="C45" s="3" t="s">
        <v>465</v>
      </c>
    </row>
    <row r="46" spans="1:3" x14ac:dyDescent="0.2">
      <c r="A46" s="18">
        <f t="shared" si="0"/>
        <v>0.22807371857326955</v>
      </c>
      <c r="C46" s="3" t="s">
        <v>466</v>
      </c>
    </row>
    <row r="47" spans="1:3" x14ac:dyDescent="0.2">
      <c r="A47" s="18">
        <f t="shared" si="0"/>
        <v>0.22807371857326955</v>
      </c>
      <c r="C47" s="3" t="s">
        <v>467</v>
      </c>
    </row>
    <row r="48" spans="1:3" x14ac:dyDescent="0.2">
      <c r="A48" s="18">
        <f t="shared" si="0"/>
        <v>0.22807371857326955</v>
      </c>
      <c r="C48" s="3" t="s">
        <v>468</v>
      </c>
    </row>
    <row r="49" spans="1:3" x14ac:dyDescent="0.2">
      <c r="A49" s="18">
        <f t="shared" si="0"/>
        <v>0.22807371857326955</v>
      </c>
      <c r="C49" s="3" t="s">
        <v>469</v>
      </c>
    </row>
    <row r="50" spans="1:3" x14ac:dyDescent="0.2">
      <c r="A50" s="18">
        <f t="shared" si="0"/>
        <v>0.22807371857326955</v>
      </c>
      <c r="C50" s="3" t="s">
        <v>470</v>
      </c>
    </row>
    <row r="51" spans="1:3" x14ac:dyDescent="0.2">
      <c r="A51" s="18">
        <f t="shared" si="0"/>
        <v>0.22807371857326955</v>
      </c>
      <c r="C51" s="3" t="s">
        <v>471</v>
      </c>
    </row>
    <row r="52" spans="1:3" x14ac:dyDescent="0.2">
      <c r="A52" s="18">
        <f t="shared" si="0"/>
        <v>0.22807371857326955</v>
      </c>
      <c r="C52" s="3" t="s">
        <v>472</v>
      </c>
    </row>
    <row r="53" spans="1:3" x14ac:dyDescent="0.2">
      <c r="A53" s="18">
        <f t="shared" si="0"/>
        <v>0.22807371857326955</v>
      </c>
      <c r="C53" s="3" t="s">
        <v>473</v>
      </c>
    </row>
    <row r="54" spans="1:3" x14ac:dyDescent="0.2">
      <c r="A54" s="18">
        <f t="shared" si="0"/>
        <v>0.22807371857326955</v>
      </c>
      <c r="C54" s="3" t="s">
        <v>474</v>
      </c>
    </row>
    <row r="55" spans="1:3" x14ac:dyDescent="0.2">
      <c r="A55" s="18">
        <f t="shared" si="0"/>
        <v>0.22807371857326955</v>
      </c>
      <c r="C55" s="3" t="s">
        <v>475</v>
      </c>
    </row>
    <row r="56" spans="1:3" x14ac:dyDescent="0.2">
      <c r="A56" s="18">
        <f t="shared" si="0"/>
        <v>0.22807371857326955</v>
      </c>
      <c r="C56" s="3" t="s">
        <v>476</v>
      </c>
    </row>
    <row r="57" spans="1:3" x14ac:dyDescent="0.2">
      <c r="A57" s="18">
        <f t="shared" si="0"/>
        <v>0.22807371857326955</v>
      </c>
      <c r="C57" s="3" t="s">
        <v>477</v>
      </c>
    </row>
    <row r="58" spans="1:3" x14ac:dyDescent="0.2">
      <c r="A58" s="18">
        <f t="shared" si="0"/>
        <v>0.22807371857326955</v>
      </c>
      <c r="C58" s="3" t="s">
        <v>478</v>
      </c>
    </row>
    <row r="59" spans="1:3" x14ac:dyDescent="0.2">
      <c r="A59" s="18">
        <f t="shared" si="0"/>
        <v>0.22807371857326955</v>
      </c>
      <c r="C59" s="3" t="s">
        <v>479</v>
      </c>
    </row>
    <row r="60" spans="1:3" x14ac:dyDescent="0.2">
      <c r="A60" s="18">
        <f t="shared" si="0"/>
        <v>0.22807371857326955</v>
      </c>
      <c r="C60" s="3" t="s">
        <v>480</v>
      </c>
    </row>
    <row r="61" spans="1:3" x14ac:dyDescent="0.2">
      <c r="A61" s="18">
        <f t="shared" si="0"/>
        <v>0.22807371857326955</v>
      </c>
      <c r="C61" s="3" t="s">
        <v>481</v>
      </c>
    </row>
    <row r="62" spans="1:3" x14ac:dyDescent="0.2">
      <c r="A62" s="18">
        <f t="shared" si="0"/>
        <v>0.22807371857326955</v>
      </c>
      <c r="C62" s="3" t="s">
        <v>482</v>
      </c>
    </row>
    <row r="63" spans="1:3" x14ac:dyDescent="0.2">
      <c r="A63" s="18">
        <f t="shared" si="0"/>
        <v>0.22807371857326955</v>
      </c>
      <c r="C63" s="3" t="s">
        <v>483</v>
      </c>
    </row>
    <row r="64" spans="1:3" x14ac:dyDescent="0.2">
      <c r="A64" s="18">
        <f t="shared" si="0"/>
        <v>0.22807371857326955</v>
      </c>
      <c r="C64" s="3" t="s">
        <v>484</v>
      </c>
    </row>
    <row r="65" spans="1:3" x14ac:dyDescent="0.2">
      <c r="A65" s="18">
        <f t="shared" si="0"/>
        <v>0.22807371857326955</v>
      </c>
      <c r="C65" s="3" t="s">
        <v>485</v>
      </c>
    </row>
    <row r="66" spans="1:3" x14ac:dyDescent="0.2">
      <c r="A66" s="18">
        <f t="shared" si="0"/>
        <v>0.22807371857326955</v>
      </c>
      <c r="C66" s="3" t="s">
        <v>486</v>
      </c>
    </row>
    <row r="67" spans="1:3" x14ac:dyDescent="0.2">
      <c r="A67" s="18">
        <f t="shared" si="0"/>
        <v>0.22807371857326955</v>
      </c>
      <c r="C67" s="3" t="s">
        <v>487</v>
      </c>
    </row>
    <row r="68" spans="1:3" x14ac:dyDescent="0.2">
      <c r="A68" s="18">
        <f t="shared" si="0"/>
        <v>0.22807371857326955</v>
      </c>
      <c r="C68" s="3" t="s">
        <v>488</v>
      </c>
    </row>
    <row r="69" spans="1:3" x14ac:dyDescent="0.2">
      <c r="A69" s="18">
        <f t="shared" si="0"/>
        <v>0.22807371857326955</v>
      </c>
      <c r="C69" s="3" t="s">
        <v>489</v>
      </c>
    </row>
    <row r="70" spans="1:3" x14ac:dyDescent="0.2">
      <c r="A70" s="18">
        <f t="shared" si="0"/>
        <v>0.22807371857326955</v>
      </c>
      <c r="C70" s="3" t="s">
        <v>490</v>
      </c>
    </row>
    <row r="71" spans="1:3" x14ac:dyDescent="0.2">
      <c r="A71" s="18">
        <f t="shared" si="0"/>
        <v>0.22807371857326955</v>
      </c>
      <c r="C71" s="3" t="s">
        <v>491</v>
      </c>
    </row>
    <row r="72" spans="1:3" x14ac:dyDescent="0.2">
      <c r="A72" s="18">
        <f t="shared" si="0"/>
        <v>0.22807371857326955</v>
      </c>
      <c r="C72" s="3" t="s">
        <v>492</v>
      </c>
    </row>
    <row r="73" spans="1:3" x14ac:dyDescent="0.2">
      <c r="A73" s="18">
        <f t="shared" si="0"/>
        <v>0.22807371857326955</v>
      </c>
      <c r="C73" s="3" t="s">
        <v>493</v>
      </c>
    </row>
    <row r="74" spans="1:3" x14ac:dyDescent="0.2">
      <c r="A74" s="18">
        <f t="shared" si="0"/>
        <v>0.22807371857326955</v>
      </c>
      <c r="C74" s="3" t="s">
        <v>494</v>
      </c>
    </row>
    <row r="75" spans="1:3" x14ac:dyDescent="0.2">
      <c r="A75" s="18">
        <f t="shared" ref="A75:A131" si="1">A74 - (A74*EXP(A74)-$A$8)/((EXP(A74)*(A74+1) - (A74+2)*(A74*EXP(A74)-$A$8)/(2*A74+2)))</f>
        <v>0.22807371857326955</v>
      </c>
      <c r="C75" s="3" t="s">
        <v>495</v>
      </c>
    </row>
    <row r="76" spans="1:3" x14ac:dyDescent="0.2">
      <c r="A76" s="18">
        <f t="shared" si="1"/>
        <v>0.22807371857326955</v>
      </c>
      <c r="C76" s="3" t="s">
        <v>496</v>
      </c>
    </row>
    <row r="77" spans="1:3" x14ac:dyDescent="0.2">
      <c r="A77" s="18">
        <f t="shared" si="1"/>
        <v>0.22807371857326955</v>
      </c>
      <c r="C77" s="3" t="s">
        <v>497</v>
      </c>
    </row>
    <row r="78" spans="1:3" x14ac:dyDescent="0.2">
      <c r="A78" s="18">
        <f t="shared" si="1"/>
        <v>0.22807371857326955</v>
      </c>
      <c r="C78" s="3" t="s">
        <v>498</v>
      </c>
    </row>
    <row r="79" spans="1:3" x14ac:dyDescent="0.2">
      <c r="A79" s="18">
        <f t="shared" si="1"/>
        <v>0.22807371857326955</v>
      </c>
      <c r="C79" s="3" t="s">
        <v>499</v>
      </c>
    </row>
    <row r="80" spans="1:3" x14ac:dyDescent="0.2">
      <c r="A80" s="18">
        <f t="shared" si="1"/>
        <v>0.22807371857326955</v>
      </c>
      <c r="C80" s="3" t="s">
        <v>500</v>
      </c>
    </row>
    <row r="81" spans="1:3" x14ac:dyDescent="0.2">
      <c r="A81" s="18">
        <f t="shared" si="1"/>
        <v>0.22807371857326955</v>
      </c>
      <c r="C81" s="3" t="s">
        <v>501</v>
      </c>
    </row>
    <row r="82" spans="1:3" x14ac:dyDescent="0.2">
      <c r="A82" s="18">
        <f t="shared" si="1"/>
        <v>0.22807371857326955</v>
      </c>
      <c r="C82" s="3" t="s">
        <v>502</v>
      </c>
    </row>
    <row r="83" spans="1:3" x14ac:dyDescent="0.2">
      <c r="A83" s="18">
        <f t="shared" si="1"/>
        <v>0.22807371857326955</v>
      </c>
      <c r="C83" s="3" t="s">
        <v>503</v>
      </c>
    </row>
    <row r="84" spans="1:3" x14ac:dyDescent="0.2">
      <c r="A84" s="18">
        <f t="shared" si="1"/>
        <v>0.22807371857326955</v>
      </c>
      <c r="C84" s="3" t="s">
        <v>504</v>
      </c>
    </row>
    <row r="85" spans="1:3" x14ac:dyDescent="0.2">
      <c r="A85" s="18">
        <f t="shared" si="1"/>
        <v>0.22807371857326955</v>
      </c>
      <c r="C85" s="3" t="s">
        <v>505</v>
      </c>
    </row>
    <row r="86" spans="1:3" x14ac:dyDescent="0.2">
      <c r="A86" s="18">
        <f t="shared" si="1"/>
        <v>0.22807371857326955</v>
      </c>
      <c r="C86" s="3" t="s">
        <v>506</v>
      </c>
    </row>
    <row r="87" spans="1:3" x14ac:dyDescent="0.2">
      <c r="A87" s="18">
        <f t="shared" si="1"/>
        <v>0.22807371857326955</v>
      </c>
      <c r="C87" s="3" t="s">
        <v>507</v>
      </c>
    </row>
    <row r="88" spans="1:3" x14ac:dyDescent="0.2">
      <c r="A88" s="18">
        <f t="shared" si="1"/>
        <v>0.22807371857326955</v>
      </c>
      <c r="C88" s="3" t="s">
        <v>508</v>
      </c>
    </row>
    <row r="89" spans="1:3" x14ac:dyDescent="0.2">
      <c r="A89" s="18">
        <f t="shared" si="1"/>
        <v>0.22807371857326955</v>
      </c>
      <c r="C89" s="3" t="s">
        <v>509</v>
      </c>
    </row>
    <row r="90" spans="1:3" x14ac:dyDescent="0.2">
      <c r="A90" s="18">
        <f t="shared" si="1"/>
        <v>0.22807371857326955</v>
      </c>
      <c r="C90" s="3" t="s">
        <v>510</v>
      </c>
    </row>
    <row r="91" spans="1:3" x14ac:dyDescent="0.2">
      <c r="A91" s="18">
        <f t="shared" si="1"/>
        <v>0.22807371857326955</v>
      </c>
      <c r="C91" s="3" t="s">
        <v>511</v>
      </c>
    </row>
    <row r="92" spans="1:3" x14ac:dyDescent="0.2">
      <c r="A92" s="18">
        <f t="shared" si="1"/>
        <v>0.22807371857326955</v>
      </c>
      <c r="C92" s="3" t="s">
        <v>512</v>
      </c>
    </row>
    <row r="93" spans="1:3" x14ac:dyDescent="0.2">
      <c r="A93" s="18">
        <f t="shared" si="1"/>
        <v>0.22807371857326955</v>
      </c>
      <c r="C93" s="3" t="s">
        <v>513</v>
      </c>
    </row>
    <row r="94" spans="1:3" x14ac:dyDescent="0.2">
      <c r="A94" s="18">
        <f t="shared" si="1"/>
        <v>0.22807371857326955</v>
      </c>
      <c r="C94" s="3" t="s">
        <v>514</v>
      </c>
    </row>
    <row r="95" spans="1:3" x14ac:dyDescent="0.2">
      <c r="A95" s="18">
        <f t="shared" si="1"/>
        <v>0.22807371857326955</v>
      </c>
      <c r="C95" s="3" t="s">
        <v>515</v>
      </c>
    </row>
    <row r="96" spans="1:3" x14ac:dyDescent="0.2">
      <c r="A96" s="18">
        <f t="shared" si="1"/>
        <v>0.22807371857326955</v>
      </c>
      <c r="C96" s="3" t="s">
        <v>516</v>
      </c>
    </row>
    <row r="97" spans="1:3" x14ac:dyDescent="0.2">
      <c r="A97" s="18">
        <f t="shared" si="1"/>
        <v>0.22807371857326955</v>
      </c>
      <c r="C97" s="3" t="s">
        <v>517</v>
      </c>
    </row>
    <row r="98" spans="1:3" x14ac:dyDescent="0.2">
      <c r="A98" s="18">
        <f t="shared" si="1"/>
        <v>0.22807371857326955</v>
      </c>
      <c r="C98" s="3" t="s">
        <v>518</v>
      </c>
    </row>
    <row r="99" spans="1:3" x14ac:dyDescent="0.2">
      <c r="A99" s="18">
        <f t="shared" si="1"/>
        <v>0.22807371857326955</v>
      </c>
      <c r="C99" s="3" t="s">
        <v>519</v>
      </c>
    </row>
    <row r="100" spans="1:3" x14ac:dyDescent="0.2">
      <c r="A100" s="18">
        <f t="shared" si="1"/>
        <v>0.22807371857326955</v>
      </c>
      <c r="C100" s="3" t="s">
        <v>520</v>
      </c>
    </row>
    <row r="101" spans="1:3" x14ac:dyDescent="0.2">
      <c r="A101" s="18">
        <f t="shared" si="1"/>
        <v>0.22807371857326955</v>
      </c>
      <c r="C101" s="3" t="s">
        <v>521</v>
      </c>
    </row>
    <row r="102" spans="1:3" x14ac:dyDescent="0.2">
      <c r="A102" s="18">
        <f t="shared" si="1"/>
        <v>0.22807371857326955</v>
      </c>
      <c r="C102" s="3" t="s">
        <v>522</v>
      </c>
    </row>
    <row r="103" spans="1:3" x14ac:dyDescent="0.2">
      <c r="A103" s="18">
        <f t="shared" si="1"/>
        <v>0.22807371857326955</v>
      </c>
      <c r="C103" s="3" t="s">
        <v>523</v>
      </c>
    </row>
    <row r="104" spans="1:3" x14ac:dyDescent="0.2">
      <c r="A104" s="18">
        <f t="shared" si="1"/>
        <v>0.22807371857326955</v>
      </c>
      <c r="C104" s="3" t="s">
        <v>524</v>
      </c>
    </row>
    <row r="105" spans="1:3" x14ac:dyDescent="0.2">
      <c r="A105" s="18">
        <f t="shared" si="1"/>
        <v>0.22807371857326955</v>
      </c>
      <c r="C105" s="3" t="s">
        <v>525</v>
      </c>
    </row>
    <row r="106" spans="1:3" x14ac:dyDescent="0.2">
      <c r="A106" s="18">
        <f t="shared" si="1"/>
        <v>0.22807371857326955</v>
      </c>
      <c r="C106" s="3" t="s">
        <v>526</v>
      </c>
    </row>
    <row r="107" spans="1:3" x14ac:dyDescent="0.2">
      <c r="A107" s="18">
        <f t="shared" si="1"/>
        <v>0.22807371857326955</v>
      </c>
      <c r="C107" s="3" t="s">
        <v>527</v>
      </c>
    </row>
    <row r="108" spans="1:3" x14ac:dyDescent="0.2">
      <c r="A108" s="18">
        <f t="shared" si="1"/>
        <v>0.22807371857326955</v>
      </c>
      <c r="C108" s="3" t="s">
        <v>528</v>
      </c>
    </row>
    <row r="109" spans="1:3" x14ac:dyDescent="0.2">
      <c r="A109" s="18">
        <f t="shared" si="1"/>
        <v>0.22807371857326955</v>
      </c>
      <c r="C109" s="3" t="s">
        <v>529</v>
      </c>
    </row>
    <row r="110" spans="1:3" x14ac:dyDescent="0.2">
      <c r="A110" s="18">
        <f t="shared" si="1"/>
        <v>0.22807371857326955</v>
      </c>
      <c r="C110" s="3" t="s">
        <v>530</v>
      </c>
    </row>
    <row r="111" spans="1:3" x14ac:dyDescent="0.2">
      <c r="A111" s="18">
        <f t="shared" si="1"/>
        <v>0.22807371857326955</v>
      </c>
      <c r="C111" s="3" t="s">
        <v>531</v>
      </c>
    </row>
    <row r="112" spans="1:3" x14ac:dyDescent="0.2">
      <c r="A112" s="18">
        <f t="shared" si="1"/>
        <v>0.22807371857326955</v>
      </c>
      <c r="C112" s="3" t="s">
        <v>532</v>
      </c>
    </row>
    <row r="113" spans="1:3" x14ac:dyDescent="0.2">
      <c r="A113" s="18">
        <f t="shared" si="1"/>
        <v>0.22807371857326955</v>
      </c>
      <c r="C113" s="3" t="s">
        <v>533</v>
      </c>
    </row>
    <row r="114" spans="1:3" x14ac:dyDescent="0.2">
      <c r="A114" s="18">
        <f t="shared" si="1"/>
        <v>0.22807371857326955</v>
      </c>
      <c r="C114" s="3" t="s">
        <v>534</v>
      </c>
    </row>
    <row r="115" spans="1:3" x14ac:dyDescent="0.2">
      <c r="A115" s="18">
        <f t="shared" si="1"/>
        <v>0.22807371857326955</v>
      </c>
      <c r="C115" s="3" t="s">
        <v>535</v>
      </c>
    </row>
    <row r="116" spans="1:3" x14ac:dyDescent="0.2">
      <c r="A116" s="18">
        <f t="shared" si="1"/>
        <v>0.22807371857326955</v>
      </c>
      <c r="C116" s="3" t="s">
        <v>536</v>
      </c>
    </row>
    <row r="117" spans="1:3" x14ac:dyDescent="0.2">
      <c r="A117" s="18">
        <f t="shared" si="1"/>
        <v>0.22807371857326955</v>
      </c>
      <c r="C117" s="3" t="s">
        <v>537</v>
      </c>
    </row>
    <row r="118" spans="1:3" x14ac:dyDescent="0.2">
      <c r="A118" s="18">
        <f t="shared" si="1"/>
        <v>0.22807371857326955</v>
      </c>
      <c r="C118" s="3" t="s">
        <v>538</v>
      </c>
    </row>
    <row r="119" spans="1:3" x14ac:dyDescent="0.2">
      <c r="A119" s="18">
        <f t="shared" si="1"/>
        <v>0.22807371857326955</v>
      </c>
      <c r="C119" s="3" t="s">
        <v>539</v>
      </c>
    </row>
    <row r="120" spans="1:3" x14ac:dyDescent="0.2">
      <c r="A120" s="18">
        <f t="shared" si="1"/>
        <v>0.22807371857326955</v>
      </c>
      <c r="C120" s="3" t="s">
        <v>540</v>
      </c>
    </row>
    <row r="121" spans="1:3" x14ac:dyDescent="0.2">
      <c r="A121" s="18">
        <f t="shared" si="1"/>
        <v>0.22807371857326955</v>
      </c>
      <c r="C121" s="3" t="s">
        <v>541</v>
      </c>
    </row>
    <row r="122" spans="1:3" x14ac:dyDescent="0.2">
      <c r="A122" s="18">
        <f t="shared" si="1"/>
        <v>0.22807371857326955</v>
      </c>
      <c r="C122" s="3" t="s">
        <v>542</v>
      </c>
    </row>
    <row r="123" spans="1:3" x14ac:dyDescent="0.2">
      <c r="A123" s="18">
        <f t="shared" si="1"/>
        <v>0.22807371857326955</v>
      </c>
      <c r="C123" s="3" t="s">
        <v>543</v>
      </c>
    </row>
    <row r="124" spans="1:3" x14ac:dyDescent="0.2">
      <c r="A124" s="18">
        <f t="shared" si="1"/>
        <v>0.22807371857326955</v>
      </c>
      <c r="C124" s="3" t="s">
        <v>544</v>
      </c>
    </row>
    <row r="125" spans="1:3" x14ac:dyDescent="0.2">
      <c r="A125" s="18">
        <f t="shared" si="1"/>
        <v>0.22807371857326955</v>
      </c>
      <c r="C125" s="3" t="s">
        <v>545</v>
      </c>
    </row>
    <row r="126" spans="1:3" x14ac:dyDescent="0.2">
      <c r="A126" s="18">
        <f t="shared" si="1"/>
        <v>0.22807371857326955</v>
      </c>
      <c r="C126" s="3" t="s">
        <v>546</v>
      </c>
    </row>
    <row r="127" spans="1:3" x14ac:dyDescent="0.2">
      <c r="A127" s="18">
        <f t="shared" si="1"/>
        <v>0.22807371857326955</v>
      </c>
      <c r="C127" s="3" t="s">
        <v>547</v>
      </c>
    </row>
    <row r="128" spans="1:3" x14ac:dyDescent="0.2">
      <c r="A128" s="18">
        <f t="shared" si="1"/>
        <v>0.22807371857326955</v>
      </c>
      <c r="C128" s="3" t="s">
        <v>548</v>
      </c>
    </row>
    <row r="129" spans="1:3" x14ac:dyDescent="0.2">
      <c r="A129" s="18">
        <f t="shared" si="1"/>
        <v>0.22807371857326955</v>
      </c>
      <c r="C129" s="3" t="s">
        <v>549</v>
      </c>
    </row>
    <row r="130" spans="1:3" x14ac:dyDescent="0.2">
      <c r="A130" s="18">
        <f t="shared" si="1"/>
        <v>0.22807371857326955</v>
      </c>
      <c r="C130" s="3" t="s">
        <v>550</v>
      </c>
    </row>
    <row r="131" spans="1:3" x14ac:dyDescent="0.2">
      <c r="A131" s="18">
        <f t="shared" si="1"/>
        <v>0.22807371857326955</v>
      </c>
      <c r="C131" s="3" t="s">
        <v>551</v>
      </c>
    </row>
    <row r="132" spans="1:3" x14ac:dyDescent="0.2">
      <c r="A132" s="18">
        <f>-(A131-DemandPredictionModel!$C$5*marginalCost+1)/DemandPredictionModel!$C$5</f>
        <v>162.11497077936258</v>
      </c>
      <c r="C132" s="3" t="s">
        <v>552</v>
      </c>
    </row>
    <row r="133" spans="1:3" x14ac:dyDescent="0.2">
      <c r="A133" s="146">
        <f>EXP($A$7+$A$132*DemandPredictionModel!$C$5)/(EXP($A$7+$A$132*DemandPredictionModel!$C$5)+PredictionSolver!$E$3)*marketSize</f>
        <v>3714.3327004544503</v>
      </c>
      <c r="C133" s="18" t="s">
        <v>270</v>
      </c>
    </row>
    <row r="134" spans="1:3" x14ac:dyDescent="0.2">
      <c r="A134" s="28">
        <f>($A$132-marginalCost)*$A$133</f>
        <v>501861.95428673393</v>
      </c>
      <c r="C134" s="18" t="s">
        <v>272</v>
      </c>
    </row>
    <row r="135" spans="1:3" x14ac:dyDescent="0.2">
      <c r="A135" s="27"/>
      <c r="C135" s="18"/>
    </row>
    <row r="136" spans="1:3" x14ac:dyDescent="0.2">
      <c r="A136" s="2" t="s">
        <v>553</v>
      </c>
    </row>
    <row r="137" spans="1:3" x14ac:dyDescent="0.2">
      <c r="A137">
        <f>IFERROR(MAX((-$A$7+LN($E$3*capacity/(marketSize-capacity)))/DemandPredictionModel!$C$5,0),0)</f>
        <v>0</v>
      </c>
      <c r="C137" s="3" t="s">
        <v>554</v>
      </c>
    </row>
    <row r="138" spans="1:3" x14ac:dyDescent="0.2">
      <c r="A138" s="146">
        <f>EXP($A$7+A137*DemandPredictionModel!$C$5)/(EXP($A$7+$A$137*DemandPredictionModel!C5)+$E$3)*marketSize</f>
        <v>9976.9654950118493</v>
      </c>
      <c r="C138" s="18" t="s">
        <v>270</v>
      </c>
    </row>
    <row r="139" spans="1:3" x14ac:dyDescent="0.2">
      <c r="A139" s="28">
        <f>($A$137-marginalCost)*$A$138</f>
        <v>-269378.06836531992</v>
      </c>
      <c r="C139" s="18" t="s">
        <v>272</v>
      </c>
    </row>
  </sheetData>
  <sheetProtection sheet="1" objects="1" scenarios="1"/>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5">
    <tabColor rgb="FFFF9999"/>
  </sheetPr>
  <dimension ref="A1:BJ185"/>
  <sheetViews>
    <sheetView workbookViewId="0">
      <selection activeCell="E8" sqref="E8"/>
    </sheetView>
  </sheetViews>
  <sheetFormatPr defaultColWidth="8.85546875" defaultRowHeight="12.75" x14ac:dyDescent="0.2"/>
  <cols>
    <col min="1" max="1" width="5" style="18" customWidth="1"/>
    <col min="2" max="62" width="11.140625" style="18" customWidth="1"/>
    <col min="63" max="16384" width="8.85546875" style="18"/>
  </cols>
  <sheetData>
    <row r="1" spans="1:62" x14ac:dyDescent="0.2">
      <c r="A1" s="18" t="s">
        <v>555</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row>
    <row r="2" spans="1:62" ht="13.5" thickBot="1" x14ac:dyDescent="0.25">
      <c r="B2" s="210" t="s">
        <v>556</v>
      </c>
      <c r="C2" s="210"/>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row>
    <row r="3" spans="1:62" ht="13.5" thickBot="1" x14ac:dyDescent="0.25">
      <c r="A3" s="111" t="s">
        <v>557</v>
      </c>
      <c r="B3" s="112" t="s">
        <v>154</v>
      </c>
      <c r="C3" s="112" t="s">
        <v>284</v>
      </c>
      <c r="D3" s="112" t="s">
        <v>285</v>
      </c>
      <c r="E3" s="112" t="s">
        <v>286</v>
      </c>
      <c r="F3" s="112" t="s">
        <v>287</v>
      </c>
      <c r="G3" s="112" t="s">
        <v>288</v>
      </c>
      <c r="H3" s="112" t="s">
        <v>289</v>
      </c>
      <c r="I3" s="112" t="s">
        <v>290</v>
      </c>
      <c r="J3" s="112" t="s">
        <v>291</v>
      </c>
      <c r="K3" s="112" t="s">
        <v>292</v>
      </c>
      <c r="L3" s="112" t="s">
        <v>293</v>
      </c>
      <c r="M3" s="112" t="s">
        <v>294</v>
      </c>
      <c r="N3" s="112" t="s">
        <v>295</v>
      </c>
      <c r="O3" s="112" t="s">
        <v>296</v>
      </c>
      <c r="P3" s="112" t="s">
        <v>297</v>
      </c>
      <c r="Q3" s="112" t="s">
        <v>298</v>
      </c>
      <c r="R3" s="112" t="s">
        <v>299</v>
      </c>
      <c r="S3" s="112" t="s">
        <v>300</v>
      </c>
      <c r="T3" s="112" t="s">
        <v>301</v>
      </c>
      <c r="U3" s="112" t="s">
        <v>302</v>
      </c>
      <c r="V3" s="112" t="s">
        <v>303</v>
      </c>
      <c r="W3" s="112" t="s">
        <v>304</v>
      </c>
      <c r="X3" s="112" t="s">
        <v>305</v>
      </c>
      <c r="Y3" s="112" t="s">
        <v>306</v>
      </c>
      <c r="Z3" s="112" t="s">
        <v>307</v>
      </c>
      <c r="AA3" s="112" t="s">
        <v>308</v>
      </c>
      <c r="AB3" s="112" t="s">
        <v>309</v>
      </c>
      <c r="AC3" s="112" t="s">
        <v>310</v>
      </c>
      <c r="AD3" s="112" t="s">
        <v>311</v>
      </c>
      <c r="AE3" s="112" t="s">
        <v>312</v>
      </c>
      <c r="AF3" s="112" t="s">
        <v>313</v>
      </c>
      <c r="AG3" s="112" t="s">
        <v>314</v>
      </c>
      <c r="AH3" s="112" t="s">
        <v>315</v>
      </c>
      <c r="AI3" s="112" t="s">
        <v>316</v>
      </c>
      <c r="AJ3" s="112" t="s">
        <v>317</v>
      </c>
      <c r="AK3" s="112" t="s">
        <v>318</v>
      </c>
      <c r="AL3" s="112" t="s">
        <v>319</v>
      </c>
      <c r="AM3" s="112" t="s">
        <v>320</v>
      </c>
      <c r="AN3" s="112" t="s">
        <v>321</v>
      </c>
      <c r="AO3" s="112" t="s">
        <v>322</v>
      </c>
      <c r="AP3" s="112" t="s">
        <v>323</v>
      </c>
      <c r="AQ3" s="112" t="s">
        <v>324</v>
      </c>
      <c r="AR3" s="112" t="s">
        <v>325</v>
      </c>
      <c r="AS3" s="112" t="s">
        <v>326</v>
      </c>
      <c r="AT3" s="112" t="s">
        <v>327</v>
      </c>
      <c r="AU3" s="112" t="s">
        <v>328</v>
      </c>
      <c r="AV3" s="112" t="s">
        <v>329</v>
      </c>
      <c r="AW3" s="112" t="s">
        <v>330</v>
      </c>
      <c r="AX3" s="112" t="s">
        <v>331</v>
      </c>
      <c r="AY3" s="112" t="s">
        <v>332</v>
      </c>
      <c r="AZ3" s="112" t="s">
        <v>333</v>
      </c>
      <c r="BA3" s="112" t="s">
        <v>334</v>
      </c>
      <c r="BB3" s="112" t="s">
        <v>335</v>
      </c>
      <c r="BC3" s="112" t="s">
        <v>336</v>
      </c>
      <c r="BD3" s="112" t="s">
        <v>337</v>
      </c>
      <c r="BE3" s="112" t="s">
        <v>338</v>
      </c>
      <c r="BF3" s="112" t="s">
        <v>339</v>
      </c>
      <c r="BG3" s="112" t="s">
        <v>340</v>
      </c>
      <c r="BH3" s="112" t="s">
        <v>341</v>
      </c>
      <c r="BI3" s="112" t="s">
        <v>342</v>
      </c>
      <c r="BJ3" s="123" t="s">
        <v>558</v>
      </c>
    </row>
    <row r="4" spans="1:62" x14ac:dyDescent="0.2">
      <c r="A4" s="111">
        <v>1</v>
      </c>
      <c r="B4" s="114">
        <v>11</v>
      </c>
      <c r="C4" s="114">
        <v>81</v>
      </c>
      <c r="D4" s="114">
        <v>37</v>
      </c>
      <c r="E4" s="114">
        <v>73</v>
      </c>
      <c r="F4" s="114">
        <v>46</v>
      </c>
      <c r="G4" s="114">
        <v>45</v>
      </c>
      <c r="H4" s="114">
        <v>69</v>
      </c>
      <c r="I4" s="114">
        <v>74</v>
      </c>
      <c r="J4" s="114">
        <v>55</v>
      </c>
      <c r="K4" s="114">
        <v>63</v>
      </c>
      <c r="L4" s="114">
        <v>6</v>
      </c>
      <c r="M4" s="114">
        <v>44</v>
      </c>
      <c r="N4" s="114">
        <v>71</v>
      </c>
      <c r="O4" s="114">
        <v>19</v>
      </c>
      <c r="P4" s="114">
        <v>72</v>
      </c>
      <c r="Q4" s="114">
        <v>73</v>
      </c>
      <c r="R4" s="114">
        <v>58</v>
      </c>
      <c r="S4" s="114">
        <v>3</v>
      </c>
      <c r="T4" s="114">
        <v>41</v>
      </c>
      <c r="U4" s="114">
        <v>7</v>
      </c>
      <c r="V4" s="114">
        <v>19</v>
      </c>
      <c r="W4" s="114">
        <v>73</v>
      </c>
      <c r="X4" s="114">
        <v>35</v>
      </c>
      <c r="Y4" s="114">
        <v>73</v>
      </c>
      <c r="Z4" s="114">
        <v>18</v>
      </c>
      <c r="AA4" s="114">
        <v>48</v>
      </c>
      <c r="AB4" s="114">
        <v>19</v>
      </c>
      <c r="AC4" s="114">
        <v>16</v>
      </c>
      <c r="AD4" s="114">
        <v>55</v>
      </c>
      <c r="AE4" s="114">
        <v>64</v>
      </c>
      <c r="AF4" s="114">
        <v>21</v>
      </c>
      <c r="AG4" s="114">
        <v>29</v>
      </c>
      <c r="AH4" s="114">
        <v>56</v>
      </c>
      <c r="AI4" s="114">
        <v>30</v>
      </c>
      <c r="AJ4" s="114">
        <v>7</v>
      </c>
      <c r="AK4" s="114">
        <v>36</v>
      </c>
      <c r="AL4" s="114">
        <v>23</v>
      </c>
      <c r="AM4" s="114">
        <v>66</v>
      </c>
      <c r="AN4" s="114">
        <v>41</v>
      </c>
      <c r="AO4" s="114">
        <v>56</v>
      </c>
      <c r="AP4" s="114">
        <v>24</v>
      </c>
      <c r="AQ4" s="114">
        <v>79</v>
      </c>
      <c r="AR4" s="114">
        <v>3</v>
      </c>
      <c r="AS4" s="114">
        <v>81</v>
      </c>
      <c r="AT4" s="114">
        <v>46</v>
      </c>
      <c r="AU4" s="114">
        <v>48</v>
      </c>
      <c r="AV4" s="114">
        <v>52</v>
      </c>
      <c r="AW4" s="114">
        <v>53</v>
      </c>
      <c r="AX4" s="114">
        <v>13</v>
      </c>
      <c r="AY4" s="114">
        <v>2</v>
      </c>
      <c r="AZ4" s="114">
        <v>65</v>
      </c>
      <c r="BA4" s="114">
        <v>58</v>
      </c>
      <c r="BB4" s="114">
        <v>62</v>
      </c>
      <c r="BC4" s="114">
        <v>75</v>
      </c>
      <c r="BD4" s="114">
        <v>63</v>
      </c>
      <c r="BE4" s="114">
        <v>13</v>
      </c>
      <c r="BF4" s="114">
        <v>60</v>
      </c>
      <c r="BG4" s="114">
        <v>17</v>
      </c>
      <c r="BH4" s="114">
        <v>18</v>
      </c>
      <c r="BI4" s="114">
        <v>1</v>
      </c>
      <c r="BJ4" s="115" t="b">
        <f>OR(B96:BI96)</f>
        <v>0</v>
      </c>
    </row>
    <row r="5" spans="1:62" x14ac:dyDescent="0.2">
      <c r="A5" s="116">
        <v>2</v>
      </c>
      <c r="B5" s="117">
        <v>36</v>
      </c>
      <c r="C5" s="117">
        <v>50</v>
      </c>
      <c r="D5" s="117">
        <v>49</v>
      </c>
      <c r="E5" s="117">
        <v>26</v>
      </c>
      <c r="F5" s="117">
        <v>67</v>
      </c>
      <c r="G5" s="117">
        <v>10</v>
      </c>
      <c r="H5" s="117">
        <v>37</v>
      </c>
      <c r="I5" s="117">
        <v>45</v>
      </c>
      <c r="J5" s="117">
        <v>7</v>
      </c>
      <c r="K5" s="117">
        <v>62</v>
      </c>
      <c r="L5" s="117">
        <v>59</v>
      </c>
      <c r="M5" s="117">
        <v>24</v>
      </c>
      <c r="N5" s="117">
        <v>61</v>
      </c>
      <c r="O5" s="117">
        <v>20</v>
      </c>
      <c r="P5" s="117">
        <v>43</v>
      </c>
      <c r="Q5" s="117">
        <v>56</v>
      </c>
      <c r="R5" s="117">
        <v>8</v>
      </c>
      <c r="S5" s="117">
        <v>64</v>
      </c>
      <c r="T5" s="117">
        <v>27</v>
      </c>
      <c r="U5" s="117">
        <v>33</v>
      </c>
      <c r="V5" s="117">
        <v>38</v>
      </c>
      <c r="W5" s="117">
        <v>31</v>
      </c>
      <c r="X5" s="117">
        <v>49</v>
      </c>
      <c r="Y5" s="117">
        <v>60</v>
      </c>
      <c r="Z5" s="117">
        <v>53</v>
      </c>
      <c r="AA5" s="117">
        <v>65</v>
      </c>
      <c r="AB5" s="117">
        <v>41</v>
      </c>
      <c r="AC5" s="117">
        <v>29</v>
      </c>
      <c r="AD5" s="117">
        <v>81</v>
      </c>
      <c r="AE5" s="117">
        <v>10</v>
      </c>
      <c r="AF5" s="117">
        <v>73</v>
      </c>
      <c r="AG5" s="117">
        <v>36</v>
      </c>
      <c r="AH5" s="117">
        <v>2</v>
      </c>
      <c r="AI5" s="117">
        <v>18</v>
      </c>
      <c r="AJ5" s="117">
        <v>17</v>
      </c>
      <c r="AK5" s="117">
        <v>44</v>
      </c>
      <c r="AL5" s="117">
        <v>53</v>
      </c>
      <c r="AM5" s="117">
        <v>18</v>
      </c>
      <c r="AN5" s="117">
        <v>46</v>
      </c>
      <c r="AO5" s="117">
        <v>49</v>
      </c>
      <c r="AP5" s="117">
        <v>41</v>
      </c>
      <c r="AQ5" s="117">
        <v>52</v>
      </c>
      <c r="AR5" s="117">
        <v>70</v>
      </c>
      <c r="AS5" s="117">
        <v>19</v>
      </c>
      <c r="AT5" s="117">
        <v>59</v>
      </c>
      <c r="AU5" s="117">
        <v>14</v>
      </c>
      <c r="AV5" s="117">
        <v>40</v>
      </c>
      <c r="AW5" s="117">
        <v>29</v>
      </c>
      <c r="AX5" s="117">
        <v>52</v>
      </c>
      <c r="AY5" s="117">
        <v>29</v>
      </c>
      <c r="AZ5" s="117">
        <v>64</v>
      </c>
      <c r="BA5" s="117">
        <v>12</v>
      </c>
      <c r="BB5" s="117">
        <v>57</v>
      </c>
      <c r="BC5" s="117">
        <v>71</v>
      </c>
      <c r="BD5" s="117">
        <v>78</v>
      </c>
      <c r="BE5" s="117">
        <v>57</v>
      </c>
      <c r="BF5" s="117">
        <v>67</v>
      </c>
      <c r="BG5" s="117">
        <v>32</v>
      </c>
      <c r="BH5" s="117">
        <v>71</v>
      </c>
      <c r="BI5" s="117">
        <v>16</v>
      </c>
      <c r="BJ5" s="118" t="b">
        <f>OR(B96:BI96)</f>
        <v>0</v>
      </c>
    </row>
    <row r="6" spans="1:62" x14ac:dyDescent="0.2">
      <c r="A6" s="116">
        <v>3</v>
      </c>
      <c r="B6" s="119">
        <v>7</v>
      </c>
      <c r="C6" s="119">
        <v>21</v>
      </c>
      <c r="D6" s="119">
        <v>75</v>
      </c>
      <c r="E6" s="119">
        <v>60</v>
      </c>
      <c r="F6" s="119">
        <v>11</v>
      </c>
      <c r="G6" s="119">
        <v>58</v>
      </c>
      <c r="H6" s="119">
        <v>51</v>
      </c>
      <c r="I6" s="119">
        <v>38</v>
      </c>
      <c r="J6" s="119">
        <v>21</v>
      </c>
      <c r="K6" s="119">
        <v>7</v>
      </c>
      <c r="L6" s="119">
        <v>71</v>
      </c>
      <c r="M6" s="119">
        <v>73</v>
      </c>
      <c r="N6" s="119">
        <v>75</v>
      </c>
      <c r="O6" s="119">
        <v>39</v>
      </c>
      <c r="P6" s="119">
        <v>39</v>
      </c>
      <c r="Q6" s="119">
        <v>15</v>
      </c>
      <c r="R6" s="119">
        <v>29</v>
      </c>
      <c r="S6" s="119">
        <v>13</v>
      </c>
      <c r="T6" s="119">
        <v>20</v>
      </c>
      <c r="U6" s="119">
        <v>18</v>
      </c>
      <c r="V6" s="119">
        <v>20</v>
      </c>
      <c r="W6" s="119">
        <v>11</v>
      </c>
      <c r="X6" s="119">
        <v>13</v>
      </c>
      <c r="Y6" s="119">
        <v>44</v>
      </c>
      <c r="Z6" s="119">
        <v>16</v>
      </c>
      <c r="AA6" s="119">
        <v>66</v>
      </c>
      <c r="AB6" s="119">
        <v>81</v>
      </c>
      <c r="AC6" s="119">
        <v>19</v>
      </c>
      <c r="AD6" s="119">
        <v>21</v>
      </c>
      <c r="AE6" s="119">
        <v>5</v>
      </c>
      <c r="AF6" s="119">
        <v>19</v>
      </c>
      <c r="AG6" s="119">
        <v>2</v>
      </c>
      <c r="AH6" s="119">
        <v>36</v>
      </c>
      <c r="AI6" s="119">
        <v>17</v>
      </c>
      <c r="AJ6" s="119">
        <v>61</v>
      </c>
      <c r="AK6" s="119">
        <v>52</v>
      </c>
      <c r="AL6" s="119">
        <v>18</v>
      </c>
      <c r="AM6" s="119">
        <v>75</v>
      </c>
      <c r="AN6" s="119">
        <v>66</v>
      </c>
      <c r="AO6" s="119">
        <v>30</v>
      </c>
      <c r="AP6" s="119">
        <v>65</v>
      </c>
      <c r="AQ6" s="119">
        <v>13</v>
      </c>
      <c r="AR6" s="119">
        <v>54</v>
      </c>
      <c r="AS6" s="119">
        <v>79</v>
      </c>
      <c r="AT6" s="119">
        <v>78</v>
      </c>
      <c r="AU6" s="119">
        <v>24</v>
      </c>
      <c r="AV6" s="119">
        <v>61</v>
      </c>
      <c r="AW6" s="119">
        <v>76</v>
      </c>
      <c r="AX6" s="119">
        <v>16</v>
      </c>
      <c r="AY6" s="119">
        <v>74</v>
      </c>
      <c r="AZ6" s="119">
        <v>6</v>
      </c>
      <c r="BA6" s="119">
        <v>43</v>
      </c>
      <c r="BB6" s="119">
        <v>27</v>
      </c>
      <c r="BC6" s="119">
        <v>10</v>
      </c>
      <c r="BD6" s="119">
        <v>75</v>
      </c>
      <c r="BE6" s="119">
        <v>38</v>
      </c>
      <c r="BF6" s="119">
        <v>71</v>
      </c>
      <c r="BG6" s="119">
        <v>68</v>
      </c>
      <c r="BH6" s="119">
        <v>43</v>
      </c>
      <c r="BI6" s="119">
        <v>20</v>
      </c>
      <c r="BJ6" s="120" t="b">
        <f>OR(B96:BI96)</f>
        <v>0</v>
      </c>
    </row>
    <row r="7" spans="1:62" x14ac:dyDescent="0.2">
      <c r="A7" s="116">
        <v>4</v>
      </c>
      <c r="B7" s="117">
        <v>5</v>
      </c>
      <c r="C7" s="117">
        <v>21</v>
      </c>
      <c r="D7" s="117">
        <v>8</v>
      </c>
      <c r="E7" s="117">
        <v>5</v>
      </c>
      <c r="F7" s="117">
        <v>52</v>
      </c>
      <c r="G7" s="117">
        <v>80</v>
      </c>
      <c r="H7" s="117">
        <v>12</v>
      </c>
      <c r="I7" s="117">
        <v>48</v>
      </c>
      <c r="J7" s="117">
        <v>66</v>
      </c>
      <c r="K7" s="117">
        <v>29</v>
      </c>
      <c r="L7" s="117">
        <v>12</v>
      </c>
      <c r="M7" s="117">
        <v>15</v>
      </c>
      <c r="N7" s="117">
        <v>64</v>
      </c>
      <c r="O7" s="117">
        <v>53</v>
      </c>
      <c r="P7" s="117">
        <v>75</v>
      </c>
      <c r="Q7" s="117">
        <v>70</v>
      </c>
      <c r="R7" s="117">
        <v>30</v>
      </c>
      <c r="S7" s="117">
        <v>50</v>
      </c>
      <c r="T7" s="117">
        <v>36</v>
      </c>
      <c r="U7" s="117">
        <v>74</v>
      </c>
      <c r="V7" s="117">
        <v>39</v>
      </c>
      <c r="W7" s="117">
        <v>8</v>
      </c>
      <c r="X7" s="117">
        <v>57</v>
      </c>
      <c r="Y7" s="117">
        <v>62</v>
      </c>
      <c r="Z7" s="117">
        <v>80</v>
      </c>
      <c r="AA7" s="117">
        <v>45</v>
      </c>
      <c r="AB7" s="117">
        <v>3</v>
      </c>
      <c r="AC7" s="117">
        <v>35</v>
      </c>
      <c r="AD7" s="117">
        <v>77</v>
      </c>
      <c r="AE7" s="117">
        <v>67</v>
      </c>
      <c r="AF7" s="117">
        <v>15</v>
      </c>
      <c r="AG7" s="117">
        <v>14</v>
      </c>
      <c r="AH7" s="117">
        <v>65</v>
      </c>
      <c r="AI7" s="117">
        <v>26</v>
      </c>
      <c r="AJ7" s="117">
        <v>18</v>
      </c>
      <c r="AK7" s="117">
        <v>67</v>
      </c>
      <c r="AL7" s="117">
        <v>31</v>
      </c>
      <c r="AM7" s="117">
        <v>47</v>
      </c>
      <c r="AN7" s="117">
        <v>33</v>
      </c>
      <c r="AO7" s="117">
        <v>78</v>
      </c>
      <c r="AP7" s="117">
        <v>19</v>
      </c>
      <c r="AQ7" s="117">
        <v>1</v>
      </c>
      <c r="AR7" s="117">
        <v>81</v>
      </c>
      <c r="AS7" s="117">
        <v>6</v>
      </c>
      <c r="AT7" s="117">
        <v>6</v>
      </c>
      <c r="AU7" s="117">
        <v>6</v>
      </c>
      <c r="AV7" s="117">
        <v>27</v>
      </c>
      <c r="AW7" s="117">
        <v>4</v>
      </c>
      <c r="AX7" s="117">
        <v>21</v>
      </c>
      <c r="AY7" s="117">
        <v>60</v>
      </c>
      <c r="AZ7" s="117">
        <v>9</v>
      </c>
      <c r="BA7" s="117">
        <v>71</v>
      </c>
      <c r="BB7" s="117">
        <v>21</v>
      </c>
      <c r="BC7" s="117">
        <v>58</v>
      </c>
      <c r="BD7" s="117">
        <v>63</v>
      </c>
      <c r="BE7" s="117">
        <v>65</v>
      </c>
      <c r="BF7" s="117">
        <v>78</v>
      </c>
      <c r="BG7" s="117">
        <v>52</v>
      </c>
      <c r="BH7" s="117">
        <v>12</v>
      </c>
      <c r="BI7" s="117">
        <v>68</v>
      </c>
      <c r="BJ7" s="118" t="b">
        <f>OR(B99:BI99)</f>
        <v>0</v>
      </c>
    </row>
    <row r="8" spans="1:62" x14ac:dyDescent="0.2">
      <c r="A8" s="116">
        <v>5</v>
      </c>
      <c r="B8" s="119">
        <v>1</v>
      </c>
      <c r="C8" s="119">
        <v>14</v>
      </c>
      <c r="D8" s="119">
        <v>60</v>
      </c>
      <c r="E8" s="119">
        <v>70</v>
      </c>
      <c r="F8" s="119">
        <v>39</v>
      </c>
      <c r="G8" s="119">
        <v>61</v>
      </c>
      <c r="H8" s="119">
        <v>8</v>
      </c>
      <c r="I8" s="119">
        <v>60</v>
      </c>
      <c r="J8" s="119">
        <v>8</v>
      </c>
      <c r="K8" s="119">
        <v>45</v>
      </c>
      <c r="L8" s="119">
        <v>17</v>
      </c>
      <c r="M8" s="119">
        <v>19</v>
      </c>
      <c r="N8" s="119">
        <v>1</v>
      </c>
      <c r="O8" s="119">
        <v>10</v>
      </c>
      <c r="P8" s="119">
        <v>70</v>
      </c>
      <c r="Q8" s="119">
        <v>2</v>
      </c>
      <c r="R8" s="119">
        <v>81</v>
      </c>
      <c r="S8" s="119">
        <v>28</v>
      </c>
      <c r="T8" s="119">
        <v>24</v>
      </c>
      <c r="U8" s="119">
        <v>6</v>
      </c>
      <c r="V8" s="119">
        <v>52</v>
      </c>
      <c r="W8" s="119">
        <v>45</v>
      </c>
      <c r="X8" s="119">
        <v>10</v>
      </c>
      <c r="Y8" s="119">
        <v>65</v>
      </c>
      <c r="Z8" s="119">
        <v>43</v>
      </c>
      <c r="AA8" s="119">
        <v>6</v>
      </c>
      <c r="AB8" s="119">
        <v>23</v>
      </c>
      <c r="AC8" s="119">
        <v>67</v>
      </c>
      <c r="AD8" s="119">
        <v>35</v>
      </c>
      <c r="AE8" s="119">
        <v>45</v>
      </c>
      <c r="AF8" s="119">
        <v>39</v>
      </c>
      <c r="AG8" s="119">
        <v>70</v>
      </c>
      <c r="AH8" s="119">
        <v>66</v>
      </c>
      <c r="AI8" s="119">
        <v>73</v>
      </c>
      <c r="AJ8" s="119">
        <v>10</v>
      </c>
      <c r="AK8" s="119">
        <v>61</v>
      </c>
      <c r="AL8" s="119">
        <v>41</v>
      </c>
      <c r="AM8" s="119">
        <v>1</v>
      </c>
      <c r="AN8" s="119">
        <v>78</v>
      </c>
      <c r="AO8" s="119">
        <v>10</v>
      </c>
      <c r="AP8" s="119">
        <v>34</v>
      </c>
      <c r="AQ8" s="119">
        <v>62</v>
      </c>
      <c r="AR8" s="119">
        <v>28</v>
      </c>
      <c r="AS8" s="119">
        <v>68</v>
      </c>
      <c r="AT8" s="119">
        <v>27</v>
      </c>
      <c r="AU8" s="119">
        <v>67</v>
      </c>
      <c r="AV8" s="119">
        <v>78</v>
      </c>
      <c r="AW8" s="119">
        <v>3</v>
      </c>
      <c r="AX8" s="119">
        <v>26</v>
      </c>
      <c r="AY8" s="119">
        <v>13</v>
      </c>
      <c r="AZ8" s="119">
        <v>33</v>
      </c>
      <c r="BA8" s="119">
        <v>46</v>
      </c>
      <c r="BB8" s="119">
        <v>49</v>
      </c>
      <c r="BC8" s="119">
        <v>6</v>
      </c>
      <c r="BD8" s="119">
        <v>45</v>
      </c>
      <c r="BE8" s="119">
        <v>43</v>
      </c>
      <c r="BF8" s="119">
        <v>19</v>
      </c>
      <c r="BG8" s="119">
        <v>80</v>
      </c>
      <c r="BH8" s="119">
        <v>28</v>
      </c>
      <c r="BI8" s="119">
        <v>7</v>
      </c>
      <c r="BJ8" s="120" t="b">
        <f>OR(B99:BI99)</f>
        <v>0</v>
      </c>
    </row>
    <row r="9" spans="1:62" x14ac:dyDescent="0.2">
      <c r="A9" s="116">
        <v>6</v>
      </c>
      <c r="B9" s="117">
        <v>25</v>
      </c>
      <c r="C9" s="117">
        <v>64</v>
      </c>
      <c r="D9" s="117">
        <v>14</v>
      </c>
      <c r="E9" s="117">
        <v>59</v>
      </c>
      <c r="F9" s="117">
        <v>47</v>
      </c>
      <c r="G9" s="117">
        <v>78</v>
      </c>
      <c r="H9" s="117">
        <v>63</v>
      </c>
      <c r="I9" s="117">
        <v>35</v>
      </c>
      <c r="J9" s="117">
        <v>71</v>
      </c>
      <c r="K9" s="117">
        <v>68</v>
      </c>
      <c r="L9" s="117">
        <v>53</v>
      </c>
      <c r="M9" s="117">
        <v>3</v>
      </c>
      <c r="N9" s="117">
        <v>69</v>
      </c>
      <c r="O9" s="117">
        <v>73</v>
      </c>
      <c r="P9" s="117">
        <v>57</v>
      </c>
      <c r="Q9" s="117">
        <v>39</v>
      </c>
      <c r="R9" s="117">
        <v>44</v>
      </c>
      <c r="S9" s="117">
        <v>51</v>
      </c>
      <c r="T9" s="117">
        <v>10</v>
      </c>
      <c r="U9" s="117">
        <v>9</v>
      </c>
      <c r="V9" s="117">
        <v>28</v>
      </c>
      <c r="W9" s="117">
        <v>50</v>
      </c>
      <c r="X9" s="117">
        <v>22</v>
      </c>
      <c r="Y9" s="117">
        <v>69</v>
      </c>
      <c r="Z9" s="117">
        <v>73</v>
      </c>
      <c r="AA9" s="117">
        <v>33</v>
      </c>
      <c r="AB9" s="117">
        <v>22</v>
      </c>
      <c r="AC9" s="117">
        <v>76</v>
      </c>
      <c r="AD9" s="117">
        <v>15</v>
      </c>
      <c r="AE9" s="117">
        <v>13</v>
      </c>
      <c r="AF9" s="117">
        <v>40</v>
      </c>
      <c r="AG9" s="117">
        <v>24</v>
      </c>
      <c r="AH9" s="117">
        <v>61</v>
      </c>
      <c r="AI9" s="117">
        <v>3</v>
      </c>
      <c r="AJ9" s="117">
        <v>40</v>
      </c>
      <c r="AK9" s="117">
        <v>13</v>
      </c>
      <c r="AL9" s="117">
        <v>6</v>
      </c>
      <c r="AM9" s="117">
        <v>70</v>
      </c>
      <c r="AN9" s="117">
        <v>11</v>
      </c>
      <c r="AO9" s="117">
        <v>22</v>
      </c>
      <c r="AP9" s="117">
        <v>3</v>
      </c>
      <c r="AQ9" s="117">
        <v>76</v>
      </c>
      <c r="AR9" s="117">
        <v>7</v>
      </c>
      <c r="AS9" s="117">
        <v>42</v>
      </c>
      <c r="AT9" s="117">
        <v>49</v>
      </c>
      <c r="AU9" s="117">
        <v>68</v>
      </c>
      <c r="AV9" s="117">
        <v>64</v>
      </c>
      <c r="AW9" s="117">
        <v>36</v>
      </c>
      <c r="AX9" s="117">
        <v>8</v>
      </c>
      <c r="AY9" s="117">
        <v>28</v>
      </c>
      <c r="AZ9" s="117">
        <v>67</v>
      </c>
      <c r="BA9" s="117">
        <v>30</v>
      </c>
      <c r="BB9" s="117">
        <v>58</v>
      </c>
      <c r="BC9" s="117">
        <v>44</v>
      </c>
      <c r="BD9" s="117">
        <v>77</v>
      </c>
      <c r="BE9" s="117">
        <v>16</v>
      </c>
      <c r="BF9" s="117">
        <v>76</v>
      </c>
      <c r="BG9" s="117">
        <v>43</v>
      </c>
      <c r="BH9" s="117">
        <v>72</v>
      </c>
      <c r="BI9" s="117">
        <v>36</v>
      </c>
      <c r="BJ9" s="118" t="b">
        <f>OR(B99:BI99)</f>
        <v>0</v>
      </c>
    </row>
    <row r="10" spans="1:62" x14ac:dyDescent="0.2">
      <c r="A10" s="116">
        <v>7</v>
      </c>
      <c r="B10" s="119">
        <v>11</v>
      </c>
      <c r="C10" s="119">
        <v>42</v>
      </c>
      <c r="D10" s="119">
        <v>65</v>
      </c>
      <c r="E10" s="119">
        <v>3</v>
      </c>
      <c r="F10" s="119">
        <v>77</v>
      </c>
      <c r="G10" s="119">
        <v>19</v>
      </c>
      <c r="H10" s="119">
        <v>58</v>
      </c>
      <c r="I10" s="119">
        <v>54</v>
      </c>
      <c r="J10" s="119">
        <v>1</v>
      </c>
      <c r="K10" s="119">
        <v>76</v>
      </c>
      <c r="L10" s="119">
        <v>11</v>
      </c>
      <c r="M10" s="119">
        <v>48</v>
      </c>
      <c r="N10" s="119">
        <v>40</v>
      </c>
      <c r="O10" s="119">
        <v>32</v>
      </c>
      <c r="P10" s="119">
        <v>17</v>
      </c>
      <c r="Q10" s="119">
        <v>46</v>
      </c>
      <c r="R10" s="119">
        <v>45</v>
      </c>
      <c r="S10" s="119">
        <v>61</v>
      </c>
      <c r="T10" s="119">
        <v>27</v>
      </c>
      <c r="U10" s="119">
        <v>44</v>
      </c>
      <c r="V10" s="119">
        <v>68</v>
      </c>
      <c r="W10" s="119">
        <v>34</v>
      </c>
      <c r="X10" s="119">
        <v>75</v>
      </c>
      <c r="Y10" s="119">
        <v>38</v>
      </c>
      <c r="Z10" s="119">
        <v>80</v>
      </c>
      <c r="AA10" s="119">
        <v>19</v>
      </c>
      <c r="AB10" s="119">
        <v>30</v>
      </c>
      <c r="AC10" s="119">
        <v>69</v>
      </c>
      <c r="AD10" s="119">
        <v>72</v>
      </c>
      <c r="AE10" s="119">
        <v>43</v>
      </c>
      <c r="AF10" s="119">
        <v>68</v>
      </c>
      <c r="AG10" s="119">
        <v>31</v>
      </c>
      <c r="AH10" s="119">
        <v>56</v>
      </c>
      <c r="AI10" s="119">
        <v>22</v>
      </c>
      <c r="AJ10" s="119">
        <v>15</v>
      </c>
      <c r="AK10" s="119">
        <v>60</v>
      </c>
      <c r="AL10" s="119">
        <v>44</v>
      </c>
      <c r="AM10" s="119">
        <v>80</v>
      </c>
      <c r="AN10" s="119">
        <v>9</v>
      </c>
      <c r="AO10" s="119">
        <v>3</v>
      </c>
      <c r="AP10" s="119">
        <v>18</v>
      </c>
      <c r="AQ10" s="119">
        <v>28</v>
      </c>
      <c r="AR10" s="119">
        <v>41</v>
      </c>
      <c r="AS10" s="119">
        <v>61</v>
      </c>
      <c r="AT10" s="119">
        <v>70</v>
      </c>
      <c r="AU10" s="119">
        <v>23</v>
      </c>
      <c r="AV10" s="119">
        <v>21</v>
      </c>
      <c r="AW10" s="119">
        <v>55</v>
      </c>
      <c r="AX10" s="119">
        <v>41</v>
      </c>
      <c r="AY10" s="119">
        <v>6</v>
      </c>
      <c r="AZ10" s="119">
        <v>80</v>
      </c>
      <c r="BA10" s="119">
        <v>35</v>
      </c>
      <c r="BB10" s="119">
        <v>26</v>
      </c>
      <c r="BC10" s="119">
        <v>74</v>
      </c>
      <c r="BD10" s="119">
        <v>21</v>
      </c>
      <c r="BE10" s="119">
        <v>70</v>
      </c>
      <c r="BF10" s="119">
        <v>5</v>
      </c>
      <c r="BG10" s="119">
        <v>41</v>
      </c>
      <c r="BH10" s="119">
        <v>23</v>
      </c>
      <c r="BI10" s="119">
        <v>37</v>
      </c>
      <c r="BJ10" s="120" t="b">
        <f>OR(B102:BI102)</f>
        <v>0</v>
      </c>
    </row>
    <row r="11" spans="1:62" x14ac:dyDescent="0.2">
      <c r="A11" s="116">
        <v>8</v>
      </c>
      <c r="B11" s="117">
        <v>79</v>
      </c>
      <c r="C11" s="117">
        <v>50</v>
      </c>
      <c r="D11" s="117">
        <v>53</v>
      </c>
      <c r="E11" s="117">
        <v>30</v>
      </c>
      <c r="F11" s="117">
        <v>1</v>
      </c>
      <c r="G11" s="117">
        <v>62</v>
      </c>
      <c r="H11" s="117">
        <v>32</v>
      </c>
      <c r="I11" s="117">
        <v>65</v>
      </c>
      <c r="J11" s="117">
        <v>17</v>
      </c>
      <c r="K11" s="117">
        <v>64</v>
      </c>
      <c r="L11" s="117">
        <v>53</v>
      </c>
      <c r="M11" s="117">
        <v>61</v>
      </c>
      <c r="N11" s="117">
        <v>14</v>
      </c>
      <c r="O11" s="117">
        <v>76</v>
      </c>
      <c r="P11" s="117">
        <v>8</v>
      </c>
      <c r="Q11" s="117">
        <v>66</v>
      </c>
      <c r="R11" s="117">
        <v>19</v>
      </c>
      <c r="S11" s="117">
        <v>77</v>
      </c>
      <c r="T11" s="117">
        <v>53</v>
      </c>
      <c r="U11" s="117">
        <v>37</v>
      </c>
      <c r="V11" s="117">
        <v>55</v>
      </c>
      <c r="W11" s="117">
        <v>67</v>
      </c>
      <c r="X11" s="117">
        <v>25</v>
      </c>
      <c r="Y11" s="117">
        <v>51</v>
      </c>
      <c r="Z11" s="117">
        <v>72</v>
      </c>
      <c r="AA11" s="117">
        <v>23</v>
      </c>
      <c r="AB11" s="117">
        <v>50</v>
      </c>
      <c r="AC11" s="117">
        <v>2</v>
      </c>
      <c r="AD11" s="117">
        <v>14</v>
      </c>
      <c r="AE11" s="117">
        <v>41</v>
      </c>
      <c r="AF11" s="117">
        <v>22</v>
      </c>
      <c r="AG11" s="117">
        <v>69</v>
      </c>
      <c r="AH11" s="117">
        <v>58</v>
      </c>
      <c r="AI11" s="117">
        <v>37</v>
      </c>
      <c r="AJ11" s="117">
        <v>42</v>
      </c>
      <c r="AK11" s="117">
        <v>10</v>
      </c>
      <c r="AL11" s="117">
        <v>37</v>
      </c>
      <c r="AM11" s="117">
        <v>15</v>
      </c>
      <c r="AN11" s="117">
        <v>29</v>
      </c>
      <c r="AO11" s="117">
        <v>17</v>
      </c>
      <c r="AP11" s="117">
        <v>43</v>
      </c>
      <c r="AQ11" s="117">
        <v>29</v>
      </c>
      <c r="AR11" s="117">
        <v>57</v>
      </c>
      <c r="AS11" s="117">
        <v>76</v>
      </c>
      <c r="AT11" s="117">
        <v>40</v>
      </c>
      <c r="AU11" s="117">
        <v>15</v>
      </c>
      <c r="AV11" s="117">
        <v>5</v>
      </c>
      <c r="AW11" s="117">
        <v>12</v>
      </c>
      <c r="AX11" s="117">
        <v>53</v>
      </c>
      <c r="AY11" s="117">
        <v>70</v>
      </c>
      <c r="AZ11" s="117">
        <v>78</v>
      </c>
      <c r="BA11" s="117">
        <v>40</v>
      </c>
      <c r="BB11" s="117">
        <v>66</v>
      </c>
      <c r="BC11" s="117">
        <v>66</v>
      </c>
      <c r="BD11" s="117">
        <v>58</v>
      </c>
      <c r="BE11" s="117">
        <v>39</v>
      </c>
      <c r="BF11" s="117">
        <v>52</v>
      </c>
      <c r="BG11" s="117">
        <v>44</v>
      </c>
      <c r="BH11" s="117">
        <v>74</v>
      </c>
      <c r="BI11" s="117">
        <v>69</v>
      </c>
      <c r="BJ11" s="118" t="b">
        <f>OR(B102:BI102)</f>
        <v>0</v>
      </c>
    </row>
    <row r="12" spans="1:62" x14ac:dyDescent="0.2">
      <c r="A12" s="116">
        <v>9</v>
      </c>
      <c r="B12" s="119">
        <v>54</v>
      </c>
      <c r="C12" s="119">
        <v>39</v>
      </c>
      <c r="D12" s="119">
        <v>64</v>
      </c>
      <c r="E12" s="119">
        <v>54</v>
      </c>
      <c r="F12" s="119">
        <v>62</v>
      </c>
      <c r="G12" s="119">
        <v>51</v>
      </c>
      <c r="H12" s="119">
        <v>15</v>
      </c>
      <c r="I12" s="119">
        <v>17</v>
      </c>
      <c r="J12" s="119">
        <v>26</v>
      </c>
      <c r="K12" s="119">
        <v>21</v>
      </c>
      <c r="L12" s="119">
        <v>71</v>
      </c>
      <c r="M12" s="119">
        <v>29</v>
      </c>
      <c r="N12" s="119">
        <v>53</v>
      </c>
      <c r="O12" s="119">
        <v>33</v>
      </c>
      <c r="P12" s="119">
        <v>16</v>
      </c>
      <c r="Q12" s="119">
        <v>27</v>
      </c>
      <c r="R12" s="119">
        <v>70</v>
      </c>
      <c r="S12" s="119">
        <v>73</v>
      </c>
      <c r="T12" s="119">
        <v>73</v>
      </c>
      <c r="U12" s="119">
        <v>66</v>
      </c>
      <c r="V12" s="119">
        <v>69</v>
      </c>
      <c r="W12" s="119">
        <v>32</v>
      </c>
      <c r="X12" s="119">
        <v>18</v>
      </c>
      <c r="Y12" s="119">
        <v>32</v>
      </c>
      <c r="Z12" s="119">
        <v>14</v>
      </c>
      <c r="AA12" s="119">
        <v>72</v>
      </c>
      <c r="AB12" s="119">
        <v>75</v>
      </c>
      <c r="AC12" s="119">
        <v>73</v>
      </c>
      <c r="AD12" s="119">
        <v>45</v>
      </c>
      <c r="AE12" s="119">
        <v>25</v>
      </c>
      <c r="AF12" s="119">
        <v>43</v>
      </c>
      <c r="AG12" s="119">
        <v>41</v>
      </c>
      <c r="AH12" s="119">
        <v>66</v>
      </c>
      <c r="AI12" s="119">
        <v>32</v>
      </c>
      <c r="AJ12" s="119">
        <v>21</v>
      </c>
      <c r="AK12" s="119">
        <v>54</v>
      </c>
      <c r="AL12" s="119">
        <v>36</v>
      </c>
      <c r="AM12" s="119">
        <v>62</v>
      </c>
      <c r="AN12" s="119">
        <v>25</v>
      </c>
      <c r="AO12" s="119">
        <v>28</v>
      </c>
      <c r="AP12" s="119">
        <v>7</v>
      </c>
      <c r="AQ12" s="119">
        <v>54</v>
      </c>
      <c r="AR12" s="119">
        <v>4</v>
      </c>
      <c r="AS12" s="119">
        <v>78</v>
      </c>
      <c r="AT12" s="119">
        <v>41</v>
      </c>
      <c r="AU12" s="119">
        <v>58</v>
      </c>
      <c r="AV12" s="119">
        <v>48</v>
      </c>
      <c r="AW12" s="119">
        <v>66</v>
      </c>
      <c r="AX12" s="119">
        <v>5</v>
      </c>
      <c r="AY12" s="119">
        <v>8</v>
      </c>
      <c r="AZ12" s="119">
        <v>27</v>
      </c>
      <c r="BA12" s="119">
        <v>75</v>
      </c>
      <c r="BB12" s="119">
        <v>53</v>
      </c>
      <c r="BC12" s="119">
        <v>78</v>
      </c>
      <c r="BD12" s="119">
        <v>78</v>
      </c>
      <c r="BE12" s="119">
        <v>26</v>
      </c>
      <c r="BF12" s="119">
        <v>80</v>
      </c>
      <c r="BG12" s="119">
        <v>55</v>
      </c>
      <c r="BH12" s="119">
        <v>64</v>
      </c>
      <c r="BI12" s="119">
        <v>79</v>
      </c>
      <c r="BJ12" s="120" t="b">
        <f>OR(B102:BI102)</f>
        <v>0</v>
      </c>
    </row>
    <row r="13" spans="1:62" x14ac:dyDescent="0.2">
      <c r="A13" s="116">
        <v>10</v>
      </c>
      <c r="B13" s="117">
        <v>54</v>
      </c>
      <c r="C13" s="117">
        <v>29</v>
      </c>
      <c r="D13" s="117">
        <v>40</v>
      </c>
      <c r="E13" s="117">
        <v>73</v>
      </c>
      <c r="F13" s="117">
        <v>45</v>
      </c>
      <c r="G13" s="117">
        <v>42</v>
      </c>
      <c r="H13" s="117">
        <v>55</v>
      </c>
      <c r="I13" s="117">
        <v>60</v>
      </c>
      <c r="J13" s="117">
        <v>26</v>
      </c>
      <c r="K13" s="117">
        <v>55</v>
      </c>
      <c r="L13" s="117">
        <v>64</v>
      </c>
      <c r="M13" s="117">
        <v>80</v>
      </c>
      <c r="N13" s="117">
        <v>60</v>
      </c>
      <c r="O13" s="117">
        <v>15</v>
      </c>
      <c r="P13" s="117">
        <v>1</v>
      </c>
      <c r="Q13" s="117">
        <v>28</v>
      </c>
      <c r="R13" s="117">
        <v>29</v>
      </c>
      <c r="S13" s="117">
        <v>23</v>
      </c>
      <c r="T13" s="117">
        <v>17</v>
      </c>
      <c r="U13" s="117">
        <v>12</v>
      </c>
      <c r="V13" s="117">
        <v>79</v>
      </c>
      <c r="W13" s="117">
        <v>49</v>
      </c>
      <c r="X13" s="117">
        <v>7</v>
      </c>
      <c r="Y13" s="117">
        <v>80</v>
      </c>
      <c r="Z13" s="117">
        <v>45</v>
      </c>
      <c r="AA13" s="117">
        <v>17</v>
      </c>
      <c r="AB13" s="117">
        <v>58</v>
      </c>
      <c r="AC13" s="117">
        <v>43</v>
      </c>
      <c r="AD13" s="117">
        <v>9</v>
      </c>
      <c r="AE13" s="117">
        <v>51</v>
      </c>
      <c r="AF13" s="117">
        <v>63</v>
      </c>
      <c r="AG13" s="117">
        <v>61</v>
      </c>
      <c r="AH13" s="117">
        <v>59</v>
      </c>
      <c r="AI13" s="117">
        <v>3</v>
      </c>
      <c r="AJ13" s="117">
        <v>60</v>
      </c>
      <c r="AK13" s="117">
        <v>10</v>
      </c>
      <c r="AL13" s="117">
        <v>62</v>
      </c>
      <c r="AM13" s="117">
        <v>21</v>
      </c>
      <c r="AN13" s="117">
        <v>63</v>
      </c>
      <c r="AO13" s="117">
        <v>4</v>
      </c>
      <c r="AP13" s="117">
        <v>28</v>
      </c>
      <c r="AQ13" s="117">
        <v>13</v>
      </c>
      <c r="AR13" s="117">
        <v>77</v>
      </c>
      <c r="AS13" s="117">
        <v>1</v>
      </c>
      <c r="AT13" s="117">
        <v>33</v>
      </c>
      <c r="AU13" s="117">
        <v>7</v>
      </c>
      <c r="AV13" s="117">
        <v>16</v>
      </c>
      <c r="AW13" s="117">
        <v>65</v>
      </c>
      <c r="AX13" s="117">
        <v>1</v>
      </c>
      <c r="AY13" s="117">
        <v>58</v>
      </c>
      <c r="AZ13" s="117">
        <v>28</v>
      </c>
      <c r="BA13" s="117">
        <v>81</v>
      </c>
      <c r="BB13" s="117">
        <v>59</v>
      </c>
      <c r="BC13" s="117">
        <v>23</v>
      </c>
      <c r="BD13" s="117">
        <v>42</v>
      </c>
      <c r="BE13" s="117">
        <v>49</v>
      </c>
      <c r="BF13" s="117">
        <v>76</v>
      </c>
      <c r="BG13" s="117">
        <v>71</v>
      </c>
      <c r="BH13" s="117">
        <v>29</v>
      </c>
      <c r="BI13" s="117">
        <v>81</v>
      </c>
      <c r="BJ13" s="118" t="b">
        <f>OR(B105:BI105)</f>
        <v>0</v>
      </c>
    </row>
    <row r="14" spans="1:62" x14ac:dyDescent="0.2">
      <c r="A14" s="116">
        <v>11</v>
      </c>
      <c r="B14" s="119">
        <v>53</v>
      </c>
      <c r="C14" s="119">
        <v>32</v>
      </c>
      <c r="D14" s="119">
        <v>72</v>
      </c>
      <c r="E14" s="119">
        <v>21</v>
      </c>
      <c r="F14" s="119">
        <v>43</v>
      </c>
      <c r="G14" s="119">
        <v>70</v>
      </c>
      <c r="H14" s="119">
        <v>71</v>
      </c>
      <c r="I14" s="119">
        <v>55</v>
      </c>
      <c r="J14" s="119">
        <v>37</v>
      </c>
      <c r="K14" s="119">
        <v>9</v>
      </c>
      <c r="L14" s="119">
        <v>65</v>
      </c>
      <c r="M14" s="119">
        <v>2</v>
      </c>
      <c r="N14" s="119">
        <v>23</v>
      </c>
      <c r="O14" s="119">
        <v>36</v>
      </c>
      <c r="P14" s="119">
        <v>15</v>
      </c>
      <c r="Q14" s="119">
        <v>43</v>
      </c>
      <c r="R14" s="119">
        <v>38</v>
      </c>
      <c r="S14" s="119">
        <v>78</v>
      </c>
      <c r="T14" s="119">
        <v>63</v>
      </c>
      <c r="U14" s="119">
        <v>81</v>
      </c>
      <c r="V14" s="119">
        <v>3</v>
      </c>
      <c r="W14" s="119">
        <v>74</v>
      </c>
      <c r="X14" s="119">
        <v>53</v>
      </c>
      <c r="Y14" s="119">
        <v>46</v>
      </c>
      <c r="Z14" s="119">
        <v>27</v>
      </c>
      <c r="AA14" s="119">
        <v>4</v>
      </c>
      <c r="AB14" s="119">
        <v>36</v>
      </c>
      <c r="AC14" s="119">
        <v>47</v>
      </c>
      <c r="AD14" s="119">
        <v>26</v>
      </c>
      <c r="AE14" s="119">
        <v>27</v>
      </c>
      <c r="AF14" s="119">
        <v>65</v>
      </c>
      <c r="AG14" s="119">
        <v>1</v>
      </c>
      <c r="AH14" s="119">
        <v>43</v>
      </c>
      <c r="AI14" s="119">
        <v>19</v>
      </c>
      <c r="AJ14" s="119">
        <v>55</v>
      </c>
      <c r="AK14" s="119">
        <v>63</v>
      </c>
      <c r="AL14" s="119">
        <v>59</v>
      </c>
      <c r="AM14" s="119">
        <v>61</v>
      </c>
      <c r="AN14" s="119">
        <v>8</v>
      </c>
      <c r="AO14" s="119">
        <v>66</v>
      </c>
      <c r="AP14" s="119">
        <v>80</v>
      </c>
      <c r="AQ14" s="119">
        <v>46</v>
      </c>
      <c r="AR14" s="119">
        <v>13</v>
      </c>
      <c r="AS14" s="119">
        <v>12</v>
      </c>
      <c r="AT14" s="119">
        <v>52</v>
      </c>
      <c r="AU14" s="119">
        <v>4</v>
      </c>
      <c r="AV14" s="119">
        <v>23</v>
      </c>
      <c r="AW14" s="119">
        <v>54</v>
      </c>
      <c r="AX14" s="119">
        <v>8</v>
      </c>
      <c r="AY14" s="119">
        <v>59</v>
      </c>
      <c r="AZ14" s="119">
        <v>54</v>
      </c>
      <c r="BA14" s="119">
        <v>50</v>
      </c>
      <c r="BB14" s="119">
        <v>81</v>
      </c>
      <c r="BC14" s="119">
        <v>31</v>
      </c>
      <c r="BD14" s="119">
        <v>26</v>
      </c>
      <c r="BE14" s="119">
        <v>78</v>
      </c>
      <c r="BF14" s="119">
        <v>40</v>
      </c>
      <c r="BG14" s="119">
        <v>3</v>
      </c>
      <c r="BH14" s="119">
        <v>45</v>
      </c>
      <c r="BI14" s="119">
        <v>52</v>
      </c>
      <c r="BJ14" s="120" t="b">
        <f>OR(B105:BI105)</f>
        <v>0</v>
      </c>
    </row>
    <row r="15" spans="1:62" x14ac:dyDescent="0.2">
      <c r="A15" s="116">
        <v>12</v>
      </c>
      <c r="B15" s="117">
        <v>13</v>
      </c>
      <c r="C15" s="117">
        <v>2</v>
      </c>
      <c r="D15" s="117">
        <v>58</v>
      </c>
      <c r="E15" s="117">
        <v>9</v>
      </c>
      <c r="F15" s="117">
        <v>2</v>
      </c>
      <c r="G15" s="117">
        <v>65</v>
      </c>
      <c r="H15" s="117">
        <v>62</v>
      </c>
      <c r="I15" s="117">
        <v>66</v>
      </c>
      <c r="J15" s="117">
        <v>5</v>
      </c>
      <c r="K15" s="117">
        <v>44</v>
      </c>
      <c r="L15" s="117">
        <v>8</v>
      </c>
      <c r="M15" s="117">
        <v>16</v>
      </c>
      <c r="N15" s="117">
        <v>34</v>
      </c>
      <c r="O15" s="117">
        <v>73</v>
      </c>
      <c r="P15" s="117">
        <v>3</v>
      </c>
      <c r="Q15" s="117">
        <v>12</v>
      </c>
      <c r="R15" s="117">
        <v>11</v>
      </c>
      <c r="S15" s="117">
        <v>18</v>
      </c>
      <c r="T15" s="117">
        <v>14</v>
      </c>
      <c r="U15" s="117">
        <v>42</v>
      </c>
      <c r="V15" s="117">
        <v>17</v>
      </c>
      <c r="W15" s="117">
        <v>18</v>
      </c>
      <c r="X15" s="117">
        <v>46</v>
      </c>
      <c r="Y15" s="117">
        <v>74</v>
      </c>
      <c r="Z15" s="117">
        <v>8</v>
      </c>
      <c r="AA15" s="117">
        <v>72</v>
      </c>
      <c r="AB15" s="117">
        <v>27</v>
      </c>
      <c r="AC15" s="117">
        <v>8</v>
      </c>
      <c r="AD15" s="117">
        <v>54</v>
      </c>
      <c r="AE15" s="117">
        <v>46</v>
      </c>
      <c r="AF15" s="117">
        <v>9</v>
      </c>
      <c r="AG15" s="117">
        <v>42</v>
      </c>
      <c r="AH15" s="117">
        <v>74</v>
      </c>
      <c r="AI15" s="117">
        <v>64</v>
      </c>
      <c r="AJ15" s="117">
        <v>51</v>
      </c>
      <c r="AK15" s="117">
        <v>38</v>
      </c>
      <c r="AL15" s="117">
        <v>11</v>
      </c>
      <c r="AM15" s="117">
        <v>30</v>
      </c>
      <c r="AN15" s="117">
        <v>14</v>
      </c>
      <c r="AO15" s="117">
        <v>30</v>
      </c>
      <c r="AP15" s="117">
        <v>66</v>
      </c>
      <c r="AQ15" s="117">
        <v>28</v>
      </c>
      <c r="AR15" s="117">
        <v>50</v>
      </c>
      <c r="AS15" s="117">
        <v>2</v>
      </c>
      <c r="AT15" s="117">
        <v>54</v>
      </c>
      <c r="AU15" s="117">
        <v>57</v>
      </c>
      <c r="AV15" s="117">
        <v>29</v>
      </c>
      <c r="AW15" s="117">
        <v>20</v>
      </c>
      <c r="AX15" s="117">
        <v>21</v>
      </c>
      <c r="AY15" s="117">
        <v>76</v>
      </c>
      <c r="AZ15" s="117">
        <v>76</v>
      </c>
      <c r="BA15" s="117">
        <v>28</v>
      </c>
      <c r="BB15" s="117">
        <v>56</v>
      </c>
      <c r="BC15" s="117">
        <v>37</v>
      </c>
      <c r="BD15" s="117">
        <v>41</v>
      </c>
      <c r="BE15" s="117">
        <v>67</v>
      </c>
      <c r="BF15" s="117">
        <v>26</v>
      </c>
      <c r="BG15" s="117">
        <v>16</v>
      </c>
      <c r="BH15" s="117">
        <v>34</v>
      </c>
      <c r="BI15" s="117">
        <v>4</v>
      </c>
      <c r="BJ15" s="118" t="b">
        <f>OR(B105:BI105)</f>
        <v>0</v>
      </c>
    </row>
    <row r="16" spans="1:62" x14ac:dyDescent="0.2">
      <c r="A16" s="116">
        <v>13</v>
      </c>
      <c r="B16" s="119">
        <v>49</v>
      </c>
      <c r="C16" s="119">
        <v>22</v>
      </c>
      <c r="D16" s="119">
        <v>3</v>
      </c>
      <c r="E16" s="119">
        <v>68</v>
      </c>
      <c r="F16" s="119">
        <v>13</v>
      </c>
      <c r="G16" s="119">
        <v>67</v>
      </c>
      <c r="H16" s="119">
        <v>76</v>
      </c>
      <c r="I16" s="119">
        <v>9</v>
      </c>
      <c r="J16" s="119">
        <v>39</v>
      </c>
      <c r="K16" s="119">
        <v>76</v>
      </c>
      <c r="L16" s="119">
        <v>80</v>
      </c>
      <c r="M16" s="119">
        <v>22</v>
      </c>
      <c r="N16" s="119">
        <v>61</v>
      </c>
      <c r="O16" s="119">
        <v>5</v>
      </c>
      <c r="P16" s="119">
        <v>24</v>
      </c>
      <c r="Q16" s="119">
        <v>19</v>
      </c>
      <c r="R16" s="119">
        <v>65</v>
      </c>
      <c r="S16" s="119">
        <v>78</v>
      </c>
      <c r="T16" s="119">
        <v>3</v>
      </c>
      <c r="U16" s="119">
        <v>76</v>
      </c>
      <c r="V16" s="119">
        <v>35</v>
      </c>
      <c r="W16" s="119">
        <v>79</v>
      </c>
      <c r="X16" s="119">
        <v>22</v>
      </c>
      <c r="Y16" s="119">
        <v>8</v>
      </c>
      <c r="Z16" s="119">
        <v>45</v>
      </c>
      <c r="AA16" s="119">
        <v>62</v>
      </c>
      <c r="AB16" s="119">
        <v>59</v>
      </c>
      <c r="AC16" s="119">
        <v>52</v>
      </c>
      <c r="AD16" s="119">
        <v>43</v>
      </c>
      <c r="AE16" s="119">
        <v>26</v>
      </c>
      <c r="AF16" s="119">
        <v>75</v>
      </c>
      <c r="AG16" s="119">
        <v>8</v>
      </c>
      <c r="AH16" s="119">
        <v>2</v>
      </c>
      <c r="AI16" s="119">
        <v>46</v>
      </c>
      <c r="AJ16" s="119">
        <v>12</v>
      </c>
      <c r="AK16" s="119">
        <v>6</v>
      </c>
      <c r="AL16" s="119">
        <v>60</v>
      </c>
      <c r="AM16" s="119">
        <v>75</v>
      </c>
      <c r="AN16" s="119">
        <v>22</v>
      </c>
      <c r="AO16" s="119">
        <v>32</v>
      </c>
      <c r="AP16" s="119">
        <v>70</v>
      </c>
      <c r="AQ16" s="119">
        <v>6</v>
      </c>
      <c r="AR16" s="119">
        <v>60</v>
      </c>
      <c r="AS16" s="119">
        <v>22</v>
      </c>
      <c r="AT16" s="119">
        <v>10</v>
      </c>
      <c r="AU16" s="119">
        <v>42</v>
      </c>
      <c r="AV16" s="119">
        <v>38</v>
      </c>
      <c r="AW16" s="119">
        <v>18</v>
      </c>
      <c r="AX16" s="119">
        <v>80</v>
      </c>
      <c r="AY16" s="119">
        <v>58</v>
      </c>
      <c r="AZ16" s="119">
        <v>36</v>
      </c>
      <c r="BA16" s="119">
        <v>45</v>
      </c>
      <c r="BB16" s="119">
        <v>63</v>
      </c>
      <c r="BC16" s="119">
        <v>43</v>
      </c>
      <c r="BD16" s="119">
        <v>56</v>
      </c>
      <c r="BE16" s="119">
        <v>51</v>
      </c>
      <c r="BF16" s="119">
        <v>74</v>
      </c>
      <c r="BG16" s="119">
        <v>75</v>
      </c>
      <c r="BH16" s="119">
        <v>7</v>
      </c>
      <c r="BI16" s="119">
        <v>80</v>
      </c>
      <c r="BJ16" s="120" t="b">
        <f>OR(B108:BI108)</f>
        <v>0</v>
      </c>
    </row>
    <row r="17" spans="1:62" x14ac:dyDescent="0.2">
      <c r="A17" s="116">
        <v>14</v>
      </c>
      <c r="B17" s="117">
        <v>1</v>
      </c>
      <c r="C17" s="117">
        <v>14</v>
      </c>
      <c r="D17" s="117">
        <v>9</v>
      </c>
      <c r="E17" s="117">
        <v>27</v>
      </c>
      <c r="F17" s="117">
        <v>73</v>
      </c>
      <c r="G17" s="117">
        <v>55</v>
      </c>
      <c r="H17" s="117">
        <v>40</v>
      </c>
      <c r="I17" s="117">
        <v>41</v>
      </c>
      <c r="J17" s="117">
        <v>20</v>
      </c>
      <c r="K17" s="117">
        <v>73</v>
      </c>
      <c r="L17" s="117">
        <v>42</v>
      </c>
      <c r="M17" s="117">
        <v>66</v>
      </c>
      <c r="N17" s="117">
        <v>59</v>
      </c>
      <c r="O17" s="117">
        <v>21</v>
      </c>
      <c r="P17" s="117">
        <v>74</v>
      </c>
      <c r="Q17" s="117">
        <v>73</v>
      </c>
      <c r="R17" s="117">
        <v>11</v>
      </c>
      <c r="S17" s="117">
        <v>50</v>
      </c>
      <c r="T17" s="117">
        <v>57</v>
      </c>
      <c r="U17" s="117">
        <v>71</v>
      </c>
      <c r="V17" s="117">
        <v>30</v>
      </c>
      <c r="W17" s="117">
        <v>42</v>
      </c>
      <c r="X17" s="117">
        <v>77</v>
      </c>
      <c r="Y17" s="117">
        <v>70</v>
      </c>
      <c r="Z17" s="117">
        <v>52</v>
      </c>
      <c r="AA17" s="117">
        <v>50</v>
      </c>
      <c r="AB17" s="117">
        <v>13</v>
      </c>
      <c r="AC17" s="117">
        <v>70</v>
      </c>
      <c r="AD17" s="117">
        <v>26</v>
      </c>
      <c r="AE17" s="117">
        <v>9</v>
      </c>
      <c r="AF17" s="117">
        <v>74</v>
      </c>
      <c r="AG17" s="117">
        <v>69</v>
      </c>
      <c r="AH17" s="117">
        <v>15</v>
      </c>
      <c r="AI17" s="117">
        <v>69</v>
      </c>
      <c r="AJ17" s="117">
        <v>45</v>
      </c>
      <c r="AK17" s="117">
        <v>75</v>
      </c>
      <c r="AL17" s="117">
        <v>69</v>
      </c>
      <c r="AM17" s="117">
        <v>45</v>
      </c>
      <c r="AN17" s="117">
        <v>29</v>
      </c>
      <c r="AO17" s="117">
        <v>36</v>
      </c>
      <c r="AP17" s="117">
        <v>7</v>
      </c>
      <c r="AQ17" s="117">
        <v>72</v>
      </c>
      <c r="AR17" s="117">
        <v>45</v>
      </c>
      <c r="AS17" s="117">
        <v>4</v>
      </c>
      <c r="AT17" s="117">
        <v>69</v>
      </c>
      <c r="AU17" s="117">
        <v>17</v>
      </c>
      <c r="AV17" s="117">
        <v>26</v>
      </c>
      <c r="AW17" s="117">
        <v>15</v>
      </c>
      <c r="AX17" s="117">
        <v>37</v>
      </c>
      <c r="AY17" s="117">
        <v>29</v>
      </c>
      <c r="AZ17" s="117">
        <v>17</v>
      </c>
      <c r="BA17" s="117">
        <v>15</v>
      </c>
      <c r="BB17" s="117">
        <v>49</v>
      </c>
      <c r="BC17" s="117">
        <v>21</v>
      </c>
      <c r="BD17" s="117">
        <v>37</v>
      </c>
      <c r="BE17" s="117">
        <v>76</v>
      </c>
      <c r="BF17" s="117">
        <v>68</v>
      </c>
      <c r="BG17" s="117">
        <v>4</v>
      </c>
      <c r="BH17" s="117">
        <v>58</v>
      </c>
      <c r="BI17" s="117">
        <v>63</v>
      </c>
      <c r="BJ17" s="118" t="b">
        <f>OR(B108:BI108)</f>
        <v>0</v>
      </c>
    </row>
    <row r="18" spans="1:62" x14ac:dyDescent="0.2">
      <c r="A18" s="116">
        <v>15</v>
      </c>
      <c r="B18" s="119">
        <v>71</v>
      </c>
      <c r="C18" s="119">
        <v>25</v>
      </c>
      <c r="D18" s="119">
        <v>80</v>
      </c>
      <c r="E18" s="119">
        <v>81</v>
      </c>
      <c r="F18" s="119">
        <v>2</v>
      </c>
      <c r="G18" s="119">
        <v>40</v>
      </c>
      <c r="H18" s="119">
        <v>57</v>
      </c>
      <c r="I18" s="119">
        <v>56</v>
      </c>
      <c r="J18" s="119">
        <v>8</v>
      </c>
      <c r="K18" s="119">
        <v>77</v>
      </c>
      <c r="L18" s="119">
        <v>43</v>
      </c>
      <c r="M18" s="119">
        <v>20</v>
      </c>
      <c r="N18" s="119">
        <v>21</v>
      </c>
      <c r="O18" s="119">
        <v>59</v>
      </c>
      <c r="P18" s="119">
        <v>59</v>
      </c>
      <c r="Q18" s="119">
        <v>34</v>
      </c>
      <c r="R18" s="119">
        <v>34</v>
      </c>
      <c r="S18" s="119">
        <v>27</v>
      </c>
      <c r="T18" s="119">
        <v>31</v>
      </c>
      <c r="U18" s="119">
        <v>42</v>
      </c>
      <c r="V18" s="119">
        <v>74</v>
      </c>
      <c r="W18" s="119">
        <v>59</v>
      </c>
      <c r="X18" s="119">
        <v>64</v>
      </c>
      <c r="Y18" s="119">
        <v>5</v>
      </c>
      <c r="Z18" s="119">
        <v>31</v>
      </c>
      <c r="AA18" s="119">
        <v>71</v>
      </c>
      <c r="AB18" s="119">
        <v>54</v>
      </c>
      <c r="AC18" s="119">
        <v>81</v>
      </c>
      <c r="AD18" s="119">
        <v>7</v>
      </c>
      <c r="AE18" s="119">
        <v>49</v>
      </c>
      <c r="AF18" s="119">
        <v>38</v>
      </c>
      <c r="AG18" s="119">
        <v>36</v>
      </c>
      <c r="AH18" s="119">
        <v>78</v>
      </c>
      <c r="AI18" s="119">
        <v>67</v>
      </c>
      <c r="AJ18" s="119">
        <v>16</v>
      </c>
      <c r="AK18" s="119">
        <v>14</v>
      </c>
      <c r="AL18" s="119">
        <v>46</v>
      </c>
      <c r="AM18" s="119">
        <v>60</v>
      </c>
      <c r="AN18" s="119">
        <v>73</v>
      </c>
      <c r="AO18" s="119">
        <v>28</v>
      </c>
      <c r="AP18" s="119">
        <v>76</v>
      </c>
      <c r="AQ18" s="119">
        <v>54</v>
      </c>
      <c r="AR18" s="119">
        <v>34</v>
      </c>
      <c r="AS18" s="119">
        <v>77</v>
      </c>
      <c r="AT18" s="119">
        <v>42</v>
      </c>
      <c r="AU18" s="119">
        <v>18</v>
      </c>
      <c r="AV18" s="119">
        <v>42</v>
      </c>
      <c r="AW18" s="119">
        <v>34</v>
      </c>
      <c r="AX18" s="119">
        <v>3</v>
      </c>
      <c r="AY18" s="119">
        <v>50</v>
      </c>
      <c r="AZ18" s="119">
        <v>42</v>
      </c>
      <c r="BA18" s="119">
        <v>71</v>
      </c>
      <c r="BB18" s="119">
        <v>55</v>
      </c>
      <c r="BC18" s="119">
        <v>35</v>
      </c>
      <c r="BD18" s="119">
        <v>50</v>
      </c>
      <c r="BE18" s="119">
        <v>54</v>
      </c>
      <c r="BF18" s="119">
        <v>77</v>
      </c>
      <c r="BG18" s="119">
        <v>62</v>
      </c>
      <c r="BH18" s="119">
        <v>34</v>
      </c>
      <c r="BI18" s="119">
        <v>24</v>
      </c>
      <c r="BJ18" s="120" t="b">
        <f>OR(B108:BI108)</f>
        <v>0</v>
      </c>
    </row>
    <row r="19" spans="1:62" x14ac:dyDescent="0.2">
      <c r="A19" s="116">
        <v>16</v>
      </c>
      <c r="B19" s="117">
        <v>34</v>
      </c>
      <c r="C19" s="117">
        <v>70</v>
      </c>
      <c r="D19" s="117">
        <v>51</v>
      </c>
      <c r="E19" s="117">
        <v>36</v>
      </c>
      <c r="F19" s="117">
        <v>75</v>
      </c>
      <c r="G19" s="117">
        <v>39</v>
      </c>
      <c r="H19" s="117">
        <v>2</v>
      </c>
      <c r="I19" s="117">
        <v>72</v>
      </c>
      <c r="J19" s="117">
        <v>50</v>
      </c>
      <c r="K19" s="117">
        <v>49</v>
      </c>
      <c r="L19" s="117">
        <v>78</v>
      </c>
      <c r="M19" s="117">
        <v>42</v>
      </c>
      <c r="N19" s="117">
        <v>63</v>
      </c>
      <c r="O19" s="117">
        <v>31</v>
      </c>
      <c r="P19" s="117">
        <v>81</v>
      </c>
      <c r="Q19" s="117">
        <v>74</v>
      </c>
      <c r="R19" s="117">
        <v>41</v>
      </c>
      <c r="S19" s="117">
        <v>42</v>
      </c>
      <c r="T19" s="117">
        <v>72</v>
      </c>
      <c r="U19" s="117">
        <v>11</v>
      </c>
      <c r="V19" s="117">
        <v>45</v>
      </c>
      <c r="W19" s="117">
        <v>42</v>
      </c>
      <c r="X19" s="117">
        <v>66</v>
      </c>
      <c r="Y19" s="117">
        <v>81</v>
      </c>
      <c r="Z19" s="117">
        <v>60</v>
      </c>
      <c r="AA19" s="117">
        <v>50</v>
      </c>
      <c r="AB19" s="117">
        <v>37</v>
      </c>
      <c r="AC19" s="117">
        <v>52</v>
      </c>
      <c r="AD19" s="117">
        <v>33</v>
      </c>
      <c r="AE19" s="117">
        <v>77</v>
      </c>
      <c r="AF19" s="117">
        <v>3</v>
      </c>
      <c r="AG19" s="117">
        <v>35</v>
      </c>
      <c r="AH19" s="117">
        <v>45</v>
      </c>
      <c r="AI19" s="117">
        <v>51</v>
      </c>
      <c r="AJ19" s="117">
        <v>8</v>
      </c>
      <c r="AK19" s="117">
        <v>61</v>
      </c>
      <c r="AL19" s="117">
        <v>81</v>
      </c>
      <c r="AM19" s="117">
        <v>45</v>
      </c>
      <c r="AN19" s="117">
        <v>24</v>
      </c>
      <c r="AO19" s="117">
        <v>12</v>
      </c>
      <c r="AP19" s="117">
        <v>46</v>
      </c>
      <c r="AQ19" s="117">
        <v>67</v>
      </c>
      <c r="AR19" s="117">
        <v>28</v>
      </c>
      <c r="AS19" s="117">
        <v>13</v>
      </c>
      <c r="AT19" s="117">
        <v>39</v>
      </c>
      <c r="AU19" s="117">
        <v>18</v>
      </c>
      <c r="AV19" s="117">
        <v>27</v>
      </c>
      <c r="AW19" s="117">
        <v>70</v>
      </c>
      <c r="AX19" s="117">
        <v>21</v>
      </c>
      <c r="AY19" s="117">
        <v>61</v>
      </c>
      <c r="AZ19" s="117">
        <v>23</v>
      </c>
      <c r="BA19" s="117">
        <v>58</v>
      </c>
      <c r="BB19" s="117">
        <v>81</v>
      </c>
      <c r="BC19" s="117">
        <v>54</v>
      </c>
      <c r="BD19" s="117">
        <v>52</v>
      </c>
      <c r="BE19" s="117">
        <v>32</v>
      </c>
      <c r="BF19" s="117">
        <v>44</v>
      </c>
      <c r="BG19" s="117">
        <v>80</v>
      </c>
      <c r="BH19" s="117">
        <v>26</v>
      </c>
      <c r="BI19" s="117">
        <v>55</v>
      </c>
      <c r="BJ19" s="118" t="b">
        <f>OR(B111:BI111)</f>
        <v>0</v>
      </c>
    </row>
    <row r="20" spans="1:62" x14ac:dyDescent="0.2">
      <c r="A20" s="116">
        <v>17</v>
      </c>
      <c r="B20" s="119">
        <v>46</v>
      </c>
      <c r="C20" s="119">
        <v>42</v>
      </c>
      <c r="D20" s="119">
        <v>44</v>
      </c>
      <c r="E20" s="119">
        <v>34</v>
      </c>
      <c r="F20" s="119">
        <v>17</v>
      </c>
      <c r="G20" s="119">
        <v>79</v>
      </c>
      <c r="H20" s="119">
        <v>70</v>
      </c>
      <c r="I20" s="119">
        <v>2</v>
      </c>
      <c r="J20" s="119">
        <v>15</v>
      </c>
      <c r="K20" s="119">
        <v>52</v>
      </c>
      <c r="L20" s="119">
        <v>8</v>
      </c>
      <c r="M20" s="119">
        <v>74</v>
      </c>
      <c r="N20" s="119">
        <v>49</v>
      </c>
      <c r="O20" s="119">
        <v>36</v>
      </c>
      <c r="P20" s="119">
        <v>13</v>
      </c>
      <c r="Q20" s="119">
        <v>78</v>
      </c>
      <c r="R20" s="119">
        <v>4</v>
      </c>
      <c r="S20" s="119">
        <v>75</v>
      </c>
      <c r="T20" s="119">
        <v>16</v>
      </c>
      <c r="U20" s="119">
        <v>41</v>
      </c>
      <c r="V20" s="119">
        <v>31</v>
      </c>
      <c r="W20" s="119">
        <v>2</v>
      </c>
      <c r="X20" s="119">
        <v>8</v>
      </c>
      <c r="Y20" s="119">
        <v>54</v>
      </c>
      <c r="Z20" s="119">
        <v>3</v>
      </c>
      <c r="AA20" s="119">
        <v>37</v>
      </c>
      <c r="AB20" s="119">
        <v>1</v>
      </c>
      <c r="AC20" s="119">
        <v>27</v>
      </c>
      <c r="AD20" s="119">
        <v>24</v>
      </c>
      <c r="AE20" s="119">
        <v>68</v>
      </c>
      <c r="AF20" s="119">
        <v>19</v>
      </c>
      <c r="AG20" s="119">
        <v>13</v>
      </c>
      <c r="AH20" s="119">
        <v>8</v>
      </c>
      <c r="AI20" s="119">
        <v>59</v>
      </c>
      <c r="AJ20" s="119">
        <v>41</v>
      </c>
      <c r="AK20" s="119">
        <v>6</v>
      </c>
      <c r="AL20" s="119">
        <v>1</v>
      </c>
      <c r="AM20" s="119">
        <v>70</v>
      </c>
      <c r="AN20" s="119">
        <v>40</v>
      </c>
      <c r="AO20" s="119">
        <v>32</v>
      </c>
      <c r="AP20" s="119">
        <v>23</v>
      </c>
      <c r="AQ20" s="119">
        <v>53</v>
      </c>
      <c r="AR20" s="119">
        <v>70</v>
      </c>
      <c r="AS20" s="119">
        <v>20</v>
      </c>
      <c r="AT20" s="119">
        <v>6</v>
      </c>
      <c r="AU20" s="119">
        <v>44</v>
      </c>
      <c r="AV20" s="119">
        <v>78</v>
      </c>
      <c r="AW20" s="119">
        <v>43</v>
      </c>
      <c r="AX20" s="119">
        <v>2</v>
      </c>
      <c r="AY20" s="119">
        <v>20</v>
      </c>
      <c r="AZ20" s="119">
        <v>20</v>
      </c>
      <c r="BA20" s="119">
        <v>56</v>
      </c>
      <c r="BB20" s="119">
        <v>24</v>
      </c>
      <c r="BC20" s="119">
        <v>40</v>
      </c>
      <c r="BD20" s="119">
        <v>72</v>
      </c>
      <c r="BE20" s="119">
        <v>79</v>
      </c>
      <c r="BF20" s="119">
        <v>17</v>
      </c>
      <c r="BG20" s="119">
        <v>44</v>
      </c>
      <c r="BH20" s="119">
        <v>43</v>
      </c>
      <c r="BI20" s="119">
        <v>59</v>
      </c>
      <c r="BJ20" s="120" t="b">
        <f>OR(B111:BI111)</f>
        <v>0</v>
      </c>
    </row>
    <row r="21" spans="1:62" x14ac:dyDescent="0.2">
      <c r="A21" s="116">
        <v>18</v>
      </c>
      <c r="B21" s="117">
        <v>62</v>
      </c>
      <c r="C21" s="117">
        <v>3</v>
      </c>
      <c r="D21" s="117">
        <v>56</v>
      </c>
      <c r="E21" s="117">
        <v>53</v>
      </c>
      <c r="F21" s="117">
        <v>40</v>
      </c>
      <c r="G21" s="117">
        <v>14</v>
      </c>
      <c r="H21" s="117">
        <v>53</v>
      </c>
      <c r="I21" s="117">
        <v>47</v>
      </c>
      <c r="J21" s="117">
        <v>54</v>
      </c>
      <c r="K21" s="117">
        <v>26</v>
      </c>
      <c r="L21" s="117">
        <v>61</v>
      </c>
      <c r="M21" s="117">
        <v>17</v>
      </c>
      <c r="N21" s="117">
        <v>46</v>
      </c>
      <c r="O21" s="117">
        <v>53</v>
      </c>
      <c r="P21" s="117">
        <v>26</v>
      </c>
      <c r="Q21" s="117">
        <v>4</v>
      </c>
      <c r="R21" s="117">
        <v>78</v>
      </c>
      <c r="S21" s="117">
        <v>63</v>
      </c>
      <c r="T21" s="117">
        <v>58</v>
      </c>
      <c r="U21" s="117">
        <v>72</v>
      </c>
      <c r="V21" s="117">
        <v>42</v>
      </c>
      <c r="W21" s="117">
        <v>7</v>
      </c>
      <c r="X21" s="117">
        <v>19</v>
      </c>
      <c r="Y21" s="117">
        <v>34</v>
      </c>
      <c r="Z21" s="117">
        <v>26</v>
      </c>
      <c r="AA21" s="117">
        <v>61</v>
      </c>
      <c r="AB21" s="117">
        <v>17</v>
      </c>
      <c r="AC21" s="117">
        <v>74</v>
      </c>
      <c r="AD21" s="117">
        <v>52</v>
      </c>
      <c r="AE21" s="117">
        <v>74</v>
      </c>
      <c r="AF21" s="117">
        <v>46</v>
      </c>
      <c r="AG21" s="117">
        <v>63</v>
      </c>
      <c r="AH21" s="117">
        <v>68</v>
      </c>
      <c r="AI21" s="117">
        <v>33</v>
      </c>
      <c r="AJ21" s="117">
        <v>15</v>
      </c>
      <c r="AK21" s="117">
        <v>23</v>
      </c>
      <c r="AL21" s="117">
        <v>6</v>
      </c>
      <c r="AM21" s="117">
        <v>18</v>
      </c>
      <c r="AN21" s="117">
        <v>67</v>
      </c>
      <c r="AO21" s="117">
        <v>15</v>
      </c>
      <c r="AP21" s="117">
        <v>8</v>
      </c>
      <c r="AQ21" s="117">
        <v>33</v>
      </c>
      <c r="AR21" s="117">
        <v>78</v>
      </c>
      <c r="AS21" s="117">
        <v>63</v>
      </c>
      <c r="AT21" s="117">
        <v>13</v>
      </c>
      <c r="AU21" s="117">
        <v>3</v>
      </c>
      <c r="AV21" s="117">
        <v>3</v>
      </c>
      <c r="AW21" s="117">
        <v>4</v>
      </c>
      <c r="AX21" s="117">
        <v>36</v>
      </c>
      <c r="AY21" s="117">
        <v>53</v>
      </c>
      <c r="AZ21" s="117">
        <v>4</v>
      </c>
      <c r="BA21" s="117">
        <v>65</v>
      </c>
      <c r="BB21" s="117">
        <v>74</v>
      </c>
      <c r="BC21" s="117">
        <v>60</v>
      </c>
      <c r="BD21" s="117">
        <v>63</v>
      </c>
      <c r="BE21" s="117">
        <v>48</v>
      </c>
      <c r="BF21" s="117">
        <v>51</v>
      </c>
      <c r="BG21" s="117">
        <v>58</v>
      </c>
      <c r="BH21" s="117">
        <v>79</v>
      </c>
      <c r="BI21" s="117">
        <v>46</v>
      </c>
      <c r="BJ21" s="118" t="b">
        <f>OR(B111:BI111)</f>
        <v>0</v>
      </c>
    </row>
    <row r="22" spans="1:62" x14ac:dyDescent="0.2">
      <c r="A22" s="116">
        <v>19</v>
      </c>
      <c r="B22" s="119">
        <v>58</v>
      </c>
      <c r="C22" s="119">
        <v>56</v>
      </c>
      <c r="D22" s="119">
        <v>25</v>
      </c>
      <c r="E22" s="119">
        <v>32</v>
      </c>
      <c r="F22" s="119">
        <v>39</v>
      </c>
      <c r="G22" s="119">
        <v>65</v>
      </c>
      <c r="H22" s="119">
        <v>64</v>
      </c>
      <c r="I22" s="119">
        <v>2</v>
      </c>
      <c r="J22" s="119">
        <v>34</v>
      </c>
      <c r="K22" s="119">
        <v>77</v>
      </c>
      <c r="L22" s="119">
        <v>27</v>
      </c>
      <c r="M22" s="119">
        <v>30</v>
      </c>
      <c r="N22" s="119">
        <v>38</v>
      </c>
      <c r="O22" s="119">
        <v>65</v>
      </c>
      <c r="P22" s="119">
        <v>9</v>
      </c>
      <c r="Q22" s="119">
        <v>64</v>
      </c>
      <c r="R22" s="119">
        <v>13</v>
      </c>
      <c r="S22" s="119">
        <v>5</v>
      </c>
      <c r="T22" s="119">
        <v>60</v>
      </c>
      <c r="U22" s="119">
        <v>73</v>
      </c>
      <c r="V22" s="119">
        <v>38</v>
      </c>
      <c r="W22" s="119">
        <v>46</v>
      </c>
      <c r="X22" s="119">
        <v>16</v>
      </c>
      <c r="Y22" s="119">
        <v>59</v>
      </c>
      <c r="Z22" s="119">
        <v>21</v>
      </c>
      <c r="AA22" s="119">
        <v>53</v>
      </c>
      <c r="AB22" s="119">
        <v>23</v>
      </c>
      <c r="AC22" s="119">
        <v>10</v>
      </c>
      <c r="AD22" s="119">
        <v>54</v>
      </c>
      <c r="AE22" s="119">
        <v>34</v>
      </c>
      <c r="AF22" s="119">
        <v>51</v>
      </c>
      <c r="AG22" s="119">
        <v>72</v>
      </c>
      <c r="AH22" s="119">
        <v>49</v>
      </c>
      <c r="AI22" s="119">
        <v>53</v>
      </c>
      <c r="AJ22" s="119">
        <v>50</v>
      </c>
      <c r="AK22" s="119">
        <v>71</v>
      </c>
      <c r="AL22" s="119">
        <v>48</v>
      </c>
      <c r="AM22" s="119">
        <v>28</v>
      </c>
      <c r="AN22" s="119">
        <v>14</v>
      </c>
      <c r="AO22" s="119">
        <v>53</v>
      </c>
      <c r="AP22" s="119">
        <v>63</v>
      </c>
      <c r="AQ22" s="119">
        <v>30</v>
      </c>
      <c r="AR22" s="119">
        <v>70</v>
      </c>
      <c r="AS22" s="119">
        <v>30</v>
      </c>
      <c r="AT22" s="119">
        <v>14</v>
      </c>
      <c r="AU22" s="119">
        <v>53</v>
      </c>
      <c r="AV22" s="119">
        <v>51</v>
      </c>
      <c r="AW22" s="119">
        <v>73</v>
      </c>
      <c r="AX22" s="119">
        <v>20</v>
      </c>
      <c r="AY22" s="119">
        <v>11</v>
      </c>
      <c r="AZ22" s="119">
        <v>4</v>
      </c>
      <c r="BA22" s="119">
        <v>46</v>
      </c>
      <c r="BB22" s="119">
        <v>39</v>
      </c>
      <c r="BC22" s="119">
        <v>46</v>
      </c>
      <c r="BD22" s="119">
        <v>26</v>
      </c>
      <c r="BE22" s="119">
        <v>16</v>
      </c>
      <c r="BF22" s="119">
        <v>40</v>
      </c>
      <c r="BG22" s="119">
        <v>18</v>
      </c>
      <c r="BH22" s="119">
        <v>6</v>
      </c>
      <c r="BI22" s="119">
        <v>5</v>
      </c>
      <c r="BJ22" s="120" t="b">
        <f>OR(B114:BI114)</f>
        <v>0</v>
      </c>
    </row>
    <row r="23" spans="1:62" x14ac:dyDescent="0.2">
      <c r="A23" s="116">
        <v>20</v>
      </c>
      <c r="B23" s="117">
        <v>3</v>
      </c>
      <c r="C23" s="117">
        <v>13</v>
      </c>
      <c r="D23" s="117">
        <v>61</v>
      </c>
      <c r="E23" s="117">
        <v>41</v>
      </c>
      <c r="F23" s="117">
        <v>38</v>
      </c>
      <c r="G23" s="117">
        <v>75</v>
      </c>
      <c r="H23" s="117">
        <v>62</v>
      </c>
      <c r="I23" s="117">
        <v>76</v>
      </c>
      <c r="J23" s="117">
        <v>28</v>
      </c>
      <c r="K23" s="117">
        <v>13</v>
      </c>
      <c r="L23" s="117">
        <v>65</v>
      </c>
      <c r="M23" s="117">
        <v>67</v>
      </c>
      <c r="N23" s="117">
        <v>44</v>
      </c>
      <c r="O23" s="117">
        <v>3</v>
      </c>
      <c r="P23" s="117">
        <v>34</v>
      </c>
      <c r="Q23" s="117">
        <v>55</v>
      </c>
      <c r="R23" s="117">
        <v>68</v>
      </c>
      <c r="S23" s="117">
        <v>23</v>
      </c>
      <c r="T23" s="117">
        <v>17</v>
      </c>
      <c r="U23" s="117">
        <v>40</v>
      </c>
      <c r="V23" s="117">
        <v>5</v>
      </c>
      <c r="W23" s="117">
        <v>54</v>
      </c>
      <c r="X23" s="117">
        <v>24</v>
      </c>
      <c r="Y23" s="117">
        <v>71</v>
      </c>
      <c r="Z23" s="117">
        <v>25</v>
      </c>
      <c r="AA23" s="117">
        <v>47</v>
      </c>
      <c r="AB23" s="117">
        <v>69</v>
      </c>
      <c r="AC23" s="117">
        <v>77</v>
      </c>
      <c r="AD23" s="117">
        <v>30</v>
      </c>
      <c r="AE23" s="117">
        <v>24</v>
      </c>
      <c r="AF23" s="117">
        <v>61</v>
      </c>
      <c r="AG23" s="117">
        <v>35</v>
      </c>
      <c r="AH23" s="117">
        <v>28</v>
      </c>
      <c r="AI23" s="117">
        <v>78</v>
      </c>
      <c r="AJ23" s="117">
        <v>43</v>
      </c>
      <c r="AK23" s="117">
        <v>26</v>
      </c>
      <c r="AL23" s="117">
        <v>55</v>
      </c>
      <c r="AM23" s="117">
        <v>24</v>
      </c>
      <c r="AN23" s="117">
        <v>31</v>
      </c>
      <c r="AO23" s="117">
        <v>14</v>
      </c>
      <c r="AP23" s="117">
        <v>17</v>
      </c>
      <c r="AQ23" s="117">
        <v>10</v>
      </c>
      <c r="AR23" s="117">
        <v>72</v>
      </c>
      <c r="AS23" s="117">
        <v>34</v>
      </c>
      <c r="AT23" s="117">
        <v>71</v>
      </c>
      <c r="AU23" s="117">
        <v>66</v>
      </c>
      <c r="AV23" s="117">
        <v>34</v>
      </c>
      <c r="AW23" s="117">
        <v>69</v>
      </c>
      <c r="AX23" s="117">
        <v>81</v>
      </c>
      <c r="AY23" s="117">
        <v>14</v>
      </c>
      <c r="AZ23" s="117">
        <v>26</v>
      </c>
      <c r="BA23" s="117">
        <v>37</v>
      </c>
      <c r="BB23" s="117">
        <v>67</v>
      </c>
      <c r="BC23" s="117">
        <v>70</v>
      </c>
      <c r="BD23" s="117">
        <v>50</v>
      </c>
      <c r="BE23" s="117">
        <v>70</v>
      </c>
      <c r="BF23" s="117">
        <v>24</v>
      </c>
      <c r="BG23" s="117">
        <v>58</v>
      </c>
      <c r="BH23" s="117">
        <v>35</v>
      </c>
      <c r="BI23" s="117">
        <v>79</v>
      </c>
      <c r="BJ23" s="118" t="b">
        <f>OR(B114:BI114)</f>
        <v>0</v>
      </c>
    </row>
    <row r="24" spans="1:62" x14ac:dyDescent="0.2">
      <c r="A24" s="116">
        <v>21</v>
      </c>
      <c r="B24" s="119">
        <v>43</v>
      </c>
      <c r="C24" s="119">
        <v>55</v>
      </c>
      <c r="D24" s="119">
        <v>50</v>
      </c>
      <c r="E24" s="119">
        <v>64</v>
      </c>
      <c r="F24" s="119">
        <v>5</v>
      </c>
      <c r="G24" s="119">
        <v>58</v>
      </c>
      <c r="H24" s="119">
        <v>49</v>
      </c>
      <c r="I24" s="119">
        <v>68</v>
      </c>
      <c r="J24" s="119">
        <v>52</v>
      </c>
      <c r="K24" s="119">
        <v>31</v>
      </c>
      <c r="L24" s="119">
        <v>18</v>
      </c>
      <c r="M24" s="119">
        <v>14</v>
      </c>
      <c r="N24" s="119">
        <v>37</v>
      </c>
      <c r="O24" s="119">
        <v>40</v>
      </c>
      <c r="P24" s="119">
        <v>53</v>
      </c>
      <c r="Q24" s="119">
        <v>17</v>
      </c>
      <c r="R24" s="119">
        <v>51</v>
      </c>
      <c r="S24" s="119">
        <v>52</v>
      </c>
      <c r="T24" s="119">
        <v>80</v>
      </c>
      <c r="U24" s="119">
        <v>28</v>
      </c>
      <c r="V24" s="119">
        <v>35</v>
      </c>
      <c r="W24" s="119">
        <v>65</v>
      </c>
      <c r="X24" s="119">
        <v>18</v>
      </c>
      <c r="Y24" s="119">
        <v>23</v>
      </c>
      <c r="Z24" s="119">
        <v>1</v>
      </c>
      <c r="AA24" s="119">
        <v>16</v>
      </c>
      <c r="AB24" s="119">
        <v>35</v>
      </c>
      <c r="AC24" s="119">
        <v>31</v>
      </c>
      <c r="AD24" s="119">
        <v>56</v>
      </c>
      <c r="AE24" s="119">
        <v>28</v>
      </c>
      <c r="AF24" s="119">
        <v>54</v>
      </c>
      <c r="AG24" s="119">
        <v>23</v>
      </c>
      <c r="AH24" s="119">
        <v>55</v>
      </c>
      <c r="AI24" s="119">
        <v>2</v>
      </c>
      <c r="AJ24" s="119">
        <v>59</v>
      </c>
      <c r="AK24" s="119">
        <v>39</v>
      </c>
      <c r="AL24" s="119">
        <v>30</v>
      </c>
      <c r="AM24" s="119">
        <v>43</v>
      </c>
      <c r="AN24" s="119">
        <v>57</v>
      </c>
      <c r="AO24" s="119">
        <v>7</v>
      </c>
      <c r="AP24" s="119">
        <v>12</v>
      </c>
      <c r="AQ24" s="119">
        <v>29</v>
      </c>
      <c r="AR24" s="119">
        <v>43</v>
      </c>
      <c r="AS24" s="119">
        <v>42</v>
      </c>
      <c r="AT24" s="119">
        <v>38</v>
      </c>
      <c r="AU24" s="119">
        <v>34</v>
      </c>
      <c r="AV24" s="119">
        <v>3</v>
      </c>
      <c r="AW24" s="119">
        <v>18</v>
      </c>
      <c r="AX24" s="119">
        <v>52</v>
      </c>
      <c r="AY24" s="119">
        <v>39</v>
      </c>
      <c r="AZ24" s="119">
        <v>62</v>
      </c>
      <c r="BA24" s="119">
        <v>81</v>
      </c>
      <c r="BB24" s="119">
        <v>76</v>
      </c>
      <c r="BC24" s="119">
        <v>6</v>
      </c>
      <c r="BD24" s="119">
        <v>23</v>
      </c>
      <c r="BE24" s="119">
        <v>63</v>
      </c>
      <c r="BF24" s="119">
        <v>72</v>
      </c>
      <c r="BG24" s="119">
        <v>32</v>
      </c>
      <c r="BH24" s="119">
        <v>37</v>
      </c>
      <c r="BI24" s="119">
        <v>15</v>
      </c>
      <c r="BJ24" s="120" t="b">
        <f>OR(B114:BI114)</f>
        <v>0</v>
      </c>
    </row>
    <row r="25" spans="1:62" x14ac:dyDescent="0.2">
      <c r="A25" s="116">
        <v>22</v>
      </c>
      <c r="B25" s="117">
        <v>6</v>
      </c>
      <c r="C25" s="117">
        <v>46</v>
      </c>
      <c r="D25" s="117">
        <v>47</v>
      </c>
      <c r="E25" s="117">
        <v>70</v>
      </c>
      <c r="F25" s="117">
        <v>24</v>
      </c>
      <c r="G25" s="117">
        <v>19</v>
      </c>
      <c r="H25" s="117">
        <v>12</v>
      </c>
      <c r="I25" s="117">
        <v>67</v>
      </c>
      <c r="J25" s="117">
        <v>23</v>
      </c>
      <c r="K25" s="117">
        <v>44</v>
      </c>
      <c r="L25" s="117">
        <v>15</v>
      </c>
      <c r="M25" s="117">
        <v>17</v>
      </c>
      <c r="N25" s="117">
        <v>14</v>
      </c>
      <c r="O25" s="117">
        <v>21</v>
      </c>
      <c r="P25" s="117">
        <v>59</v>
      </c>
      <c r="Q25" s="117">
        <v>61</v>
      </c>
      <c r="R25" s="117">
        <v>33</v>
      </c>
      <c r="S25" s="117">
        <v>17</v>
      </c>
      <c r="T25" s="117">
        <v>45</v>
      </c>
      <c r="U25" s="117">
        <v>43</v>
      </c>
      <c r="V25" s="117">
        <v>3</v>
      </c>
      <c r="W25" s="117">
        <v>39</v>
      </c>
      <c r="X25" s="117">
        <v>66</v>
      </c>
      <c r="Y25" s="117">
        <v>39</v>
      </c>
      <c r="Z25" s="117">
        <v>35</v>
      </c>
      <c r="AA25" s="117">
        <v>31</v>
      </c>
      <c r="AB25" s="117">
        <v>27</v>
      </c>
      <c r="AC25" s="117">
        <v>37</v>
      </c>
      <c r="AD25" s="117">
        <v>77</v>
      </c>
      <c r="AE25" s="117">
        <v>29</v>
      </c>
      <c r="AF25" s="117">
        <v>6</v>
      </c>
      <c r="AG25" s="117">
        <v>28</v>
      </c>
      <c r="AH25" s="117">
        <v>68</v>
      </c>
      <c r="AI25" s="117">
        <v>15</v>
      </c>
      <c r="AJ25" s="117">
        <v>12</v>
      </c>
      <c r="AK25" s="117">
        <v>57</v>
      </c>
      <c r="AL25" s="117">
        <v>4</v>
      </c>
      <c r="AM25" s="117">
        <v>60</v>
      </c>
      <c r="AN25" s="117">
        <v>6</v>
      </c>
      <c r="AO25" s="117">
        <v>9</v>
      </c>
      <c r="AP25" s="117">
        <v>44</v>
      </c>
      <c r="AQ25" s="117">
        <v>63</v>
      </c>
      <c r="AR25" s="117">
        <v>25</v>
      </c>
      <c r="AS25" s="117">
        <v>23</v>
      </c>
      <c r="AT25" s="117">
        <v>17</v>
      </c>
      <c r="AU25" s="117">
        <v>62</v>
      </c>
      <c r="AV25" s="117">
        <v>72</v>
      </c>
      <c r="AW25" s="117">
        <v>6</v>
      </c>
      <c r="AX25" s="117">
        <v>79</v>
      </c>
      <c r="AY25" s="117">
        <v>20</v>
      </c>
      <c r="AZ25" s="117">
        <v>16</v>
      </c>
      <c r="BA25" s="117">
        <v>54</v>
      </c>
      <c r="BB25" s="117">
        <v>45</v>
      </c>
      <c r="BC25" s="117">
        <v>38</v>
      </c>
      <c r="BD25" s="117">
        <v>70</v>
      </c>
      <c r="BE25" s="117">
        <v>28</v>
      </c>
      <c r="BF25" s="117">
        <v>21</v>
      </c>
      <c r="BG25" s="117">
        <v>25</v>
      </c>
      <c r="BH25" s="117">
        <v>49</v>
      </c>
      <c r="BI25" s="117">
        <v>62</v>
      </c>
      <c r="BJ25" s="118" t="b">
        <f>OR(B117:BI117)</f>
        <v>0</v>
      </c>
    </row>
    <row r="26" spans="1:62" x14ac:dyDescent="0.2">
      <c r="A26" s="116">
        <v>23</v>
      </c>
      <c r="B26" s="119">
        <v>64</v>
      </c>
      <c r="C26" s="119">
        <v>64</v>
      </c>
      <c r="D26" s="119">
        <v>75</v>
      </c>
      <c r="E26" s="119">
        <v>47</v>
      </c>
      <c r="F26" s="119">
        <v>28</v>
      </c>
      <c r="G26" s="119">
        <v>11</v>
      </c>
      <c r="H26" s="119">
        <v>8</v>
      </c>
      <c r="I26" s="119">
        <v>77</v>
      </c>
      <c r="J26" s="119">
        <v>58</v>
      </c>
      <c r="K26" s="119">
        <v>55</v>
      </c>
      <c r="L26" s="119">
        <v>8</v>
      </c>
      <c r="M26" s="119">
        <v>73</v>
      </c>
      <c r="N26" s="119">
        <v>43</v>
      </c>
      <c r="O26" s="119">
        <v>34</v>
      </c>
      <c r="P26" s="119">
        <v>55</v>
      </c>
      <c r="Q26" s="119">
        <v>35</v>
      </c>
      <c r="R26" s="119">
        <v>61</v>
      </c>
      <c r="S26" s="119">
        <v>23</v>
      </c>
      <c r="T26" s="119">
        <v>60</v>
      </c>
      <c r="U26" s="119">
        <v>18</v>
      </c>
      <c r="V26" s="119">
        <v>71</v>
      </c>
      <c r="W26" s="119">
        <v>2</v>
      </c>
      <c r="X26" s="119">
        <v>13</v>
      </c>
      <c r="Y26" s="119">
        <v>77</v>
      </c>
      <c r="Z26" s="119">
        <v>60</v>
      </c>
      <c r="AA26" s="119">
        <v>67</v>
      </c>
      <c r="AB26" s="119">
        <v>4</v>
      </c>
      <c r="AC26" s="119">
        <v>74</v>
      </c>
      <c r="AD26" s="119">
        <v>37</v>
      </c>
      <c r="AE26" s="119">
        <v>47</v>
      </c>
      <c r="AF26" s="119">
        <v>50</v>
      </c>
      <c r="AG26" s="119">
        <v>49</v>
      </c>
      <c r="AH26" s="119">
        <v>52</v>
      </c>
      <c r="AI26" s="119">
        <v>13</v>
      </c>
      <c r="AJ26" s="119">
        <v>18</v>
      </c>
      <c r="AK26" s="119">
        <v>43</v>
      </c>
      <c r="AL26" s="119">
        <v>27</v>
      </c>
      <c r="AM26" s="119">
        <v>12</v>
      </c>
      <c r="AN26" s="119">
        <v>66</v>
      </c>
      <c r="AO26" s="119">
        <v>15</v>
      </c>
      <c r="AP26" s="119">
        <v>33</v>
      </c>
      <c r="AQ26" s="119">
        <v>61</v>
      </c>
      <c r="AR26" s="119">
        <v>38</v>
      </c>
      <c r="AS26" s="119">
        <v>56</v>
      </c>
      <c r="AT26" s="119">
        <v>74</v>
      </c>
      <c r="AU26" s="119">
        <v>24</v>
      </c>
      <c r="AV26" s="119">
        <v>41</v>
      </c>
      <c r="AW26" s="119">
        <v>43</v>
      </c>
      <c r="AX26" s="119">
        <v>56</v>
      </c>
      <c r="AY26" s="119">
        <v>30</v>
      </c>
      <c r="AZ26" s="119">
        <v>9</v>
      </c>
      <c r="BA26" s="119">
        <v>34</v>
      </c>
      <c r="BB26" s="119">
        <v>81</v>
      </c>
      <c r="BC26" s="119">
        <v>70</v>
      </c>
      <c r="BD26" s="119">
        <v>13</v>
      </c>
      <c r="BE26" s="119">
        <v>22</v>
      </c>
      <c r="BF26" s="119">
        <v>8</v>
      </c>
      <c r="BG26" s="119">
        <v>80</v>
      </c>
      <c r="BH26" s="119">
        <v>15</v>
      </c>
      <c r="BI26" s="119">
        <v>61</v>
      </c>
      <c r="BJ26" s="120" t="b">
        <f>OR(B117:BI117)</f>
        <v>0</v>
      </c>
    </row>
    <row r="27" spans="1:62" x14ac:dyDescent="0.2">
      <c r="A27" s="116">
        <v>24</v>
      </c>
      <c r="B27" s="117">
        <v>35</v>
      </c>
      <c r="C27" s="117">
        <v>32</v>
      </c>
      <c r="D27" s="117">
        <v>10</v>
      </c>
      <c r="E27" s="117">
        <v>24</v>
      </c>
      <c r="F27" s="117">
        <v>60</v>
      </c>
      <c r="G27" s="117">
        <v>78</v>
      </c>
      <c r="H27" s="117">
        <v>65</v>
      </c>
      <c r="I27" s="117">
        <v>4</v>
      </c>
      <c r="J27" s="117">
        <v>77</v>
      </c>
      <c r="K27" s="117">
        <v>28</v>
      </c>
      <c r="L27" s="117">
        <v>76</v>
      </c>
      <c r="M27" s="117">
        <v>11</v>
      </c>
      <c r="N27" s="117">
        <v>64</v>
      </c>
      <c r="O27" s="117">
        <v>47</v>
      </c>
      <c r="P27" s="117">
        <v>56</v>
      </c>
      <c r="Q27" s="117">
        <v>66</v>
      </c>
      <c r="R27" s="117">
        <v>32</v>
      </c>
      <c r="S27" s="117">
        <v>75</v>
      </c>
      <c r="T27" s="117">
        <v>1</v>
      </c>
      <c r="U27" s="117">
        <v>38</v>
      </c>
      <c r="V27" s="117">
        <v>1</v>
      </c>
      <c r="W27" s="117">
        <v>44</v>
      </c>
      <c r="X27" s="117">
        <v>41</v>
      </c>
      <c r="Y27" s="117">
        <v>19</v>
      </c>
      <c r="Z27" s="117">
        <v>41</v>
      </c>
      <c r="AA27" s="117">
        <v>54</v>
      </c>
      <c r="AB27" s="117">
        <v>80</v>
      </c>
      <c r="AC27" s="117">
        <v>62</v>
      </c>
      <c r="AD27" s="117">
        <v>48</v>
      </c>
      <c r="AE27" s="117">
        <v>46</v>
      </c>
      <c r="AF27" s="117">
        <v>43</v>
      </c>
      <c r="AG27" s="117">
        <v>75</v>
      </c>
      <c r="AH27" s="117">
        <v>15</v>
      </c>
      <c r="AI27" s="117">
        <v>5</v>
      </c>
      <c r="AJ27" s="117">
        <v>36</v>
      </c>
      <c r="AK27" s="117">
        <v>15</v>
      </c>
      <c r="AL27" s="117">
        <v>78</v>
      </c>
      <c r="AM27" s="117">
        <v>15</v>
      </c>
      <c r="AN27" s="117">
        <v>39</v>
      </c>
      <c r="AO27" s="117">
        <v>71</v>
      </c>
      <c r="AP27" s="117">
        <v>61</v>
      </c>
      <c r="AQ27" s="117">
        <v>6</v>
      </c>
      <c r="AR27" s="117">
        <v>16</v>
      </c>
      <c r="AS27" s="117">
        <v>33</v>
      </c>
      <c r="AT27" s="117">
        <v>54</v>
      </c>
      <c r="AU27" s="117">
        <v>38</v>
      </c>
      <c r="AV27" s="117">
        <v>44</v>
      </c>
      <c r="AW27" s="117">
        <v>75</v>
      </c>
      <c r="AX27" s="117">
        <v>69</v>
      </c>
      <c r="AY27" s="117">
        <v>76</v>
      </c>
      <c r="AZ27" s="117">
        <v>19</v>
      </c>
      <c r="BA27" s="117">
        <v>61</v>
      </c>
      <c r="BB27" s="117">
        <v>28</v>
      </c>
      <c r="BC27" s="117">
        <v>12</v>
      </c>
      <c r="BD27" s="117">
        <v>33</v>
      </c>
      <c r="BE27" s="117">
        <v>68</v>
      </c>
      <c r="BF27" s="117">
        <v>42</v>
      </c>
      <c r="BG27" s="117">
        <v>24</v>
      </c>
      <c r="BH27" s="117">
        <v>43</v>
      </c>
      <c r="BI27" s="117">
        <v>42</v>
      </c>
      <c r="BJ27" s="118" t="b">
        <f>OR(B117:BI117)</f>
        <v>0</v>
      </c>
    </row>
    <row r="28" spans="1:62" x14ac:dyDescent="0.2">
      <c r="A28" s="116">
        <v>25</v>
      </c>
      <c r="B28" s="119">
        <v>27</v>
      </c>
      <c r="C28" s="119">
        <v>52</v>
      </c>
      <c r="D28" s="119">
        <v>43</v>
      </c>
      <c r="E28" s="119">
        <v>28</v>
      </c>
      <c r="F28" s="119">
        <v>20</v>
      </c>
      <c r="G28" s="119">
        <v>65</v>
      </c>
      <c r="H28" s="119">
        <v>3</v>
      </c>
      <c r="I28" s="119">
        <v>26</v>
      </c>
      <c r="J28" s="119">
        <v>69</v>
      </c>
      <c r="K28" s="119">
        <v>73</v>
      </c>
      <c r="L28" s="119">
        <v>44</v>
      </c>
      <c r="M28" s="119">
        <v>33</v>
      </c>
      <c r="N28" s="119">
        <v>39</v>
      </c>
      <c r="O28" s="119">
        <v>58</v>
      </c>
      <c r="P28" s="119">
        <v>14</v>
      </c>
      <c r="Q28" s="119">
        <v>45</v>
      </c>
      <c r="R28" s="119">
        <v>7</v>
      </c>
      <c r="S28" s="119">
        <v>31</v>
      </c>
      <c r="T28" s="119">
        <v>58</v>
      </c>
      <c r="U28" s="119">
        <v>12</v>
      </c>
      <c r="V28" s="119">
        <v>55</v>
      </c>
      <c r="W28" s="119">
        <v>9</v>
      </c>
      <c r="X28" s="119">
        <v>68</v>
      </c>
      <c r="Y28" s="119">
        <v>28</v>
      </c>
      <c r="Z28" s="119">
        <v>62</v>
      </c>
      <c r="AA28" s="119">
        <v>23</v>
      </c>
      <c r="AB28" s="119">
        <v>58</v>
      </c>
      <c r="AC28" s="119">
        <v>16</v>
      </c>
      <c r="AD28" s="119">
        <v>19</v>
      </c>
      <c r="AE28" s="119">
        <v>66</v>
      </c>
      <c r="AF28" s="119">
        <v>63</v>
      </c>
      <c r="AG28" s="119">
        <v>25</v>
      </c>
      <c r="AH28" s="119">
        <v>57</v>
      </c>
      <c r="AI28" s="119">
        <v>66</v>
      </c>
      <c r="AJ28" s="119">
        <v>69</v>
      </c>
      <c r="AK28" s="119">
        <v>33</v>
      </c>
      <c r="AL28" s="119">
        <v>38</v>
      </c>
      <c r="AM28" s="119">
        <v>22</v>
      </c>
      <c r="AN28" s="119">
        <v>67</v>
      </c>
      <c r="AO28" s="119">
        <v>53</v>
      </c>
      <c r="AP28" s="119">
        <v>18</v>
      </c>
      <c r="AQ28" s="119">
        <v>42</v>
      </c>
      <c r="AR28" s="119">
        <v>17</v>
      </c>
      <c r="AS28" s="119">
        <v>22</v>
      </c>
      <c r="AT28" s="119">
        <v>33</v>
      </c>
      <c r="AU28" s="119">
        <v>71</v>
      </c>
      <c r="AV28" s="119">
        <v>45</v>
      </c>
      <c r="AW28" s="119">
        <v>36</v>
      </c>
      <c r="AX28" s="119">
        <v>40</v>
      </c>
      <c r="AY28" s="119">
        <v>13</v>
      </c>
      <c r="AZ28" s="119">
        <v>15</v>
      </c>
      <c r="BA28" s="119">
        <v>56</v>
      </c>
      <c r="BB28" s="119">
        <v>61</v>
      </c>
      <c r="BC28" s="119">
        <v>70</v>
      </c>
      <c r="BD28" s="119">
        <v>28</v>
      </c>
      <c r="BE28" s="119">
        <v>45</v>
      </c>
      <c r="BF28" s="119">
        <v>4</v>
      </c>
      <c r="BG28" s="119">
        <v>72</v>
      </c>
      <c r="BH28" s="119">
        <v>2</v>
      </c>
      <c r="BI28" s="119">
        <v>80</v>
      </c>
      <c r="BJ28" s="120" t="b">
        <f>OR(B120:BI120)</f>
        <v>0</v>
      </c>
    </row>
    <row r="29" spans="1:62" x14ac:dyDescent="0.2">
      <c r="A29" s="116">
        <v>26</v>
      </c>
      <c r="B29" s="117">
        <v>18</v>
      </c>
      <c r="C29" s="117">
        <v>43</v>
      </c>
      <c r="D29" s="117">
        <v>4</v>
      </c>
      <c r="E29" s="117">
        <v>68</v>
      </c>
      <c r="F29" s="117">
        <v>10</v>
      </c>
      <c r="G29" s="117">
        <v>15</v>
      </c>
      <c r="H29" s="117">
        <v>80</v>
      </c>
      <c r="I29" s="117">
        <v>62</v>
      </c>
      <c r="J29" s="117">
        <v>71</v>
      </c>
      <c r="K29" s="117">
        <v>61</v>
      </c>
      <c r="L29" s="117">
        <v>68</v>
      </c>
      <c r="M29" s="117">
        <v>5</v>
      </c>
      <c r="N29" s="117">
        <v>8</v>
      </c>
      <c r="O29" s="117">
        <v>45</v>
      </c>
      <c r="P29" s="117">
        <v>11</v>
      </c>
      <c r="Q29" s="117">
        <v>34</v>
      </c>
      <c r="R29" s="117">
        <v>80</v>
      </c>
      <c r="S29" s="117">
        <v>11</v>
      </c>
      <c r="T29" s="117">
        <v>81</v>
      </c>
      <c r="U29" s="117">
        <v>16</v>
      </c>
      <c r="V29" s="117">
        <v>8</v>
      </c>
      <c r="W29" s="117">
        <v>58</v>
      </c>
      <c r="X29" s="117">
        <v>64</v>
      </c>
      <c r="Y29" s="117">
        <v>68</v>
      </c>
      <c r="Z29" s="117">
        <v>45</v>
      </c>
      <c r="AA29" s="117">
        <v>38</v>
      </c>
      <c r="AB29" s="117">
        <v>79</v>
      </c>
      <c r="AC29" s="117">
        <v>10</v>
      </c>
      <c r="AD29" s="117">
        <v>8</v>
      </c>
      <c r="AE29" s="117">
        <v>72</v>
      </c>
      <c r="AF29" s="117">
        <v>5</v>
      </c>
      <c r="AG29" s="117">
        <v>13</v>
      </c>
      <c r="AH29" s="117">
        <v>7</v>
      </c>
      <c r="AI29" s="117">
        <v>79</v>
      </c>
      <c r="AJ29" s="117">
        <v>18</v>
      </c>
      <c r="AK29" s="117">
        <v>42</v>
      </c>
      <c r="AL29" s="117">
        <v>63</v>
      </c>
      <c r="AM29" s="117">
        <v>27</v>
      </c>
      <c r="AN29" s="117">
        <v>26</v>
      </c>
      <c r="AO29" s="117">
        <v>59</v>
      </c>
      <c r="AP29" s="117">
        <v>63</v>
      </c>
      <c r="AQ29" s="117">
        <v>6</v>
      </c>
      <c r="AR29" s="117">
        <v>70</v>
      </c>
      <c r="AS29" s="117">
        <v>18</v>
      </c>
      <c r="AT29" s="117">
        <v>56</v>
      </c>
      <c r="AU29" s="117">
        <v>57</v>
      </c>
      <c r="AV29" s="117">
        <v>64</v>
      </c>
      <c r="AW29" s="117">
        <v>61</v>
      </c>
      <c r="AX29" s="117">
        <v>22</v>
      </c>
      <c r="AY29" s="117">
        <v>62</v>
      </c>
      <c r="AZ29" s="117">
        <v>27</v>
      </c>
      <c r="BA29" s="117">
        <v>34</v>
      </c>
      <c r="BB29" s="117">
        <v>63</v>
      </c>
      <c r="BC29" s="117">
        <v>13</v>
      </c>
      <c r="BD29" s="117">
        <v>30</v>
      </c>
      <c r="BE29" s="117">
        <v>18</v>
      </c>
      <c r="BF29" s="117">
        <v>71</v>
      </c>
      <c r="BG29" s="117">
        <v>26</v>
      </c>
      <c r="BH29" s="117">
        <v>10</v>
      </c>
      <c r="BI29" s="117">
        <v>38</v>
      </c>
      <c r="BJ29" s="118" t="b">
        <f>OR(B120:BI120)</f>
        <v>0</v>
      </c>
    </row>
    <row r="30" spans="1:62" x14ac:dyDescent="0.2">
      <c r="A30" s="116">
        <v>27</v>
      </c>
      <c r="B30" s="119">
        <v>64</v>
      </c>
      <c r="C30" s="119">
        <v>35</v>
      </c>
      <c r="D30" s="119">
        <v>19</v>
      </c>
      <c r="E30" s="119">
        <v>20</v>
      </c>
      <c r="F30" s="119">
        <v>33</v>
      </c>
      <c r="G30" s="119">
        <v>47</v>
      </c>
      <c r="H30" s="119">
        <v>20</v>
      </c>
      <c r="I30" s="119">
        <v>60</v>
      </c>
      <c r="J30" s="119">
        <v>10</v>
      </c>
      <c r="K30" s="119">
        <v>68</v>
      </c>
      <c r="L30" s="119">
        <v>55</v>
      </c>
      <c r="M30" s="119">
        <v>40</v>
      </c>
      <c r="N30" s="119">
        <v>19</v>
      </c>
      <c r="O30" s="119">
        <v>53</v>
      </c>
      <c r="P30" s="119">
        <v>3</v>
      </c>
      <c r="Q30" s="119">
        <v>56</v>
      </c>
      <c r="R30" s="119">
        <v>28</v>
      </c>
      <c r="S30" s="119">
        <v>50</v>
      </c>
      <c r="T30" s="119">
        <v>42</v>
      </c>
      <c r="U30" s="119">
        <v>39</v>
      </c>
      <c r="V30" s="119">
        <v>24</v>
      </c>
      <c r="W30" s="119">
        <v>36</v>
      </c>
      <c r="X30" s="119">
        <v>71</v>
      </c>
      <c r="Y30" s="119">
        <v>81</v>
      </c>
      <c r="Z30" s="119">
        <v>36</v>
      </c>
      <c r="AA30" s="119">
        <v>42</v>
      </c>
      <c r="AB30" s="119">
        <v>31</v>
      </c>
      <c r="AC30" s="119">
        <v>67</v>
      </c>
      <c r="AD30" s="119">
        <v>10</v>
      </c>
      <c r="AE30" s="119">
        <v>76</v>
      </c>
      <c r="AF30" s="119">
        <v>36</v>
      </c>
      <c r="AG30" s="119">
        <v>5</v>
      </c>
      <c r="AH30" s="119">
        <v>53</v>
      </c>
      <c r="AI30" s="119">
        <v>64</v>
      </c>
      <c r="AJ30" s="119">
        <v>53</v>
      </c>
      <c r="AK30" s="119">
        <v>74</v>
      </c>
      <c r="AL30" s="119">
        <v>69</v>
      </c>
      <c r="AM30" s="119">
        <v>55</v>
      </c>
      <c r="AN30" s="119">
        <v>20</v>
      </c>
      <c r="AO30" s="119">
        <v>60</v>
      </c>
      <c r="AP30" s="119">
        <v>7</v>
      </c>
      <c r="AQ30" s="119">
        <v>33</v>
      </c>
      <c r="AR30" s="119">
        <v>18</v>
      </c>
      <c r="AS30" s="119">
        <v>24</v>
      </c>
      <c r="AT30" s="119">
        <v>48</v>
      </c>
      <c r="AU30" s="119">
        <v>50</v>
      </c>
      <c r="AV30" s="119">
        <v>27</v>
      </c>
      <c r="AW30" s="119">
        <v>48</v>
      </c>
      <c r="AX30" s="119">
        <v>43</v>
      </c>
      <c r="AY30" s="119">
        <v>71</v>
      </c>
      <c r="AZ30" s="119">
        <v>78</v>
      </c>
      <c r="BA30" s="119">
        <v>68</v>
      </c>
      <c r="BB30" s="119">
        <v>49</v>
      </c>
      <c r="BC30" s="119">
        <v>81</v>
      </c>
      <c r="BD30" s="119">
        <v>59</v>
      </c>
      <c r="BE30" s="119">
        <v>47</v>
      </c>
      <c r="BF30" s="119">
        <v>37</v>
      </c>
      <c r="BG30" s="119">
        <v>48</v>
      </c>
      <c r="BH30" s="119">
        <v>80</v>
      </c>
      <c r="BI30" s="119">
        <v>49</v>
      </c>
      <c r="BJ30" s="120" t="b">
        <f>OR(B120:BI120)</f>
        <v>0</v>
      </c>
    </row>
    <row r="31" spans="1:62" x14ac:dyDescent="0.2">
      <c r="A31" s="116">
        <v>28</v>
      </c>
      <c r="B31" s="117">
        <v>70</v>
      </c>
      <c r="C31" s="117">
        <v>48</v>
      </c>
      <c r="D31" s="117">
        <v>1</v>
      </c>
      <c r="E31" s="117">
        <v>13</v>
      </c>
      <c r="F31" s="117">
        <v>6</v>
      </c>
      <c r="G31" s="117">
        <v>73</v>
      </c>
      <c r="H31" s="117">
        <v>80</v>
      </c>
      <c r="I31" s="117">
        <v>3</v>
      </c>
      <c r="J31" s="117">
        <v>31</v>
      </c>
      <c r="K31" s="117">
        <v>56</v>
      </c>
      <c r="L31" s="117">
        <v>39</v>
      </c>
      <c r="M31" s="117">
        <v>42</v>
      </c>
      <c r="N31" s="117">
        <v>40</v>
      </c>
      <c r="O31" s="117">
        <v>4</v>
      </c>
      <c r="P31" s="117">
        <v>72</v>
      </c>
      <c r="Q31" s="117">
        <v>58</v>
      </c>
      <c r="R31" s="117">
        <v>68</v>
      </c>
      <c r="S31" s="117">
        <v>12</v>
      </c>
      <c r="T31" s="117">
        <v>31</v>
      </c>
      <c r="U31" s="117">
        <v>21</v>
      </c>
      <c r="V31" s="117">
        <v>69</v>
      </c>
      <c r="W31" s="117">
        <v>47</v>
      </c>
      <c r="X31" s="117">
        <v>40</v>
      </c>
      <c r="Y31" s="117">
        <v>52</v>
      </c>
      <c r="Z31" s="117">
        <v>28</v>
      </c>
      <c r="AA31" s="117">
        <v>72</v>
      </c>
      <c r="AB31" s="117">
        <v>70</v>
      </c>
      <c r="AC31" s="117">
        <v>41</v>
      </c>
      <c r="AD31" s="117">
        <v>53</v>
      </c>
      <c r="AE31" s="117">
        <v>65</v>
      </c>
      <c r="AF31" s="117">
        <v>52</v>
      </c>
      <c r="AG31" s="117">
        <v>80</v>
      </c>
      <c r="AH31" s="117">
        <v>30</v>
      </c>
      <c r="AI31" s="117">
        <v>57</v>
      </c>
      <c r="AJ31" s="117">
        <v>31</v>
      </c>
      <c r="AK31" s="117">
        <v>74</v>
      </c>
      <c r="AL31" s="117">
        <v>49</v>
      </c>
      <c r="AM31" s="117">
        <v>50</v>
      </c>
      <c r="AN31" s="117">
        <v>53</v>
      </c>
      <c r="AO31" s="117">
        <v>6</v>
      </c>
      <c r="AP31" s="117">
        <v>48</v>
      </c>
      <c r="AQ31" s="117">
        <v>27</v>
      </c>
      <c r="AR31" s="117">
        <v>7</v>
      </c>
      <c r="AS31" s="117">
        <v>4</v>
      </c>
      <c r="AT31" s="117">
        <v>40</v>
      </c>
      <c r="AU31" s="117">
        <v>36</v>
      </c>
      <c r="AV31" s="117">
        <v>59</v>
      </c>
      <c r="AW31" s="117">
        <v>27</v>
      </c>
      <c r="AX31" s="117">
        <v>37</v>
      </c>
      <c r="AY31" s="117">
        <v>65</v>
      </c>
      <c r="AZ31" s="117">
        <v>78</v>
      </c>
      <c r="BA31" s="117">
        <v>53</v>
      </c>
      <c r="BB31" s="117">
        <v>47</v>
      </c>
      <c r="BC31" s="117">
        <v>39</v>
      </c>
      <c r="BD31" s="117">
        <v>44</v>
      </c>
      <c r="BE31" s="117">
        <v>15</v>
      </c>
      <c r="BF31" s="117">
        <v>67</v>
      </c>
      <c r="BG31" s="117">
        <v>10</v>
      </c>
      <c r="BH31" s="117">
        <v>1</v>
      </c>
      <c r="BI31" s="117">
        <v>47</v>
      </c>
      <c r="BJ31" s="118" t="b">
        <f>OR(B123:BI123)</f>
        <v>0</v>
      </c>
    </row>
    <row r="32" spans="1:62" x14ac:dyDescent="0.2">
      <c r="A32" s="116">
        <v>29</v>
      </c>
      <c r="B32" s="119">
        <v>29</v>
      </c>
      <c r="C32" s="119">
        <v>38</v>
      </c>
      <c r="D32" s="119">
        <v>22</v>
      </c>
      <c r="E32" s="119">
        <v>18</v>
      </c>
      <c r="F32" s="119">
        <v>41</v>
      </c>
      <c r="G32" s="119">
        <v>60</v>
      </c>
      <c r="H32" s="119">
        <v>57</v>
      </c>
      <c r="I32" s="119">
        <v>11</v>
      </c>
      <c r="J32" s="119">
        <v>17</v>
      </c>
      <c r="K32" s="119">
        <v>29</v>
      </c>
      <c r="L32" s="119">
        <v>58</v>
      </c>
      <c r="M32" s="119">
        <v>37</v>
      </c>
      <c r="N32" s="119">
        <v>77</v>
      </c>
      <c r="O32" s="119">
        <v>41</v>
      </c>
      <c r="P32" s="119">
        <v>81</v>
      </c>
      <c r="Q32" s="119">
        <v>75</v>
      </c>
      <c r="R32" s="119">
        <v>38</v>
      </c>
      <c r="S32" s="119">
        <v>74</v>
      </c>
      <c r="T32" s="119">
        <v>21</v>
      </c>
      <c r="U32" s="119">
        <v>10</v>
      </c>
      <c r="V32" s="119">
        <v>63</v>
      </c>
      <c r="W32" s="119">
        <v>62</v>
      </c>
      <c r="X32" s="119">
        <v>33</v>
      </c>
      <c r="Y32" s="119">
        <v>76</v>
      </c>
      <c r="Z32" s="119">
        <v>24</v>
      </c>
      <c r="AA32" s="119">
        <v>69</v>
      </c>
      <c r="AB32" s="119">
        <v>49</v>
      </c>
      <c r="AC32" s="119">
        <v>11</v>
      </c>
      <c r="AD32" s="119">
        <v>62</v>
      </c>
      <c r="AE32" s="119">
        <v>77</v>
      </c>
      <c r="AF32" s="119">
        <v>64</v>
      </c>
      <c r="AG32" s="119">
        <v>39</v>
      </c>
      <c r="AH32" s="119">
        <v>23</v>
      </c>
      <c r="AI32" s="119">
        <v>64</v>
      </c>
      <c r="AJ32" s="119">
        <v>26</v>
      </c>
      <c r="AK32" s="119">
        <v>36</v>
      </c>
      <c r="AL32" s="119">
        <v>29</v>
      </c>
      <c r="AM32" s="119">
        <v>39</v>
      </c>
      <c r="AN32" s="119">
        <v>70</v>
      </c>
      <c r="AO32" s="119">
        <v>4</v>
      </c>
      <c r="AP32" s="119">
        <v>7</v>
      </c>
      <c r="AQ32" s="119">
        <v>32</v>
      </c>
      <c r="AR32" s="119">
        <v>11</v>
      </c>
      <c r="AS32" s="119">
        <v>3</v>
      </c>
      <c r="AT32" s="119">
        <v>56</v>
      </c>
      <c r="AU32" s="119">
        <v>43</v>
      </c>
      <c r="AV32" s="119">
        <v>27</v>
      </c>
      <c r="AW32" s="119">
        <v>78</v>
      </c>
      <c r="AX32" s="119">
        <v>79</v>
      </c>
      <c r="AY32" s="119">
        <v>74</v>
      </c>
      <c r="AZ32" s="119">
        <v>61</v>
      </c>
      <c r="BA32" s="119">
        <v>67</v>
      </c>
      <c r="BB32" s="119">
        <v>70</v>
      </c>
      <c r="BC32" s="119">
        <v>47</v>
      </c>
      <c r="BD32" s="119">
        <v>43</v>
      </c>
      <c r="BE32" s="119">
        <v>57</v>
      </c>
      <c r="BF32" s="119">
        <v>75</v>
      </c>
      <c r="BG32" s="119">
        <v>21</v>
      </c>
      <c r="BH32" s="119">
        <v>40</v>
      </c>
      <c r="BI32" s="119">
        <v>52</v>
      </c>
      <c r="BJ32" s="120" t="b">
        <f>OR(B123:BI123)</f>
        <v>0</v>
      </c>
    </row>
    <row r="33" spans="1:62" x14ac:dyDescent="0.2">
      <c r="A33" s="116">
        <v>30</v>
      </c>
      <c r="B33" s="117">
        <v>64</v>
      </c>
      <c r="C33" s="117">
        <v>21</v>
      </c>
      <c r="D33" s="117">
        <v>55</v>
      </c>
      <c r="E33" s="117">
        <v>52</v>
      </c>
      <c r="F33" s="117">
        <v>3</v>
      </c>
      <c r="G33" s="117">
        <v>45</v>
      </c>
      <c r="H33" s="117">
        <v>61</v>
      </c>
      <c r="I33" s="117">
        <v>48</v>
      </c>
      <c r="J33" s="117">
        <v>80</v>
      </c>
      <c r="K33" s="117">
        <v>22</v>
      </c>
      <c r="L33" s="117">
        <v>36</v>
      </c>
      <c r="M33" s="117">
        <v>47</v>
      </c>
      <c r="N33" s="117">
        <v>4</v>
      </c>
      <c r="O33" s="117">
        <v>14</v>
      </c>
      <c r="P33" s="117">
        <v>51</v>
      </c>
      <c r="Q33" s="117">
        <v>43</v>
      </c>
      <c r="R33" s="117">
        <v>16</v>
      </c>
      <c r="S33" s="117">
        <v>67</v>
      </c>
      <c r="T33" s="117">
        <v>29</v>
      </c>
      <c r="U33" s="117">
        <v>28</v>
      </c>
      <c r="V33" s="117">
        <v>76</v>
      </c>
      <c r="W33" s="117">
        <v>64</v>
      </c>
      <c r="X33" s="117">
        <v>12</v>
      </c>
      <c r="Y33" s="117">
        <v>7</v>
      </c>
      <c r="Z33" s="117">
        <v>70</v>
      </c>
      <c r="AA33" s="117">
        <v>49</v>
      </c>
      <c r="AB33" s="117">
        <v>7</v>
      </c>
      <c r="AC33" s="117">
        <v>30</v>
      </c>
      <c r="AD33" s="117">
        <v>1</v>
      </c>
      <c r="AE33" s="117">
        <v>24</v>
      </c>
      <c r="AF33" s="117">
        <v>65</v>
      </c>
      <c r="AG33" s="117">
        <v>67</v>
      </c>
      <c r="AH33" s="117">
        <v>61</v>
      </c>
      <c r="AI33" s="117">
        <v>51</v>
      </c>
      <c r="AJ33" s="117">
        <v>69</v>
      </c>
      <c r="AK33" s="117">
        <v>59</v>
      </c>
      <c r="AL33" s="117">
        <v>53</v>
      </c>
      <c r="AM33" s="117">
        <v>9</v>
      </c>
      <c r="AN33" s="117">
        <v>11</v>
      </c>
      <c r="AO33" s="117">
        <v>15</v>
      </c>
      <c r="AP33" s="117">
        <v>67</v>
      </c>
      <c r="AQ33" s="117">
        <v>17</v>
      </c>
      <c r="AR33" s="117">
        <v>50</v>
      </c>
      <c r="AS33" s="117">
        <v>25</v>
      </c>
      <c r="AT33" s="117">
        <v>57</v>
      </c>
      <c r="AU33" s="117">
        <v>10</v>
      </c>
      <c r="AV33" s="117">
        <v>18</v>
      </c>
      <c r="AW33" s="117">
        <v>66</v>
      </c>
      <c r="AX33" s="117">
        <v>22</v>
      </c>
      <c r="AY33" s="117">
        <v>35</v>
      </c>
      <c r="AZ33" s="117">
        <v>41</v>
      </c>
      <c r="BA33" s="117">
        <v>27</v>
      </c>
      <c r="BB33" s="117">
        <v>36</v>
      </c>
      <c r="BC33" s="117">
        <v>43</v>
      </c>
      <c r="BD33" s="117">
        <v>33</v>
      </c>
      <c r="BE33" s="117">
        <v>1</v>
      </c>
      <c r="BF33" s="117">
        <v>3</v>
      </c>
      <c r="BG33" s="117">
        <v>29</v>
      </c>
      <c r="BH33" s="117">
        <v>77</v>
      </c>
      <c r="BI33" s="117">
        <v>57</v>
      </c>
      <c r="BJ33" s="118" t="b">
        <f>OR(B123:BI123)</f>
        <v>0</v>
      </c>
    </row>
    <row r="34" spans="1:62" x14ac:dyDescent="0.2">
      <c r="A34" s="116">
        <v>31</v>
      </c>
      <c r="B34" s="119">
        <v>42</v>
      </c>
      <c r="C34" s="119">
        <v>42</v>
      </c>
      <c r="D34" s="119">
        <v>11</v>
      </c>
      <c r="E34" s="119">
        <v>37</v>
      </c>
      <c r="F34" s="119">
        <v>9</v>
      </c>
      <c r="G34" s="119">
        <v>9</v>
      </c>
      <c r="H34" s="119">
        <v>9</v>
      </c>
      <c r="I34" s="119">
        <v>75</v>
      </c>
      <c r="J34" s="119">
        <v>22</v>
      </c>
      <c r="K34" s="119">
        <v>51</v>
      </c>
      <c r="L34" s="119">
        <v>22</v>
      </c>
      <c r="M34" s="119">
        <v>43</v>
      </c>
      <c r="N34" s="119">
        <v>72</v>
      </c>
      <c r="O34" s="119">
        <v>79</v>
      </c>
      <c r="P34" s="119">
        <v>13</v>
      </c>
      <c r="Q34" s="119">
        <v>6</v>
      </c>
      <c r="R34" s="119">
        <v>74</v>
      </c>
      <c r="S34" s="119">
        <v>78</v>
      </c>
      <c r="T34" s="119">
        <v>80</v>
      </c>
      <c r="U34" s="119">
        <v>60</v>
      </c>
      <c r="V34" s="119">
        <v>13</v>
      </c>
      <c r="W34" s="119">
        <v>8</v>
      </c>
      <c r="X34" s="119">
        <v>54</v>
      </c>
      <c r="Y34" s="119">
        <v>17</v>
      </c>
      <c r="Z34" s="119">
        <v>22</v>
      </c>
      <c r="AA34" s="119">
        <v>6</v>
      </c>
      <c r="AB34" s="119">
        <v>35</v>
      </c>
      <c r="AC34" s="119">
        <v>45</v>
      </c>
      <c r="AD34" s="119">
        <v>15</v>
      </c>
      <c r="AE34" s="119">
        <v>35</v>
      </c>
      <c r="AF34" s="119">
        <v>74</v>
      </c>
      <c r="AG34" s="119">
        <v>76</v>
      </c>
      <c r="AH34" s="119">
        <v>11</v>
      </c>
      <c r="AI34" s="119">
        <v>10</v>
      </c>
      <c r="AJ34" s="119">
        <v>26</v>
      </c>
      <c r="AK34" s="119">
        <v>71</v>
      </c>
      <c r="AL34" s="119">
        <v>31</v>
      </c>
      <c r="AM34" s="119">
        <v>30</v>
      </c>
      <c r="AN34" s="119">
        <v>32</v>
      </c>
      <c r="AO34" s="119">
        <v>65</v>
      </c>
      <c r="AP34" s="119">
        <v>48</v>
      </c>
      <c r="AQ34" s="119">
        <v>66</v>
      </c>
      <c r="AR34" s="119">
        <v>54</v>
      </c>
      <c r="AS34" s="119">
        <v>54</v>
      </c>
      <c r="AT34" s="119">
        <v>44</v>
      </c>
      <c r="AU34" s="119">
        <v>41</v>
      </c>
      <c r="AV34" s="119">
        <v>58</v>
      </c>
      <c r="AW34" s="119">
        <v>25</v>
      </c>
      <c r="AX34" s="119">
        <v>76</v>
      </c>
      <c r="AY34" s="119">
        <v>60</v>
      </c>
      <c r="AZ34" s="119">
        <v>61</v>
      </c>
      <c r="BA34" s="119">
        <v>9</v>
      </c>
      <c r="BB34" s="119">
        <v>18</v>
      </c>
      <c r="BC34" s="119">
        <v>59</v>
      </c>
      <c r="BD34" s="119">
        <v>41</v>
      </c>
      <c r="BE34" s="119">
        <v>12</v>
      </c>
      <c r="BF34" s="119">
        <v>73</v>
      </c>
      <c r="BG34" s="119">
        <v>18</v>
      </c>
      <c r="BH34" s="119">
        <v>63</v>
      </c>
      <c r="BI34" s="119">
        <v>38</v>
      </c>
      <c r="BJ34" s="120" t="b">
        <f>OR(B126:BI126)</f>
        <v>0</v>
      </c>
    </row>
    <row r="35" spans="1:62" x14ac:dyDescent="0.2">
      <c r="A35" s="116">
        <v>32</v>
      </c>
      <c r="B35" s="117">
        <v>47</v>
      </c>
      <c r="C35" s="117">
        <v>31</v>
      </c>
      <c r="D35" s="117">
        <v>49</v>
      </c>
      <c r="E35" s="117">
        <v>41</v>
      </c>
      <c r="F35" s="117">
        <v>39</v>
      </c>
      <c r="G35" s="117">
        <v>43</v>
      </c>
      <c r="H35" s="117">
        <v>7</v>
      </c>
      <c r="I35" s="117">
        <v>30</v>
      </c>
      <c r="J35" s="117">
        <v>31</v>
      </c>
      <c r="K35" s="117">
        <v>59</v>
      </c>
      <c r="L35" s="117">
        <v>8</v>
      </c>
      <c r="M35" s="117">
        <v>10</v>
      </c>
      <c r="N35" s="117">
        <v>1</v>
      </c>
      <c r="O35" s="117">
        <v>34</v>
      </c>
      <c r="P35" s="117">
        <v>12</v>
      </c>
      <c r="Q35" s="117">
        <v>2</v>
      </c>
      <c r="R35" s="117">
        <v>1</v>
      </c>
      <c r="S35" s="117">
        <v>66</v>
      </c>
      <c r="T35" s="117">
        <v>10</v>
      </c>
      <c r="U35" s="117">
        <v>7</v>
      </c>
      <c r="V35" s="117">
        <v>24</v>
      </c>
      <c r="W35" s="117">
        <v>43</v>
      </c>
      <c r="X35" s="117">
        <v>71</v>
      </c>
      <c r="Y35" s="117">
        <v>24</v>
      </c>
      <c r="Z35" s="117">
        <v>32</v>
      </c>
      <c r="AA35" s="117">
        <v>56</v>
      </c>
      <c r="AB35" s="117">
        <v>54</v>
      </c>
      <c r="AC35" s="117">
        <v>61</v>
      </c>
      <c r="AD35" s="117">
        <v>77</v>
      </c>
      <c r="AE35" s="117">
        <v>69</v>
      </c>
      <c r="AF35" s="117">
        <v>17</v>
      </c>
      <c r="AG35" s="117">
        <v>25</v>
      </c>
      <c r="AH35" s="117">
        <v>47</v>
      </c>
      <c r="AI35" s="117">
        <v>61</v>
      </c>
      <c r="AJ35" s="117">
        <v>68</v>
      </c>
      <c r="AK35" s="117">
        <v>12</v>
      </c>
      <c r="AL35" s="117">
        <v>73</v>
      </c>
      <c r="AM35" s="117">
        <v>51</v>
      </c>
      <c r="AN35" s="117">
        <v>57</v>
      </c>
      <c r="AO35" s="117">
        <v>29</v>
      </c>
      <c r="AP35" s="117">
        <v>60</v>
      </c>
      <c r="AQ35" s="117">
        <v>41</v>
      </c>
      <c r="AR35" s="117">
        <v>44</v>
      </c>
      <c r="AS35" s="117">
        <v>33</v>
      </c>
      <c r="AT35" s="117">
        <v>29</v>
      </c>
      <c r="AU35" s="117">
        <v>13</v>
      </c>
      <c r="AV35" s="117">
        <v>73</v>
      </c>
      <c r="AW35" s="117">
        <v>63</v>
      </c>
      <c r="AX35" s="117">
        <v>32</v>
      </c>
      <c r="AY35" s="117">
        <v>23</v>
      </c>
      <c r="AZ35" s="117">
        <v>9</v>
      </c>
      <c r="BA35" s="117">
        <v>38</v>
      </c>
      <c r="BB35" s="117">
        <v>5</v>
      </c>
      <c r="BC35" s="117">
        <v>66</v>
      </c>
      <c r="BD35" s="117">
        <v>32</v>
      </c>
      <c r="BE35" s="117">
        <v>2</v>
      </c>
      <c r="BF35" s="117">
        <v>76</v>
      </c>
      <c r="BG35" s="117">
        <v>2</v>
      </c>
      <c r="BH35" s="117">
        <v>71</v>
      </c>
      <c r="BI35" s="117">
        <v>43</v>
      </c>
      <c r="BJ35" s="118" t="b">
        <f>OR(B126:BI126)</f>
        <v>0</v>
      </c>
    </row>
    <row r="36" spans="1:62" x14ac:dyDescent="0.2">
      <c r="A36" s="116">
        <v>33</v>
      </c>
      <c r="B36" s="119">
        <v>32</v>
      </c>
      <c r="C36" s="119">
        <v>30</v>
      </c>
      <c r="D36" s="119">
        <v>30</v>
      </c>
      <c r="E36" s="119">
        <v>22</v>
      </c>
      <c r="F36" s="119">
        <v>31</v>
      </c>
      <c r="G36" s="119">
        <v>8</v>
      </c>
      <c r="H36" s="119">
        <v>33</v>
      </c>
      <c r="I36" s="119">
        <v>34</v>
      </c>
      <c r="J36" s="119">
        <v>79</v>
      </c>
      <c r="K36" s="119">
        <v>2</v>
      </c>
      <c r="L36" s="119">
        <v>45</v>
      </c>
      <c r="M36" s="119">
        <v>20</v>
      </c>
      <c r="N36" s="119">
        <v>75</v>
      </c>
      <c r="O36" s="119">
        <v>4</v>
      </c>
      <c r="P36" s="119">
        <v>72</v>
      </c>
      <c r="Q36" s="119">
        <v>59</v>
      </c>
      <c r="R36" s="119">
        <v>16</v>
      </c>
      <c r="S36" s="119">
        <v>74</v>
      </c>
      <c r="T36" s="119">
        <v>52</v>
      </c>
      <c r="U36" s="119">
        <v>9</v>
      </c>
      <c r="V36" s="119">
        <v>11</v>
      </c>
      <c r="W36" s="119">
        <v>35</v>
      </c>
      <c r="X36" s="119">
        <v>63</v>
      </c>
      <c r="Y36" s="119">
        <v>55</v>
      </c>
      <c r="Z36" s="119">
        <v>4</v>
      </c>
      <c r="AA36" s="119">
        <v>14</v>
      </c>
      <c r="AB36" s="119">
        <v>14</v>
      </c>
      <c r="AC36" s="119">
        <v>24</v>
      </c>
      <c r="AD36" s="119">
        <v>74</v>
      </c>
      <c r="AE36" s="119">
        <v>21</v>
      </c>
      <c r="AF36" s="119">
        <v>23</v>
      </c>
      <c r="AG36" s="119">
        <v>13</v>
      </c>
      <c r="AH36" s="119">
        <v>1</v>
      </c>
      <c r="AI36" s="119">
        <v>51</v>
      </c>
      <c r="AJ36" s="119">
        <v>51</v>
      </c>
      <c r="AK36" s="119">
        <v>19</v>
      </c>
      <c r="AL36" s="119">
        <v>13</v>
      </c>
      <c r="AM36" s="119">
        <v>24</v>
      </c>
      <c r="AN36" s="119">
        <v>5</v>
      </c>
      <c r="AO36" s="119">
        <v>60</v>
      </c>
      <c r="AP36" s="119">
        <v>6</v>
      </c>
      <c r="AQ36" s="119">
        <v>12</v>
      </c>
      <c r="AR36" s="119">
        <v>76</v>
      </c>
      <c r="AS36" s="119">
        <v>1</v>
      </c>
      <c r="AT36" s="119">
        <v>7</v>
      </c>
      <c r="AU36" s="119">
        <v>18</v>
      </c>
      <c r="AV36" s="119">
        <v>26</v>
      </c>
      <c r="AW36" s="119">
        <v>67</v>
      </c>
      <c r="AX36" s="119">
        <v>53</v>
      </c>
      <c r="AY36" s="119">
        <v>78</v>
      </c>
      <c r="AZ36" s="119">
        <v>60</v>
      </c>
      <c r="BA36" s="119">
        <v>10</v>
      </c>
      <c r="BB36" s="119">
        <v>53</v>
      </c>
      <c r="BC36" s="119">
        <v>22</v>
      </c>
      <c r="BD36" s="119">
        <v>69</v>
      </c>
      <c r="BE36" s="119">
        <v>43</v>
      </c>
      <c r="BF36" s="119">
        <v>13</v>
      </c>
      <c r="BG36" s="119">
        <v>77</v>
      </c>
      <c r="BH36" s="119">
        <v>18</v>
      </c>
      <c r="BI36" s="119">
        <v>57</v>
      </c>
      <c r="BJ36" s="120" t="b">
        <f>OR(B126:BI126)</f>
        <v>0</v>
      </c>
    </row>
    <row r="37" spans="1:62" x14ac:dyDescent="0.2">
      <c r="A37" s="116">
        <v>34</v>
      </c>
      <c r="B37" s="117">
        <v>37</v>
      </c>
      <c r="C37" s="117">
        <v>19</v>
      </c>
      <c r="D37" s="117">
        <v>12</v>
      </c>
      <c r="E37" s="117">
        <v>21</v>
      </c>
      <c r="F37" s="117">
        <v>74</v>
      </c>
      <c r="G37" s="117">
        <v>62</v>
      </c>
      <c r="H37" s="117">
        <v>24</v>
      </c>
      <c r="I37" s="117">
        <v>28</v>
      </c>
      <c r="J37" s="117">
        <v>19</v>
      </c>
      <c r="K37" s="117">
        <v>51</v>
      </c>
      <c r="L37" s="117">
        <v>21</v>
      </c>
      <c r="M37" s="117">
        <v>69</v>
      </c>
      <c r="N37" s="117">
        <v>17</v>
      </c>
      <c r="O37" s="117">
        <v>18</v>
      </c>
      <c r="P37" s="117">
        <v>17</v>
      </c>
      <c r="Q37" s="117">
        <v>61</v>
      </c>
      <c r="R37" s="117">
        <v>28</v>
      </c>
      <c r="S37" s="117">
        <v>9</v>
      </c>
      <c r="T37" s="117">
        <v>30</v>
      </c>
      <c r="U37" s="117">
        <v>26</v>
      </c>
      <c r="V37" s="117">
        <v>68</v>
      </c>
      <c r="W37" s="117">
        <v>43</v>
      </c>
      <c r="X37" s="117">
        <v>41</v>
      </c>
      <c r="Y37" s="117">
        <v>22</v>
      </c>
      <c r="Z37" s="117">
        <v>34</v>
      </c>
      <c r="AA37" s="117">
        <v>18</v>
      </c>
      <c r="AB37" s="117">
        <v>29</v>
      </c>
      <c r="AC37" s="117">
        <v>81</v>
      </c>
      <c r="AD37" s="117">
        <v>1</v>
      </c>
      <c r="AE37" s="117">
        <v>2</v>
      </c>
      <c r="AF37" s="117">
        <v>51</v>
      </c>
      <c r="AG37" s="117">
        <v>70</v>
      </c>
      <c r="AH37" s="117">
        <v>15</v>
      </c>
      <c r="AI37" s="117">
        <v>19</v>
      </c>
      <c r="AJ37" s="117">
        <v>20</v>
      </c>
      <c r="AK37" s="117">
        <v>55</v>
      </c>
      <c r="AL37" s="117">
        <v>66</v>
      </c>
      <c r="AM37" s="117">
        <v>11</v>
      </c>
      <c r="AN37" s="117">
        <v>48</v>
      </c>
      <c r="AO37" s="117">
        <v>15</v>
      </c>
      <c r="AP37" s="117">
        <v>25</v>
      </c>
      <c r="AQ37" s="117">
        <v>73</v>
      </c>
      <c r="AR37" s="117">
        <v>55</v>
      </c>
      <c r="AS37" s="117">
        <v>52</v>
      </c>
      <c r="AT37" s="117">
        <v>47</v>
      </c>
      <c r="AU37" s="117">
        <v>50</v>
      </c>
      <c r="AV37" s="117">
        <v>15</v>
      </c>
      <c r="AW37" s="117">
        <v>26</v>
      </c>
      <c r="AX37" s="117">
        <v>60</v>
      </c>
      <c r="AY37" s="117">
        <v>49</v>
      </c>
      <c r="AZ37" s="117">
        <v>51</v>
      </c>
      <c r="BA37" s="117">
        <v>30</v>
      </c>
      <c r="BB37" s="117">
        <v>44</v>
      </c>
      <c r="BC37" s="117">
        <v>43</v>
      </c>
      <c r="BD37" s="117">
        <v>59</v>
      </c>
      <c r="BE37" s="117">
        <v>4</v>
      </c>
      <c r="BF37" s="117">
        <v>72</v>
      </c>
      <c r="BG37" s="117">
        <v>31</v>
      </c>
      <c r="BH37" s="117">
        <v>29</v>
      </c>
      <c r="BI37" s="117">
        <v>10</v>
      </c>
      <c r="BJ37" s="118" t="b">
        <f>OR(B129:BI129)</f>
        <v>0</v>
      </c>
    </row>
    <row r="38" spans="1:62" x14ac:dyDescent="0.2">
      <c r="A38" s="116">
        <v>35</v>
      </c>
      <c r="B38" s="119">
        <v>56</v>
      </c>
      <c r="C38" s="119">
        <v>3</v>
      </c>
      <c r="D38" s="119">
        <v>28</v>
      </c>
      <c r="E38" s="119">
        <v>23</v>
      </c>
      <c r="F38" s="119">
        <v>67</v>
      </c>
      <c r="G38" s="119">
        <v>16</v>
      </c>
      <c r="H38" s="119">
        <v>30</v>
      </c>
      <c r="I38" s="119">
        <v>43</v>
      </c>
      <c r="J38" s="119">
        <v>80</v>
      </c>
      <c r="K38" s="119">
        <v>60</v>
      </c>
      <c r="L38" s="119">
        <v>26</v>
      </c>
      <c r="M38" s="119">
        <v>13</v>
      </c>
      <c r="N38" s="119">
        <v>79</v>
      </c>
      <c r="O38" s="119">
        <v>48</v>
      </c>
      <c r="P38" s="119">
        <v>3</v>
      </c>
      <c r="Q38" s="119">
        <v>51</v>
      </c>
      <c r="R38" s="119">
        <v>59</v>
      </c>
      <c r="S38" s="119">
        <v>51</v>
      </c>
      <c r="T38" s="119">
        <v>32</v>
      </c>
      <c r="U38" s="119">
        <v>1</v>
      </c>
      <c r="V38" s="119">
        <v>64</v>
      </c>
      <c r="W38" s="119">
        <v>27</v>
      </c>
      <c r="X38" s="119">
        <v>74</v>
      </c>
      <c r="Y38" s="119">
        <v>14</v>
      </c>
      <c r="Z38" s="119">
        <v>24</v>
      </c>
      <c r="AA38" s="119">
        <v>21</v>
      </c>
      <c r="AB38" s="119">
        <v>6</v>
      </c>
      <c r="AC38" s="119">
        <v>63</v>
      </c>
      <c r="AD38" s="119">
        <v>53</v>
      </c>
      <c r="AE38" s="119">
        <v>24</v>
      </c>
      <c r="AF38" s="119">
        <v>22</v>
      </c>
      <c r="AG38" s="119">
        <v>64</v>
      </c>
      <c r="AH38" s="119">
        <v>78</v>
      </c>
      <c r="AI38" s="119">
        <v>46</v>
      </c>
      <c r="AJ38" s="119">
        <v>25</v>
      </c>
      <c r="AK38" s="119">
        <v>49</v>
      </c>
      <c r="AL38" s="119">
        <v>5</v>
      </c>
      <c r="AM38" s="119">
        <v>50</v>
      </c>
      <c r="AN38" s="119">
        <v>25</v>
      </c>
      <c r="AO38" s="119">
        <v>20</v>
      </c>
      <c r="AP38" s="119">
        <v>40</v>
      </c>
      <c r="AQ38" s="119">
        <v>74</v>
      </c>
      <c r="AR38" s="119">
        <v>62</v>
      </c>
      <c r="AS38" s="119">
        <v>10</v>
      </c>
      <c r="AT38" s="119">
        <v>63</v>
      </c>
      <c r="AU38" s="119">
        <v>8</v>
      </c>
      <c r="AV38" s="119">
        <v>64</v>
      </c>
      <c r="AW38" s="119">
        <v>44</v>
      </c>
      <c r="AX38" s="119">
        <v>62</v>
      </c>
      <c r="AY38" s="119">
        <v>48</v>
      </c>
      <c r="AZ38" s="119">
        <v>77</v>
      </c>
      <c r="BA38" s="119">
        <v>60</v>
      </c>
      <c r="BB38" s="119">
        <v>54</v>
      </c>
      <c r="BC38" s="119">
        <v>50</v>
      </c>
      <c r="BD38" s="119">
        <v>50</v>
      </c>
      <c r="BE38" s="119">
        <v>45</v>
      </c>
      <c r="BF38" s="119">
        <v>6</v>
      </c>
      <c r="BG38" s="119">
        <v>65</v>
      </c>
      <c r="BH38" s="119">
        <v>3</v>
      </c>
      <c r="BI38" s="119">
        <v>42</v>
      </c>
      <c r="BJ38" s="120" t="b">
        <f>OR(B129:BI129)</f>
        <v>0</v>
      </c>
    </row>
    <row r="39" spans="1:62" x14ac:dyDescent="0.2">
      <c r="A39" s="116">
        <v>36</v>
      </c>
      <c r="B39" s="117">
        <v>69</v>
      </c>
      <c r="C39" s="117">
        <v>21</v>
      </c>
      <c r="D39" s="117">
        <v>21</v>
      </c>
      <c r="E39" s="117">
        <v>76</v>
      </c>
      <c r="F39" s="117">
        <v>73</v>
      </c>
      <c r="G39" s="117">
        <v>8</v>
      </c>
      <c r="H39" s="117">
        <v>52</v>
      </c>
      <c r="I39" s="117">
        <v>71</v>
      </c>
      <c r="J39" s="117">
        <v>6</v>
      </c>
      <c r="K39" s="117">
        <v>34</v>
      </c>
      <c r="L39" s="117">
        <v>11</v>
      </c>
      <c r="M39" s="117">
        <v>80</v>
      </c>
      <c r="N39" s="117">
        <v>45</v>
      </c>
      <c r="O39" s="117">
        <v>5</v>
      </c>
      <c r="P39" s="117">
        <v>22</v>
      </c>
      <c r="Q39" s="117">
        <v>25</v>
      </c>
      <c r="R39" s="117">
        <v>13</v>
      </c>
      <c r="S39" s="117">
        <v>4</v>
      </c>
      <c r="T39" s="117">
        <v>41</v>
      </c>
      <c r="U39" s="117">
        <v>67</v>
      </c>
      <c r="V39" s="117">
        <v>61</v>
      </c>
      <c r="W39" s="117">
        <v>11</v>
      </c>
      <c r="X39" s="117">
        <v>31</v>
      </c>
      <c r="Y39" s="117">
        <v>65</v>
      </c>
      <c r="Z39" s="117">
        <v>38</v>
      </c>
      <c r="AA39" s="117">
        <v>4</v>
      </c>
      <c r="AB39" s="117">
        <v>39</v>
      </c>
      <c r="AC39" s="117">
        <v>15</v>
      </c>
      <c r="AD39" s="117">
        <v>23</v>
      </c>
      <c r="AE39" s="117">
        <v>13</v>
      </c>
      <c r="AF39" s="117">
        <v>8</v>
      </c>
      <c r="AG39" s="117">
        <v>72</v>
      </c>
      <c r="AH39" s="117">
        <v>30</v>
      </c>
      <c r="AI39" s="117">
        <v>55</v>
      </c>
      <c r="AJ39" s="117">
        <v>64</v>
      </c>
      <c r="AK39" s="117">
        <v>60</v>
      </c>
      <c r="AL39" s="117">
        <v>54</v>
      </c>
      <c r="AM39" s="117">
        <v>78</v>
      </c>
      <c r="AN39" s="117">
        <v>64</v>
      </c>
      <c r="AO39" s="117">
        <v>28</v>
      </c>
      <c r="AP39" s="117">
        <v>9</v>
      </c>
      <c r="AQ39" s="117">
        <v>29</v>
      </c>
      <c r="AR39" s="117">
        <v>25</v>
      </c>
      <c r="AS39" s="117">
        <v>32</v>
      </c>
      <c r="AT39" s="117">
        <v>60</v>
      </c>
      <c r="AU39" s="117">
        <v>2</v>
      </c>
      <c r="AV39" s="117">
        <v>2</v>
      </c>
      <c r="AW39" s="117">
        <v>9</v>
      </c>
      <c r="AX39" s="117">
        <v>13</v>
      </c>
      <c r="AY39" s="117">
        <v>75</v>
      </c>
      <c r="AZ39" s="117">
        <v>43</v>
      </c>
      <c r="BA39" s="117">
        <v>54</v>
      </c>
      <c r="BB39" s="117">
        <v>75</v>
      </c>
      <c r="BC39" s="117">
        <v>47</v>
      </c>
      <c r="BD39" s="117">
        <v>34</v>
      </c>
      <c r="BE39" s="117">
        <v>80</v>
      </c>
      <c r="BF39" s="117">
        <v>10</v>
      </c>
      <c r="BG39" s="117">
        <v>32</v>
      </c>
      <c r="BH39" s="117">
        <v>59</v>
      </c>
      <c r="BI39" s="117">
        <v>47</v>
      </c>
      <c r="BJ39" s="118" t="b">
        <f>OR(B129:BI129)</f>
        <v>0</v>
      </c>
    </row>
    <row r="40" spans="1:62" x14ac:dyDescent="0.2">
      <c r="A40" s="116">
        <v>37</v>
      </c>
      <c r="B40" s="119">
        <v>74</v>
      </c>
      <c r="C40" s="119">
        <v>59</v>
      </c>
      <c r="D40" s="119">
        <v>12</v>
      </c>
      <c r="E40" s="119">
        <v>13</v>
      </c>
      <c r="F40" s="119">
        <v>10</v>
      </c>
      <c r="G40" s="119">
        <v>69</v>
      </c>
      <c r="H40" s="119">
        <v>42</v>
      </c>
      <c r="I40" s="119">
        <v>10</v>
      </c>
      <c r="J40" s="119">
        <v>14</v>
      </c>
      <c r="K40" s="119">
        <v>52</v>
      </c>
      <c r="L40" s="119">
        <v>68</v>
      </c>
      <c r="M40" s="119">
        <v>68</v>
      </c>
      <c r="N40" s="119">
        <v>41</v>
      </c>
      <c r="O40" s="119">
        <v>35</v>
      </c>
      <c r="P40" s="119">
        <v>72</v>
      </c>
      <c r="Q40" s="119">
        <v>67</v>
      </c>
      <c r="R40" s="119">
        <v>66</v>
      </c>
      <c r="S40" s="119">
        <v>70</v>
      </c>
      <c r="T40" s="119">
        <v>44</v>
      </c>
      <c r="U40" s="119">
        <v>34</v>
      </c>
      <c r="V40" s="119">
        <v>70</v>
      </c>
      <c r="W40" s="119">
        <v>15</v>
      </c>
      <c r="X40" s="119">
        <v>60</v>
      </c>
      <c r="Y40" s="119">
        <v>60</v>
      </c>
      <c r="Z40" s="119">
        <v>12</v>
      </c>
      <c r="AA40" s="119">
        <v>35</v>
      </c>
      <c r="AB40" s="119">
        <v>45</v>
      </c>
      <c r="AC40" s="119">
        <v>19</v>
      </c>
      <c r="AD40" s="119">
        <v>61</v>
      </c>
      <c r="AE40" s="119">
        <v>1</v>
      </c>
      <c r="AF40" s="119">
        <v>24</v>
      </c>
      <c r="AG40" s="119">
        <v>18</v>
      </c>
      <c r="AH40" s="119">
        <v>1</v>
      </c>
      <c r="AI40" s="119">
        <v>49</v>
      </c>
      <c r="AJ40" s="119">
        <v>58</v>
      </c>
      <c r="AK40" s="119">
        <v>26</v>
      </c>
      <c r="AL40" s="119">
        <v>19</v>
      </c>
      <c r="AM40" s="119">
        <v>78</v>
      </c>
      <c r="AN40" s="119">
        <v>62</v>
      </c>
      <c r="AO40" s="119">
        <v>31</v>
      </c>
      <c r="AP40" s="119">
        <v>73</v>
      </c>
      <c r="AQ40" s="119">
        <v>32</v>
      </c>
      <c r="AR40" s="119">
        <v>41</v>
      </c>
      <c r="AS40" s="119">
        <v>71</v>
      </c>
      <c r="AT40" s="119">
        <v>67</v>
      </c>
      <c r="AU40" s="119">
        <v>25</v>
      </c>
      <c r="AV40" s="119">
        <v>24</v>
      </c>
      <c r="AW40" s="119">
        <v>31</v>
      </c>
      <c r="AX40" s="119">
        <v>40</v>
      </c>
      <c r="AY40" s="119">
        <v>59</v>
      </c>
      <c r="AZ40" s="119">
        <v>2</v>
      </c>
      <c r="BA40" s="119">
        <v>21</v>
      </c>
      <c r="BB40" s="119">
        <v>36</v>
      </c>
      <c r="BC40" s="119">
        <v>25</v>
      </c>
      <c r="BD40" s="119">
        <v>36</v>
      </c>
      <c r="BE40" s="119">
        <v>58</v>
      </c>
      <c r="BF40" s="119">
        <v>34</v>
      </c>
      <c r="BG40" s="119">
        <v>36</v>
      </c>
      <c r="BH40" s="119">
        <v>22</v>
      </c>
      <c r="BI40" s="119">
        <v>37</v>
      </c>
      <c r="BJ40" s="120" t="b">
        <f>OR(B132:BI132)</f>
        <v>0</v>
      </c>
    </row>
    <row r="41" spans="1:62" x14ac:dyDescent="0.2">
      <c r="A41" s="116">
        <v>38</v>
      </c>
      <c r="B41" s="117">
        <v>23</v>
      </c>
      <c r="C41" s="117">
        <v>43</v>
      </c>
      <c r="D41" s="117">
        <v>73</v>
      </c>
      <c r="E41" s="117">
        <v>39</v>
      </c>
      <c r="F41" s="117">
        <v>53</v>
      </c>
      <c r="G41" s="117">
        <v>31</v>
      </c>
      <c r="H41" s="117">
        <v>59</v>
      </c>
      <c r="I41" s="117">
        <v>22</v>
      </c>
      <c r="J41" s="117">
        <v>16</v>
      </c>
      <c r="K41" s="117">
        <v>57</v>
      </c>
      <c r="L41" s="117">
        <v>2</v>
      </c>
      <c r="M41" s="117">
        <v>70</v>
      </c>
      <c r="N41" s="117">
        <v>76</v>
      </c>
      <c r="O41" s="117">
        <v>79</v>
      </c>
      <c r="P41" s="117">
        <v>24</v>
      </c>
      <c r="Q41" s="117">
        <v>58</v>
      </c>
      <c r="R41" s="117">
        <v>65</v>
      </c>
      <c r="S41" s="117">
        <v>34</v>
      </c>
      <c r="T41" s="117">
        <v>81</v>
      </c>
      <c r="U41" s="117">
        <v>43</v>
      </c>
      <c r="V41" s="117">
        <v>18</v>
      </c>
      <c r="W41" s="117">
        <v>55</v>
      </c>
      <c r="X41" s="117">
        <v>42</v>
      </c>
      <c r="Y41" s="117">
        <v>56</v>
      </c>
      <c r="Z41" s="117">
        <v>64</v>
      </c>
      <c r="AA41" s="117">
        <v>18</v>
      </c>
      <c r="AB41" s="117">
        <v>17</v>
      </c>
      <c r="AC41" s="117">
        <v>79</v>
      </c>
      <c r="AD41" s="117">
        <v>41</v>
      </c>
      <c r="AE41" s="117">
        <v>71</v>
      </c>
      <c r="AF41" s="117">
        <v>15</v>
      </c>
      <c r="AG41" s="117">
        <v>45</v>
      </c>
      <c r="AH41" s="117">
        <v>9</v>
      </c>
      <c r="AI41" s="117">
        <v>68</v>
      </c>
      <c r="AJ41" s="117">
        <v>69</v>
      </c>
      <c r="AK41" s="117">
        <v>70</v>
      </c>
      <c r="AL41" s="117">
        <v>21</v>
      </c>
      <c r="AM41" s="117">
        <v>32</v>
      </c>
      <c r="AN41" s="117">
        <v>77</v>
      </c>
      <c r="AO41" s="117">
        <v>47</v>
      </c>
      <c r="AP41" s="117">
        <v>74</v>
      </c>
      <c r="AQ41" s="117">
        <v>74</v>
      </c>
      <c r="AR41" s="117">
        <v>47</v>
      </c>
      <c r="AS41" s="117">
        <v>72</v>
      </c>
      <c r="AT41" s="117">
        <v>3</v>
      </c>
      <c r="AU41" s="117">
        <v>18</v>
      </c>
      <c r="AV41" s="117">
        <v>11</v>
      </c>
      <c r="AW41" s="117">
        <v>76</v>
      </c>
      <c r="AX41" s="117">
        <v>12</v>
      </c>
      <c r="AY41" s="117">
        <v>2</v>
      </c>
      <c r="AZ41" s="117">
        <v>58</v>
      </c>
      <c r="BA41" s="117">
        <v>50</v>
      </c>
      <c r="BB41" s="117">
        <v>13</v>
      </c>
      <c r="BC41" s="117">
        <v>26</v>
      </c>
      <c r="BD41" s="117">
        <v>35</v>
      </c>
      <c r="BE41" s="117">
        <v>11</v>
      </c>
      <c r="BF41" s="117">
        <v>81</v>
      </c>
      <c r="BG41" s="117">
        <v>58</v>
      </c>
      <c r="BH41" s="117">
        <v>46</v>
      </c>
      <c r="BI41" s="117">
        <v>20</v>
      </c>
      <c r="BJ41" s="118" t="b">
        <f>OR(B132:BI132)</f>
        <v>0</v>
      </c>
    </row>
    <row r="42" spans="1:62" x14ac:dyDescent="0.2">
      <c r="A42" s="116">
        <v>39</v>
      </c>
      <c r="B42" s="119">
        <v>64</v>
      </c>
      <c r="C42" s="119">
        <v>37</v>
      </c>
      <c r="D42" s="119">
        <v>29</v>
      </c>
      <c r="E42" s="119">
        <v>49</v>
      </c>
      <c r="F42" s="119">
        <v>61</v>
      </c>
      <c r="G42" s="119">
        <v>5</v>
      </c>
      <c r="H42" s="119">
        <v>41</v>
      </c>
      <c r="I42" s="119">
        <v>78</v>
      </c>
      <c r="J42" s="119">
        <v>56</v>
      </c>
      <c r="K42" s="119">
        <v>53</v>
      </c>
      <c r="L42" s="119">
        <v>17</v>
      </c>
      <c r="M42" s="119">
        <v>45</v>
      </c>
      <c r="N42" s="119">
        <v>22</v>
      </c>
      <c r="O42" s="119">
        <v>49</v>
      </c>
      <c r="P42" s="119">
        <v>12</v>
      </c>
      <c r="Q42" s="119">
        <v>23</v>
      </c>
      <c r="R42" s="119">
        <v>28</v>
      </c>
      <c r="S42" s="119">
        <v>17</v>
      </c>
      <c r="T42" s="119">
        <v>34</v>
      </c>
      <c r="U42" s="119">
        <v>32</v>
      </c>
      <c r="V42" s="119">
        <v>20</v>
      </c>
      <c r="W42" s="119">
        <v>78</v>
      </c>
      <c r="X42" s="119">
        <v>74</v>
      </c>
      <c r="Y42" s="119">
        <v>38</v>
      </c>
      <c r="Z42" s="119">
        <v>24</v>
      </c>
      <c r="AA42" s="119">
        <v>12</v>
      </c>
      <c r="AB42" s="119">
        <v>55</v>
      </c>
      <c r="AC42" s="119">
        <v>80</v>
      </c>
      <c r="AD42" s="119">
        <v>24</v>
      </c>
      <c r="AE42" s="119">
        <v>74</v>
      </c>
      <c r="AF42" s="119">
        <v>62</v>
      </c>
      <c r="AG42" s="119">
        <v>42</v>
      </c>
      <c r="AH42" s="119">
        <v>45</v>
      </c>
      <c r="AI42" s="119">
        <v>57</v>
      </c>
      <c r="AJ42" s="119">
        <v>45</v>
      </c>
      <c r="AK42" s="119">
        <v>67</v>
      </c>
      <c r="AL42" s="119">
        <v>27</v>
      </c>
      <c r="AM42" s="119">
        <v>2</v>
      </c>
      <c r="AN42" s="119">
        <v>8</v>
      </c>
      <c r="AO42" s="119">
        <v>57</v>
      </c>
      <c r="AP42" s="119">
        <v>60</v>
      </c>
      <c r="AQ42" s="119">
        <v>31</v>
      </c>
      <c r="AR42" s="119">
        <v>51</v>
      </c>
      <c r="AS42" s="119">
        <v>7</v>
      </c>
      <c r="AT42" s="119">
        <v>58</v>
      </c>
      <c r="AU42" s="119">
        <v>15</v>
      </c>
      <c r="AV42" s="119">
        <v>21</v>
      </c>
      <c r="AW42" s="119">
        <v>27</v>
      </c>
      <c r="AX42" s="119">
        <v>80</v>
      </c>
      <c r="AY42" s="119">
        <v>8</v>
      </c>
      <c r="AZ42" s="119">
        <v>59</v>
      </c>
      <c r="BA42" s="119">
        <v>17</v>
      </c>
      <c r="BB42" s="119">
        <v>49</v>
      </c>
      <c r="BC42" s="119">
        <v>49</v>
      </c>
      <c r="BD42" s="119">
        <v>4</v>
      </c>
      <c r="BE42" s="119">
        <v>5</v>
      </c>
      <c r="BF42" s="119">
        <v>78</v>
      </c>
      <c r="BG42" s="119">
        <v>43</v>
      </c>
      <c r="BH42" s="119">
        <v>57</v>
      </c>
      <c r="BI42" s="119">
        <v>53</v>
      </c>
      <c r="BJ42" s="120" t="b">
        <f>OR(B132:BI132)</f>
        <v>0</v>
      </c>
    </row>
    <row r="43" spans="1:62" x14ac:dyDescent="0.2">
      <c r="A43" s="116">
        <v>40</v>
      </c>
      <c r="B43" s="117">
        <v>69</v>
      </c>
      <c r="C43" s="117">
        <v>32</v>
      </c>
      <c r="D43" s="117">
        <v>60</v>
      </c>
      <c r="E43" s="117">
        <v>41</v>
      </c>
      <c r="F43" s="117">
        <v>5</v>
      </c>
      <c r="G43" s="117">
        <v>2</v>
      </c>
      <c r="H43" s="117">
        <v>10</v>
      </c>
      <c r="I43" s="117">
        <v>62</v>
      </c>
      <c r="J43" s="117">
        <v>53</v>
      </c>
      <c r="K43" s="117">
        <v>1</v>
      </c>
      <c r="L43" s="117">
        <v>72</v>
      </c>
      <c r="M43" s="117">
        <v>70</v>
      </c>
      <c r="N43" s="117">
        <v>61</v>
      </c>
      <c r="O43" s="117">
        <v>16</v>
      </c>
      <c r="P43" s="117">
        <v>51</v>
      </c>
      <c r="Q43" s="117">
        <v>76</v>
      </c>
      <c r="R43" s="117">
        <v>28</v>
      </c>
      <c r="S43" s="117">
        <v>6</v>
      </c>
      <c r="T43" s="117">
        <v>18</v>
      </c>
      <c r="U43" s="117">
        <v>68</v>
      </c>
      <c r="V43" s="117">
        <v>62</v>
      </c>
      <c r="W43" s="117">
        <v>49</v>
      </c>
      <c r="X43" s="117">
        <v>80</v>
      </c>
      <c r="Y43" s="117">
        <v>74</v>
      </c>
      <c r="Z43" s="117">
        <v>74</v>
      </c>
      <c r="AA43" s="117">
        <v>8</v>
      </c>
      <c r="AB43" s="117">
        <v>24</v>
      </c>
      <c r="AC43" s="117">
        <v>23</v>
      </c>
      <c r="AD43" s="117">
        <v>63</v>
      </c>
      <c r="AE43" s="117">
        <v>39</v>
      </c>
      <c r="AF43" s="117">
        <v>65</v>
      </c>
      <c r="AG43" s="117">
        <v>10</v>
      </c>
      <c r="AH43" s="117">
        <v>10</v>
      </c>
      <c r="AI43" s="117">
        <v>42</v>
      </c>
      <c r="AJ43" s="117">
        <v>71</v>
      </c>
      <c r="AK43" s="117">
        <v>13</v>
      </c>
      <c r="AL43" s="117">
        <v>42</v>
      </c>
      <c r="AM43" s="117">
        <v>42</v>
      </c>
      <c r="AN43" s="117">
        <v>55</v>
      </c>
      <c r="AO43" s="117">
        <v>13</v>
      </c>
      <c r="AP43" s="117">
        <v>7</v>
      </c>
      <c r="AQ43" s="117">
        <v>43</v>
      </c>
      <c r="AR43" s="117">
        <v>8</v>
      </c>
      <c r="AS43" s="117">
        <v>44</v>
      </c>
      <c r="AT43" s="117">
        <v>77</v>
      </c>
      <c r="AU43" s="117">
        <v>66</v>
      </c>
      <c r="AV43" s="117">
        <v>16</v>
      </c>
      <c r="AW43" s="117">
        <v>52</v>
      </c>
      <c r="AX43" s="117">
        <v>52</v>
      </c>
      <c r="AY43" s="117">
        <v>69</v>
      </c>
      <c r="AZ43" s="117">
        <v>54</v>
      </c>
      <c r="BA43" s="117">
        <v>1</v>
      </c>
      <c r="BB43" s="117">
        <v>35</v>
      </c>
      <c r="BC43" s="117">
        <v>59</v>
      </c>
      <c r="BD43" s="117">
        <v>81</v>
      </c>
      <c r="BE43" s="117">
        <v>2</v>
      </c>
      <c r="BF43" s="117">
        <v>13</v>
      </c>
      <c r="BG43" s="117">
        <v>18</v>
      </c>
      <c r="BH43" s="117">
        <v>73</v>
      </c>
      <c r="BI43" s="117">
        <v>71</v>
      </c>
      <c r="BJ43" s="118" t="b">
        <f>OR(B135:BI135)</f>
        <v>0</v>
      </c>
    </row>
    <row r="44" spans="1:62" x14ac:dyDescent="0.2">
      <c r="A44" s="116">
        <v>41</v>
      </c>
      <c r="B44" s="119">
        <v>21</v>
      </c>
      <c r="C44" s="119">
        <v>24</v>
      </c>
      <c r="D44" s="119">
        <v>52</v>
      </c>
      <c r="E44" s="119">
        <v>49</v>
      </c>
      <c r="F44" s="119">
        <v>4</v>
      </c>
      <c r="G44" s="119">
        <v>17</v>
      </c>
      <c r="H44" s="119">
        <v>28</v>
      </c>
      <c r="I44" s="119">
        <v>8</v>
      </c>
      <c r="J44" s="119">
        <v>69</v>
      </c>
      <c r="K44" s="119">
        <v>3</v>
      </c>
      <c r="L44" s="119">
        <v>63</v>
      </c>
      <c r="M44" s="119">
        <v>52</v>
      </c>
      <c r="N44" s="119">
        <v>68</v>
      </c>
      <c r="O44" s="119">
        <v>10</v>
      </c>
      <c r="P44" s="119">
        <v>74</v>
      </c>
      <c r="Q44" s="119">
        <v>44</v>
      </c>
      <c r="R44" s="119">
        <v>79</v>
      </c>
      <c r="S44" s="119">
        <v>50</v>
      </c>
      <c r="T44" s="119">
        <v>3</v>
      </c>
      <c r="U44" s="119">
        <v>23</v>
      </c>
      <c r="V44" s="119">
        <v>25</v>
      </c>
      <c r="W44" s="119">
        <v>48</v>
      </c>
      <c r="X44" s="119">
        <v>3</v>
      </c>
      <c r="Y44" s="119">
        <v>33</v>
      </c>
      <c r="Z44" s="119">
        <v>55</v>
      </c>
      <c r="AA44" s="119">
        <v>54</v>
      </c>
      <c r="AB44" s="119">
        <v>14</v>
      </c>
      <c r="AC44" s="119">
        <v>27</v>
      </c>
      <c r="AD44" s="119">
        <v>6</v>
      </c>
      <c r="AE44" s="119">
        <v>57</v>
      </c>
      <c r="AF44" s="119">
        <v>75</v>
      </c>
      <c r="AG44" s="119">
        <v>17</v>
      </c>
      <c r="AH44" s="119">
        <v>76</v>
      </c>
      <c r="AI44" s="119">
        <v>60</v>
      </c>
      <c r="AJ44" s="119">
        <v>21</v>
      </c>
      <c r="AK44" s="119">
        <v>25</v>
      </c>
      <c r="AL44" s="119">
        <v>68</v>
      </c>
      <c r="AM44" s="119">
        <v>65</v>
      </c>
      <c r="AN44" s="119">
        <v>77</v>
      </c>
      <c r="AO44" s="119">
        <v>54</v>
      </c>
      <c r="AP44" s="119">
        <v>30</v>
      </c>
      <c r="AQ44" s="119">
        <v>72</v>
      </c>
      <c r="AR44" s="119">
        <v>46</v>
      </c>
      <c r="AS44" s="119">
        <v>43</v>
      </c>
      <c r="AT44" s="119">
        <v>39</v>
      </c>
      <c r="AU44" s="119">
        <v>76</v>
      </c>
      <c r="AV44" s="119">
        <v>12</v>
      </c>
      <c r="AW44" s="119">
        <v>71</v>
      </c>
      <c r="AX44" s="119">
        <v>76</v>
      </c>
      <c r="AY44" s="119">
        <v>35</v>
      </c>
      <c r="AZ44" s="119">
        <v>15</v>
      </c>
      <c r="BA44" s="119">
        <v>4</v>
      </c>
      <c r="BB44" s="119">
        <v>16</v>
      </c>
      <c r="BC44" s="119">
        <v>49</v>
      </c>
      <c r="BD44" s="119">
        <v>12</v>
      </c>
      <c r="BE44" s="119">
        <v>10</v>
      </c>
      <c r="BF44" s="119">
        <v>36</v>
      </c>
      <c r="BG44" s="119">
        <v>37</v>
      </c>
      <c r="BH44" s="119">
        <v>58</v>
      </c>
      <c r="BI44" s="119">
        <v>66</v>
      </c>
      <c r="BJ44" s="120" t="b">
        <f>OR(B135:BI135)</f>
        <v>0</v>
      </c>
    </row>
    <row r="45" spans="1:62" x14ac:dyDescent="0.2">
      <c r="A45" s="116">
        <v>42</v>
      </c>
      <c r="B45" s="117">
        <v>16</v>
      </c>
      <c r="C45" s="117">
        <v>6</v>
      </c>
      <c r="D45" s="117">
        <v>17</v>
      </c>
      <c r="E45" s="117">
        <v>47</v>
      </c>
      <c r="F45" s="117">
        <v>10</v>
      </c>
      <c r="G45" s="117">
        <v>20</v>
      </c>
      <c r="H45" s="117">
        <v>48</v>
      </c>
      <c r="I45" s="117">
        <v>11</v>
      </c>
      <c r="J45" s="117">
        <v>11</v>
      </c>
      <c r="K45" s="117">
        <v>26</v>
      </c>
      <c r="L45" s="117">
        <v>6</v>
      </c>
      <c r="M45" s="117">
        <v>21</v>
      </c>
      <c r="N45" s="117">
        <v>33</v>
      </c>
      <c r="O45" s="117">
        <v>42</v>
      </c>
      <c r="P45" s="117">
        <v>58</v>
      </c>
      <c r="Q45" s="117">
        <v>35</v>
      </c>
      <c r="R45" s="117">
        <v>29</v>
      </c>
      <c r="S45" s="117">
        <v>5</v>
      </c>
      <c r="T45" s="117">
        <v>78</v>
      </c>
      <c r="U45" s="117">
        <v>45</v>
      </c>
      <c r="V45" s="117">
        <v>57</v>
      </c>
      <c r="W45" s="117">
        <v>66</v>
      </c>
      <c r="X45" s="117">
        <v>58</v>
      </c>
      <c r="Y45" s="117">
        <v>54</v>
      </c>
      <c r="Z45" s="117">
        <v>68</v>
      </c>
      <c r="AA45" s="117">
        <v>33</v>
      </c>
      <c r="AB45" s="117">
        <v>16</v>
      </c>
      <c r="AC45" s="117">
        <v>51</v>
      </c>
      <c r="AD45" s="117">
        <v>55</v>
      </c>
      <c r="AE45" s="117">
        <v>24</v>
      </c>
      <c r="AF45" s="117">
        <v>51</v>
      </c>
      <c r="AG45" s="117">
        <v>65</v>
      </c>
      <c r="AH45" s="117">
        <v>65</v>
      </c>
      <c r="AI45" s="117">
        <v>37</v>
      </c>
      <c r="AJ45" s="117">
        <v>81</v>
      </c>
      <c r="AK45" s="117">
        <v>7</v>
      </c>
      <c r="AL45" s="117">
        <v>69</v>
      </c>
      <c r="AM45" s="117">
        <v>56</v>
      </c>
      <c r="AN45" s="117">
        <v>78</v>
      </c>
      <c r="AO45" s="117">
        <v>5</v>
      </c>
      <c r="AP45" s="117">
        <v>55</v>
      </c>
      <c r="AQ45" s="117">
        <v>41</v>
      </c>
      <c r="AR45" s="117">
        <v>56</v>
      </c>
      <c r="AS45" s="117">
        <v>70</v>
      </c>
      <c r="AT45" s="117">
        <v>55</v>
      </c>
      <c r="AU45" s="117">
        <v>1</v>
      </c>
      <c r="AV45" s="117">
        <v>6</v>
      </c>
      <c r="AW45" s="117">
        <v>58</v>
      </c>
      <c r="AX45" s="117">
        <v>29</v>
      </c>
      <c r="AY45" s="117">
        <v>40</v>
      </c>
      <c r="AZ45" s="117">
        <v>9</v>
      </c>
      <c r="BA45" s="117">
        <v>24</v>
      </c>
      <c r="BB45" s="117">
        <v>38</v>
      </c>
      <c r="BC45" s="117">
        <v>78</v>
      </c>
      <c r="BD45" s="117">
        <v>45</v>
      </c>
      <c r="BE45" s="117">
        <v>29</v>
      </c>
      <c r="BF45" s="117">
        <v>61</v>
      </c>
      <c r="BG45" s="117">
        <v>28</v>
      </c>
      <c r="BH45" s="117">
        <v>42</v>
      </c>
      <c r="BI45" s="117">
        <v>55</v>
      </c>
      <c r="BJ45" s="118" t="b">
        <f>OR(B135:BI135)</f>
        <v>0</v>
      </c>
    </row>
    <row r="46" spans="1:62" x14ac:dyDescent="0.2">
      <c r="A46" s="116">
        <v>43</v>
      </c>
      <c r="B46" s="119">
        <v>18</v>
      </c>
      <c r="C46" s="119">
        <v>14</v>
      </c>
      <c r="D46" s="119">
        <v>6</v>
      </c>
      <c r="E46" s="119">
        <v>4</v>
      </c>
      <c r="F46" s="119">
        <v>9</v>
      </c>
      <c r="G46" s="119">
        <v>61</v>
      </c>
      <c r="H46" s="119">
        <v>36</v>
      </c>
      <c r="I46" s="119">
        <v>53</v>
      </c>
      <c r="J46" s="119">
        <v>60</v>
      </c>
      <c r="K46" s="119">
        <v>63</v>
      </c>
      <c r="L46" s="119">
        <v>80</v>
      </c>
      <c r="M46" s="119">
        <v>8</v>
      </c>
      <c r="N46" s="119">
        <v>2</v>
      </c>
      <c r="O46" s="119">
        <v>18</v>
      </c>
      <c r="P46" s="119">
        <v>19</v>
      </c>
      <c r="Q46" s="119">
        <v>80</v>
      </c>
      <c r="R46" s="119">
        <v>35</v>
      </c>
      <c r="S46" s="119">
        <v>8</v>
      </c>
      <c r="T46" s="119">
        <v>27</v>
      </c>
      <c r="U46" s="119">
        <v>13</v>
      </c>
      <c r="V46" s="119">
        <v>31</v>
      </c>
      <c r="W46" s="119">
        <v>1</v>
      </c>
      <c r="X46" s="119">
        <v>58</v>
      </c>
      <c r="Y46" s="119">
        <v>9</v>
      </c>
      <c r="Z46" s="119">
        <v>44</v>
      </c>
      <c r="AA46" s="119">
        <v>68</v>
      </c>
      <c r="AB46" s="119">
        <v>10</v>
      </c>
      <c r="AC46" s="119">
        <v>38</v>
      </c>
      <c r="AD46" s="119">
        <v>55</v>
      </c>
      <c r="AE46" s="119">
        <v>9</v>
      </c>
      <c r="AF46" s="119">
        <v>19</v>
      </c>
      <c r="AG46" s="119">
        <v>77</v>
      </c>
      <c r="AH46" s="119">
        <v>16</v>
      </c>
      <c r="AI46" s="119">
        <v>39</v>
      </c>
      <c r="AJ46" s="119">
        <v>72</v>
      </c>
      <c r="AK46" s="119">
        <v>37</v>
      </c>
      <c r="AL46" s="119">
        <v>28</v>
      </c>
      <c r="AM46" s="119">
        <v>42</v>
      </c>
      <c r="AN46" s="119">
        <v>18</v>
      </c>
      <c r="AO46" s="119">
        <v>12</v>
      </c>
      <c r="AP46" s="119">
        <v>59</v>
      </c>
      <c r="AQ46" s="119">
        <v>22</v>
      </c>
      <c r="AR46" s="119">
        <v>56</v>
      </c>
      <c r="AS46" s="119">
        <v>49</v>
      </c>
      <c r="AT46" s="119">
        <v>1</v>
      </c>
      <c r="AU46" s="119">
        <v>54</v>
      </c>
      <c r="AV46" s="119">
        <v>19</v>
      </c>
      <c r="AW46" s="119">
        <v>3</v>
      </c>
      <c r="AX46" s="119">
        <v>51</v>
      </c>
      <c r="AY46" s="119">
        <v>39</v>
      </c>
      <c r="AZ46" s="119">
        <v>54</v>
      </c>
      <c r="BA46" s="119">
        <v>39</v>
      </c>
      <c r="BB46" s="119">
        <v>1</v>
      </c>
      <c r="BC46" s="119">
        <v>79</v>
      </c>
      <c r="BD46" s="119">
        <v>76</v>
      </c>
      <c r="BE46" s="119">
        <v>60</v>
      </c>
      <c r="BF46" s="119">
        <v>80</v>
      </c>
      <c r="BG46" s="119">
        <v>74</v>
      </c>
      <c r="BH46" s="119">
        <v>44</v>
      </c>
      <c r="BI46" s="119">
        <v>14</v>
      </c>
      <c r="BJ46" s="120" t="b">
        <f>OR(B138:BI138)</f>
        <v>0</v>
      </c>
    </row>
    <row r="47" spans="1:62" x14ac:dyDescent="0.2">
      <c r="A47" s="116">
        <v>44</v>
      </c>
      <c r="B47" s="117">
        <v>71</v>
      </c>
      <c r="C47" s="117">
        <v>75</v>
      </c>
      <c r="D47" s="117">
        <v>70</v>
      </c>
      <c r="E47" s="117">
        <v>5</v>
      </c>
      <c r="F47" s="117">
        <v>59</v>
      </c>
      <c r="G47" s="117">
        <v>49</v>
      </c>
      <c r="H47" s="117">
        <v>73</v>
      </c>
      <c r="I47" s="117">
        <v>4</v>
      </c>
      <c r="J47" s="117">
        <v>34</v>
      </c>
      <c r="K47" s="117">
        <v>32</v>
      </c>
      <c r="L47" s="117">
        <v>70</v>
      </c>
      <c r="M47" s="117">
        <v>75</v>
      </c>
      <c r="N47" s="117">
        <v>71</v>
      </c>
      <c r="O47" s="117">
        <v>1</v>
      </c>
      <c r="P47" s="117">
        <v>42</v>
      </c>
      <c r="Q47" s="117">
        <v>37</v>
      </c>
      <c r="R47" s="117">
        <v>4</v>
      </c>
      <c r="S47" s="117">
        <v>11</v>
      </c>
      <c r="T47" s="117">
        <v>43</v>
      </c>
      <c r="U47" s="117">
        <v>15</v>
      </c>
      <c r="V47" s="117">
        <v>51</v>
      </c>
      <c r="W47" s="117">
        <v>30</v>
      </c>
      <c r="X47" s="117">
        <v>33</v>
      </c>
      <c r="Y47" s="117">
        <v>69</v>
      </c>
      <c r="Z47" s="117">
        <v>37</v>
      </c>
      <c r="AA47" s="117">
        <v>51</v>
      </c>
      <c r="AB47" s="117">
        <v>17</v>
      </c>
      <c r="AC47" s="117">
        <v>69</v>
      </c>
      <c r="AD47" s="117">
        <v>25</v>
      </c>
      <c r="AE47" s="117">
        <v>69</v>
      </c>
      <c r="AF47" s="117">
        <v>72</v>
      </c>
      <c r="AG47" s="117">
        <v>57</v>
      </c>
      <c r="AH47" s="117">
        <v>51</v>
      </c>
      <c r="AI47" s="117">
        <v>27</v>
      </c>
      <c r="AJ47" s="117">
        <v>68</v>
      </c>
      <c r="AK47" s="117">
        <v>1</v>
      </c>
      <c r="AL47" s="117">
        <v>75</v>
      </c>
      <c r="AM47" s="117">
        <v>21</v>
      </c>
      <c r="AN47" s="117">
        <v>57</v>
      </c>
      <c r="AO47" s="117">
        <v>24</v>
      </c>
      <c r="AP47" s="117">
        <v>79</v>
      </c>
      <c r="AQ47" s="117">
        <v>57</v>
      </c>
      <c r="AR47" s="117">
        <v>77</v>
      </c>
      <c r="AS47" s="117">
        <v>33</v>
      </c>
      <c r="AT47" s="117">
        <v>65</v>
      </c>
      <c r="AU47" s="117">
        <v>70</v>
      </c>
      <c r="AV47" s="117">
        <v>81</v>
      </c>
      <c r="AW47" s="117">
        <v>7</v>
      </c>
      <c r="AX47" s="117">
        <v>66</v>
      </c>
      <c r="AY47" s="117">
        <v>54</v>
      </c>
      <c r="AZ47" s="117">
        <v>48</v>
      </c>
      <c r="BA47" s="117">
        <v>44</v>
      </c>
      <c r="BB47" s="117">
        <v>45</v>
      </c>
      <c r="BC47" s="117">
        <v>78</v>
      </c>
      <c r="BD47" s="117">
        <v>38</v>
      </c>
      <c r="BE47" s="117">
        <v>63</v>
      </c>
      <c r="BF47" s="117">
        <v>23</v>
      </c>
      <c r="BG47" s="117">
        <v>44</v>
      </c>
      <c r="BH47" s="117">
        <v>70</v>
      </c>
      <c r="BI47" s="117">
        <v>20</v>
      </c>
      <c r="BJ47" s="118" t="b">
        <f>OR(B138:BI138)</f>
        <v>0</v>
      </c>
    </row>
    <row r="48" spans="1:62" x14ac:dyDescent="0.2">
      <c r="A48" s="116">
        <v>45</v>
      </c>
      <c r="B48" s="119">
        <v>13</v>
      </c>
      <c r="C48" s="119">
        <v>26</v>
      </c>
      <c r="D48" s="119">
        <v>5</v>
      </c>
      <c r="E48" s="119">
        <v>35</v>
      </c>
      <c r="F48" s="119">
        <v>68</v>
      </c>
      <c r="G48" s="119">
        <v>60</v>
      </c>
      <c r="H48" s="119">
        <v>37</v>
      </c>
      <c r="I48" s="119">
        <v>27</v>
      </c>
      <c r="J48" s="119">
        <v>24</v>
      </c>
      <c r="K48" s="119">
        <v>81</v>
      </c>
      <c r="L48" s="119">
        <v>75</v>
      </c>
      <c r="M48" s="119">
        <v>35</v>
      </c>
      <c r="N48" s="119">
        <v>12</v>
      </c>
      <c r="O48" s="119">
        <v>20</v>
      </c>
      <c r="P48" s="119">
        <v>32</v>
      </c>
      <c r="Q48" s="119">
        <v>12</v>
      </c>
      <c r="R48" s="119">
        <v>22</v>
      </c>
      <c r="S48" s="119">
        <v>10</v>
      </c>
      <c r="T48" s="119">
        <v>29</v>
      </c>
      <c r="U48" s="119">
        <v>1</v>
      </c>
      <c r="V48" s="119">
        <v>19</v>
      </c>
      <c r="W48" s="119">
        <v>56</v>
      </c>
      <c r="X48" s="119">
        <v>80</v>
      </c>
      <c r="Y48" s="119">
        <v>51</v>
      </c>
      <c r="Z48" s="119">
        <v>78</v>
      </c>
      <c r="AA48" s="119">
        <v>42</v>
      </c>
      <c r="AB48" s="119">
        <v>25</v>
      </c>
      <c r="AC48" s="119">
        <v>29</v>
      </c>
      <c r="AD48" s="119">
        <v>30</v>
      </c>
      <c r="AE48" s="119">
        <v>32</v>
      </c>
      <c r="AF48" s="119">
        <v>58</v>
      </c>
      <c r="AG48" s="119">
        <v>22</v>
      </c>
      <c r="AH48" s="119">
        <v>22</v>
      </c>
      <c r="AI48" s="119">
        <v>37</v>
      </c>
      <c r="AJ48" s="119">
        <v>46</v>
      </c>
      <c r="AK48" s="119">
        <v>74</v>
      </c>
      <c r="AL48" s="119">
        <v>39</v>
      </c>
      <c r="AM48" s="119">
        <v>44</v>
      </c>
      <c r="AN48" s="119">
        <v>79</v>
      </c>
      <c r="AO48" s="119">
        <v>56</v>
      </c>
      <c r="AP48" s="119">
        <v>78</v>
      </c>
      <c r="AQ48" s="119">
        <v>54</v>
      </c>
      <c r="AR48" s="119">
        <v>26</v>
      </c>
      <c r="AS48" s="119">
        <v>13</v>
      </c>
      <c r="AT48" s="119">
        <v>9</v>
      </c>
      <c r="AU48" s="119">
        <v>69</v>
      </c>
      <c r="AV48" s="119">
        <v>55</v>
      </c>
      <c r="AW48" s="119">
        <v>78</v>
      </c>
      <c r="AX48" s="119">
        <v>5</v>
      </c>
      <c r="AY48" s="119">
        <v>53</v>
      </c>
      <c r="AZ48" s="119">
        <v>25</v>
      </c>
      <c r="BA48" s="119">
        <v>18</v>
      </c>
      <c r="BB48" s="119">
        <v>18</v>
      </c>
      <c r="BC48" s="119">
        <v>42</v>
      </c>
      <c r="BD48" s="119">
        <v>64</v>
      </c>
      <c r="BE48" s="119">
        <v>27</v>
      </c>
      <c r="BF48" s="119">
        <v>45</v>
      </c>
      <c r="BG48" s="119">
        <v>23</v>
      </c>
      <c r="BH48" s="119">
        <v>43</v>
      </c>
      <c r="BI48" s="119">
        <v>40</v>
      </c>
      <c r="BJ48" s="120" t="b">
        <f>OR(B138:BI138)</f>
        <v>0</v>
      </c>
    </row>
    <row r="49" spans="1:62" x14ac:dyDescent="0.2">
      <c r="A49" s="116">
        <v>46</v>
      </c>
      <c r="B49" s="117">
        <v>28</v>
      </c>
      <c r="C49" s="117">
        <v>78</v>
      </c>
      <c r="D49" s="117">
        <v>63</v>
      </c>
      <c r="E49" s="117">
        <v>19</v>
      </c>
      <c r="F49" s="117">
        <v>20</v>
      </c>
      <c r="G49" s="117">
        <v>69</v>
      </c>
      <c r="H49" s="117">
        <v>24</v>
      </c>
      <c r="I49" s="117">
        <v>37</v>
      </c>
      <c r="J49" s="117">
        <v>48</v>
      </c>
      <c r="K49" s="117">
        <v>78</v>
      </c>
      <c r="L49" s="117">
        <v>32</v>
      </c>
      <c r="M49" s="117">
        <v>76</v>
      </c>
      <c r="N49" s="117">
        <v>49</v>
      </c>
      <c r="O49" s="117">
        <v>6</v>
      </c>
      <c r="P49" s="117">
        <v>31</v>
      </c>
      <c r="Q49" s="117">
        <v>56</v>
      </c>
      <c r="R49" s="117">
        <v>61</v>
      </c>
      <c r="S49" s="117">
        <v>6</v>
      </c>
      <c r="T49" s="117">
        <v>16</v>
      </c>
      <c r="U49" s="117">
        <v>79</v>
      </c>
      <c r="V49" s="117">
        <v>33</v>
      </c>
      <c r="W49" s="117">
        <v>80</v>
      </c>
      <c r="X49" s="117">
        <v>19</v>
      </c>
      <c r="Y49" s="117">
        <v>8</v>
      </c>
      <c r="Z49" s="117">
        <v>3</v>
      </c>
      <c r="AA49" s="117">
        <v>53</v>
      </c>
      <c r="AB49" s="117">
        <v>55</v>
      </c>
      <c r="AC49" s="117">
        <v>45</v>
      </c>
      <c r="AD49" s="117">
        <v>69</v>
      </c>
      <c r="AE49" s="117">
        <v>17</v>
      </c>
      <c r="AF49" s="117">
        <v>76</v>
      </c>
      <c r="AG49" s="117">
        <v>66</v>
      </c>
      <c r="AH49" s="117">
        <v>78</v>
      </c>
      <c r="AI49" s="117">
        <v>27</v>
      </c>
      <c r="AJ49" s="117">
        <v>68</v>
      </c>
      <c r="AK49" s="117">
        <v>77</v>
      </c>
      <c r="AL49" s="117">
        <v>2</v>
      </c>
      <c r="AM49" s="117">
        <v>18</v>
      </c>
      <c r="AN49" s="117">
        <v>58</v>
      </c>
      <c r="AO49" s="117">
        <v>78</v>
      </c>
      <c r="AP49" s="117">
        <v>53</v>
      </c>
      <c r="AQ49" s="117">
        <v>58</v>
      </c>
      <c r="AR49" s="117">
        <v>3</v>
      </c>
      <c r="AS49" s="117">
        <v>6</v>
      </c>
      <c r="AT49" s="117">
        <v>56</v>
      </c>
      <c r="AU49" s="117">
        <v>55</v>
      </c>
      <c r="AV49" s="117">
        <v>67</v>
      </c>
      <c r="AW49" s="117">
        <v>47</v>
      </c>
      <c r="AX49" s="117">
        <v>66</v>
      </c>
      <c r="AY49" s="117">
        <v>56</v>
      </c>
      <c r="AZ49" s="117">
        <v>26</v>
      </c>
      <c r="BA49" s="117">
        <v>79</v>
      </c>
      <c r="BB49" s="117">
        <v>23</v>
      </c>
      <c r="BC49" s="117">
        <v>2</v>
      </c>
      <c r="BD49" s="117">
        <v>23</v>
      </c>
      <c r="BE49" s="117">
        <v>48</v>
      </c>
      <c r="BF49" s="117">
        <v>40</v>
      </c>
      <c r="BG49" s="117">
        <v>20</v>
      </c>
      <c r="BH49" s="117">
        <v>31</v>
      </c>
      <c r="BI49" s="117">
        <v>3</v>
      </c>
      <c r="BJ49" s="118" t="b">
        <f>OR(B141:BI141)</f>
        <v>0</v>
      </c>
    </row>
    <row r="50" spans="1:62" x14ac:dyDescent="0.2">
      <c r="A50" s="116">
        <v>47</v>
      </c>
      <c r="B50" s="119">
        <v>17</v>
      </c>
      <c r="C50" s="119">
        <v>55</v>
      </c>
      <c r="D50" s="119">
        <v>50</v>
      </c>
      <c r="E50" s="119">
        <v>45</v>
      </c>
      <c r="F50" s="119">
        <v>18</v>
      </c>
      <c r="G50" s="119">
        <v>76</v>
      </c>
      <c r="H50" s="119">
        <v>13</v>
      </c>
      <c r="I50" s="119">
        <v>10</v>
      </c>
      <c r="J50" s="119">
        <v>34</v>
      </c>
      <c r="K50" s="119">
        <v>71</v>
      </c>
      <c r="L50" s="119">
        <v>62</v>
      </c>
      <c r="M50" s="119">
        <v>56</v>
      </c>
      <c r="N50" s="119">
        <v>60</v>
      </c>
      <c r="O50" s="119">
        <v>78</v>
      </c>
      <c r="P50" s="119">
        <v>13</v>
      </c>
      <c r="Q50" s="119">
        <v>14</v>
      </c>
      <c r="R50" s="119">
        <v>64</v>
      </c>
      <c r="S50" s="119">
        <v>63</v>
      </c>
      <c r="T50" s="119">
        <v>33</v>
      </c>
      <c r="U50" s="119">
        <v>21</v>
      </c>
      <c r="V50" s="119">
        <v>24</v>
      </c>
      <c r="W50" s="119">
        <v>8</v>
      </c>
      <c r="X50" s="119">
        <v>31</v>
      </c>
      <c r="Y50" s="119">
        <v>9</v>
      </c>
      <c r="Z50" s="119">
        <v>18</v>
      </c>
      <c r="AA50" s="119">
        <v>7</v>
      </c>
      <c r="AB50" s="119">
        <v>26</v>
      </c>
      <c r="AC50" s="119">
        <v>73</v>
      </c>
      <c r="AD50" s="119">
        <v>41</v>
      </c>
      <c r="AE50" s="119">
        <v>75</v>
      </c>
      <c r="AF50" s="119">
        <v>74</v>
      </c>
      <c r="AG50" s="119">
        <v>58</v>
      </c>
      <c r="AH50" s="119">
        <v>66</v>
      </c>
      <c r="AI50" s="119">
        <v>67</v>
      </c>
      <c r="AJ50" s="119">
        <v>37</v>
      </c>
      <c r="AK50" s="119">
        <v>59</v>
      </c>
      <c r="AL50" s="119">
        <v>68</v>
      </c>
      <c r="AM50" s="119">
        <v>73</v>
      </c>
      <c r="AN50" s="119">
        <v>31</v>
      </c>
      <c r="AO50" s="119">
        <v>34</v>
      </c>
      <c r="AP50" s="119">
        <v>4</v>
      </c>
      <c r="AQ50" s="119">
        <v>49</v>
      </c>
      <c r="AR50" s="119">
        <v>80</v>
      </c>
      <c r="AS50" s="119">
        <v>2</v>
      </c>
      <c r="AT50" s="119">
        <v>46</v>
      </c>
      <c r="AU50" s="119">
        <v>66</v>
      </c>
      <c r="AV50" s="119">
        <v>78</v>
      </c>
      <c r="AW50" s="119">
        <v>37</v>
      </c>
      <c r="AX50" s="119">
        <v>76</v>
      </c>
      <c r="AY50" s="119">
        <v>10</v>
      </c>
      <c r="AZ50" s="119">
        <v>13</v>
      </c>
      <c r="BA50" s="119">
        <v>71</v>
      </c>
      <c r="BB50" s="119">
        <v>17</v>
      </c>
      <c r="BC50" s="119">
        <v>30</v>
      </c>
      <c r="BD50" s="119">
        <v>36</v>
      </c>
      <c r="BE50" s="119">
        <v>11</v>
      </c>
      <c r="BF50" s="119">
        <v>72</v>
      </c>
      <c r="BG50" s="119">
        <v>65</v>
      </c>
      <c r="BH50" s="119">
        <v>33</v>
      </c>
      <c r="BI50" s="119">
        <v>39</v>
      </c>
      <c r="BJ50" s="120" t="b">
        <f>OR(B141:BI141)</f>
        <v>0</v>
      </c>
    </row>
    <row r="51" spans="1:62" x14ac:dyDescent="0.2">
      <c r="A51" s="116">
        <v>48</v>
      </c>
      <c r="B51" s="117">
        <v>54</v>
      </c>
      <c r="C51" s="117">
        <v>37</v>
      </c>
      <c r="D51" s="117">
        <v>17</v>
      </c>
      <c r="E51" s="117">
        <v>66</v>
      </c>
      <c r="F51" s="117">
        <v>2</v>
      </c>
      <c r="G51" s="117">
        <v>63</v>
      </c>
      <c r="H51" s="117">
        <v>57</v>
      </c>
      <c r="I51" s="117">
        <v>44</v>
      </c>
      <c r="J51" s="117">
        <v>78</v>
      </c>
      <c r="K51" s="117">
        <v>30</v>
      </c>
      <c r="L51" s="117">
        <v>20</v>
      </c>
      <c r="M51" s="117">
        <v>26</v>
      </c>
      <c r="N51" s="117">
        <v>40</v>
      </c>
      <c r="O51" s="117">
        <v>66</v>
      </c>
      <c r="P51" s="117">
        <v>21</v>
      </c>
      <c r="Q51" s="117">
        <v>35</v>
      </c>
      <c r="R51" s="117">
        <v>52</v>
      </c>
      <c r="S51" s="117">
        <v>29</v>
      </c>
      <c r="T51" s="117">
        <v>49</v>
      </c>
      <c r="U51" s="117">
        <v>45</v>
      </c>
      <c r="V51" s="117">
        <v>55</v>
      </c>
      <c r="W51" s="117">
        <v>47</v>
      </c>
      <c r="X51" s="117">
        <v>17</v>
      </c>
      <c r="Y51" s="117">
        <v>71</v>
      </c>
      <c r="Z51" s="117">
        <v>33</v>
      </c>
      <c r="AA51" s="117">
        <v>77</v>
      </c>
      <c r="AB51" s="117">
        <v>22</v>
      </c>
      <c r="AC51" s="117">
        <v>12</v>
      </c>
      <c r="AD51" s="117">
        <v>30</v>
      </c>
      <c r="AE51" s="117">
        <v>71</v>
      </c>
      <c r="AF51" s="117">
        <v>57</v>
      </c>
      <c r="AG51" s="117">
        <v>56</v>
      </c>
      <c r="AH51" s="117">
        <v>52</v>
      </c>
      <c r="AI51" s="117">
        <v>58</v>
      </c>
      <c r="AJ51" s="117">
        <v>1</v>
      </c>
      <c r="AK51" s="117">
        <v>15</v>
      </c>
      <c r="AL51" s="117">
        <v>17</v>
      </c>
      <c r="AM51" s="117">
        <v>5</v>
      </c>
      <c r="AN51" s="117">
        <v>5</v>
      </c>
      <c r="AO51" s="117">
        <v>7</v>
      </c>
      <c r="AP51" s="117">
        <v>10</v>
      </c>
      <c r="AQ51" s="117">
        <v>73</v>
      </c>
      <c r="AR51" s="117">
        <v>67</v>
      </c>
      <c r="AS51" s="117">
        <v>1</v>
      </c>
      <c r="AT51" s="117">
        <v>7</v>
      </c>
      <c r="AU51" s="117">
        <v>22</v>
      </c>
      <c r="AV51" s="117">
        <v>23</v>
      </c>
      <c r="AW51" s="117">
        <v>20</v>
      </c>
      <c r="AX51" s="117">
        <v>55</v>
      </c>
      <c r="AY51" s="117">
        <v>13</v>
      </c>
      <c r="AZ51" s="117">
        <v>27</v>
      </c>
      <c r="BA51" s="117">
        <v>13</v>
      </c>
      <c r="BB51" s="117">
        <v>13</v>
      </c>
      <c r="BC51" s="117">
        <v>56</v>
      </c>
      <c r="BD51" s="117">
        <v>15</v>
      </c>
      <c r="BE51" s="117">
        <v>12</v>
      </c>
      <c r="BF51" s="117">
        <v>44</v>
      </c>
      <c r="BG51" s="117">
        <v>80</v>
      </c>
      <c r="BH51" s="117">
        <v>61</v>
      </c>
      <c r="BI51" s="117">
        <v>38</v>
      </c>
      <c r="BJ51" s="118" t="b">
        <f>OR(B141:BI141)</f>
        <v>0</v>
      </c>
    </row>
    <row r="52" spans="1:62" x14ac:dyDescent="0.2">
      <c r="A52" s="116">
        <v>49</v>
      </c>
      <c r="B52" s="119">
        <v>53</v>
      </c>
      <c r="C52" s="119">
        <v>25</v>
      </c>
      <c r="D52" s="119">
        <v>32</v>
      </c>
      <c r="E52" s="119">
        <v>43</v>
      </c>
      <c r="F52" s="119">
        <v>70</v>
      </c>
      <c r="G52" s="119">
        <v>51</v>
      </c>
      <c r="H52" s="119">
        <v>25</v>
      </c>
      <c r="I52" s="119">
        <v>66</v>
      </c>
      <c r="J52" s="119">
        <v>39</v>
      </c>
      <c r="K52" s="119">
        <v>76</v>
      </c>
      <c r="L52" s="119">
        <v>17</v>
      </c>
      <c r="M52" s="119">
        <v>55</v>
      </c>
      <c r="N52" s="119">
        <v>17</v>
      </c>
      <c r="O52" s="119">
        <v>38</v>
      </c>
      <c r="P52" s="119">
        <v>35</v>
      </c>
      <c r="Q52" s="119">
        <v>29</v>
      </c>
      <c r="R52" s="119">
        <v>9</v>
      </c>
      <c r="S52" s="119">
        <v>15</v>
      </c>
      <c r="T52" s="119">
        <v>74</v>
      </c>
      <c r="U52" s="119">
        <v>41</v>
      </c>
      <c r="V52" s="119">
        <v>72</v>
      </c>
      <c r="W52" s="119">
        <v>1</v>
      </c>
      <c r="X52" s="119">
        <v>11</v>
      </c>
      <c r="Y52" s="119">
        <v>75</v>
      </c>
      <c r="Z52" s="119">
        <v>73</v>
      </c>
      <c r="AA52" s="119">
        <v>30</v>
      </c>
      <c r="AB52" s="119">
        <v>77</v>
      </c>
      <c r="AC52" s="119">
        <v>19</v>
      </c>
      <c r="AD52" s="119">
        <v>45</v>
      </c>
      <c r="AE52" s="119">
        <v>66</v>
      </c>
      <c r="AF52" s="119">
        <v>73</v>
      </c>
      <c r="AG52" s="119">
        <v>54</v>
      </c>
      <c r="AH52" s="119">
        <v>72</v>
      </c>
      <c r="AI52" s="119">
        <v>10</v>
      </c>
      <c r="AJ52" s="119">
        <v>43</v>
      </c>
      <c r="AK52" s="119">
        <v>81</v>
      </c>
      <c r="AL52" s="119">
        <v>46</v>
      </c>
      <c r="AM52" s="119">
        <v>40</v>
      </c>
      <c r="AN52" s="119">
        <v>67</v>
      </c>
      <c r="AO52" s="119">
        <v>41</v>
      </c>
      <c r="AP52" s="119">
        <v>60</v>
      </c>
      <c r="AQ52" s="119">
        <v>24</v>
      </c>
      <c r="AR52" s="119">
        <v>22</v>
      </c>
      <c r="AS52" s="119">
        <v>22</v>
      </c>
      <c r="AT52" s="119">
        <v>65</v>
      </c>
      <c r="AU52" s="119">
        <v>5</v>
      </c>
      <c r="AV52" s="119">
        <v>51</v>
      </c>
      <c r="AW52" s="119">
        <v>6</v>
      </c>
      <c r="AX52" s="119">
        <v>41</v>
      </c>
      <c r="AY52" s="119">
        <v>53</v>
      </c>
      <c r="AZ52" s="119">
        <v>54</v>
      </c>
      <c r="BA52" s="119">
        <v>44</v>
      </c>
      <c r="BB52" s="119">
        <v>38</v>
      </c>
      <c r="BC52" s="119">
        <v>50</v>
      </c>
      <c r="BD52" s="119">
        <v>75</v>
      </c>
      <c r="BE52" s="119">
        <v>69</v>
      </c>
      <c r="BF52" s="119">
        <v>4</v>
      </c>
      <c r="BG52" s="119">
        <v>70</v>
      </c>
      <c r="BH52" s="119">
        <v>70</v>
      </c>
      <c r="BI52" s="119">
        <v>70</v>
      </c>
      <c r="BJ52" s="120" t="b">
        <f>OR(B144:BI144)</f>
        <v>0</v>
      </c>
    </row>
    <row r="53" spans="1:62" x14ac:dyDescent="0.2">
      <c r="A53" s="116">
        <v>50</v>
      </c>
      <c r="B53" s="117">
        <v>60</v>
      </c>
      <c r="C53" s="117">
        <v>40</v>
      </c>
      <c r="D53" s="117">
        <v>22</v>
      </c>
      <c r="E53" s="117">
        <v>33</v>
      </c>
      <c r="F53" s="117">
        <v>3</v>
      </c>
      <c r="G53" s="117">
        <v>2</v>
      </c>
      <c r="H53" s="117">
        <v>20</v>
      </c>
      <c r="I53" s="117">
        <v>21</v>
      </c>
      <c r="J53" s="117">
        <v>35</v>
      </c>
      <c r="K53" s="117">
        <v>58</v>
      </c>
      <c r="L53" s="117">
        <v>43</v>
      </c>
      <c r="M53" s="117">
        <v>38</v>
      </c>
      <c r="N53" s="117">
        <v>69</v>
      </c>
      <c r="O53" s="117">
        <v>23</v>
      </c>
      <c r="P53" s="117">
        <v>56</v>
      </c>
      <c r="Q53" s="117">
        <v>38</v>
      </c>
      <c r="R53" s="117">
        <v>45</v>
      </c>
      <c r="S53" s="117">
        <v>48</v>
      </c>
      <c r="T53" s="117">
        <v>80</v>
      </c>
      <c r="U53" s="117">
        <v>2</v>
      </c>
      <c r="V53" s="117">
        <v>2</v>
      </c>
      <c r="W53" s="117">
        <v>14</v>
      </c>
      <c r="X53" s="117">
        <v>21</v>
      </c>
      <c r="Y53" s="117">
        <v>45</v>
      </c>
      <c r="Z53" s="117">
        <v>45</v>
      </c>
      <c r="AA53" s="117">
        <v>43</v>
      </c>
      <c r="AB53" s="117">
        <v>39</v>
      </c>
      <c r="AC53" s="117">
        <v>50</v>
      </c>
      <c r="AD53" s="117">
        <v>33</v>
      </c>
      <c r="AE53" s="117">
        <v>8</v>
      </c>
      <c r="AF53" s="117">
        <v>51</v>
      </c>
      <c r="AG53" s="117">
        <v>31</v>
      </c>
      <c r="AH53" s="117">
        <v>17</v>
      </c>
      <c r="AI53" s="117">
        <v>80</v>
      </c>
      <c r="AJ53" s="117">
        <v>47</v>
      </c>
      <c r="AK53" s="117">
        <v>79</v>
      </c>
      <c r="AL53" s="117">
        <v>44</v>
      </c>
      <c r="AM53" s="117">
        <v>75</v>
      </c>
      <c r="AN53" s="117">
        <v>68</v>
      </c>
      <c r="AO53" s="117">
        <v>48</v>
      </c>
      <c r="AP53" s="117">
        <v>8</v>
      </c>
      <c r="AQ53" s="117">
        <v>18</v>
      </c>
      <c r="AR53" s="117">
        <v>66</v>
      </c>
      <c r="AS53" s="117">
        <v>75</v>
      </c>
      <c r="AT53" s="117">
        <v>78</v>
      </c>
      <c r="AU53" s="117">
        <v>50</v>
      </c>
      <c r="AV53" s="117">
        <v>50</v>
      </c>
      <c r="AW53" s="117">
        <v>17</v>
      </c>
      <c r="AX53" s="117">
        <v>72</v>
      </c>
      <c r="AY53" s="117">
        <v>77</v>
      </c>
      <c r="AZ53" s="117">
        <v>8</v>
      </c>
      <c r="BA53" s="117">
        <v>19</v>
      </c>
      <c r="BB53" s="117">
        <v>25</v>
      </c>
      <c r="BC53" s="117">
        <v>79</v>
      </c>
      <c r="BD53" s="117">
        <v>20</v>
      </c>
      <c r="BE53" s="117">
        <v>75</v>
      </c>
      <c r="BF53" s="117">
        <v>3</v>
      </c>
      <c r="BG53" s="117">
        <v>44</v>
      </c>
      <c r="BH53" s="117">
        <v>25</v>
      </c>
      <c r="BI53" s="117">
        <v>12</v>
      </c>
      <c r="BJ53" s="118" t="b">
        <f>OR(B144:BI144)</f>
        <v>0</v>
      </c>
    </row>
    <row r="54" spans="1:62" x14ac:dyDescent="0.2">
      <c r="A54" s="116">
        <v>51</v>
      </c>
      <c r="B54" s="119">
        <v>75</v>
      </c>
      <c r="C54" s="119">
        <v>61</v>
      </c>
      <c r="D54" s="119">
        <v>51</v>
      </c>
      <c r="E54" s="119">
        <v>52</v>
      </c>
      <c r="F54" s="119">
        <v>54</v>
      </c>
      <c r="G54" s="119">
        <v>17</v>
      </c>
      <c r="H54" s="119">
        <v>27</v>
      </c>
      <c r="I54" s="119">
        <v>43</v>
      </c>
      <c r="J54" s="119">
        <v>47</v>
      </c>
      <c r="K54" s="119">
        <v>53</v>
      </c>
      <c r="L54" s="119">
        <v>59</v>
      </c>
      <c r="M54" s="119">
        <v>19</v>
      </c>
      <c r="N54" s="119">
        <v>13</v>
      </c>
      <c r="O54" s="119">
        <v>59</v>
      </c>
      <c r="P54" s="119">
        <v>20</v>
      </c>
      <c r="Q54" s="119">
        <v>37</v>
      </c>
      <c r="R54" s="119">
        <v>5</v>
      </c>
      <c r="S54" s="119">
        <v>68</v>
      </c>
      <c r="T54" s="119">
        <v>44</v>
      </c>
      <c r="U54" s="119">
        <v>1</v>
      </c>
      <c r="V54" s="119">
        <v>42</v>
      </c>
      <c r="W54" s="119">
        <v>51</v>
      </c>
      <c r="X54" s="119">
        <v>70</v>
      </c>
      <c r="Y54" s="119">
        <v>11</v>
      </c>
      <c r="Z54" s="119">
        <v>52</v>
      </c>
      <c r="AA54" s="119">
        <v>75</v>
      </c>
      <c r="AB54" s="119">
        <v>37</v>
      </c>
      <c r="AC54" s="119">
        <v>60</v>
      </c>
      <c r="AD54" s="119">
        <v>49</v>
      </c>
      <c r="AE54" s="119">
        <v>46</v>
      </c>
      <c r="AF54" s="119">
        <v>60</v>
      </c>
      <c r="AG54" s="119">
        <v>24</v>
      </c>
      <c r="AH54" s="119">
        <v>63</v>
      </c>
      <c r="AI54" s="119">
        <v>43</v>
      </c>
      <c r="AJ54" s="119">
        <v>79</v>
      </c>
      <c r="AK54" s="119">
        <v>62</v>
      </c>
      <c r="AL54" s="119">
        <v>62</v>
      </c>
      <c r="AM54" s="119">
        <v>31</v>
      </c>
      <c r="AN54" s="119">
        <v>48</v>
      </c>
      <c r="AO54" s="119">
        <v>3</v>
      </c>
      <c r="AP54" s="119">
        <v>44</v>
      </c>
      <c r="AQ54" s="119">
        <v>45</v>
      </c>
      <c r="AR54" s="119">
        <v>63</v>
      </c>
      <c r="AS54" s="119">
        <v>50</v>
      </c>
      <c r="AT54" s="119">
        <v>22</v>
      </c>
      <c r="AU54" s="119">
        <v>30</v>
      </c>
      <c r="AV54" s="119">
        <v>45</v>
      </c>
      <c r="AW54" s="119">
        <v>37</v>
      </c>
      <c r="AX54" s="119">
        <v>3</v>
      </c>
      <c r="AY54" s="119">
        <v>61</v>
      </c>
      <c r="AZ54" s="119">
        <v>46</v>
      </c>
      <c r="BA54" s="119">
        <v>66</v>
      </c>
      <c r="BB54" s="119">
        <v>30</v>
      </c>
      <c r="BC54" s="119">
        <v>26</v>
      </c>
      <c r="BD54" s="119">
        <v>39</v>
      </c>
      <c r="BE54" s="119">
        <v>78</v>
      </c>
      <c r="BF54" s="119">
        <v>1</v>
      </c>
      <c r="BG54" s="119">
        <v>29</v>
      </c>
      <c r="BH54" s="119">
        <v>74</v>
      </c>
      <c r="BI54" s="119">
        <v>75</v>
      </c>
      <c r="BJ54" s="120" t="b">
        <f>OR(B144:BI144)</f>
        <v>0</v>
      </c>
    </row>
    <row r="55" spans="1:62" x14ac:dyDescent="0.2">
      <c r="A55" s="116">
        <v>52</v>
      </c>
      <c r="B55" s="117">
        <v>57</v>
      </c>
      <c r="C55" s="117">
        <v>10</v>
      </c>
      <c r="D55" s="117">
        <v>37</v>
      </c>
      <c r="E55" s="117">
        <v>65</v>
      </c>
      <c r="F55" s="117">
        <v>47</v>
      </c>
      <c r="G55" s="117">
        <v>67</v>
      </c>
      <c r="H55" s="117">
        <v>73</v>
      </c>
      <c r="I55" s="117">
        <v>46</v>
      </c>
      <c r="J55" s="117">
        <v>40</v>
      </c>
      <c r="K55" s="117">
        <v>38</v>
      </c>
      <c r="L55" s="117">
        <v>75</v>
      </c>
      <c r="M55" s="117">
        <v>50</v>
      </c>
      <c r="N55" s="117">
        <v>37</v>
      </c>
      <c r="O55" s="117">
        <v>31</v>
      </c>
      <c r="P55" s="117">
        <v>17</v>
      </c>
      <c r="Q55" s="117">
        <v>23</v>
      </c>
      <c r="R55" s="117">
        <v>62</v>
      </c>
      <c r="S55" s="117">
        <v>11</v>
      </c>
      <c r="T55" s="117">
        <v>74</v>
      </c>
      <c r="U55" s="117">
        <v>47</v>
      </c>
      <c r="V55" s="117">
        <v>79</v>
      </c>
      <c r="W55" s="117">
        <v>67</v>
      </c>
      <c r="X55" s="117">
        <v>35</v>
      </c>
      <c r="Y55" s="117">
        <v>11</v>
      </c>
      <c r="Z55" s="117">
        <v>18</v>
      </c>
      <c r="AA55" s="117">
        <v>12</v>
      </c>
      <c r="AB55" s="117">
        <v>75</v>
      </c>
      <c r="AC55" s="117">
        <v>2</v>
      </c>
      <c r="AD55" s="117">
        <v>21</v>
      </c>
      <c r="AE55" s="117">
        <v>56</v>
      </c>
      <c r="AF55" s="117">
        <v>60</v>
      </c>
      <c r="AG55" s="117">
        <v>3</v>
      </c>
      <c r="AH55" s="117">
        <v>54</v>
      </c>
      <c r="AI55" s="117">
        <v>58</v>
      </c>
      <c r="AJ55" s="117">
        <v>63</v>
      </c>
      <c r="AK55" s="117">
        <v>39</v>
      </c>
      <c r="AL55" s="117">
        <v>47</v>
      </c>
      <c r="AM55" s="117">
        <v>74</v>
      </c>
      <c r="AN55" s="117">
        <v>47</v>
      </c>
      <c r="AO55" s="117">
        <v>46</v>
      </c>
      <c r="AP55" s="117">
        <v>17</v>
      </c>
      <c r="AQ55" s="117">
        <v>38</v>
      </c>
      <c r="AR55" s="117">
        <v>33</v>
      </c>
      <c r="AS55" s="117">
        <v>29</v>
      </c>
      <c r="AT55" s="117">
        <v>50</v>
      </c>
      <c r="AU55" s="117">
        <v>57</v>
      </c>
      <c r="AV55" s="117">
        <v>56</v>
      </c>
      <c r="AW55" s="117">
        <v>63</v>
      </c>
      <c r="AX55" s="117">
        <v>41</v>
      </c>
      <c r="AY55" s="117">
        <v>42</v>
      </c>
      <c r="AZ55" s="117">
        <v>34</v>
      </c>
      <c r="BA55" s="117">
        <v>30</v>
      </c>
      <c r="BB55" s="117">
        <v>58</v>
      </c>
      <c r="BC55" s="117">
        <v>57</v>
      </c>
      <c r="BD55" s="117">
        <v>18</v>
      </c>
      <c r="BE55" s="117">
        <v>54</v>
      </c>
      <c r="BF55" s="117">
        <v>39</v>
      </c>
      <c r="BG55" s="117">
        <v>11</v>
      </c>
      <c r="BH55" s="117">
        <v>59</v>
      </c>
      <c r="BI55" s="117">
        <v>81</v>
      </c>
      <c r="BJ55" s="118" t="b">
        <f>OR(B147:BI147)</f>
        <v>0</v>
      </c>
    </row>
    <row r="56" spans="1:62" x14ac:dyDescent="0.2">
      <c r="A56" s="116">
        <v>53</v>
      </c>
      <c r="B56" s="119">
        <v>76</v>
      </c>
      <c r="C56" s="119">
        <v>13</v>
      </c>
      <c r="D56" s="119">
        <v>38</v>
      </c>
      <c r="E56" s="119">
        <v>60</v>
      </c>
      <c r="F56" s="119">
        <v>43</v>
      </c>
      <c r="G56" s="119">
        <v>23</v>
      </c>
      <c r="H56" s="119">
        <v>35</v>
      </c>
      <c r="I56" s="119">
        <v>43</v>
      </c>
      <c r="J56" s="119">
        <v>33</v>
      </c>
      <c r="K56" s="119">
        <v>76</v>
      </c>
      <c r="L56" s="119">
        <v>41</v>
      </c>
      <c r="M56" s="119">
        <v>36</v>
      </c>
      <c r="N56" s="119">
        <v>48</v>
      </c>
      <c r="O56" s="119">
        <v>40</v>
      </c>
      <c r="P56" s="119">
        <v>78</v>
      </c>
      <c r="Q56" s="119">
        <v>54</v>
      </c>
      <c r="R56" s="119">
        <v>20</v>
      </c>
      <c r="S56" s="119">
        <v>70</v>
      </c>
      <c r="T56" s="119">
        <v>7</v>
      </c>
      <c r="U56" s="119">
        <v>58</v>
      </c>
      <c r="V56" s="119">
        <v>20</v>
      </c>
      <c r="W56" s="119">
        <v>69</v>
      </c>
      <c r="X56" s="119">
        <v>54</v>
      </c>
      <c r="Y56" s="119">
        <v>48</v>
      </c>
      <c r="Z56" s="119">
        <v>7</v>
      </c>
      <c r="AA56" s="119">
        <v>9</v>
      </c>
      <c r="AB56" s="119">
        <v>1</v>
      </c>
      <c r="AC56" s="119">
        <v>12</v>
      </c>
      <c r="AD56" s="119">
        <v>36</v>
      </c>
      <c r="AE56" s="119">
        <v>68</v>
      </c>
      <c r="AF56" s="119">
        <v>71</v>
      </c>
      <c r="AG56" s="119">
        <v>5</v>
      </c>
      <c r="AH56" s="119">
        <v>52</v>
      </c>
      <c r="AI56" s="119">
        <v>32</v>
      </c>
      <c r="AJ56" s="119">
        <v>16</v>
      </c>
      <c r="AK56" s="119">
        <v>35</v>
      </c>
      <c r="AL56" s="119">
        <v>19</v>
      </c>
      <c r="AM56" s="119">
        <v>27</v>
      </c>
      <c r="AN56" s="119">
        <v>25</v>
      </c>
      <c r="AO56" s="119">
        <v>42</v>
      </c>
      <c r="AP56" s="119">
        <v>15</v>
      </c>
      <c r="AQ56" s="119">
        <v>81</v>
      </c>
      <c r="AR56" s="119">
        <v>43</v>
      </c>
      <c r="AS56" s="119">
        <v>14</v>
      </c>
      <c r="AT56" s="119">
        <v>70</v>
      </c>
      <c r="AU56" s="119">
        <v>78</v>
      </c>
      <c r="AV56" s="119">
        <v>32</v>
      </c>
      <c r="AW56" s="119">
        <v>16</v>
      </c>
      <c r="AX56" s="119">
        <v>53</v>
      </c>
      <c r="AY56" s="119">
        <v>61</v>
      </c>
      <c r="AZ56" s="119">
        <v>17</v>
      </c>
      <c r="BA56" s="119">
        <v>67</v>
      </c>
      <c r="BB56" s="119">
        <v>16</v>
      </c>
      <c r="BC56" s="119">
        <v>11</v>
      </c>
      <c r="BD56" s="119">
        <v>39</v>
      </c>
      <c r="BE56" s="119">
        <v>43</v>
      </c>
      <c r="BF56" s="119">
        <v>27</v>
      </c>
      <c r="BG56" s="119">
        <v>25</v>
      </c>
      <c r="BH56" s="119">
        <v>27</v>
      </c>
      <c r="BI56" s="119">
        <v>59</v>
      </c>
      <c r="BJ56" s="120" t="b">
        <f>OR(B147:BI147)</f>
        <v>0</v>
      </c>
    </row>
    <row r="57" spans="1:62" x14ac:dyDescent="0.2">
      <c r="A57" s="116">
        <v>54</v>
      </c>
      <c r="B57" s="117">
        <v>50</v>
      </c>
      <c r="C57" s="117">
        <v>58</v>
      </c>
      <c r="D57" s="117">
        <v>12</v>
      </c>
      <c r="E57" s="117">
        <v>70</v>
      </c>
      <c r="F57" s="117">
        <v>58</v>
      </c>
      <c r="G57" s="117">
        <v>3</v>
      </c>
      <c r="H57" s="117">
        <v>50</v>
      </c>
      <c r="I57" s="117">
        <v>19</v>
      </c>
      <c r="J57" s="117">
        <v>55</v>
      </c>
      <c r="K57" s="117">
        <v>44</v>
      </c>
      <c r="L57" s="117">
        <v>17</v>
      </c>
      <c r="M57" s="117">
        <v>59</v>
      </c>
      <c r="N57" s="117">
        <v>51</v>
      </c>
      <c r="O57" s="117">
        <v>16</v>
      </c>
      <c r="P57" s="117">
        <v>12</v>
      </c>
      <c r="Q57" s="117">
        <v>22</v>
      </c>
      <c r="R57" s="117">
        <v>47</v>
      </c>
      <c r="S57" s="117">
        <v>62</v>
      </c>
      <c r="T57" s="117">
        <v>70</v>
      </c>
      <c r="U57" s="117">
        <v>78</v>
      </c>
      <c r="V57" s="117">
        <v>80</v>
      </c>
      <c r="W57" s="117">
        <v>18</v>
      </c>
      <c r="X57" s="117">
        <v>16</v>
      </c>
      <c r="Y57" s="117">
        <v>63</v>
      </c>
      <c r="Z57" s="117">
        <v>16</v>
      </c>
      <c r="AA57" s="117">
        <v>63</v>
      </c>
      <c r="AB57" s="117">
        <v>3</v>
      </c>
      <c r="AC57" s="117">
        <v>47</v>
      </c>
      <c r="AD57" s="117">
        <v>56</v>
      </c>
      <c r="AE57" s="117">
        <v>78</v>
      </c>
      <c r="AF57" s="117">
        <v>66</v>
      </c>
      <c r="AG57" s="117">
        <v>11</v>
      </c>
      <c r="AH57" s="117">
        <v>42</v>
      </c>
      <c r="AI57" s="117">
        <v>53</v>
      </c>
      <c r="AJ57" s="117">
        <v>19</v>
      </c>
      <c r="AK57" s="117">
        <v>22</v>
      </c>
      <c r="AL57" s="117">
        <v>62</v>
      </c>
      <c r="AM57" s="117">
        <v>38</v>
      </c>
      <c r="AN57" s="117">
        <v>59</v>
      </c>
      <c r="AO57" s="117">
        <v>23</v>
      </c>
      <c r="AP57" s="117">
        <v>6</v>
      </c>
      <c r="AQ57" s="117">
        <v>13</v>
      </c>
      <c r="AR57" s="117">
        <v>22</v>
      </c>
      <c r="AS57" s="117">
        <v>71</v>
      </c>
      <c r="AT57" s="117">
        <v>29</v>
      </c>
      <c r="AU57" s="117">
        <v>27</v>
      </c>
      <c r="AV57" s="117">
        <v>28</v>
      </c>
      <c r="AW57" s="117">
        <v>7</v>
      </c>
      <c r="AX57" s="117">
        <v>69</v>
      </c>
      <c r="AY57" s="117">
        <v>79</v>
      </c>
      <c r="AZ57" s="117">
        <v>66</v>
      </c>
      <c r="BA57" s="117">
        <v>70</v>
      </c>
      <c r="BB57" s="117">
        <v>77</v>
      </c>
      <c r="BC57" s="117">
        <v>76</v>
      </c>
      <c r="BD57" s="117">
        <v>78</v>
      </c>
      <c r="BE57" s="117">
        <v>57</v>
      </c>
      <c r="BF57" s="117">
        <v>38</v>
      </c>
      <c r="BG57" s="117">
        <v>5</v>
      </c>
      <c r="BH57" s="117">
        <v>70</v>
      </c>
      <c r="BI57" s="117">
        <v>73</v>
      </c>
      <c r="BJ57" s="118" t="b">
        <f>OR(B147:BI147)</f>
        <v>0</v>
      </c>
    </row>
    <row r="58" spans="1:62" x14ac:dyDescent="0.2">
      <c r="A58" s="116">
        <v>55</v>
      </c>
      <c r="B58" s="119">
        <v>1</v>
      </c>
      <c r="C58" s="119">
        <v>66</v>
      </c>
      <c r="D58" s="119">
        <v>10</v>
      </c>
      <c r="E58" s="119">
        <v>35</v>
      </c>
      <c r="F58" s="119">
        <v>18</v>
      </c>
      <c r="G58" s="119">
        <v>8</v>
      </c>
      <c r="H58" s="119">
        <v>59</v>
      </c>
      <c r="I58" s="119">
        <v>17</v>
      </c>
      <c r="J58" s="119">
        <v>10</v>
      </c>
      <c r="K58" s="119">
        <v>54</v>
      </c>
      <c r="L58" s="119">
        <v>8</v>
      </c>
      <c r="M58" s="119">
        <v>6</v>
      </c>
      <c r="N58" s="119">
        <v>22</v>
      </c>
      <c r="O58" s="119">
        <v>33</v>
      </c>
      <c r="P58" s="119">
        <v>31</v>
      </c>
      <c r="Q58" s="119">
        <v>6</v>
      </c>
      <c r="R58" s="119">
        <v>22</v>
      </c>
      <c r="S58" s="119">
        <v>42</v>
      </c>
      <c r="T58" s="119">
        <v>47</v>
      </c>
      <c r="U58" s="119">
        <v>75</v>
      </c>
      <c r="V58" s="119">
        <v>21</v>
      </c>
      <c r="W58" s="119">
        <v>28</v>
      </c>
      <c r="X58" s="119">
        <v>41</v>
      </c>
      <c r="Y58" s="119">
        <v>6</v>
      </c>
      <c r="Z58" s="119">
        <v>18</v>
      </c>
      <c r="AA58" s="119">
        <v>67</v>
      </c>
      <c r="AB58" s="119">
        <v>56</v>
      </c>
      <c r="AC58" s="119">
        <v>51</v>
      </c>
      <c r="AD58" s="119">
        <v>11</v>
      </c>
      <c r="AE58" s="119">
        <v>76</v>
      </c>
      <c r="AF58" s="119">
        <v>7</v>
      </c>
      <c r="AG58" s="119">
        <v>36</v>
      </c>
      <c r="AH58" s="119">
        <v>11</v>
      </c>
      <c r="AI58" s="119">
        <v>74</v>
      </c>
      <c r="AJ58" s="119">
        <v>12</v>
      </c>
      <c r="AK58" s="119">
        <v>4</v>
      </c>
      <c r="AL58" s="119">
        <v>52</v>
      </c>
      <c r="AM58" s="119">
        <v>46</v>
      </c>
      <c r="AN58" s="119">
        <v>72</v>
      </c>
      <c r="AO58" s="119">
        <v>16</v>
      </c>
      <c r="AP58" s="119">
        <v>5</v>
      </c>
      <c r="AQ58" s="119">
        <v>42</v>
      </c>
      <c r="AR58" s="119">
        <v>14</v>
      </c>
      <c r="AS58" s="119">
        <v>79</v>
      </c>
      <c r="AT58" s="119">
        <v>39</v>
      </c>
      <c r="AU58" s="119">
        <v>62</v>
      </c>
      <c r="AV58" s="119">
        <v>4</v>
      </c>
      <c r="AW58" s="119">
        <v>53</v>
      </c>
      <c r="AX58" s="119">
        <v>14</v>
      </c>
      <c r="AY58" s="119">
        <v>52</v>
      </c>
      <c r="AZ58" s="119">
        <v>6</v>
      </c>
      <c r="BA58" s="119">
        <v>5</v>
      </c>
      <c r="BB58" s="119">
        <v>78</v>
      </c>
      <c r="BC58" s="119">
        <v>4</v>
      </c>
      <c r="BD58" s="119">
        <v>28</v>
      </c>
      <c r="BE58" s="119">
        <v>15</v>
      </c>
      <c r="BF58" s="119">
        <v>29</v>
      </c>
      <c r="BG58" s="119">
        <v>7</v>
      </c>
      <c r="BH58" s="119">
        <v>72</v>
      </c>
      <c r="BI58" s="119">
        <v>37</v>
      </c>
      <c r="BJ58" s="120" t="b">
        <f>OR(B150:BI150)</f>
        <v>0</v>
      </c>
    </row>
    <row r="59" spans="1:62" x14ac:dyDescent="0.2">
      <c r="A59" s="116">
        <v>56</v>
      </c>
      <c r="B59" s="117">
        <v>42</v>
      </c>
      <c r="C59" s="117">
        <v>60</v>
      </c>
      <c r="D59" s="117">
        <v>55</v>
      </c>
      <c r="E59" s="117">
        <v>74</v>
      </c>
      <c r="F59" s="117">
        <v>44</v>
      </c>
      <c r="G59" s="117">
        <v>3</v>
      </c>
      <c r="H59" s="117">
        <v>15</v>
      </c>
      <c r="I59" s="117">
        <v>77</v>
      </c>
      <c r="J59" s="117">
        <v>70</v>
      </c>
      <c r="K59" s="117">
        <v>71</v>
      </c>
      <c r="L59" s="117">
        <v>75</v>
      </c>
      <c r="M59" s="117">
        <v>19</v>
      </c>
      <c r="N59" s="117">
        <v>28</v>
      </c>
      <c r="O59" s="117">
        <v>23</v>
      </c>
      <c r="P59" s="117">
        <v>15</v>
      </c>
      <c r="Q59" s="117">
        <v>45</v>
      </c>
      <c r="R59" s="117">
        <v>45</v>
      </c>
      <c r="S59" s="117">
        <v>60</v>
      </c>
      <c r="T59" s="117">
        <v>7</v>
      </c>
      <c r="U59" s="117">
        <v>61</v>
      </c>
      <c r="V59" s="117">
        <v>53</v>
      </c>
      <c r="W59" s="117">
        <v>18</v>
      </c>
      <c r="X59" s="117">
        <v>20</v>
      </c>
      <c r="Y59" s="117">
        <v>30</v>
      </c>
      <c r="Z59" s="117">
        <v>70</v>
      </c>
      <c r="AA59" s="117">
        <v>11</v>
      </c>
      <c r="AB59" s="117">
        <v>37</v>
      </c>
      <c r="AC59" s="117">
        <v>42</v>
      </c>
      <c r="AD59" s="117">
        <v>71</v>
      </c>
      <c r="AE59" s="117">
        <v>2</v>
      </c>
      <c r="AF59" s="117">
        <v>3</v>
      </c>
      <c r="AG59" s="117">
        <v>25</v>
      </c>
      <c r="AH59" s="117">
        <v>79</v>
      </c>
      <c r="AI59" s="117">
        <v>22</v>
      </c>
      <c r="AJ59" s="117">
        <v>47</v>
      </c>
      <c r="AK59" s="117">
        <v>16</v>
      </c>
      <c r="AL59" s="117">
        <v>49</v>
      </c>
      <c r="AM59" s="117">
        <v>5</v>
      </c>
      <c r="AN59" s="117">
        <v>54</v>
      </c>
      <c r="AO59" s="117">
        <v>29</v>
      </c>
      <c r="AP59" s="117">
        <v>75</v>
      </c>
      <c r="AQ59" s="117">
        <v>28</v>
      </c>
      <c r="AR59" s="117">
        <v>17</v>
      </c>
      <c r="AS59" s="117">
        <v>45</v>
      </c>
      <c r="AT59" s="117">
        <v>53</v>
      </c>
      <c r="AU59" s="117">
        <v>44</v>
      </c>
      <c r="AV59" s="117">
        <v>21</v>
      </c>
      <c r="AW59" s="117">
        <v>33</v>
      </c>
      <c r="AX59" s="117">
        <v>46</v>
      </c>
      <c r="AY59" s="117">
        <v>77</v>
      </c>
      <c r="AZ59" s="117">
        <v>1</v>
      </c>
      <c r="BA59" s="117">
        <v>79</v>
      </c>
      <c r="BB59" s="117">
        <v>15</v>
      </c>
      <c r="BC59" s="117">
        <v>57</v>
      </c>
      <c r="BD59" s="117">
        <v>5</v>
      </c>
      <c r="BE59" s="117">
        <v>29</v>
      </c>
      <c r="BF59" s="117">
        <v>15</v>
      </c>
      <c r="BG59" s="117">
        <v>10</v>
      </c>
      <c r="BH59" s="117">
        <v>21</v>
      </c>
      <c r="BI59" s="117">
        <v>35</v>
      </c>
      <c r="BJ59" s="118" t="b">
        <f>OR(B150:BI150)</f>
        <v>0</v>
      </c>
    </row>
    <row r="60" spans="1:62" x14ac:dyDescent="0.2">
      <c r="A60" s="116">
        <v>57</v>
      </c>
      <c r="B60" s="119">
        <v>48</v>
      </c>
      <c r="C60" s="119">
        <v>63</v>
      </c>
      <c r="D60" s="119">
        <v>4</v>
      </c>
      <c r="E60" s="119">
        <v>4</v>
      </c>
      <c r="F60" s="119">
        <v>26</v>
      </c>
      <c r="G60" s="119">
        <v>23</v>
      </c>
      <c r="H60" s="119">
        <v>18</v>
      </c>
      <c r="I60" s="119">
        <v>63</v>
      </c>
      <c r="J60" s="119">
        <v>31</v>
      </c>
      <c r="K60" s="119">
        <v>6</v>
      </c>
      <c r="L60" s="119">
        <v>6</v>
      </c>
      <c r="M60" s="119">
        <v>17</v>
      </c>
      <c r="N60" s="119">
        <v>25</v>
      </c>
      <c r="O60" s="119">
        <v>32</v>
      </c>
      <c r="P60" s="119">
        <v>25</v>
      </c>
      <c r="Q60" s="119">
        <v>17</v>
      </c>
      <c r="R60" s="119">
        <v>21</v>
      </c>
      <c r="S60" s="119">
        <v>63</v>
      </c>
      <c r="T60" s="119">
        <v>40</v>
      </c>
      <c r="U60" s="119">
        <v>6</v>
      </c>
      <c r="V60" s="119">
        <v>17</v>
      </c>
      <c r="W60" s="119">
        <v>38</v>
      </c>
      <c r="X60" s="119">
        <v>18</v>
      </c>
      <c r="Y60" s="119">
        <v>26</v>
      </c>
      <c r="Z60" s="119">
        <v>13</v>
      </c>
      <c r="AA60" s="119">
        <v>70</v>
      </c>
      <c r="AB60" s="119">
        <v>31</v>
      </c>
      <c r="AC60" s="119">
        <v>56</v>
      </c>
      <c r="AD60" s="119">
        <v>9</v>
      </c>
      <c r="AE60" s="119">
        <v>30</v>
      </c>
      <c r="AF60" s="119">
        <v>26</v>
      </c>
      <c r="AG60" s="119">
        <v>81</v>
      </c>
      <c r="AH60" s="119">
        <v>67</v>
      </c>
      <c r="AI60" s="119">
        <v>2</v>
      </c>
      <c r="AJ60" s="119">
        <v>22</v>
      </c>
      <c r="AK60" s="119">
        <v>43</v>
      </c>
      <c r="AL60" s="119">
        <v>63</v>
      </c>
      <c r="AM60" s="119">
        <v>20</v>
      </c>
      <c r="AN60" s="119">
        <v>73</v>
      </c>
      <c r="AO60" s="119">
        <v>45</v>
      </c>
      <c r="AP60" s="119">
        <v>64</v>
      </c>
      <c r="AQ60" s="119">
        <v>67</v>
      </c>
      <c r="AR60" s="119">
        <v>33</v>
      </c>
      <c r="AS60" s="119">
        <v>77</v>
      </c>
      <c r="AT60" s="119">
        <v>56</v>
      </c>
      <c r="AU60" s="119">
        <v>54</v>
      </c>
      <c r="AV60" s="119">
        <v>37</v>
      </c>
      <c r="AW60" s="119">
        <v>43</v>
      </c>
      <c r="AX60" s="119">
        <v>16</v>
      </c>
      <c r="AY60" s="119">
        <v>49</v>
      </c>
      <c r="AZ60" s="119">
        <v>56</v>
      </c>
      <c r="BA60" s="119">
        <v>40</v>
      </c>
      <c r="BB60" s="119">
        <v>38</v>
      </c>
      <c r="BC60" s="119">
        <v>22</v>
      </c>
      <c r="BD60" s="119">
        <v>9</v>
      </c>
      <c r="BE60" s="119">
        <v>34</v>
      </c>
      <c r="BF60" s="119">
        <v>67</v>
      </c>
      <c r="BG60" s="119">
        <v>21</v>
      </c>
      <c r="BH60" s="119">
        <v>56</v>
      </c>
      <c r="BI60" s="119">
        <v>29</v>
      </c>
      <c r="BJ60" s="120" t="b">
        <f>OR(B150:BI150)</f>
        <v>0</v>
      </c>
    </row>
    <row r="61" spans="1:62" x14ac:dyDescent="0.2">
      <c r="A61" s="116">
        <v>58</v>
      </c>
      <c r="B61" s="117">
        <v>36</v>
      </c>
      <c r="C61" s="117">
        <v>62</v>
      </c>
      <c r="D61" s="117">
        <v>29</v>
      </c>
      <c r="E61" s="117">
        <v>50</v>
      </c>
      <c r="F61" s="117">
        <v>22</v>
      </c>
      <c r="G61" s="117">
        <v>18</v>
      </c>
      <c r="H61" s="117">
        <v>14</v>
      </c>
      <c r="I61" s="117">
        <v>69</v>
      </c>
      <c r="J61" s="117">
        <v>51</v>
      </c>
      <c r="K61" s="117">
        <v>69</v>
      </c>
      <c r="L61" s="117">
        <v>18</v>
      </c>
      <c r="M61" s="117">
        <v>62</v>
      </c>
      <c r="N61" s="117">
        <v>63</v>
      </c>
      <c r="O61" s="117">
        <v>66</v>
      </c>
      <c r="P61" s="117">
        <v>29</v>
      </c>
      <c r="Q61" s="117">
        <v>75</v>
      </c>
      <c r="R61" s="117">
        <v>18</v>
      </c>
      <c r="S61" s="117">
        <v>78</v>
      </c>
      <c r="T61" s="117">
        <v>39</v>
      </c>
      <c r="U61" s="117">
        <v>81</v>
      </c>
      <c r="V61" s="117">
        <v>15</v>
      </c>
      <c r="W61" s="117">
        <v>30</v>
      </c>
      <c r="X61" s="117">
        <v>71</v>
      </c>
      <c r="Y61" s="117">
        <v>52</v>
      </c>
      <c r="Z61" s="117">
        <v>70</v>
      </c>
      <c r="AA61" s="117">
        <v>31</v>
      </c>
      <c r="AB61" s="117">
        <v>54</v>
      </c>
      <c r="AC61" s="117">
        <v>9</v>
      </c>
      <c r="AD61" s="117">
        <v>75</v>
      </c>
      <c r="AE61" s="117">
        <v>78</v>
      </c>
      <c r="AF61" s="117">
        <v>28</v>
      </c>
      <c r="AG61" s="117">
        <v>14</v>
      </c>
      <c r="AH61" s="117">
        <v>26</v>
      </c>
      <c r="AI61" s="117">
        <v>60</v>
      </c>
      <c r="AJ61" s="117">
        <v>75</v>
      </c>
      <c r="AK61" s="117">
        <v>47</v>
      </c>
      <c r="AL61" s="117">
        <v>4</v>
      </c>
      <c r="AM61" s="117">
        <v>56</v>
      </c>
      <c r="AN61" s="117">
        <v>33</v>
      </c>
      <c r="AO61" s="117">
        <v>63</v>
      </c>
      <c r="AP61" s="117">
        <v>74</v>
      </c>
      <c r="AQ61" s="117">
        <v>74</v>
      </c>
      <c r="AR61" s="117">
        <v>51</v>
      </c>
      <c r="AS61" s="117">
        <v>18</v>
      </c>
      <c r="AT61" s="117">
        <v>32</v>
      </c>
      <c r="AU61" s="117">
        <v>80</v>
      </c>
      <c r="AV61" s="117">
        <v>77</v>
      </c>
      <c r="AW61" s="117">
        <v>63</v>
      </c>
      <c r="AX61" s="117">
        <v>55</v>
      </c>
      <c r="AY61" s="117">
        <v>26</v>
      </c>
      <c r="AZ61" s="117">
        <v>24</v>
      </c>
      <c r="BA61" s="117">
        <v>75</v>
      </c>
      <c r="BB61" s="117">
        <v>31</v>
      </c>
      <c r="BC61" s="117">
        <v>59</v>
      </c>
      <c r="BD61" s="117">
        <v>57</v>
      </c>
      <c r="BE61" s="117">
        <v>16</v>
      </c>
      <c r="BF61" s="117">
        <v>60</v>
      </c>
      <c r="BG61" s="117">
        <v>9</v>
      </c>
      <c r="BH61" s="117">
        <v>53</v>
      </c>
      <c r="BI61" s="117">
        <v>34</v>
      </c>
      <c r="BJ61" s="118" t="b">
        <f>OR(B153:BI153)</f>
        <v>0</v>
      </c>
    </row>
    <row r="62" spans="1:62" x14ac:dyDescent="0.2">
      <c r="A62" s="116">
        <v>59</v>
      </c>
      <c r="B62" s="119">
        <v>43</v>
      </c>
      <c r="C62" s="119">
        <v>38</v>
      </c>
      <c r="D62" s="119">
        <v>13</v>
      </c>
      <c r="E62" s="119">
        <v>7</v>
      </c>
      <c r="F62" s="119">
        <v>3</v>
      </c>
      <c r="G62" s="119">
        <v>15</v>
      </c>
      <c r="H62" s="119">
        <v>11</v>
      </c>
      <c r="I62" s="119">
        <v>35</v>
      </c>
      <c r="J62" s="119">
        <v>57</v>
      </c>
      <c r="K62" s="119">
        <v>53</v>
      </c>
      <c r="L62" s="119">
        <v>11</v>
      </c>
      <c r="M62" s="119">
        <v>10</v>
      </c>
      <c r="N62" s="119">
        <v>79</v>
      </c>
      <c r="O62" s="119">
        <v>67</v>
      </c>
      <c r="P62" s="119">
        <v>62</v>
      </c>
      <c r="Q62" s="119">
        <v>13</v>
      </c>
      <c r="R62" s="119">
        <v>61</v>
      </c>
      <c r="S62" s="119">
        <v>13</v>
      </c>
      <c r="T62" s="119">
        <v>40</v>
      </c>
      <c r="U62" s="119">
        <v>35</v>
      </c>
      <c r="V62" s="119">
        <v>57</v>
      </c>
      <c r="W62" s="119">
        <v>27</v>
      </c>
      <c r="X62" s="119">
        <v>4</v>
      </c>
      <c r="Y62" s="119">
        <v>46</v>
      </c>
      <c r="Z62" s="119">
        <v>10</v>
      </c>
      <c r="AA62" s="119">
        <v>8</v>
      </c>
      <c r="AB62" s="119">
        <v>55</v>
      </c>
      <c r="AC62" s="119">
        <v>35</v>
      </c>
      <c r="AD62" s="119">
        <v>14</v>
      </c>
      <c r="AE62" s="119">
        <v>48</v>
      </c>
      <c r="AF62" s="119">
        <v>14</v>
      </c>
      <c r="AG62" s="119">
        <v>9</v>
      </c>
      <c r="AH62" s="119">
        <v>11</v>
      </c>
      <c r="AI62" s="119">
        <v>73</v>
      </c>
      <c r="AJ62" s="119">
        <v>4</v>
      </c>
      <c r="AK62" s="119">
        <v>81</v>
      </c>
      <c r="AL62" s="119">
        <v>75</v>
      </c>
      <c r="AM62" s="119">
        <v>19</v>
      </c>
      <c r="AN62" s="119">
        <v>81</v>
      </c>
      <c r="AO62" s="119">
        <v>80</v>
      </c>
      <c r="AP62" s="119">
        <v>35</v>
      </c>
      <c r="AQ62" s="119">
        <v>49</v>
      </c>
      <c r="AR62" s="119">
        <v>72</v>
      </c>
      <c r="AS62" s="119">
        <v>54</v>
      </c>
      <c r="AT62" s="119">
        <v>30</v>
      </c>
      <c r="AU62" s="119">
        <v>73</v>
      </c>
      <c r="AV62" s="119">
        <v>39</v>
      </c>
      <c r="AW62" s="119">
        <v>61</v>
      </c>
      <c r="AX62" s="119">
        <v>64</v>
      </c>
      <c r="AY62" s="119">
        <v>60</v>
      </c>
      <c r="AZ62" s="119">
        <v>65</v>
      </c>
      <c r="BA62" s="119">
        <v>15</v>
      </c>
      <c r="BB62" s="119">
        <v>32</v>
      </c>
      <c r="BC62" s="119">
        <v>66</v>
      </c>
      <c r="BD62" s="119">
        <v>33</v>
      </c>
      <c r="BE62" s="119">
        <v>38</v>
      </c>
      <c r="BF62" s="119">
        <v>59</v>
      </c>
      <c r="BG62" s="119">
        <v>75</v>
      </c>
      <c r="BH62" s="119">
        <v>54</v>
      </c>
      <c r="BI62" s="119">
        <v>51</v>
      </c>
      <c r="BJ62" s="120" t="b">
        <f>OR(B153:BI153)</f>
        <v>0</v>
      </c>
    </row>
    <row r="63" spans="1:62" x14ac:dyDescent="0.2">
      <c r="A63" s="116">
        <v>60</v>
      </c>
      <c r="B63" s="117">
        <v>5</v>
      </c>
      <c r="C63" s="117">
        <v>10</v>
      </c>
      <c r="D63" s="117">
        <v>16</v>
      </c>
      <c r="E63" s="117">
        <v>34</v>
      </c>
      <c r="F63" s="117">
        <v>58</v>
      </c>
      <c r="G63" s="117">
        <v>68</v>
      </c>
      <c r="H63" s="117">
        <v>28</v>
      </c>
      <c r="I63" s="117">
        <v>73</v>
      </c>
      <c r="J63" s="117">
        <v>11</v>
      </c>
      <c r="K63" s="117">
        <v>27</v>
      </c>
      <c r="L63" s="117">
        <v>23</v>
      </c>
      <c r="M63" s="117">
        <v>14</v>
      </c>
      <c r="N63" s="117">
        <v>68</v>
      </c>
      <c r="O63" s="117">
        <v>19</v>
      </c>
      <c r="P63" s="117">
        <v>46</v>
      </c>
      <c r="Q63" s="117">
        <v>29</v>
      </c>
      <c r="R63" s="117">
        <v>19</v>
      </c>
      <c r="S63" s="117">
        <v>53</v>
      </c>
      <c r="T63" s="117">
        <v>12</v>
      </c>
      <c r="U63" s="117">
        <v>67</v>
      </c>
      <c r="V63" s="117">
        <v>14</v>
      </c>
      <c r="W63" s="117">
        <v>49</v>
      </c>
      <c r="X63" s="117">
        <v>7</v>
      </c>
      <c r="Y63" s="117">
        <v>81</v>
      </c>
      <c r="Z63" s="117">
        <v>53</v>
      </c>
      <c r="AA63" s="117">
        <v>51</v>
      </c>
      <c r="AB63" s="117">
        <v>41</v>
      </c>
      <c r="AC63" s="117">
        <v>28</v>
      </c>
      <c r="AD63" s="117">
        <v>16</v>
      </c>
      <c r="AE63" s="117">
        <v>66</v>
      </c>
      <c r="AF63" s="117">
        <v>74</v>
      </c>
      <c r="AG63" s="117">
        <v>62</v>
      </c>
      <c r="AH63" s="117">
        <v>1</v>
      </c>
      <c r="AI63" s="117">
        <v>65</v>
      </c>
      <c r="AJ63" s="117">
        <v>49</v>
      </c>
      <c r="AK63" s="117">
        <v>3</v>
      </c>
      <c r="AL63" s="117">
        <v>60</v>
      </c>
      <c r="AM63" s="117">
        <v>11</v>
      </c>
      <c r="AN63" s="117">
        <v>27</v>
      </c>
      <c r="AO63" s="117">
        <v>51</v>
      </c>
      <c r="AP63" s="117">
        <v>59</v>
      </c>
      <c r="AQ63" s="117">
        <v>46</v>
      </c>
      <c r="AR63" s="117">
        <v>52</v>
      </c>
      <c r="AS63" s="117">
        <v>47</v>
      </c>
      <c r="AT63" s="117">
        <v>64</v>
      </c>
      <c r="AU63" s="117">
        <v>26</v>
      </c>
      <c r="AV63" s="117">
        <v>43</v>
      </c>
      <c r="AW63" s="117">
        <v>50</v>
      </c>
      <c r="AX63" s="117">
        <v>63</v>
      </c>
      <c r="AY63" s="117">
        <v>1</v>
      </c>
      <c r="AZ63" s="117">
        <v>76</v>
      </c>
      <c r="BA63" s="117">
        <v>49</v>
      </c>
      <c r="BB63" s="117">
        <v>4</v>
      </c>
      <c r="BC63" s="117">
        <v>5</v>
      </c>
      <c r="BD63" s="117">
        <v>26</v>
      </c>
      <c r="BE63" s="117">
        <v>74</v>
      </c>
      <c r="BF63" s="117">
        <v>5</v>
      </c>
      <c r="BG63" s="117">
        <v>11</v>
      </c>
      <c r="BH63" s="117">
        <v>12</v>
      </c>
      <c r="BI63" s="117">
        <v>20</v>
      </c>
      <c r="BJ63" s="118" t="b">
        <f>OR(B153:BI153)</f>
        <v>0</v>
      </c>
    </row>
    <row r="64" spans="1:62" x14ac:dyDescent="0.2">
      <c r="A64" s="116">
        <v>61</v>
      </c>
      <c r="B64" s="119">
        <v>39</v>
      </c>
      <c r="C64" s="119">
        <v>19</v>
      </c>
      <c r="D64" s="119">
        <v>3</v>
      </c>
      <c r="E64" s="119">
        <v>81</v>
      </c>
      <c r="F64" s="119">
        <v>10</v>
      </c>
      <c r="G64" s="119">
        <v>79</v>
      </c>
      <c r="H64" s="119">
        <v>69</v>
      </c>
      <c r="I64" s="119">
        <v>64</v>
      </c>
      <c r="J64" s="119">
        <v>55</v>
      </c>
      <c r="K64" s="119">
        <v>48</v>
      </c>
      <c r="L64" s="119">
        <v>20</v>
      </c>
      <c r="M64" s="119">
        <v>36</v>
      </c>
      <c r="N64" s="119">
        <v>60</v>
      </c>
      <c r="O64" s="119">
        <v>42</v>
      </c>
      <c r="P64" s="119">
        <v>70</v>
      </c>
      <c r="Q64" s="119">
        <v>44</v>
      </c>
      <c r="R64" s="119">
        <v>66</v>
      </c>
      <c r="S64" s="119">
        <v>1</v>
      </c>
      <c r="T64" s="119">
        <v>59</v>
      </c>
      <c r="U64" s="119">
        <v>70</v>
      </c>
      <c r="V64" s="119">
        <v>74</v>
      </c>
      <c r="W64" s="119">
        <v>4</v>
      </c>
      <c r="X64" s="119">
        <v>64</v>
      </c>
      <c r="Y64" s="119">
        <v>20</v>
      </c>
      <c r="Z64" s="119">
        <v>49</v>
      </c>
      <c r="AA64" s="119">
        <v>11</v>
      </c>
      <c r="AB64" s="119">
        <v>46</v>
      </c>
      <c r="AC64" s="119">
        <v>45</v>
      </c>
      <c r="AD64" s="119">
        <v>68</v>
      </c>
      <c r="AE64" s="119">
        <v>71</v>
      </c>
      <c r="AF64" s="119">
        <v>72</v>
      </c>
      <c r="AG64" s="119">
        <v>7</v>
      </c>
      <c r="AH64" s="119">
        <v>55</v>
      </c>
      <c r="AI64" s="119">
        <v>26</v>
      </c>
      <c r="AJ64" s="119">
        <v>10</v>
      </c>
      <c r="AK64" s="119">
        <v>70</v>
      </c>
      <c r="AL64" s="119">
        <v>9</v>
      </c>
      <c r="AM64" s="119">
        <v>44</v>
      </c>
      <c r="AN64" s="119">
        <v>79</v>
      </c>
      <c r="AO64" s="119">
        <v>4</v>
      </c>
      <c r="AP64" s="119">
        <v>62</v>
      </c>
      <c r="AQ64" s="119">
        <v>7</v>
      </c>
      <c r="AR64" s="119">
        <v>34</v>
      </c>
      <c r="AS64" s="119">
        <v>76</v>
      </c>
      <c r="AT64" s="119">
        <v>67</v>
      </c>
      <c r="AU64" s="119">
        <v>42</v>
      </c>
      <c r="AV64" s="119">
        <v>50</v>
      </c>
      <c r="AW64" s="119">
        <v>58</v>
      </c>
      <c r="AX64" s="119">
        <v>50</v>
      </c>
      <c r="AY64" s="119">
        <v>63</v>
      </c>
      <c r="AZ64" s="119">
        <v>77</v>
      </c>
      <c r="BA64" s="119">
        <v>46</v>
      </c>
      <c r="BB64" s="119">
        <v>14</v>
      </c>
      <c r="BC64" s="119">
        <v>33</v>
      </c>
      <c r="BD64" s="119">
        <v>67</v>
      </c>
      <c r="BE64" s="119">
        <v>37</v>
      </c>
      <c r="BF64" s="119">
        <v>68</v>
      </c>
      <c r="BG64" s="119">
        <v>70</v>
      </c>
      <c r="BH64" s="119">
        <v>56</v>
      </c>
      <c r="BI64" s="119">
        <v>18</v>
      </c>
      <c r="BJ64" s="120" t="b">
        <f>OR(B156:BI156)</f>
        <v>0</v>
      </c>
    </row>
    <row r="65" spans="1:62" x14ac:dyDescent="0.2">
      <c r="A65" s="116">
        <v>62</v>
      </c>
      <c r="B65" s="117">
        <v>68</v>
      </c>
      <c r="C65" s="117">
        <v>7</v>
      </c>
      <c r="D65" s="117">
        <v>30</v>
      </c>
      <c r="E65" s="117">
        <v>24</v>
      </c>
      <c r="F65" s="117">
        <v>22</v>
      </c>
      <c r="G65" s="117">
        <v>72</v>
      </c>
      <c r="H65" s="117">
        <v>29</v>
      </c>
      <c r="I65" s="117">
        <v>33</v>
      </c>
      <c r="J65" s="117">
        <v>25</v>
      </c>
      <c r="K65" s="117">
        <v>67</v>
      </c>
      <c r="L65" s="117">
        <v>36</v>
      </c>
      <c r="M65" s="117">
        <v>26</v>
      </c>
      <c r="N65" s="117">
        <v>32</v>
      </c>
      <c r="O65" s="117">
        <v>21</v>
      </c>
      <c r="P65" s="117">
        <v>5</v>
      </c>
      <c r="Q65" s="117">
        <v>62</v>
      </c>
      <c r="R65" s="117">
        <v>8</v>
      </c>
      <c r="S65" s="117">
        <v>53</v>
      </c>
      <c r="T65" s="117">
        <v>80</v>
      </c>
      <c r="U65" s="117">
        <v>25</v>
      </c>
      <c r="V65" s="117">
        <v>76</v>
      </c>
      <c r="W65" s="117">
        <v>2</v>
      </c>
      <c r="X65" s="117">
        <v>69</v>
      </c>
      <c r="Y65" s="117">
        <v>3</v>
      </c>
      <c r="Z65" s="117">
        <v>45</v>
      </c>
      <c r="AA65" s="117">
        <v>76</v>
      </c>
      <c r="AB65" s="117">
        <v>70</v>
      </c>
      <c r="AC65" s="117">
        <v>62</v>
      </c>
      <c r="AD65" s="117">
        <v>26</v>
      </c>
      <c r="AE65" s="117">
        <v>14</v>
      </c>
      <c r="AF65" s="117">
        <v>73</v>
      </c>
      <c r="AG65" s="117">
        <v>45</v>
      </c>
      <c r="AH65" s="117">
        <v>60</v>
      </c>
      <c r="AI65" s="117">
        <v>18</v>
      </c>
      <c r="AJ65" s="117">
        <v>63</v>
      </c>
      <c r="AK65" s="117">
        <v>2</v>
      </c>
      <c r="AL65" s="117">
        <v>34</v>
      </c>
      <c r="AM65" s="117">
        <v>63</v>
      </c>
      <c r="AN65" s="117">
        <v>59</v>
      </c>
      <c r="AO65" s="117">
        <v>28</v>
      </c>
      <c r="AP65" s="117">
        <v>33</v>
      </c>
      <c r="AQ65" s="117">
        <v>33</v>
      </c>
      <c r="AR65" s="117">
        <v>14</v>
      </c>
      <c r="AS65" s="117">
        <v>34</v>
      </c>
      <c r="AT65" s="117">
        <v>13</v>
      </c>
      <c r="AU65" s="117">
        <v>41</v>
      </c>
      <c r="AV65" s="117">
        <v>70</v>
      </c>
      <c r="AW65" s="117">
        <v>43</v>
      </c>
      <c r="AX65" s="117">
        <v>51</v>
      </c>
      <c r="AY65" s="117">
        <v>53</v>
      </c>
      <c r="AZ65" s="117">
        <v>21</v>
      </c>
      <c r="BA65" s="117">
        <v>10</v>
      </c>
      <c r="BB65" s="117">
        <v>8</v>
      </c>
      <c r="BC65" s="117">
        <v>52</v>
      </c>
      <c r="BD65" s="117">
        <v>13</v>
      </c>
      <c r="BE65" s="117">
        <v>77</v>
      </c>
      <c r="BF65" s="117">
        <v>28</v>
      </c>
      <c r="BG65" s="117">
        <v>9</v>
      </c>
      <c r="BH65" s="117">
        <v>58</v>
      </c>
      <c r="BI65" s="117">
        <v>47</v>
      </c>
      <c r="BJ65" s="118" t="b">
        <f>OR(B156:BI156)</f>
        <v>0</v>
      </c>
    </row>
    <row r="66" spans="1:62" x14ac:dyDescent="0.2">
      <c r="A66" s="116">
        <v>63</v>
      </c>
      <c r="B66" s="119">
        <v>42</v>
      </c>
      <c r="C66" s="119">
        <v>43</v>
      </c>
      <c r="D66" s="119">
        <v>56</v>
      </c>
      <c r="E66" s="119">
        <v>50</v>
      </c>
      <c r="F66" s="119">
        <v>25</v>
      </c>
      <c r="G66" s="119">
        <v>62</v>
      </c>
      <c r="H66" s="119">
        <v>8</v>
      </c>
      <c r="I66" s="119">
        <v>4</v>
      </c>
      <c r="J66" s="119">
        <v>57</v>
      </c>
      <c r="K66" s="119">
        <v>5</v>
      </c>
      <c r="L66" s="119">
        <v>10</v>
      </c>
      <c r="M66" s="119">
        <v>44</v>
      </c>
      <c r="N66" s="119">
        <v>47</v>
      </c>
      <c r="O66" s="119">
        <v>79</v>
      </c>
      <c r="P66" s="119">
        <v>17</v>
      </c>
      <c r="Q66" s="119">
        <v>30</v>
      </c>
      <c r="R66" s="119">
        <v>3</v>
      </c>
      <c r="S66" s="119">
        <v>59</v>
      </c>
      <c r="T66" s="119">
        <v>12</v>
      </c>
      <c r="U66" s="119">
        <v>67</v>
      </c>
      <c r="V66" s="119">
        <v>58</v>
      </c>
      <c r="W66" s="119">
        <v>64</v>
      </c>
      <c r="X66" s="119">
        <v>12</v>
      </c>
      <c r="Y66" s="119">
        <v>40</v>
      </c>
      <c r="Z66" s="119">
        <v>42</v>
      </c>
      <c r="AA66" s="119">
        <v>27</v>
      </c>
      <c r="AB66" s="119">
        <v>36</v>
      </c>
      <c r="AC66" s="119">
        <v>64</v>
      </c>
      <c r="AD66" s="119">
        <v>13</v>
      </c>
      <c r="AE66" s="119">
        <v>75</v>
      </c>
      <c r="AF66" s="119">
        <v>76</v>
      </c>
      <c r="AG66" s="119">
        <v>41</v>
      </c>
      <c r="AH66" s="119">
        <v>45</v>
      </c>
      <c r="AI66" s="119">
        <v>29</v>
      </c>
      <c r="AJ66" s="119">
        <v>32</v>
      </c>
      <c r="AK66" s="119">
        <v>47</v>
      </c>
      <c r="AL66" s="119">
        <v>21</v>
      </c>
      <c r="AM66" s="119">
        <v>25</v>
      </c>
      <c r="AN66" s="119">
        <v>31</v>
      </c>
      <c r="AO66" s="119">
        <v>64</v>
      </c>
      <c r="AP66" s="119">
        <v>45</v>
      </c>
      <c r="AQ66" s="119">
        <v>14</v>
      </c>
      <c r="AR66" s="119">
        <v>76</v>
      </c>
      <c r="AS66" s="119">
        <v>80</v>
      </c>
      <c r="AT66" s="119">
        <v>43</v>
      </c>
      <c r="AU66" s="119">
        <v>38</v>
      </c>
      <c r="AV66" s="119">
        <v>39</v>
      </c>
      <c r="AW66" s="119">
        <v>28</v>
      </c>
      <c r="AX66" s="119">
        <v>46</v>
      </c>
      <c r="AY66" s="119">
        <v>33</v>
      </c>
      <c r="AZ66" s="119">
        <v>6</v>
      </c>
      <c r="BA66" s="119">
        <v>39</v>
      </c>
      <c r="BB66" s="119">
        <v>25</v>
      </c>
      <c r="BC66" s="119">
        <v>72</v>
      </c>
      <c r="BD66" s="119">
        <v>57</v>
      </c>
      <c r="BE66" s="119">
        <v>76</v>
      </c>
      <c r="BF66" s="119">
        <v>61</v>
      </c>
      <c r="BG66" s="119">
        <v>28</v>
      </c>
      <c r="BH66" s="119">
        <v>49</v>
      </c>
      <c r="BI66" s="119">
        <v>12</v>
      </c>
      <c r="BJ66" s="120" t="b">
        <f>OR(B156:BI156)</f>
        <v>0</v>
      </c>
    </row>
    <row r="67" spans="1:62" x14ac:dyDescent="0.2">
      <c r="A67" s="116">
        <v>64</v>
      </c>
      <c r="B67" s="117">
        <v>49</v>
      </c>
      <c r="C67" s="117">
        <v>5</v>
      </c>
      <c r="D67" s="117">
        <v>35</v>
      </c>
      <c r="E67" s="117">
        <v>52</v>
      </c>
      <c r="F67" s="117">
        <v>15</v>
      </c>
      <c r="G67" s="117">
        <v>43</v>
      </c>
      <c r="H67" s="117">
        <v>75</v>
      </c>
      <c r="I67" s="117">
        <v>74</v>
      </c>
      <c r="J67" s="117">
        <v>4</v>
      </c>
      <c r="K67" s="117">
        <v>61</v>
      </c>
      <c r="L67" s="117">
        <v>80</v>
      </c>
      <c r="M67" s="117">
        <v>81</v>
      </c>
      <c r="N67" s="117">
        <v>1</v>
      </c>
      <c r="O67" s="117">
        <v>39</v>
      </c>
      <c r="P67" s="117">
        <v>68</v>
      </c>
      <c r="Q67" s="117">
        <v>51</v>
      </c>
      <c r="R67" s="117">
        <v>71</v>
      </c>
      <c r="S67" s="117">
        <v>24</v>
      </c>
      <c r="T67" s="117">
        <v>6</v>
      </c>
      <c r="U67" s="117">
        <v>33</v>
      </c>
      <c r="V67" s="117">
        <v>63</v>
      </c>
      <c r="W67" s="117">
        <v>8</v>
      </c>
      <c r="X67" s="117">
        <v>71</v>
      </c>
      <c r="Y67" s="117">
        <v>43</v>
      </c>
      <c r="Z67" s="117">
        <v>58</v>
      </c>
      <c r="AA67" s="117">
        <v>74</v>
      </c>
      <c r="AB67" s="117">
        <v>63</v>
      </c>
      <c r="AC67" s="117">
        <v>53</v>
      </c>
      <c r="AD67" s="117">
        <v>47</v>
      </c>
      <c r="AE67" s="117">
        <v>14</v>
      </c>
      <c r="AF67" s="117">
        <v>37</v>
      </c>
      <c r="AG67" s="117">
        <v>70</v>
      </c>
      <c r="AH67" s="117">
        <v>52</v>
      </c>
      <c r="AI67" s="117">
        <v>12</v>
      </c>
      <c r="AJ67" s="117">
        <v>52</v>
      </c>
      <c r="AK67" s="117">
        <v>58</v>
      </c>
      <c r="AL67" s="117">
        <v>72</v>
      </c>
      <c r="AM67" s="117">
        <v>75</v>
      </c>
      <c r="AN67" s="117">
        <v>4</v>
      </c>
      <c r="AO67" s="117">
        <v>28</v>
      </c>
      <c r="AP67" s="117">
        <v>17</v>
      </c>
      <c r="AQ67" s="117">
        <v>38</v>
      </c>
      <c r="AR67" s="117">
        <v>54</v>
      </c>
      <c r="AS67" s="117">
        <v>65</v>
      </c>
      <c r="AT67" s="117">
        <v>48</v>
      </c>
      <c r="AU67" s="117">
        <v>26</v>
      </c>
      <c r="AV67" s="117">
        <v>14</v>
      </c>
      <c r="AW67" s="117">
        <v>45</v>
      </c>
      <c r="AX67" s="117">
        <v>46</v>
      </c>
      <c r="AY67" s="117">
        <v>20</v>
      </c>
      <c r="AZ67" s="117">
        <v>13</v>
      </c>
      <c r="BA67" s="117">
        <v>47</v>
      </c>
      <c r="BB67" s="117">
        <v>6</v>
      </c>
      <c r="BC67" s="117">
        <v>50</v>
      </c>
      <c r="BD67" s="117">
        <v>60</v>
      </c>
      <c r="BE67" s="117">
        <v>33</v>
      </c>
      <c r="BF67" s="117">
        <v>13</v>
      </c>
      <c r="BG67" s="117">
        <v>36</v>
      </c>
      <c r="BH67" s="117">
        <v>76</v>
      </c>
      <c r="BI67" s="117">
        <v>11</v>
      </c>
      <c r="BJ67" s="118" t="b">
        <f>OR(B159:BI159)</f>
        <v>0</v>
      </c>
    </row>
    <row r="68" spans="1:62" x14ac:dyDescent="0.2">
      <c r="A68" s="116">
        <v>65</v>
      </c>
      <c r="B68" s="119">
        <v>33</v>
      </c>
      <c r="C68" s="119">
        <v>3</v>
      </c>
      <c r="D68" s="119">
        <v>58</v>
      </c>
      <c r="E68" s="119">
        <v>38</v>
      </c>
      <c r="F68" s="119">
        <v>29</v>
      </c>
      <c r="G68" s="119">
        <v>52</v>
      </c>
      <c r="H68" s="119">
        <v>51</v>
      </c>
      <c r="I68" s="119">
        <v>34</v>
      </c>
      <c r="J68" s="119">
        <v>25</v>
      </c>
      <c r="K68" s="119">
        <v>45</v>
      </c>
      <c r="L68" s="119">
        <v>16</v>
      </c>
      <c r="M68" s="119">
        <v>72</v>
      </c>
      <c r="N68" s="119">
        <v>74</v>
      </c>
      <c r="O68" s="119">
        <v>48</v>
      </c>
      <c r="P68" s="119">
        <v>28</v>
      </c>
      <c r="Q68" s="119">
        <v>12</v>
      </c>
      <c r="R68" s="119">
        <v>36</v>
      </c>
      <c r="S68" s="119">
        <v>35</v>
      </c>
      <c r="T68" s="119">
        <v>51</v>
      </c>
      <c r="U68" s="119">
        <v>57</v>
      </c>
      <c r="V68" s="119">
        <v>3</v>
      </c>
      <c r="W68" s="119">
        <v>55</v>
      </c>
      <c r="X68" s="119">
        <v>54</v>
      </c>
      <c r="Y68" s="119">
        <v>30</v>
      </c>
      <c r="Z68" s="119">
        <v>24</v>
      </c>
      <c r="AA68" s="119">
        <v>47</v>
      </c>
      <c r="AB68" s="119">
        <v>69</v>
      </c>
      <c r="AC68" s="119">
        <v>76</v>
      </c>
      <c r="AD68" s="119">
        <v>75</v>
      </c>
      <c r="AE68" s="119">
        <v>65</v>
      </c>
      <c r="AF68" s="119">
        <v>65</v>
      </c>
      <c r="AG68" s="119">
        <v>2</v>
      </c>
      <c r="AH68" s="119">
        <v>12</v>
      </c>
      <c r="AI68" s="119">
        <v>75</v>
      </c>
      <c r="AJ68" s="119">
        <v>6</v>
      </c>
      <c r="AK68" s="119">
        <v>27</v>
      </c>
      <c r="AL68" s="119">
        <v>3</v>
      </c>
      <c r="AM68" s="119">
        <v>52</v>
      </c>
      <c r="AN68" s="119">
        <v>17</v>
      </c>
      <c r="AO68" s="119">
        <v>68</v>
      </c>
      <c r="AP68" s="119">
        <v>27</v>
      </c>
      <c r="AQ68" s="119">
        <v>31</v>
      </c>
      <c r="AR68" s="119">
        <v>24</v>
      </c>
      <c r="AS68" s="119">
        <v>75</v>
      </c>
      <c r="AT68" s="119">
        <v>80</v>
      </c>
      <c r="AU68" s="119">
        <v>60</v>
      </c>
      <c r="AV68" s="119">
        <v>30</v>
      </c>
      <c r="AW68" s="119">
        <v>52</v>
      </c>
      <c r="AX68" s="119">
        <v>72</v>
      </c>
      <c r="AY68" s="119">
        <v>46</v>
      </c>
      <c r="AZ68" s="119">
        <v>42</v>
      </c>
      <c r="BA68" s="119">
        <v>77</v>
      </c>
      <c r="BB68" s="119">
        <v>71</v>
      </c>
      <c r="BC68" s="119">
        <v>42</v>
      </c>
      <c r="BD68" s="119">
        <v>25</v>
      </c>
      <c r="BE68" s="119">
        <v>43</v>
      </c>
      <c r="BF68" s="119">
        <v>57</v>
      </c>
      <c r="BG68" s="119">
        <v>11</v>
      </c>
      <c r="BH68" s="119">
        <v>52</v>
      </c>
      <c r="BI68" s="119">
        <v>68</v>
      </c>
      <c r="BJ68" s="120" t="b">
        <f>OR(B159:BI159)</f>
        <v>0</v>
      </c>
    </row>
    <row r="69" spans="1:62" x14ac:dyDescent="0.2">
      <c r="A69" s="116">
        <v>66</v>
      </c>
      <c r="B69" s="117">
        <v>38</v>
      </c>
      <c r="C69" s="117">
        <v>58</v>
      </c>
      <c r="D69" s="117">
        <v>48</v>
      </c>
      <c r="E69" s="117">
        <v>1</v>
      </c>
      <c r="F69" s="117">
        <v>21</v>
      </c>
      <c r="G69" s="117">
        <v>24</v>
      </c>
      <c r="H69" s="117">
        <v>13</v>
      </c>
      <c r="I69" s="117">
        <v>35</v>
      </c>
      <c r="J69" s="117">
        <v>39</v>
      </c>
      <c r="K69" s="117">
        <v>65</v>
      </c>
      <c r="L69" s="117">
        <v>2</v>
      </c>
      <c r="M69" s="117">
        <v>71</v>
      </c>
      <c r="N69" s="117">
        <v>42</v>
      </c>
      <c r="O69" s="117">
        <v>23</v>
      </c>
      <c r="P69" s="117">
        <v>66</v>
      </c>
      <c r="Q69" s="117">
        <v>10</v>
      </c>
      <c r="R69" s="117">
        <v>1</v>
      </c>
      <c r="S69" s="117">
        <v>56</v>
      </c>
      <c r="T69" s="117">
        <v>11</v>
      </c>
      <c r="U69" s="117">
        <v>34</v>
      </c>
      <c r="V69" s="117">
        <v>81</v>
      </c>
      <c r="W69" s="117">
        <v>79</v>
      </c>
      <c r="X69" s="117">
        <v>48</v>
      </c>
      <c r="Y69" s="117">
        <v>69</v>
      </c>
      <c r="Z69" s="117">
        <v>69</v>
      </c>
      <c r="AA69" s="117">
        <v>9</v>
      </c>
      <c r="AB69" s="117">
        <v>58</v>
      </c>
      <c r="AC69" s="117">
        <v>37</v>
      </c>
      <c r="AD69" s="117">
        <v>80</v>
      </c>
      <c r="AE69" s="117">
        <v>70</v>
      </c>
      <c r="AF69" s="117">
        <v>40</v>
      </c>
      <c r="AG69" s="117">
        <v>72</v>
      </c>
      <c r="AH69" s="117">
        <v>42</v>
      </c>
      <c r="AI69" s="117">
        <v>68</v>
      </c>
      <c r="AJ69" s="117">
        <v>12</v>
      </c>
      <c r="AK69" s="117">
        <v>78</v>
      </c>
      <c r="AL69" s="117">
        <v>48</v>
      </c>
      <c r="AM69" s="117">
        <v>79</v>
      </c>
      <c r="AN69" s="117">
        <v>41</v>
      </c>
      <c r="AO69" s="117">
        <v>70</v>
      </c>
      <c r="AP69" s="117">
        <v>26</v>
      </c>
      <c r="AQ69" s="117">
        <v>17</v>
      </c>
      <c r="AR69" s="117">
        <v>75</v>
      </c>
      <c r="AS69" s="117">
        <v>4</v>
      </c>
      <c r="AT69" s="117">
        <v>39</v>
      </c>
      <c r="AU69" s="117">
        <v>79</v>
      </c>
      <c r="AV69" s="117">
        <v>69</v>
      </c>
      <c r="AW69" s="117">
        <v>24</v>
      </c>
      <c r="AX69" s="117">
        <v>61</v>
      </c>
      <c r="AY69" s="117">
        <v>14</v>
      </c>
      <c r="AZ69" s="117">
        <v>2</v>
      </c>
      <c r="BA69" s="117">
        <v>41</v>
      </c>
      <c r="BB69" s="117">
        <v>68</v>
      </c>
      <c r="BC69" s="117">
        <v>31</v>
      </c>
      <c r="BD69" s="117">
        <v>31</v>
      </c>
      <c r="BE69" s="117">
        <v>23</v>
      </c>
      <c r="BF69" s="117">
        <v>8</v>
      </c>
      <c r="BG69" s="117">
        <v>63</v>
      </c>
      <c r="BH69" s="117">
        <v>68</v>
      </c>
      <c r="BI69" s="117">
        <v>12</v>
      </c>
      <c r="BJ69" s="118" t="b">
        <f>OR(B159:BI159)</f>
        <v>0</v>
      </c>
    </row>
    <row r="70" spans="1:62" x14ac:dyDescent="0.2">
      <c r="A70" s="116">
        <v>67</v>
      </c>
      <c r="B70" s="119">
        <v>61</v>
      </c>
      <c r="C70" s="119">
        <v>12</v>
      </c>
      <c r="D70" s="119">
        <v>7</v>
      </c>
      <c r="E70" s="119">
        <v>59</v>
      </c>
      <c r="F70" s="119">
        <v>30</v>
      </c>
      <c r="G70" s="119">
        <v>56</v>
      </c>
      <c r="H70" s="119">
        <v>80</v>
      </c>
      <c r="I70" s="119">
        <v>27</v>
      </c>
      <c r="J70" s="119">
        <v>33</v>
      </c>
      <c r="K70" s="119">
        <v>75</v>
      </c>
      <c r="L70" s="119">
        <v>61</v>
      </c>
      <c r="M70" s="119">
        <v>54</v>
      </c>
      <c r="N70" s="119">
        <v>6</v>
      </c>
      <c r="O70" s="119">
        <v>11</v>
      </c>
      <c r="P70" s="119">
        <v>33</v>
      </c>
      <c r="Q70" s="119">
        <v>69</v>
      </c>
      <c r="R70" s="119">
        <v>30</v>
      </c>
      <c r="S70" s="119">
        <v>33</v>
      </c>
      <c r="T70" s="119">
        <v>47</v>
      </c>
      <c r="U70" s="119">
        <v>29</v>
      </c>
      <c r="V70" s="119">
        <v>66</v>
      </c>
      <c r="W70" s="119">
        <v>12</v>
      </c>
      <c r="X70" s="119">
        <v>3</v>
      </c>
      <c r="Y70" s="119">
        <v>6</v>
      </c>
      <c r="Z70" s="119">
        <v>59</v>
      </c>
      <c r="AA70" s="119">
        <v>58</v>
      </c>
      <c r="AB70" s="119">
        <v>68</v>
      </c>
      <c r="AC70" s="119">
        <v>29</v>
      </c>
      <c r="AD70" s="119">
        <v>56</v>
      </c>
      <c r="AE70" s="119">
        <v>50</v>
      </c>
      <c r="AF70" s="119">
        <v>26</v>
      </c>
      <c r="AG70" s="119">
        <v>65</v>
      </c>
      <c r="AH70" s="119">
        <v>54</v>
      </c>
      <c r="AI70" s="119">
        <v>44</v>
      </c>
      <c r="AJ70" s="119">
        <v>36</v>
      </c>
      <c r="AK70" s="119">
        <v>2</v>
      </c>
      <c r="AL70" s="119">
        <v>76</v>
      </c>
      <c r="AM70" s="119">
        <v>49</v>
      </c>
      <c r="AN70" s="119">
        <v>47</v>
      </c>
      <c r="AO70" s="119">
        <v>28</v>
      </c>
      <c r="AP70" s="119">
        <v>41</v>
      </c>
      <c r="AQ70" s="119">
        <v>24</v>
      </c>
      <c r="AR70" s="119">
        <v>17</v>
      </c>
      <c r="AS70" s="119">
        <v>10</v>
      </c>
      <c r="AT70" s="119">
        <v>23</v>
      </c>
      <c r="AU70" s="119">
        <v>80</v>
      </c>
      <c r="AV70" s="119">
        <v>6</v>
      </c>
      <c r="AW70" s="119">
        <v>37</v>
      </c>
      <c r="AX70" s="119">
        <v>8</v>
      </c>
      <c r="AY70" s="119">
        <v>80</v>
      </c>
      <c r="AZ70" s="119">
        <v>21</v>
      </c>
      <c r="BA70" s="119">
        <v>70</v>
      </c>
      <c r="BB70" s="119">
        <v>20</v>
      </c>
      <c r="BC70" s="119">
        <v>47</v>
      </c>
      <c r="BD70" s="119">
        <v>56</v>
      </c>
      <c r="BE70" s="119">
        <v>30</v>
      </c>
      <c r="BF70" s="119">
        <v>18</v>
      </c>
      <c r="BG70" s="119">
        <v>5</v>
      </c>
      <c r="BH70" s="119">
        <v>35</v>
      </c>
      <c r="BI70" s="119">
        <v>76</v>
      </c>
      <c r="BJ70" s="120" t="b">
        <f>OR(B162:BI162)</f>
        <v>0</v>
      </c>
    </row>
    <row r="71" spans="1:62" x14ac:dyDescent="0.2">
      <c r="A71" s="116">
        <v>68</v>
      </c>
      <c r="B71" s="117">
        <v>4</v>
      </c>
      <c r="C71" s="117">
        <v>3</v>
      </c>
      <c r="D71" s="117">
        <v>27</v>
      </c>
      <c r="E71" s="117">
        <v>54</v>
      </c>
      <c r="F71" s="117">
        <v>80</v>
      </c>
      <c r="G71" s="117">
        <v>23</v>
      </c>
      <c r="H71" s="117">
        <v>36</v>
      </c>
      <c r="I71" s="117">
        <v>28</v>
      </c>
      <c r="J71" s="117">
        <v>78</v>
      </c>
      <c r="K71" s="117">
        <v>59</v>
      </c>
      <c r="L71" s="117">
        <v>11</v>
      </c>
      <c r="M71" s="117">
        <v>45</v>
      </c>
      <c r="N71" s="117">
        <v>78</v>
      </c>
      <c r="O71" s="117">
        <v>17</v>
      </c>
      <c r="P71" s="117">
        <v>69</v>
      </c>
      <c r="Q71" s="117">
        <v>62</v>
      </c>
      <c r="R71" s="117">
        <v>61</v>
      </c>
      <c r="S71" s="117">
        <v>15</v>
      </c>
      <c r="T71" s="117">
        <v>70</v>
      </c>
      <c r="U71" s="117">
        <v>69</v>
      </c>
      <c r="V71" s="117">
        <v>47</v>
      </c>
      <c r="W71" s="117">
        <v>77</v>
      </c>
      <c r="X71" s="117">
        <v>66</v>
      </c>
      <c r="Y71" s="117">
        <v>9</v>
      </c>
      <c r="Z71" s="117">
        <v>14</v>
      </c>
      <c r="AA71" s="117">
        <v>61</v>
      </c>
      <c r="AB71" s="117">
        <v>41</v>
      </c>
      <c r="AC71" s="117">
        <v>78</v>
      </c>
      <c r="AD71" s="117">
        <v>64</v>
      </c>
      <c r="AE71" s="117">
        <v>51</v>
      </c>
      <c r="AF71" s="117">
        <v>55</v>
      </c>
      <c r="AG71" s="117">
        <v>68</v>
      </c>
      <c r="AH71" s="117">
        <v>20</v>
      </c>
      <c r="AI71" s="117">
        <v>26</v>
      </c>
      <c r="AJ71" s="117">
        <v>17</v>
      </c>
      <c r="AK71" s="117">
        <v>1</v>
      </c>
      <c r="AL71" s="117">
        <v>56</v>
      </c>
      <c r="AM71" s="117">
        <v>28</v>
      </c>
      <c r="AN71" s="117">
        <v>51</v>
      </c>
      <c r="AO71" s="117">
        <v>39</v>
      </c>
      <c r="AP71" s="117">
        <v>80</v>
      </c>
      <c r="AQ71" s="117">
        <v>63</v>
      </c>
      <c r="AR71" s="117">
        <v>11</v>
      </c>
      <c r="AS71" s="117">
        <v>6</v>
      </c>
      <c r="AT71" s="117">
        <v>35</v>
      </c>
      <c r="AU71" s="117">
        <v>17</v>
      </c>
      <c r="AV71" s="117">
        <v>3</v>
      </c>
      <c r="AW71" s="117">
        <v>6</v>
      </c>
      <c r="AX71" s="117">
        <v>44</v>
      </c>
      <c r="AY71" s="117">
        <v>42</v>
      </c>
      <c r="AZ71" s="117">
        <v>37</v>
      </c>
      <c r="BA71" s="117">
        <v>9</v>
      </c>
      <c r="BB71" s="117">
        <v>56</v>
      </c>
      <c r="BC71" s="117">
        <v>76</v>
      </c>
      <c r="BD71" s="117">
        <v>12</v>
      </c>
      <c r="BE71" s="117">
        <v>22</v>
      </c>
      <c r="BF71" s="117">
        <v>25</v>
      </c>
      <c r="BG71" s="117">
        <v>7</v>
      </c>
      <c r="BH71" s="117">
        <v>41</v>
      </c>
      <c r="BI71" s="117">
        <v>73</v>
      </c>
      <c r="BJ71" s="118" t="b">
        <f>OR(B162:BI162)</f>
        <v>0</v>
      </c>
    </row>
    <row r="72" spans="1:62" x14ac:dyDescent="0.2">
      <c r="A72" s="116">
        <v>69</v>
      </c>
      <c r="B72" s="119">
        <v>53</v>
      </c>
      <c r="C72" s="119">
        <v>65</v>
      </c>
      <c r="D72" s="119">
        <v>37</v>
      </c>
      <c r="E72" s="119">
        <v>11</v>
      </c>
      <c r="F72" s="119">
        <v>51</v>
      </c>
      <c r="G72" s="119">
        <v>11</v>
      </c>
      <c r="H72" s="119">
        <v>35</v>
      </c>
      <c r="I72" s="119">
        <v>38</v>
      </c>
      <c r="J72" s="119">
        <v>72</v>
      </c>
      <c r="K72" s="119">
        <v>35</v>
      </c>
      <c r="L72" s="119">
        <v>50</v>
      </c>
      <c r="M72" s="119">
        <v>24</v>
      </c>
      <c r="N72" s="119">
        <v>35</v>
      </c>
      <c r="O72" s="119">
        <v>63</v>
      </c>
      <c r="P72" s="119">
        <v>44</v>
      </c>
      <c r="Q72" s="119">
        <v>79</v>
      </c>
      <c r="R72" s="119">
        <v>54</v>
      </c>
      <c r="S72" s="119">
        <v>14</v>
      </c>
      <c r="T72" s="119">
        <v>22</v>
      </c>
      <c r="U72" s="119">
        <v>67</v>
      </c>
      <c r="V72" s="119">
        <v>22</v>
      </c>
      <c r="W72" s="119">
        <v>65</v>
      </c>
      <c r="X72" s="119">
        <v>9</v>
      </c>
      <c r="Y72" s="119">
        <v>26</v>
      </c>
      <c r="Z72" s="119">
        <v>34</v>
      </c>
      <c r="AA72" s="119">
        <v>33</v>
      </c>
      <c r="AB72" s="119">
        <v>78</v>
      </c>
      <c r="AC72" s="119">
        <v>41</v>
      </c>
      <c r="AD72" s="119">
        <v>7</v>
      </c>
      <c r="AE72" s="119">
        <v>42</v>
      </c>
      <c r="AF72" s="119">
        <v>65</v>
      </c>
      <c r="AG72" s="119">
        <v>1</v>
      </c>
      <c r="AH72" s="119">
        <v>55</v>
      </c>
      <c r="AI72" s="119">
        <v>38</v>
      </c>
      <c r="AJ72" s="119">
        <v>47</v>
      </c>
      <c r="AK72" s="119">
        <v>63</v>
      </c>
      <c r="AL72" s="119">
        <v>29</v>
      </c>
      <c r="AM72" s="119">
        <v>38</v>
      </c>
      <c r="AN72" s="119">
        <v>6</v>
      </c>
      <c r="AO72" s="119">
        <v>54</v>
      </c>
      <c r="AP72" s="119">
        <v>26</v>
      </c>
      <c r="AQ72" s="119">
        <v>43</v>
      </c>
      <c r="AR72" s="119">
        <v>33</v>
      </c>
      <c r="AS72" s="119">
        <v>14</v>
      </c>
      <c r="AT72" s="119">
        <v>24</v>
      </c>
      <c r="AU72" s="119">
        <v>51</v>
      </c>
      <c r="AV72" s="119">
        <v>60</v>
      </c>
      <c r="AW72" s="119">
        <v>38</v>
      </c>
      <c r="AX72" s="119">
        <v>72</v>
      </c>
      <c r="AY72" s="119">
        <v>44</v>
      </c>
      <c r="AZ72" s="119">
        <v>25</v>
      </c>
      <c r="BA72" s="119">
        <v>39</v>
      </c>
      <c r="BB72" s="119">
        <v>18</v>
      </c>
      <c r="BC72" s="119">
        <v>29</v>
      </c>
      <c r="BD72" s="119">
        <v>30</v>
      </c>
      <c r="BE72" s="119">
        <v>3</v>
      </c>
      <c r="BF72" s="119">
        <v>5</v>
      </c>
      <c r="BG72" s="119">
        <v>69</v>
      </c>
      <c r="BH72" s="119">
        <v>33</v>
      </c>
      <c r="BI72" s="119">
        <v>48</v>
      </c>
      <c r="BJ72" s="120" t="b">
        <f>OR(B162:BI162)</f>
        <v>0</v>
      </c>
    </row>
    <row r="73" spans="1:62" x14ac:dyDescent="0.2">
      <c r="A73" s="116">
        <v>70</v>
      </c>
      <c r="B73" s="117">
        <v>29</v>
      </c>
      <c r="C73" s="117">
        <v>5</v>
      </c>
      <c r="D73" s="117">
        <v>75</v>
      </c>
      <c r="E73" s="117">
        <v>41</v>
      </c>
      <c r="F73" s="117">
        <v>14</v>
      </c>
      <c r="G73" s="117">
        <v>27</v>
      </c>
      <c r="H73" s="117">
        <v>57</v>
      </c>
      <c r="I73" s="117">
        <v>24</v>
      </c>
      <c r="J73" s="117">
        <v>78</v>
      </c>
      <c r="K73" s="117">
        <v>23</v>
      </c>
      <c r="L73" s="117">
        <v>11</v>
      </c>
      <c r="M73" s="117">
        <v>36</v>
      </c>
      <c r="N73" s="117">
        <v>79</v>
      </c>
      <c r="O73" s="117">
        <v>21</v>
      </c>
      <c r="P73" s="117">
        <v>56</v>
      </c>
      <c r="Q73" s="117">
        <v>31</v>
      </c>
      <c r="R73" s="117">
        <v>41</v>
      </c>
      <c r="S73" s="117">
        <v>45</v>
      </c>
      <c r="T73" s="117">
        <v>64</v>
      </c>
      <c r="U73" s="117">
        <v>21</v>
      </c>
      <c r="V73" s="117">
        <v>11</v>
      </c>
      <c r="W73" s="117">
        <v>26</v>
      </c>
      <c r="X73" s="117">
        <v>46</v>
      </c>
      <c r="Y73" s="117">
        <v>35</v>
      </c>
      <c r="Z73" s="117">
        <v>26</v>
      </c>
      <c r="AA73" s="117">
        <v>51</v>
      </c>
      <c r="AB73" s="117">
        <v>14</v>
      </c>
      <c r="AC73" s="117">
        <v>18</v>
      </c>
      <c r="AD73" s="117">
        <v>41</v>
      </c>
      <c r="AE73" s="117">
        <v>29</v>
      </c>
      <c r="AF73" s="117">
        <v>65</v>
      </c>
      <c r="AG73" s="117">
        <v>59</v>
      </c>
      <c r="AH73" s="117">
        <v>8</v>
      </c>
      <c r="AI73" s="117">
        <v>9</v>
      </c>
      <c r="AJ73" s="117">
        <v>48</v>
      </c>
      <c r="AK73" s="117">
        <v>53</v>
      </c>
      <c r="AL73" s="117">
        <v>22</v>
      </c>
      <c r="AM73" s="117">
        <v>60</v>
      </c>
      <c r="AN73" s="117">
        <v>24</v>
      </c>
      <c r="AO73" s="117">
        <v>10</v>
      </c>
      <c r="AP73" s="117">
        <v>81</v>
      </c>
      <c r="AQ73" s="117">
        <v>5</v>
      </c>
      <c r="AR73" s="117">
        <v>65</v>
      </c>
      <c r="AS73" s="117">
        <v>49</v>
      </c>
      <c r="AT73" s="117">
        <v>11</v>
      </c>
      <c r="AU73" s="117">
        <v>3</v>
      </c>
      <c r="AV73" s="117">
        <v>42</v>
      </c>
      <c r="AW73" s="117">
        <v>9</v>
      </c>
      <c r="AX73" s="117">
        <v>79</v>
      </c>
      <c r="AY73" s="117">
        <v>69</v>
      </c>
      <c r="AZ73" s="117">
        <v>28</v>
      </c>
      <c r="BA73" s="117">
        <v>54</v>
      </c>
      <c r="BB73" s="117">
        <v>31</v>
      </c>
      <c r="BC73" s="117">
        <v>37</v>
      </c>
      <c r="BD73" s="117">
        <v>17</v>
      </c>
      <c r="BE73" s="117">
        <v>35</v>
      </c>
      <c r="BF73" s="117">
        <v>35</v>
      </c>
      <c r="BG73" s="117">
        <v>56</v>
      </c>
      <c r="BH73" s="117">
        <v>59</v>
      </c>
      <c r="BI73" s="117">
        <v>24</v>
      </c>
      <c r="BJ73" s="118" t="b">
        <f>OR(B165:BI165)</f>
        <v>0</v>
      </c>
    </row>
    <row r="74" spans="1:62" x14ac:dyDescent="0.2">
      <c r="A74" s="116">
        <v>71</v>
      </c>
      <c r="B74" s="119">
        <v>18</v>
      </c>
      <c r="C74" s="119">
        <v>44</v>
      </c>
      <c r="D74" s="119">
        <v>66</v>
      </c>
      <c r="E74" s="119">
        <v>40</v>
      </c>
      <c r="F74" s="119">
        <v>47</v>
      </c>
      <c r="G74" s="119">
        <v>81</v>
      </c>
      <c r="H74" s="119">
        <v>51</v>
      </c>
      <c r="I74" s="119">
        <v>30</v>
      </c>
      <c r="J74" s="119">
        <v>8</v>
      </c>
      <c r="K74" s="119">
        <v>20</v>
      </c>
      <c r="L74" s="119">
        <v>6</v>
      </c>
      <c r="M74" s="119">
        <v>57</v>
      </c>
      <c r="N74" s="119">
        <v>55</v>
      </c>
      <c r="O74" s="119">
        <v>80</v>
      </c>
      <c r="P74" s="119">
        <v>16</v>
      </c>
      <c r="Q74" s="119">
        <v>13</v>
      </c>
      <c r="R74" s="119">
        <v>65</v>
      </c>
      <c r="S74" s="119">
        <v>71</v>
      </c>
      <c r="T74" s="119">
        <v>73</v>
      </c>
      <c r="U74" s="119">
        <v>46</v>
      </c>
      <c r="V74" s="119">
        <v>5</v>
      </c>
      <c r="W74" s="119">
        <v>14</v>
      </c>
      <c r="X74" s="119">
        <v>57</v>
      </c>
      <c r="Y74" s="119">
        <v>53</v>
      </c>
      <c r="Z74" s="119">
        <v>19</v>
      </c>
      <c r="AA74" s="119">
        <v>69</v>
      </c>
      <c r="AB74" s="119">
        <v>6</v>
      </c>
      <c r="AC74" s="119">
        <v>9</v>
      </c>
      <c r="AD74" s="119">
        <v>11</v>
      </c>
      <c r="AE74" s="119">
        <v>35</v>
      </c>
      <c r="AF74" s="119">
        <v>60</v>
      </c>
      <c r="AG74" s="119">
        <v>39</v>
      </c>
      <c r="AH74" s="119">
        <v>4</v>
      </c>
      <c r="AI74" s="119">
        <v>61</v>
      </c>
      <c r="AJ74" s="119">
        <v>15</v>
      </c>
      <c r="AK74" s="119">
        <v>10</v>
      </c>
      <c r="AL74" s="119">
        <v>64</v>
      </c>
      <c r="AM74" s="119">
        <v>3</v>
      </c>
      <c r="AN74" s="119">
        <v>10</v>
      </c>
      <c r="AO74" s="119">
        <v>67</v>
      </c>
      <c r="AP74" s="119">
        <v>30</v>
      </c>
      <c r="AQ74" s="119">
        <v>14</v>
      </c>
      <c r="AR74" s="119">
        <v>34</v>
      </c>
      <c r="AS74" s="119">
        <v>32</v>
      </c>
      <c r="AT74" s="119">
        <v>68</v>
      </c>
      <c r="AU74" s="119">
        <v>35</v>
      </c>
      <c r="AV74" s="119">
        <v>1</v>
      </c>
      <c r="AW74" s="119">
        <v>29</v>
      </c>
      <c r="AX74" s="119">
        <v>5</v>
      </c>
      <c r="AY74" s="119">
        <v>21</v>
      </c>
      <c r="AZ74" s="119">
        <v>69</v>
      </c>
      <c r="BA74" s="119">
        <v>17</v>
      </c>
      <c r="BB74" s="119">
        <v>17</v>
      </c>
      <c r="BC74" s="119">
        <v>26</v>
      </c>
      <c r="BD74" s="119">
        <v>39</v>
      </c>
      <c r="BE74" s="119">
        <v>51</v>
      </c>
      <c r="BF74" s="119">
        <v>33</v>
      </c>
      <c r="BG74" s="119">
        <v>50</v>
      </c>
      <c r="BH74" s="119">
        <v>19</v>
      </c>
      <c r="BI74" s="119">
        <v>35</v>
      </c>
      <c r="BJ74" s="120" t="b">
        <f>OR(B165:BI165)</f>
        <v>0</v>
      </c>
    </row>
    <row r="75" spans="1:62" x14ac:dyDescent="0.2">
      <c r="A75" s="116">
        <v>72</v>
      </c>
      <c r="B75" s="117">
        <v>11</v>
      </c>
      <c r="C75" s="117">
        <v>31</v>
      </c>
      <c r="D75" s="117">
        <v>12</v>
      </c>
      <c r="E75" s="117">
        <v>66</v>
      </c>
      <c r="F75" s="117">
        <v>43</v>
      </c>
      <c r="G75" s="117">
        <v>39</v>
      </c>
      <c r="H75" s="117">
        <v>15</v>
      </c>
      <c r="I75" s="117">
        <v>35</v>
      </c>
      <c r="J75" s="117">
        <v>46</v>
      </c>
      <c r="K75" s="117">
        <v>51</v>
      </c>
      <c r="L75" s="117">
        <v>80</v>
      </c>
      <c r="M75" s="117">
        <v>48</v>
      </c>
      <c r="N75" s="117">
        <v>23</v>
      </c>
      <c r="O75" s="117">
        <v>40</v>
      </c>
      <c r="P75" s="117">
        <v>66</v>
      </c>
      <c r="Q75" s="117">
        <v>23</v>
      </c>
      <c r="R75" s="117">
        <v>25</v>
      </c>
      <c r="S75" s="117">
        <v>59</v>
      </c>
      <c r="T75" s="117">
        <v>49</v>
      </c>
      <c r="U75" s="117">
        <v>6</v>
      </c>
      <c r="V75" s="117">
        <v>24</v>
      </c>
      <c r="W75" s="117">
        <v>46</v>
      </c>
      <c r="X75" s="117">
        <v>75</v>
      </c>
      <c r="Y75" s="117">
        <v>55</v>
      </c>
      <c r="Z75" s="117">
        <v>1</v>
      </c>
      <c r="AA75" s="117">
        <v>16</v>
      </c>
      <c r="AB75" s="117">
        <v>54</v>
      </c>
      <c r="AC75" s="117">
        <v>67</v>
      </c>
      <c r="AD75" s="117">
        <v>2</v>
      </c>
      <c r="AE75" s="117">
        <v>58</v>
      </c>
      <c r="AF75" s="117">
        <v>26</v>
      </c>
      <c r="AG75" s="117">
        <v>52</v>
      </c>
      <c r="AH75" s="117">
        <v>57</v>
      </c>
      <c r="AI75" s="117">
        <v>13</v>
      </c>
      <c r="AJ75" s="117">
        <v>17</v>
      </c>
      <c r="AK75" s="117">
        <v>38</v>
      </c>
      <c r="AL75" s="117">
        <v>14</v>
      </c>
      <c r="AM75" s="117">
        <v>41</v>
      </c>
      <c r="AN75" s="117">
        <v>68</v>
      </c>
      <c r="AO75" s="117">
        <v>79</v>
      </c>
      <c r="AP75" s="117">
        <v>54</v>
      </c>
      <c r="AQ75" s="117">
        <v>71</v>
      </c>
      <c r="AR75" s="117">
        <v>81</v>
      </c>
      <c r="AS75" s="117">
        <v>78</v>
      </c>
      <c r="AT75" s="117">
        <v>43</v>
      </c>
      <c r="AU75" s="117">
        <v>29</v>
      </c>
      <c r="AV75" s="117">
        <v>51</v>
      </c>
      <c r="AW75" s="117">
        <v>65</v>
      </c>
      <c r="AX75" s="117">
        <v>54</v>
      </c>
      <c r="AY75" s="117">
        <v>19</v>
      </c>
      <c r="AZ75" s="117">
        <v>27</v>
      </c>
      <c r="BA75" s="117">
        <v>73</v>
      </c>
      <c r="BB75" s="117">
        <v>63</v>
      </c>
      <c r="BC75" s="117">
        <v>81</v>
      </c>
      <c r="BD75" s="117">
        <v>50</v>
      </c>
      <c r="BE75" s="117">
        <v>53</v>
      </c>
      <c r="BF75" s="117">
        <v>58</v>
      </c>
      <c r="BG75" s="117">
        <v>62</v>
      </c>
      <c r="BH75" s="117">
        <v>75</v>
      </c>
      <c r="BI75" s="117">
        <v>13</v>
      </c>
      <c r="BJ75" s="118" t="b">
        <f>OR(B165:BI165)</f>
        <v>0</v>
      </c>
    </row>
    <row r="76" spans="1:62" x14ac:dyDescent="0.2">
      <c r="A76" s="116">
        <v>73</v>
      </c>
      <c r="B76" s="119">
        <v>31</v>
      </c>
      <c r="C76" s="119">
        <v>2</v>
      </c>
      <c r="D76" s="119">
        <v>76</v>
      </c>
      <c r="E76" s="119">
        <v>74</v>
      </c>
      <c r="F76" s="119">
        <v>37</v>
      </c>
      <c r="G76" s="119">
        <v>50</v>
      </c>
      <c r="H76" s="119">
        <v>56</v>
      </c>
      <c r="I76" s="119">
        <v>18</v>
      </c>
      <c r="J76" s="119">
        <v>64</v>
      </c>
      <c r="K76" s="119">
        <v>44</v>
      </c>
      <c r="L76" s="119">
        <v>22</v>
      </c>
      <c r="M76" s="119">
        <v>66</v>
      </c>
      <c r="N76" s="119">
        <v>11</v>
      </c>
      <c r="O76" s="119">
        <v>27</v>
      </c>
      <c r="P76" s="119">
        <v>36</v>
      </c>
      <c r="Q76" s="119">
        <v>34</v>
      </c>
      <c r="R76" s="119">
        <v>25</v>
      </c>
      <c r="S76" s="119">
        <v>8</v>
      </c>
      <c r="T76" s="119">
        <v>30</v>
      </c>
      <c r="U76" s="119">
        <v>4</v>
      </c>
      <c r="V76" s="119">
        <v>35</v>
      </c>
      <c r="W76" s="119">
        <v>30</v>
      </c>
      <c r="X76" s="119">
        <v>12</v>
      </c>
      <c r="Y76" s="119">
        <v>28</v>
      </c>
      <c r="Z76" s="119">
        <v>61</v>
      </c>
      <c r="AA76" s="119">
        <v>73</v>
      </c>
      <c r="AB76" s="119">
        <v>40</v>
      </c>
      <c r="AC76" s="119">
        <v>26</v>
      </c>
      <c r="AD76" s="119">
        <v>60</v>
      </c>
      <c r="AE76" s="119">
        <v>45</v>
      </c>
      <c r="AF76" s="119">
        <v>45</v>
      </c>
      <c r="AG76" s="119">
        <v>71</v>
      </c>
      <c r="AH76" s="119">
        <v>27</v>
      </c>
      <c r="AI76" s="119">
        <v>64</v>
      </c>
      <c r="AJ76" s="119">
        <v>25</v>
      </c>
      <c r="AK76" s="119">
        <v>16</v>
      </c>
      <c r="AL76" s="119">
        <v>18</v>
      </c>
      <c r="AM76" s="119">
        <v>8</v>
      </c>
      <c r="AN76" s="119">
        <v>70</v>
      </c>
      <c r="AO76" s="119">
        <v>19</v>
      </c>
      <c r="AP76" s="119">
        <v>70</v>
      </c>
      <c r="AQ76" s="119">
        <v>61</v>
      </c>
      <c r="AR76" s="119">
        <v>48</v>
      </c>
      <c r="AS76" s="119">
        <v>71</v>
      </c>
      <c r="AT76" s="119">
        <v>11</v>
      </c>
      <c r="AU76" s="119">
        <v>14</v>
      </c>
      <c r="AV76" s="119">
        <v>33</v>
      </c>
      <c r="AW76" s="119">
        <v>51</v>
      </c>
      <c r="AX76" s="119">
        <v>69</v>
      </c>
      <c r="AY76" s="119">
        <v>37</v>
      </c>
      <c r="AZ76" s="119">
        <v>77</v>
      </c>
      <c r="BA76" s="119">
        <v>54</v>
      </c>
      <c r="BB76" s="119">
        <v>54</v>
      </c>
      <c r="BC76" s="119">
        <v>71</v>
      </c>
      <c r="BD76" s="119">
        <v>14</v>
      </c>
      <c r="BE76" s="119">
        <v>75</v>
      </c>
      <c r="BF76" s="119">
        <v>39</v>
      </c>
      <c r="BG76" s="119">
        <v>59</v>
      </c>
      <c r="BH76" s="119">
        <v>12</v>
      </c>
      <c r="BI76" s="119">
        <v>75</v>
      </c>
      <c r="BJ76" s="120" t="b">
        <f>OR(B168:BI168)</f>
        <v>0</v>
      </c>
    </row>
    <row r="77" spans="1:62" x14ac:dyDescent="0.2">
      <c r="A77" s="116">
        <v>74</v>
      </c>
      <c r="B77" s="117">
        <v>81</v>
      </c>
      <c r="C77" s="117">
        <v>17</v>
      </c>
      <c r="D77" s="117">
        <v>63</v>
      </c>
      <c r="E77" s="117">
        <v>25</v>
      </c>
      <c r="F77" s="117">
        <v>51</v>
      </c>
      <c r="G77" s="117">
        <v>48</v>
      </c>
      <c r="H77" s="117">
        <v>62</v>
      </c>
      <c r="I77" s="117">
        <v>51</v>
      </c>
      <c r="J77" s="117">
        <v>5</v>
      </c>
      <c r="K77" s="117">
        <v>3</v>
      </c>
      <c r="L77" s="117">
        <v>4</v>
      </c>
      <c r="M77" s="117">
        <v>48</v>
      </c>
      <c r="N77" s="117">
        <v>36</v>
      </c>
      <c r="O77" s="117">
        <v>72</v>
      </c>
      <c r="P77" s="117">
        <v>16</v>
      </c>
      <c r="Q77" s="117">
        <v>31</v>
      </c>
      <c r="R77" s="117">
        <v>63</v>
      </c>
      <c r="S77" s="117">
        <v>13</v>
      </c>
      <c r="T77" s="117">
        <v>36</v>
      </c>
      <c r="U77" s="117">
        <v>15</v>
      </c>
      <c r="V77" s="117">
        <v>79</v>
      </c>
      <c r="W77" s="117">
        <v>26</v>
      </c>
      <c r="X77" s="117">
        <v>81</v>
      </c>
      <c r="Y77" s="117">
        <v>53</v>
      </c>
      <c r="Z77" s="117">
        <v>34</v>
      </c>
      <c r="AA77" s="117">
        <v>77</v>
      </c>
      <c r="AB77" s="117">
        <v>62</v>
      </c>
      <c r="AC77" s="117">
        <v>51</v>
      </c>
      <c r="AD77" s="117">
        <v>62</v>
      </c>
      <c r="AE77" s="117">
        <v>47</v>
      </c>
      <c r="AF77" s="117">
        <v>9</v>
      </c>
      <c r="AG77" s="117">
        <v>46</v>
      </c>
      <c r="AH77" s="117">
        <v>8</v>
      </c>
      <c r="AI77" s="117">
        <v>10</v>
      </c>
      <c r="AJ77" s="117">
        <v>49</v>
      </c>
      <c r="AK77" s="117">
        <v>78</v>
      </c>
      <c r="AL77" s="117">
        <v>27</v>
      </c>
      <c r="AM77" s="117">
        <v>24</v>
      </c>
      <c r="AN77" s="117">
        <v>8</v>
      </c>
      <c r="AO77" s="117">
        <v>35</v>
      </c>
      <c r="AP77" s="117">
        <v>69</v>
      </c>
      <c r="AQ77" s="117">
        <v>20</v>
      </c>
      <c r="AR77" s="117">
        <v>34</v>
      </c>
      <c r="AS77" s="117">
        <v>4</v>
      </c>
      <c r="AT77" s="117">
        <v>31</v>
      </c>
      <c r="AU77" s="117">
        <v>54</v>
      </c>
      <c r="AV77" s="117">
        <v>50</v>
      </c>
      <c r="AW77" s="117">
        <v>31</v>
      </c>
      <c r="AX77" s="117">
        <v>20</v>
      </c>
      <c r="AY77" s="117">
        <v>64</v>
      </c>
      <c r="AZ77" s="117">
        <v>3</v>
      </c>
      <c r="BA77" s="117">
        <v>59</v>
      </c>
      <c r="BB77" s="117">
        <v>19</v>
      </c>
      <c r="BC77" s="117">
        <v>37</v>
      </c>
      <c r="BD77" s="117">
        <v>15</v>
      </c>
      <c r="BE77" s="117">
        <v>43</v>
      </c>
      <c r="BF77" s="117">
        <v>5</v>
      </c>
      <c r="BG77" s="117">
        <v>72</v>
      </c>
      <c r="BH77" s="117">
        <v>38</v>
      </c>
      <c r="BI77" s="117">
        <v>72</v>
      </c>
      <c r="BJ77" s="118" t="b">
        <f>OR(B168:BI168)</f>
        <v>0</v>
      </c>
    </row>
    <row r="78" spans="1:62" x14ac:dyDescent="0.2">
      <c r="A78" s="116">
        <v>75</v>
      </c>
      <c r="B78" s="119">
        <v>72</v>
      </c>
      <c r="C78" s="119">
        <v>62</v>
      </c>
      <c r="D78" s="119">
        <v>5</v>
      </c>
      <c r="E78" s="119">
        <v>46</v>
      </c>
      <c r="F78" s="119">
        <v>6</v>
      </c>
      <c r="G78" s="119">
        <v>51</v>
      </c>
      <c r="H78" s="119">
        <v>37</v>
      </c>
      <c r="I78" s="119">
        <v>38</v>
      </c>
      <c r="J78" s="119">
        <v>37</v>
      </c>
      <c r="K78" s="119">
        <v>64</v>
      </c>
      <c r="L78" s="119">
        <v>58</v>
      </c>
      <c r="M78" s="119">
        <v>27</v>
      </c>
      <c r="N78" s="119">
        <v>47</v>
      </c>
      <c r="O78" s="119">
        <v>45</v>
      </c>
      <c r="P78" s="119">
        <v>50</v>
      </c>
      <c r="Q78" s="119">
        <v>77</v>
      </c>
      <c r="R78" s="119">
        <v>61</v>
      </c>
      <c r="S78" s="119">
        <v>50</v>
      </c>
      <c r="T78" s="119">
        <v>21</v>
      </c>
      <c r="U78" s="119">
        <v>26</v>
      </c>
      <c r="V78" s="119">
        <v>29</v>
      </c>
      <c r="W78" s="119">
        <v>32</v>
      </c>
      <c r="X78" s="119">
        <v>35</v>
      </c>
      <c r="Y78" s="119">
        <v>31</v>
      </c>
      <c r="Z78" s="119">
        <v>9</v>
      </c>
      <c r="AA78" s="119">
        <v>33</v>
      </c>
      <c r="AB78" s="119">
        <v>20</v>
      </c>
      <c r="AC78" s="119">
        <v>31</v>
      </c>
      <c r="AD78" s="119">
        <v>57</v>
      </c>
      <c r="AE78" s="119">
        <v>73</v>
      </c>
      <c r="AF78" s="119">
        <v>61</v>
      </c>
      <c r="AG78" s="119">
        <v>80</v>
      </c>
      <c r="AH78" s="119">
        <v>26</v>
      </c>
      <c r="AI78" s="119">
        <v>43</v>
      </c>
      <c r="AJ78" s="119">
        <v>16</v>
      </c>
      <c r="AK78" s="119">
        <v>23</v>
      </c>
      <c r="AL78" s="119">
        <v>22</v>
      </c>
      <c r="AM78" s="119">
        <v>29</v>
      </c>
      <c r="AN78" s="119">
        <v>11</v>
      </c>
      <c r="AO78" s="119">
        <v>29</v>
      </c>
      <c r="AP78" s="119">
        <v>16</v>
      </c>
      <c r="AQ78" s="119">
        <v>49</v>
      </c>
      <c r="AR78" s="119">
        <v>61</v>
      </c>
      <c r="AS78" s="119">
        <v>54</v>
      </c>
      <c r="AT78" s="119">
        <v>41</v>
      </c>
      <c r="AU78" s="119">
        <v>20</v>
      </c>
      <c r="AV78" s="119">
        <v>38</v>
      </c>
      <c r="AW78" s="119">
        <v>16</v>
      </c>
      <c r="AX78" s="119">
        <v>57</v>
      </c>
      <c r="AY78" s="119">
        <v>48</v>
      </c>
      <c r="AZ78" s="119">
        <v>79</v>
      </c>
      <c r="BA78" s="119">
        <v>52</v>
      </c>
      <c r="BB78" s="119">
        <v>14</v>
      </c>
      <c r="BC78" s="119">
        <v>69</v>
      </c>
      <c r="BD78" s="119">
        <v>74</v>
      </c>
      <c r="BE78" s="119">
        <v>13</v>
      </c>
      <c r="BF78" s="119">
        <v>24</v>
      </c>
      <c r="BG78" s="119">
        <v>34</v>
      </c>
      <c r="BH78" s="119">
        <v>76</v>
      </c>
      <c r="BI78" s="119">
        <v>63</v>
      </c>
      <c r="BJ78" s="120" t="b">
        <f>OR(B168:BI168)</f>
        <v>0</v>
      </c>
    </row>
    <row r="79" spans="1:62" x14ac:dyDescent="0.2">
      <c r="A79" s="116">
        <v>76</v>
      </c>
      <c r="B79" s="117">
        <v>49</v>
      </c>
      <c r="C79" s="117">
        <v>45</v>
      </c>
      <c r="D79" s="117">
        <v>33</v>
      </c>
      <c r="E79" s="117">
        <v>54</v>
      </c>
      <c r="F79" s="117">
        <v>61</v>
      </c>
      <c r="G79" s="117">
        <v>44</v>
      </c>
      <c r="H79" s="117">
        <v>22</v>
      </c>
      <c r="I79" s="117">
        <v>58</v>
      </c>
      <c r="J79" s="117">
        <v>8</v>
      </c>
      <c r="K79" s="117">
        <v>37</v>
      </c>
      <c r="L79" s="117">
        <v>29</v>
      </c>
      <c r="M79" s="117">
        <v>74</v>
      </c>
      <c r="N79" s="117">
        <v>27</v>
      </c>
      <c r="O79" s="117">
        <v>10</v>
      </c>
      <c r="P79" s="117">
        <v>60</v>
      </c>
      <c r="Q79" s="117">
        <v>50</v>
      </c>
      <c r="R79" s="117">
        <v>66</v>
      </c>
      <c r="S79" s="117">
        <v>32</v>
      </c>
      <c r="T79" s="117">
        <v>30</v>
      </c>
      <c r="U79" s="117">
        <v>11</v>
      </c>
      <c r="V79" s="117">
        <v>2</v>
      </c>
      <c r="W79" s="117">
        <v>69</v>
      </c>
      <c r="X79" s="117">
        <v>55</v>
      </c>
      <c r="Y79" s="117">
        <v>50</v>
      </c>
      <c r="Z79" s="117">
        <v>64</v>
      </c>
      <c r="AA79" s="117">
        <v>61</v>
      </c>
      <c r="AB79" s="117">
        <v>37</v>
      </c>
      <c r="AC79" s="117">
        <v>50</v>
      </c>
      <c r="AD79" s="117">
        <v>26</v>
      </c>
      <c r="AE79" s="117">
        <v>77</v>
      </c>
      <c r="AF79" s="117">
        <v>66</v>
      </c>
      <c r="AG79" s="117">
        <v>47</v>
      </c>
      <c r="AH79" s="117">
        <v>47</v>
      </c>
      <c r="AI79" s="117">
        <v>38</v>
      </c>
      <c r="AJ79" s="117">
        <v>56</v>
      </c>
      <c r="AK79" s="117">
        <v>36</v>
      </c>
      <c r="AL79" s="117">
        <v>65</v>
      </c>
      <c r="AM79" s="117">
        <v>33</v>
      </c>
      <c r="AN79" s="117">
        <v>50</v>
      </c>
      <c r="AO79" s="117">
        <v>55</v>
      </c>
      <c r="AP79" s="117">
        <v>62</v>
      </c>
      <c r="AQ79" s="117">
        <v>53</v>
      </c>
      <c r="AR79" s="117">
        <v>74</v>
      </c>
      <c r="AS79" s="117">
        <v>41</v>
      </c>
      <c r="AT79" s="117">
        <v>33</v>
      </c>
      <c r="AU79" s="117">
        <v>33</v>
      </c>
      <c r="AV79" s="117">
        <v>71</v>
      </c>
      <c r="AW79" s="117">
        <v>5</v>
      </c>
      <c r="AX79" s="117">
        <v>25</v>
      </c>
      <c r="AY79" s="117">
        <v>2</v>
      </c>
      <c r="AZ79" s="117">
        <v>48</v>
      </c>
      <c r="BA79" s="117">
        <v>53</v>
      </c>
      <c r="BB79" s="117">
        <v>29</v>
      </c>
      <c r="BC79" s="117">
        <v>41</v>
      </c>
      <c r="BD79" s="117">
        <v>44</v>
      </c>
      <c r="BE79" s="117">
        <v>48</v>
      </c>
      <c r="BF79" s="117">
        <v>71</v>
      </c>
      <c r="BG79" s="117">
        <v>4</v>
      </c>
      <c r="BH79" s="117">
        <v>23</v>
      </c>
      <c r="BI79" s="117">
        <v>58</v>
      </c>
      <c r="BJ79" s="118" t="b">
        <f>OR(B171:BI171)</f>
        <v>0</v>
      </c>
    </row>
    <row r="80" spans="1:62" x14ac:dyDescent="0.2">
      <c r="A80" s="116">
        <v>77</v>
      </c>
      <c r="B80" s="119">
        <v>75</v>
      </c>
      <c r="C80" s="119">
        <v>27</v>
      </c>
      <c r="D80" s="119">
        <v>19</v>
      </c>
      <c r="E80" s="119">
        <v>69</v>
      </c>
      <c r="F80" s="119">
        <v>13</v>
      </c>
      <c r="G80" s="119">
        <v>15</v>
      </c>
      <c r="H80" s="119">
        <v>34</v>
      </c>
      <c r="I80" s="119">
        <v>81</v>
      </c>
      <c r="J80" s="119">
        <v>56</v>
      </c>
      <c r="K80" s="119">
        <v>53</v>
      </c>
      <c r="L80" s="119">
        <v>53</v>
      </c>
      <c r="M80" s="119">
        <v>23</v>
      </c>
      <c r="N80" s="119">
        <v>30</v>
      </c>
      <c r="O80" s="119">
        <v>24</v>
      </c>
      <c r="P80" s="119">
        <v>37</v>
      </c>
      <c r="Q80" s="119">
        <v>52</v>
      </c>
      <c r="R80" s="119">
        <v>67</v>
      </c>
      <c r="S80" s="119">
        <v>4</v>
      </c>
      <c r="T80" s="119">
        <v>18</v>
      </c>
      <c r="U80" s="119">
        <v>16</v>
      </c>
      <c r="V80" s="119">
        <v>60</v>
      </c>
      <c r="W80" s="119">
        <v>67</v>
      </c>
      <c r="X80" s="119">
        <v>58</v>
      </c>
      <c r="Y80" s="119">
        <v>13</v>
      </c>
      <c r="Z80" s="119">
        <v>22</v>
      </c>
      <c r="AA80" s="119">
        <v>15</v>
      </c>
      <c r="AB80" s="119">
        <v>75</v>
      </c>
      <c r="AC80" s="119">
        <v>68</v>
      </c>
      <c r="AD80" s="119">
        <v>50</v>
      </c>
      <c r="AE80" s="119">
        <v>12</v>
      </c>
      <c r="AF80" s="119">
        <v>24</v>
      </c>
      <c r="AG80" s="119">
        <v>66</v>
      </c>
      <c r="AH80" s="119">
        <v>51</v>
      </c>
      <c r="AI80" s="119">
        <v>12</v>
      </c>
      <c r="AJ80" s="119">
        <v>63</v>
      </c>
      <c r="AK80" s="119">
        <v>37</v>
      </c>
      <c r="AL80" s="119">
        <v>13</v>
      </c>
      <c r="AM80" s="119">
        <v>65</v>
      </c>
      <c r="AN80" s="119">
        <v>52</v>
      </c>
      <c r="AO80" s="119">
        <v>14</v>
      </c>
      <c r="AP80" s="119">
        <v>81</v>
      </c>
      <c r="AQ80" s="119">
        <v>40</v>
      </c>
      <c r="AR80" s="119">
        <v>76</v>
      </c>
      <c r="AS80" s="119">
        <v>78</v>
      </c>
      <c r="AT80" s="119">
        <v>47</v>
      </c>
      <c r="AU80" s="119">
        <v>74</v>
      </c>
      <c r="AV80" s="119">
        <v>27</v>
      </c>
      <c r="AW80" s="119">
        <v>35</v>
      </c>
      <c r="AX80" s="119">
        <v>22</v>
      </c>
      <c r="AY80" s="119">
        <v>71</v>
      </c>
      <c r="AZ80" s="119">
        <v>32</v>
      </c>
      <c r="BA80" s="119">
        <v>12</v>
      </c>
      <c r="BB80" s="119">
        <v>81</v>
      </c>
      <c r="BC80" s="119">
        <v>35</v>
      </c>
      <c r="BD80" s="119">
        <v>73</v>
      </c>
      <c r="BE80" s="119">
        <v>14</v>
      </c>
      <c r="BF80" s="119">
        <v>37</v>
      </c>
      <c r="BG80" s="119">
        <v>21</v>
      </c>
      <c r="BH80" s="119">
        <v>69</v>
      </c>
      <c r="BI80" s="119">
        <v>30</v>
      </c>
      <c r="BJ80" s="120" t="b">
        <f>OR(B171:BI171)</f>
        <v>0</v>
      </c>
    </row>
    <row r="81" spans="1:62" x14ac:dyDescent="0.2">
      <c r="A81" s="116">
        <v>78</v>
      </c>
      <c r="B81" s="117">
        <v>4</v>
      </c>
      <c r="C81" s="117">
        <v>22</v>
      </c>
      <c r="D81" s="117">
        <v>61</v>
      </c>
      <c r="E81" s="117">
        <v>6</v>
      </c>
      <c r="F81" s="117">
        <v>54</v>
      </c>
      <c r="G81" s="117">
        <v>47</v>
      </c>
      <c r="H81" s="117">
        <v>25</v>
      </c>
      <c r="I81" s="117">
        <v>55</v>
      </c>
      <c r="J81" s="117">
        <v>61</v>
      </c>
      <c r="K81" s="117">
        <v>75</v>
      </c>
      <c r="L81" s="117">
        <v>72</v>
      </c>
      <c r="M81" s="117">
        <v>61</v>
      </c>
      <c r="N81" s="117">
        <v>58</v>
      </c>
      <c r="O81" s="117">
        <v>2</v>
      </c>
      <c r="P81" s="117">
        <v>10</v>
      </c>
      <c r="Q81" s="117">
        <v>74</v>
      </c>
      <c r="R81" s="117">
        <v>23</v>
      </c>
      <c r="S81" s="117">
        <v>19</v>
      </c>
      <c r="T81" s="117">
        <v>48</v>
      </c>
      <c r="U81" s="117">
        <v>4</v>
      </c>
      <c r="V81" s="117">
        <v>79</v>
      </c>
      <c r="W81" s="117">
        <v>11</v>
      </c>
      <c r="X81" s="117">
        <v>69</v>
      </c>
      <c r="Y81" s="117">
        <v>45</v>
      </c>
      <c r="Z81" s="117">
        <v>58</v>
      </c>
      <c r="AA81" s="117">
        <v>4</v>
      </c>
      <c r="AB81" s="117">
        <v>15</v>
      </c>
      <c r="AC81" s="117">
        <v>54</v>
      </c>
      <c r="AD81" s="117">
        <v>21</v>
      </c>
      <c r="AE81" s="117">
        <v>64</v>
      </c>
      <c r="AF81" s="117">
        <v>76</v>
      </c>
      <c r="AG81" s="117">
        <v>1</v>
      </c>
      <c r="AH81" s="117">
        <v>46</v>
      </c>
      <c r="AI81" s="117">
        <v>31</v>
      </c>
      <c r="AJ81" s="117">
        <v>22</v>
      </c>
      <c r="AK81" s="117">
        <v>66</v>
      </c>
      <c r="AL81" s="117">
        <v>37</v>
      </c>
      <c r="AM81" s="117">
        <v>64</v>
      </c>
      <c r="AN81" s="117">
        <v>15</v>
      </c>
      <c r="AO81" s="117">
        <v>51</v>
      </c>
      <c r="AP81" s="117">
        <v>80</v>
      </c>
      <c r="AQ81" s="117">
        <v>69</v>
      </c>
      <c r="AR81" s="117">
        <v>39</v>
      </c>
      <c r="AS81" s="117">
        <v>2</v>
      </c>
      <c r="AT81" s="117">
        <v>69</v>
      </c>
      <c r="AU81" s="117">
        <v>37</v>
      </c>
      <c r="AV81" s="117">
        <v>76</v>
      </c>
      <c r="AW81" s="117">
        <v>53</v>
      </c>
      <c r="AX81" s="117">
        <v>41</v>
      </c>
      <c r="AY81" s="117">
        <v>13</v>
      </c>
      <c r="AZ81" s="117">
        <v>64</v>
      </c>
      <c r="BA81" s="117">
        <v>16</v>
      </c>
      <c r="BB81" s="117">
        <v>40</v>
      </c>
      <c r="BC81" s="117">
        <v>33</v>
      </c>
      <c r="BD81" s="117">
        <v>42</v>
      </c>
      <c r="BE81" s="117">
        <v>27</v>
      </c>
      <c r="BF81" s="117">
        <v>46</v>
      </c>
      <c r="BG81" s="117">
        <v>32</v>
      </c>
      <c r="BH81" s="117">
        <v>27</v>
      </c>
      <c r="BI81" s="117">
        <v>3</v>
      </c>
      <c r="BJ81" s="118" t="b">
        <f>OR(B171:BI171)</f>
        <v>0</v>
      </c>
    </row>
    <row r="82" spans="1:62" x14ac:dyDescent="0.2">
      <c r="A82" s="116">
        <v>79</v>
      </c>
      <c r="B82" s="119">
        <v>69</v>
      </c>
      <c r="C82" s="119">
        <v>68</v>
      </c>
      <c r="D82" s="119">
        <v>37</v>
      </c>
      <c r="E82" s="119">
        <v>68</v>
      </c>
      <c r="F82" s="119">
        <v>31</v>
      </c>
      <c r="G82" s="119">
        <v>31</v>
      </c>
      <c r="H82" s="119">
        <v>49</v>
      </c>
      <c r="I82" s="119">
        <v>64</v>
      </c>
      <c r="J82" s="119">
        <v>81</v>
      </c>
      <c r="K82" s="119">
        <v>55</v>
      </c>
      <c r="L82" s="119">
        <v>4</v>
      </c>
      <c r="M82" s="119">
        <v>59</v>
      </c>
      <c r="N82" s="119">
        <v>34</v>
      </c>
      <c r="O82" s="119">
        <v>51</v>
      </c>
      <c r="P82" s="119">
        <v>39</v>
      </c>
      <c r="Q82" s="119">
        <v>78</v>
      </c>
      <c r="R82" s="119">
        <v>58</v>
      </c>
      <c r="S82" s="119">
        <v>32</v>
      </c>
      <c r="T82" s="119">
        <v>48</v>
      </c>
      <c r="U82" s="119">
        <v>75</v>
      </c>
      <c r="V82" s="119">
        <v>72</v>
      </c>
      <c r="W82" s="119">
        <v>51</v>
      </c>
      <c r="X82" s="119">
        <v>24</v>
      </c>
      <c r="Y82" s="119">
        <v>30</v>
      </c>
      <c r="Z82" s="119">
        <v>14</v>
      </c>
      <c r="AA82" s="119">
        <v>10</v>
      </c>
      <c r="AB82" s="119">
        <v>36</v>
      </c>
      <c r="AC82" s="119">
        <v>25</v>
      </c>
      <c r="AD82" s="119">
        <v>25</v>
      </c>
      <c r="AE82" s="119">
        <v>41</v>
      </c>
      <c r="AF82" s="119">
        <v>55</v>
      </c>
      <c r="AG82" s="119">
        <v>55</v>
      </c>
      <c r="AH82" s="119">
        <v>69</v>
      </c>
      <c r="AI82" s="119">
        <v>6</v>
      </c>
      <c r="AJ82" s="119">
        <v>51</v>
      </c>
      <c r="AK82" s="119">
        <v>19</v>
      </c>
      <c r="AL82" s="119">
        <v>81</v>
      </c>
      <c r="AM82" s="119">
        <v>81</v>
      </c>
      <c r="AN82" s="119">
        <v>75</v>
      </c>
      <c r="AO82" s="119">
        <v>1</v>
      </c>
      <c r="AP82" s="119">
        <v>48</v>
      </c>
      <c r="AQ82" s="119">
        <v>69</v>
      </c>
      <c r="AR82" s="119">
        <v>5</v>
      </c>
      <c r="AS82" s="119">
        <v>44</v>
      </c>
      <c r="AT82" s="119">
        <v>17</v>
      </c>
      <c r="AU82" s="119">
        <v>76</v>
      </c>
      <c r="AV82" s="119">
        <v>78</v>
      </c>
      <c r="AW82" s="119">
        <v>53</v>
      </c>
      <c r="AX82" s="119">
        <v>45</v>
      </c>
      <c r="AY82" s="119">
        <v>12</v>
      </c>
      <c r="AZ82" s="119">
        <v>23</v>
      </c>
      <c r="BA82" s="119">
        <v>9</v>
      </c>
      <c r="BB82" s="119">
        <v>61</v>
      </c>
      <c r="BC82" s="119">
        <v>20</v>
      </c>
      <c r="BD82" s="119">
        <v>39</v>
      </c>
      <c r="BE82" s="119">
        <v>43</v>
      </c>
      <c r="BF82" s="119">
        <v>16</v>
      </c>
      <c r="BG82" s="119">
        <v>14</v>
      </c>
      <c r="BH82" s="119">
        <v>23</v>
      </c>
      <c r="BI82" s="119">
        <v>13</v>
      </c>
      <c r="BJ82" s="120" t="b">
        <f>OR(B174:BI174)</f>
        <v>0</v>
      </c>
    </row>
    <row r="83" spans="1:62" x14ac:dyDescent="0.2">
      <c r="A83" s="116">
        <v>80</v>
      </c>
      <c r="B83" s="117">
        <v>52</v>
      </c>
      <c r="C83" s="117">
        <v>72</v>
      </c>
      <c r="D83" s="117">
        <v>47</v>
      </c>
      <c r="E83" s="117">
        <v>52</v>
      </c>
      <c r="F83" s="117">
        <v>81</v>
      </c>
      <c r="G83" s="117">
        <v>55</v>
      </c>
      <c r="H83" s="117">
        <v>46</v>
      </c>
      <c r="I83" s="117">
        <v>19</v>
      </c>
      <c r="J83" s="117">
        <v>67</v>
      </c>
      <c r="K83" s="117">
        <v>23</v>
      </c>
      <c r="L83" s="117">
        <v>49</v>
      </c>
      <c r="M83" s="117">
        <v>36</v>
      </c>
      <c r="N83" s="117">
        <v>73</v>
      </c>
      <c r="O83" s="117">
        <v>52</v>
      </c>
      <c r="P83" s="117">
        <v>27</v>
      </c>
      <c r="Q83" s="117">
        <v>60</v>
      </c>
      <c r="R83" s="117">
        <v>49</v>
      </c>
      <c r="S83" s="117">
        <v>26</v>
      </c>
      <c r="T83" s="117">
        <v>23</v>
      </c>
      <c r="U83" s="117">
        <v>66</v>
      </c>
      <c r="V83" s="117">
        <v>50</v>
      </c>
      <c r="W83" s="117">
        <v>21</v>
      </c>
      <c r="X83" s="117">
        <v>8</v>
      </c>
      <c r="Y83" s="117">
        <v>6</v>
      </c>
      <c r="Z83" s="117">
        <v>70</v>
      </c>
      <c r="AA83" s="117">
        <v>58</v>
      </c>
      <c r="AB83" s="117">
        <v>62</v>
      </c>
      <c r="AC83" s="117">
        <v>53</v>
      </c>
      <c r="AD83" s="117">
        <v>15</v>
      </c>
      <c r="AE83" s="117">
        <v>64</v>
      </c>
      <c r="AF83" s="117">
        <v>13</v>
      </c>
      <c r="AG83" s="117">
        <v>31</v>
      </c>
      <c r="AH83" s="117">
        <v>19</v>
      </c>
      <c r="AI83" s="117">
        <v>80</v>
      </c>
      <c r="AJ83" s="117">
        <v>64</v>
      </c>
      <c r="AK83" s="117">
        <v>5</v>
      </c>
      <c r="AL83" s="117">
        <v>29</v>
      </c>
      <c r="AM83" s="117">
        <v>52</v>
      </c>
      <c r="AN83" s="117">
        <v>66</v>
      </c>
      <c r="AO83" s="117">
        <v>71</v>
      </c>
      <c r="AP83" s="117">
        <v>52</v>
      </c>
      <c r="AQ83" s="117">
        <v>65</v>
      </c>
      <c r="AR83" s="117">
        <v>32</v>
      </c>
      <c r="AS83" s="117">
        <v>71</v>
      </c>
      <c r="AT83" s="117">
        <v>44</v>
      </c>
      <c r="AU83" s="117">
        <v>80</v>
      </c>
      <c r="AV83" s="117">
        <v>63</v>
      </c>
      <c r="AW83" s="117">
        <v>12</v>
      </c>
      <c r="AX83" s="117">
        <v>51</v>
      </c>
      <c r="AY83" s="117">
        <v>18</v>
      </c>
      <c r="AZ83" s="117">
        <v>58</v>
      </c>
      <c r="BA83" s="117">
        <v>21</v>
      </c>
      <c r="BB83" s="117">
        <v>19</v>
      </c>
      <c r="BC83" s="117">
        <v>16</v>
      </c>
      <c r="BD83" s="117">
        <v>20</v>
      </c>
      <c r="BE83" s="117">
        <v>68</v>
      </c>
      <c r="BF83" s="117">
        <v>64</v>
      </c>
      <c r="BG83" s="117">
        <v>65</v>
      </c>
      <c r="BH83" s="117">
        <v>72</v>
      </c>
      <c r="BI83" s="117">
        <v>8</v>
      </c>
      <c r="BJ83" s="118" t="b">
        <f>OR(B174:BI174)</f>
        <v>0</v>
      </c>
    </row>
    <row r="84" spans="1:62" x14ac:dyDescent="0.2">
      <c r="A84" s="116">
        <v>81</v>
      </c>
      <c r="B84" s="119">
        <v>63</v>
      </c>
      <c r="C84" s="119">
        <v>80</v>
      </c>
      <c r="D84" s="119">
        <v>23</v>
      </c>
      <c r="E84" s="119">
        <v>29</v>
      </c>
      <c r="F84" s="119">
        <v>56</v>
      </c>
      <c r="G84" s="119">
        <v>3</v>
      </c>
      <c r="H84" s="119">
        <v>47</v>
      </c>
      <c r="I84" s="119">
        <v>14</v>
      </c>
      <c r="J84" s="119">
        <v>48</v>
      </c>
      <c r="K84" s="119">
        <v>76</v>
      </c>
      <c r="L84" s="119">
        <v>28</v>
      </c>
      <c r="M84" s="119">
        <v>22</v>
      </c>
      <c r="N84" s="119">
        <v>30</v>
      </c>
      <c r="O84" s="119">
        <v>41</v>
      </c>
      <c r="P84" s="119">
        <v>21</v>
      </c>
      <c r="Q84" s="119">
        <v>80</v>
      </c>
      <c r="R84" s="119">
        <v>2</v>
      </c>
      <c r="S84" s="119">
        <v>20</v>
      </c>
      <c r="T84" s="119">
        <v>39</v>
      </c>
      <c r="U84" s="119">
        <v>47</v>
      </c>
      <c r="V84" s="119">
        <v>52</v>
      </c>
      <c r="W84" s="119">
        <v>43</v>
      </c>
      <c r="X84" s="119">
        <v>27</v>
      </c>
      <c r="Y84" s="119">
        <v>10</v>
      </c>
      <c r="Z84" s="119">
        <v>80</v>
      </c>
      <c r="AA84" s="119">
        <v>42</v>
      </c>
      <c r="AB84" s="119">
        <v>13</v>
      </c>
      <c r="AC84" s="119">
        <v>78</v>
      </c>
      <c r="AD84" s="119">
        <v>56</v>
      </c>
      <c r="AE84" s="119">
        <v>28</v>
      </c>
      <c r="AF84" s="119">
        <v>12</v>
      </c>
      <c r="AG84" s="119">
        <v>20</v>
      </c>
      <c r="AH84" s="119">
        <v>55</v>
      </c>
      <c r="AI84" s="119">
        <v>56</v>
      </c>
      <c r="AJ84" s="119">
        <v>9</v>
      </c>
      <c r="AK84" s="119">
        <v>34</v>
      </c>
      <c r="AL84" s="119">
        <v>33</v>
      </c>
      <c r="AM84" s="119">
        <v>25</v>
      </c>
      <c r="AN84" s="119">
        <v>32</v>
      </c>
      <c r="AO84" s="119">
        <v>10</v>
      </c>
      <c r="AP84" s="119">
        <v>5</v>
      </c>
      <c r="AQ84" s="119">
        <v>47</v>
      </c>
      <c r="AR84" s="119">
        <v>81</v>
      </c>
      <c r="AS84" s="119">
        <v>80</v>
      </c>
      <c r="AT84" s="119">
        <v>38</v>
      </c>
      <c r="AU84" s="119">
        <v>25</v>
      </c>
      <c r="AV84" s="119">
        <v>17</v>
      </c>
      <c r="AW84" s="119">
        <v>49</v>
      </c>
      <c r="AX84" s="119">
        <v>74</v>
      </c>
      <c r="AY84" s="119">
        <v>51</v>
      </c>
      <c r="AZ84" s="119">
        <v>37</v>
      </c>
      <c r="BA84" s="119">
        <v>73</v>
      </c>
      <c r="BB84" s="119">
        <v>16</v>
      </c>
      <c r="BC84" s="119">
        <v>52</v>
      </c>
      <c r="BD84" s="119">
        <v>54</v>
      </c>
      <c r="BE84" s="119">
        <v>72</v>
      </c>
      <c r="BF84" s="119">
        <v>38</v>
      </c>
      <c r="BG84" s="119">
        <v>37</v>
      </c>
      <c r="BH84" s="119">
        <v>22</v>
      </c>
      <c r="BI84" s="119">
        <v>79</v>
      </c>
      <c r="BJ84" s="120" t="b">
        <f>OR(B174:BI174)</f>
        <v>0</v>
      </c>
    </row>
    <row r="85" spans="1:62" x14ac:dyDescent="0.2">
      <c r="A85" s="116">
        <v>82</v>
      </c>
      <c r="B85" s="117">
        <v>40</v>
      </c>
      <c r="C85" s="117">
        <v>31</v>
      </c>
      <c r="D85" s="117">
        <v>31</v>
      </c>
      <c r="E85" s="117">
        <v>7</v>
      </c>
      <c r="F85" s="117">
        <v>80</v>
      </c>
      <c r="G85" s="117">
        <v>79</v>
      </c>
      <c r="H85" s="117">
        <v>3</v>
      </c>
      <c r="I85" s="117">
        <v>81</v>
      </c>
      <c r="J85" s="117">
        <v>49</v>
      </c>
      <c r="K85" s="117">
        <v>46</v>
      </c>
      <c r="L85" s="117">
        <v>37</v>
      </c>
      <c r="M85" s="117">
        <v>63</v>
      </c>
      <c r="N85" s="117">
        <v>41</v>
      </c>
      <c r="O85" s="117">
        <v>17</v>
      </c>
      <c r="P85" s="117">
        <v>26</v>
      </c>
      <c r="Q85" s="117">
        <v>66</v>
      </c>
      <c r="R85" s="117">
        <v>39</v>
      </c>
      <c r="S85" s="117">
        <v>45</v>
      </c>
      <c r="T85" s="117">
        <v>14</v>
      </c>
      <c r="U85" s="117">
        <v>12</v>
      </c>
      <c r="V85" s="117">
        <v>48</v>
      </c>
      <c r="W85" s="117">
        <v>52</v>
      </c>
      <c r="X85" s="117">
        <v>52</v>
      </c>
      <c r="Y85" s="117">
        <v>68</v>
      </c>
      <c r="Z85" s="117">
        <v>37</v>
      </c>
      <c r="AA85" s="117">
        <v>29</v>
      </c>
      <c r="AB85" s="117">
        <v>70</v>
      </c>
      <c r="AC85" s="117">
        <v>28</v>
      </c>
      <c r="AD85" s="117">
        <v>57</v>
      </c>
      <c r="AE85" s="117">
        <v>75</v>
      </c>
      <c r="AF85" s="117">
        <v>13</v>
      </c>
      <c r="AG85" s="117">
        <v>35</v>
      </c>
      <c r="AH85" s="117">
        <v>28</v>
      </c>
      <c r="AI85" s="117">
        <v>6</v>
      </c>
      <c r="AJ85" s="117">
        <v>67</v>
      </c>
      <c r="AK85" s="117">
        <v>79</v>
      </c>
      <c r="AL85" s="117">
        <v>8</v>
      </c>
      <c r="AM85" s="117">
        <v>28</v>
      </c>
      <c r="AN85" s="117">
        <v>4</v>
      </c>
      <c r="AO85" s="117">
        <v>69</v>
      </c>
      <c r="AP85" s="117">
        <v>59</v>
      </c>
      <c r="AQ85" s="117">
        <v>4</v>
      </c>
      <c r="AR85" s="117">
        <v>40</v>
      </c>
      <c r="AS85" s="117">
        <v>41</v>
      </c>
      <c r="AT85" s="117">
        <v>22</v>
      </c>
      <c r="AU85" s="117">
        <v>32</v>
      </c>
      <c r="AV85" s="117">
        <v>66</v>
      </c>
      <c r="AW85" s="117">
        <v>10</v>
      </c>
      <c r="AX85" s="117">
        <v>9</v>
      </c>
      <c r="AY85" s="117">
        <v>27</v>
      </c>
      <c r="AZ85" s="117">
        <v>6</v>
      </c>
      <c r="BA85" s="117">
        <v>63</v>
      </c>
      <c r="BB85" s="117">
        <v>14</v>
      </c>
      <c r="BC85" s="117">
        <v>61</v>
      </c>
      <c r="BD85" s="117">
        <v>73</v>
      </c>
      <c r="BE85" s="117">
        <v>75</v>
      </c>
      <c r="BF85" s="117">
        <v>47</v>
      </c>
      <c r="BG85" s="117">
        <v>10</v>
      </c>
      <c r="BH85" s="117">
        <v>10</v>
      </c>
      <c r="BI85" s="117">
        <v>56</v>
      </c>
      <c r="BJ85" s="118" t="b">
        <f>OR(B177:BI177)</f>
        <v>0</v>
      </c>
    </row>
    <row r="86" spans="1:62" x14ac:dyDescent="0.2">
      <c r="A86" s="116">
        <v>83</v>
      </c>
      <c r="B86" s="119">
        <v>24</v>
      </c>
      <c r="C86" s="119">
        <v>59</v>
      </c>
      <c r="D86" s="119">
        <v>7</v>
      </c>
      <c r="E86" s="119">
        <v>8</v>
      </c>
      <c r="F86" s="119">
        <v>14</v>
      </c>
      <c r="G86" s="119">
        <v>61</v>
      </c>
      <c r="H86" s="119">
        <v>7</v>
      </c>
      <c r="I86" s="119">
        <v>54</v>
      </c>
      <c r="J86" s="119">
        <v>78</v>
      </c>
      <c r="K86" s="119">
        <v>50</v>
      </c>
      <c r="L86" s="119">
        <v>50</v>
      </c>
      <c r="M86" s="119">
        <v>19</v>
      </c>
      <c r="N86" s="119">
        <v>5</v>
      </c>
      <c r="O86" s="119">
        <v>79</v>
      </c>
      <c r="P86" s="119">
        <v>50</v>
      </c>
      <c r="Q86" s="119">
        <v>2</v>
      </c>
      <c r="R86" s="119">
        <v>22</v>
      </c>
      <c r="S86" s="119">
        <v>50</v>
      </c>
      <c r="T86" s="119">
        <v>6</v>
      </c>
      <c r="U86" s="119">
        <v>81</v>
      </c>
      <c r="V86" s="119">
        <v>61</v>
      </c>
      <c r="W86" s="119">
        <v>68</v>
      </c>
      <c r="X86" s="119">
        <v>26</v>
      </c>
      <c r="Y86" s="119">
        <v>19</v>
      </c>
      <c r="Z86" s="119">
        <v>73</v>
      </c>
      <c r="AA86" s="119">
        <v>6</v>
      </c>
      <c r="AB86" s="119">
        <v>71</v>
      </c>
      <c r="AC86" s="119">
        <v>16</v>
      </c>
      <c r="AD86" s="119">
        <v>81</v>
      </c>
      <c r="AE86" s="119">
        <v>58</v>
      </c>
      <c r="AF86" s="119">
        <v>70</v>
      </c>
      <c r="AG86" s="119">
        <v>16</v>
      </c>
      <c r="AH86" s="119">
        <v>36</v>
      </c>
      <c r="AI86" s="119">
        <v>22</v>
      </c>
      <c r="AJ86" s="119">
        <v>13</v>
      </c>
      <c r="AK86" s="119">
        <v>6</v>
      </c>
      <c r="AL86" s="119">
        <v>67</v>
      </c>
      <c r="AM86" s="119">
        <v>39</v>
      </c>
      <c r="AN86" s="119">
        <v>62</v>
      </c>
      <c r="AO86" s="119">
        <v>29</v>
      </c>
      <c r="AP86" s="119">
        <v>3</v>
      </c>
      <c r="AQ86" s="119">
        <v>31</v>
      </c>
      <c r="AR86" s="119">
        <v>65</v>
      </c>
      <c r="AS86" s="119">
        <v>81</v>
      </c>
      <c r="AT86" s="119">
        <v>76</v>
      </c>
      <c r="AU86" s="119">
        <v>51</v>
      </c>
      <c r="AV86" s="119">
        <v>67</v>
      </c>
      <c r="AW86" s="119">
        <v>15</v>
      </c>
      <c r="AX86" s="119">
        <v>75</v>
      </c>
      <c r="AY86" s="119">
        <v>73</v>
      </c>
      <c r="AZ86" s="119">
        <v>69</v>
      </c>
      <c r="BA86" s="119">
        <v>30</v>
      </c>
      <c r="BB86" s="119">
        <v>23</v>
      </c>
      <c r="BC86" s="119">
        <v>40</v>
      </c>
      <c r="BD86" s="119">
        <v>12</v>
      </c>
      <c r="BE86" s="119">
        <v>58</v>
      </c>
      <c r="BF86" s="119">
        <v>30</v>
      </c>
      <c r="BG86" s="119">
        <v>43</v>
      </c>
      <c r="BH86" s="119">
        <v>9</v>
      </c>
      <c r="BI86" s="119">
        <v>6</v>
      </c>
      <c r="BJ86" s="120" t="b">
        <f>OR(B177:BI177)</f>
        <v>0</v>
      </c>
    </row>
    <row r="87" spans="1:62" x14ac:dyDescent="0.2">
      <c r="A87" s="116">
        <v>84</v>
      </c>
      <c r="B87" s="117">
        <v>46</v>
      </c>
      <c r="C87" s="117">
        <v>3</v>
      </c>
      <c r="D87" s="117">
        <v>25</v>
      </c>
      <c r="E87" s="117">
        <v>48</v>
      </c>
      <c r="F87" s="117">
        <v>67</v>
      </c>
      <c r="G87" s="117">
        <v>56</v>
      </c>
      <c r="H87" s="117">
        <v>12</v>
      </c>
      <c r="I87" s="117">
        <v>30</v>
      </c>
      <c r="J87" s="117">
        <v>81</v>
      </c>
      <c r="K87" s="117">
        <v>62</v>
      </c>
      <c r="L87" s="117">
        <v>20</v>
      </c>
      <c r="M87" s="117">
        <v>16</v>
      </c>
      <c r="N87" s="117">
        <v>55</v>
      </c>
      <c r="O87" s="117">
        <v>47</v>
      </c>
      <c r="P87" s="117">
        <v>39</v>
      </c>
      <c r="Q87" s="117">
        <v>47</v>
      </c>
      <c r="R87" s="117">
        <v>37</v>
      </c>
      <c r="S87" s="117">
        <v>75</v>
      </c>
      <c r="T87" s="117">
        <v>59</v>
      </c>
      <c r="U87" s="117">
        <v>43</v>
      </c>
      <c r="V87" s="117">
        <v>37</v>
      </c>
      <c r="W87" s="117">
        <v>11</v>
      </c>
      <c r="X87" s="117">
        <v>66</v>
      </c>
      <c r="Y87" s="117">
        <v>57</v>
      </c>
      <c r="Z87" s="117">
        <v>71</v>
      </c>
      <c r="AA87" s="117">
        <v>32</v>
      </c>
      <c r="AB87" s="117">
        <v>77</v>
      </c>
      <c r="AC87" s="117">
        <v>53</v>
      </c>
      <c r="AD87" s="117">
        <v>38</v>
      </c>
      <c r="AE87" s="117">
        <v>57</v>
      </c>
      <c r="AF87" s="117">
        <v>72</v>
      </c>
      <c r="AG87" s="117">
        <v>31</v>
      </c>
      <c r="AH87" s="117">
        <v>1</v>
      </c>
      <c r="AI87" s="117">
        <v>2</v>
      </c>
      <c r="AJ87" s="117">
        <v>38</v>
      </c>
      <c r="AK87" s="117">
        <v>30</v>
      </c>
      <c r="AL87" s="117">
        <v>42</v>
      </c>
      <c r="AM87" s="117">
        <v>76</v>
      </c>
      <c r="AN87" s="117">
        <v>48</v>
      </c>
      <c r="AO87" s="117">
        <v>59</v>
      </c>
      <c r="AP87" s="117">
        <v>72</v>
      </c>
      <c r="AQ87" s="117">
        <v>41</v>
      </c>
      <c r="AR87" s="117">
        <v>42</v>
      </c>
      <c r="AS87" s="117">
        <v>24</v>
      </c>
      <c r="AT87" s="117">
        <v>47</v>
      </c>
      <c r="AU87" s="117">
        <v>41</v>
      </c>
      <c r="AV87" s="117">
        <v>45</v>
      </c>
      <c r="AW87" s="117">
        <v>33</v>
      </c>
      <c r="AX87" s="117">
        <v>41</v>
      </c>
      <c r="AY87" s="117">
        <v>51</v>
      </c>
      <c r="AZ87" s="117">
        <v>9</v>
      </c>
      <c r="BA87" s="117">
        <v>37</v>
      </c>
      <c r="BB87" s="117">
        <v>50</v>
      </c>
      <c r="BC87" s="117">
        <v>62</v>
      </c>
      <c r="BD87" s="117">
        <v>66</v>
      </c>
      <c r="BE87" s="117">
        <v>51</v>
      </c>
      <c r="BF87" s="117">
        <v>31</v>
      </c>
      <c r="BG87" s="117">
        <v>73</v>
      </c>
      <c r="BH87" s="117">
        <v>63</v>
      </c>
      <c r="BI87" s="117">
        <v>81</v>
      </c>
      <c r="BJ87" s="118" t="b">
        <f>OR(B177:BI177)</f>
        <v>0</v>
      </c>
    </row>
    <row r="88" spans="1:62" x14ac:dyDescent="0.2">
      <c r="A88" s="116">
        <v>85</v>
      </c>
      <c r="B88" s="119">
        <v>38</v>
      </c>
      <c r="C88" s="119">
        <v>14</v>
      </c>
      <c r="D88" s="119">
        <v>33</v>
      </c>
      <c r="E88" s="119">
        <v>56</v>
      </c>
      <c r="F88" s="119">
        <v>36</v>
      </c>
      <c r="G88" s="119">
        <v>13</v>
      </c>
      <c r="H88" s="119">
        <v>66</v>
      </c>
      <c r="I88" s="119">
        <v>23</v>
      </c>
      <c r="J88" s="119">
        <v>43</v>
      </c>
      <c r="K88" s="119">
        <v>77</v>
      </c>
      <c r="L88" s="119">
        <v>22</v>
      </c>
      <c r="M88" s="119">
        <v>18</v>
      </c>
      <c r="N88" s="119">
        <v>17</v>
      </c>
      <c r="O88" s="119">
        <v>28</v>
      </c>
      <c r="P88" s="119">
        <v>74</v>
      </c>
      <c r="Q88" s="119">
        <v>39</v>
      </c>
      <c r="R88" s="119">
        <v>77</v>
      </c>
      <c r="S88" s="119">
        <v>9</v>
      </c>
      <c r="T88" s="119">
        <v>58</v>
      </c>
      <c r="U88" s="119">
        <v>65</v>
      </c>
      <c r="V88" s="119">
        <v>38</v>
      </c>
      <c r="W88" s="119">
        <v>3</v>
      </c>
      <c r="X88" s="119">
        <v>21</v>
      </c>
      <c r="Y88" s="119">
        <v>63</v>
      </c>
      <c r="Z88" s="119">
        <v>44</v>
      </c>
      <c r="AA88" s="119">
        <v>34</v>
      </c>
      <c r="AB88" s="119">
        <v>34</v>
      </c>
      <c r="AC88" s="119">
        <v>5</v>
      </c>
      <c r="AD88" s="119">
        <v>48</v>
      </c>
      <c r="AE88" s="119">
        <v>5</v>
      </c>
      <c r="AF88" s="119">
        <v>37</v>
      </c>
      <c r="AG88" s="119">
        <v>6</v>
      </c>
      <c r="AH88" s="119">
        <v>73</v>
      </c>
      <c r="AI88" s="119">
        <v>36</v>
      </c>
      <c r="AJ88" s="119">
        <v>11</v>
      </c>
      <c r="AK88" s="119">
        <v>27</v>
      </c>
      <c r="AL88" s="119">
        <v>74</v>
      </c>
      <c r="AM88" s="119">
        <v>66</v>
      </c>
      <c r="AN88" s="119">
        <v>16</v>
      </c>
      <c r="AO88" s="119">
        <v>8</v>
      </c>
      <c r="AP88" s="119">
        <v>19</v>
      </c>
      <c r="AQ88" s="119">
        <v>45</v>
      </c>
      <c r="AR88" s="119">
        <v>19</v>
      </c>
      <c r="AS88" s="119">
        <v>10</v>
      </c>
      <c r="AT88" s="119">
        <v>16</v>
      </c>
      <c r="AU88" s="119">
        <v>11</v>
      </c>
      <c r="AV88" s="119">
        <v>41</v>
      </c>
      <c r="AW88" s="119">
        <v>9</v>
      </c>
      <c r="AX88" s="119">
        <v>43</v>
      </c>
      <c r="AY88" s="119">
        <v>36</v>
      </c>
      <c r="AZ88" s="119">
        <v>43</v>
      </c>
      <c r="BA88" s="119">
        <v>52</v>
      </c>
      <c r="BB88" s="119">
        <v>64</v>
      </c>
      <c r="BC88" s="119">
        <v>62</v>
      </c>
      <c r="BD88" s="119">
        <v>52</v>
      </c>
      <c r="BE88" s="119">
        <v>43</v>
      </c>
      <c r="BF88" s="119">
        <v>80</v>
      </c>
      <c r="BG88" s="119">
        <v>72</v>
      </c>
      <c r="BH88" s="119">
        <v>38</v>
      </c>
      <c r="BI88" s="119">
        <v>5</v>
      </c>
      <c r="BJ88" s="120" t="b">
        <f>OR(B180:BI180)</f>
        <v>0</v>
      </c>
    </row>
    <row r="89" spans="1:62" x14ac:dyDescent="0.2">
      <c r="A89" s="116">
        <v>86</v>
      </c>
      <c r="B89" s="117">
        <v>13</v>
      </c>
      <c r="C89" s="117">
        <v>57</v>
      </c>
      <c r="D89" s="117">
        <v>44</v>
      </c>
      <c r="E89" s="117">
        <v>18</v>
      </c>
      <c r="F89" s="117">
        <v>23</v>
      </c>
      <c r="G89" s="117">
        <v>9</v>
      </c>
      <c r="H89" s="117">
        <v>55</v>
      </c>
      <c r="I89" s="117">
        <v>13</v>
      </c>
      <c r="J89" s="117">
        <v>40</v>
      </c>
      <c r="K89" s="117">
        <v>64</v>
      </c>
      <c r="L89" s="117">
        <v>58</v>
      </c>
      <c r="M89" s="117">
        <v>32</v>
      </c>
      <c r="N89" s="117">
        <v>47</v>
      </c>
      <c r="O89" s="117">
        <v>4</v>
      </c>
      <c r="P89" s="117">
        <v>58</v>
      </c>
      <c r="Q89" s="117">
        <v>73</v>
      </c>
      <c r="R89" s="117">
        <v>17</v>
      </c>
      <c r="S89" s="117">
        <v>26</v>
      </c>
      <c r="T89" s="117">
        <v>63</v>
      </c>
      <c r="U89" s="117">
        <v>41</v>
      </c>
      <c r="V89" s="117">
        <v>73</v>
      </c>
      <c r="W89" s="117">
        <v>77</v>
      </c>
      <c r="X89" s="117">
        <v>20</v>
      </c>
      <c r="Y89" s="117">
        <v>34</v>
      </c>
      <c r="Z89" s="117">
        <v>34</v>
      </c>
      <c r="AA89" s="117">
        <v>48</v>
      </c>
      <c r="AB89" s="117">
        <v>25</v>
      </c>
      <c r="AC89" s="117">
        <v>68</v>
      </c>
      <c r="AD89" s="117">
        <v>46</v>
      </c>
      <c r="AE89" s="117">
        <v>34</v>
      </c>
      <c r="AF89" s="117">
        <v>34</v>
      </c>
      <c r="AG89" s="117">
        <v>69</v>
      </c>
      <c r="AH89" s="117">
        <v>30</v>
      </c>
      <c r="AI89" s="117">
        <v>26</v>
      </c>
      <c r="AJ89" s="117">
        <v>79</v>
      </c>
      <c r="AK89" s="117">
        <v>52</v>
      </c>
      <c r="AL89" s="117">
        <v>47</v>
      </c>
      <c r="AM89" s="117">
        <v>79</v>
      </c>
      <c r="AN89" s="117">
        <v>21</v>
      </c>
      <c r="AO89" s="117">
        <v>76</v>
      </c>
      <c r="AP89" s="117">
        <v>61</v>
      </c>
      <c r="AQ89" s="117">
        <v>11</v>
      </c>
      <c r="AR89" s="117">
        <v>73</v>
      </c>
      <c r="AS89" s="117">
        <v>19</v>
      </c>
      <c r="AT89" s="117">
        <v>49</v>
      </c>
      <c r="AU89" s="117">
        <v>54</v>
      </c>
      <c r="AV89" s="117">
        <v>31</v>
      </c>
      <c r="AW89" s="117">
        <v>49</v>
      </c>
      <c r="AX89" s="117">
        <v>69</v>
      </c>
      <c r="AY89" s="117">
        <v>7</v>
      </c>
      <c r="AZ89" s="117">
        <v>37</v>
      </c>
      <c r="BA89" s="117">
        <v>26</v>
      </c>
      <c r="BB89" s="117">
        <v>11</v>
      </c>
      <c r="BC89" s="117">
        <v>4</v>
      </c>
      <c r="BD89" s="117">
        <v>5</v>
      </c>
      <c r="BE89" s="117">
        <v>49</v>
      </c>
      <c r="BF89" s="117">
        <v>33</v>
      </c>
      <c r="BG89" s="117">
        <v>56</v>
      </c>
      <c r="BH89" s="117">
        <v>10</v>
      </c>
      <c r="BI89" s="117">
        <v>78</v>
      </c>
      <c r="BJ89" s="118" t="b">
        <f>OR(B180:BI180)</f>
        <v>0</v>
      </c>
    </row>
    <row r="90" spans="1:62" x14ac:dyDescent="0.2">
      <c r="A90" s="116">
        <v>87</v>
      </c>
      <c r="B90" s="119">
        <v>21</v>
      </c>
      <c r="C90" s="119">
        <v>30</v>
      </c>
      <c r="D90" s="119">
        <v>41</v>
      </c>
      <c r="E90" s="119">
        <v>44</v>
      </c>
      <c r="F90" s="119">
        <v>72</v>
      </c>
      <c r="G90" s="119">
        <v>15</v>
      </c>
      <c r="H90" s="119">
        <v>24</v>
      </c>
      <c r="I90" s="119">
        <v>18</v>
      </c>
      <c r="J90" s="119">
        <v>14</v>
      </c>
      <c r="K90" s="119">
        <v>25</v>
      </c>
      <c r="L90" s="119">
        <v>29</v>
      </c>
      <c r="M90" s="119">
        <v>70</v>
      </c>
      <c r="N90" s="119">
        <v>38</v>
      </c>
      <c r="O90" s="119">
        <v>39</v>
      </c>
      <c r="P90" s="119">
        <v>52</v>
      </c>
      <c r="Q90" s="119">
        <v>47</v>
      </c>
      <c r="R90" s="119">
        <v>51</v>
      </c>
      <c r="S90" s="119">
        <v>39</v>
      </c>
      <c r="T90" s="119">
        <v>55</v>
      </c>
      <c r="U90" s="119">
        <v>26</v>
      </c>
      <c r="V90" s="119">
        <v>17</v>
      </c>
      <c r="W90" s="119">
        <v>27</v>
      </c>
      <c r="X90" s="119">
        <v>40</v>
      </c>
      <c r="Y90" s="119">
        <v>73</v>
      </c>
      <c r="Z90" s="119">
        <v>29</v>
      </c>
      <c r="AA90" s="119">
        <v>19</v>
      </c>
      <c r="AB90" s="119">
        <v>21</v>
      </c>
      <c r="AC90" s="119">
        <v>2</v>
      </c>
      <c r="AD90" s="119">
        <v>32</v>
      </c>
      <c r="AE90" s="119">
        <v>60</v>
      </c>
      <c r="AF90" s="119">
        <v>70</v>
      </c>
      <c r="AG90" s="119">
        <v>13</v>
      </c>
      <c r="AH90" s="119">
        <v>11</v>
      </c>
      <c r="AI90" s="119">
        <v>6</v>
      </c>
      <c r="AJ90" s="119">
        <v>17</v>
      </c>
      <c r="AK90" s="119">
        <v>70</v>
      </c>
      <c r="AL90" s="119">
        <v>41</v>
      </c>
      <c r="AM90" s="119">
        <v>14</v>
      </c>
      <c r="AN90" s="119">
        <v>74</v>
      </c>
      <c r="AO90" s="119">
        <v>44</v>
      </c>
      <c r="AP90" s="119">
        <v>38</v>
      </c>
      <c r="AQ90" s="119">
        <v>33</v>
      </c>
      <c r="AR90" s="119">
        <v>18</v>
      </c>
      <c r="AS90" s="119">
        <v>16</v>
      </c>
      <c r="AT90" s="119">
        <v>5</v>
      </c>
      <c r="AU90" s="119">
        <v>33</v>
      </c>
      <c r="AV90" s="119">
        <v>14</v>
      </c>
      <c r="AW90" s="119">
        <v>63</v>
      </c>
      <c r="AX90" s="119">
        <v>58</v>
      </c>
      <c r="AY90" s="119">
        <v>3</v>
      </c>
      <c r="AZ90" s="119">
        <v>8</v>
      </c>
      <c r="BA90" s="119">
        <v>1</v>
      </c>
      <c r="BB90" s="119">
        <v>45</v>
      </c>
      <c r="BC90" s="119">
        <v>8</v>
      </c>
      <c r="BD90" s="119">
        <v>30</v>
      </c>
      <c r="BE90" s="119">
        <v>81</v>
      </c>
      <c r="BF90" s="119">
        <v>7</v>
      </c>
      <c r="BG90" s="119">
        <v>63</v>
      </c>
      <c r="BH90" s="119">
        <v>64</v>
      </c>
      <c r="BI90" s="119">
        <v>12</v>
      </c>
      <c r="BJ90" s="120" t="b">
        <f>OR(B180:BI180)</f>
        <v>0</v>
      </c>
    </row>
    <row r="91" spans="1:62" x14ac:dyDescent="0.2">
      <c r="A91" s="116">
        <v>88</v>
      </c>
      <c r="B91" s="117">
        <v>12</v>
      </c>
      <c r="C91" s="117">
        <v>6</v>
      </c>
      <c r="D91" s="117">
        <v>21</v>
      </c>
      <c r="E91" s="117">
        <v>70</v>
      </c>
      <c r="F91" s="117">
        <v>44</v>
      </c>
      <c r="G91" s="117">
        <v>39</v>
      </c>
      <c r="H91" s="117">
        <v>22</v>
      </c>
      <c r="I91" s="117">
        <v>47</v>
      </c>
      <c r="J91" s="117">
        <v>27</v>
      </c>
      <c r="K91" s="117">
        <v>64</v>
      </c>
      <c r="L91" s="117">
        <v>64</v>
      </c>
      <c r="M91" s="117">
        <v>23</v>
      </c>
      <c r="N91" s="117">
        <v>28</v>
      </c>
      <c r="O91" s="117">
        <v>4</v>
      </c>
      <c r="P91" s="117">
        <v>39</v>
      </c>
      <c r="Q91" s="117">
        <v>2</v>
      </c>
      <c r="R91" s="117">
        <v>20</v>
      </c>
      <c r="S91" s="117">
        <v>18</v>
      </c>
      <c r="T91" s="117">
        <v>42</v>
      </c>
      <c r="U91" s="117">
        <v>6</v>
      </c>
      <c r="V91" s="117">
        <v>22</v>
      </c>
      <c r="W91" s="117">
        <v>31</v>
      </c>
      <c r="X91" s="117">
        <v>35</v>
      </c>
      <c r="Y91" s="117">
        <v>11</v>
      </c>
      <c r="Z91" s="117">
        <v>47</v>
      </c>
      <c r="AA91" s="117">
        <v>76</v>
      </c>
      <c r="AB91" s="117">
        <v>73</v>
      </c>
      <c r="AC91" s="117">
        <v>14</v>
      </c>
      <c r="AD91" s="117">
        <v>7</v>
      </c>
      <c r="AE91" s="117">
        <v>58</v>
      </c>
      <c r="AF91" s="117">
        <v>52</v>
      </c>
      <c r="AG91" s="117">
        <v>39</v>
      </c>
      <c r="AH91" s="117">
        <v>35</v>
      </c>
      <c r="AI91" s="117">
        <v>9</v>
      </c>
      <c r="AJ91" s="117">
        <v>21</v>
      </c>
      <c r="AK91" s="117">
        <v>48</v>
      </c>
      <c r="AL91" s="117">
        <v>12</v>
      </c>
      <c r="AM91" s="117">
        <v>8</v>
      </c>
      <c r="AN91" s="117">
        <v>36</v>
      </c>
      <c r="AO91" s="117">
        <v>9</v>
      </c>
      <c r="AP91" s="117">
        <v>62</v>
      </c>
      <c r="AQ91" s="117">
        <v>38</v>
      </c>
      <c r="AR91" s="117">
        <v>58</v>
      </c>
      <c r="AS91" s="117">
        <v>24</v>
      </c>
      <c r="AT91" s="117">
        <v>30</v>
      </c>
      <c r="AU91" s="117">
        <v>54</v>
      </c>
      <c r="AV91" s="117">
        <v>75</v>
      </c>
      <c r="AW91" s="117">
        <v>69</v>
      </c>
      <c r="AX91" s="117">
        <v>8</v>
      </c>
      <c r="AY91" s="117">
        <v>22</v>
      </c>
      <c r="AZ91" s="117">
        <v>48</v>
      </c>
      <c r="BA91" s="117">
        <v>14</v>
      </c>
      <c r="BB91" s="117">
        <v>3</v>
      </c>
      <c r="BC91" s="117">
        <v>67</v>
      </c>
      <c r="BD91" s="117">
        <v>54</v>
      </c>
      <c r="BE91" s="117">
        <v>52</v>
      </c>
      <c r="BF91" s="117">
        <v>75</v>
      </c>
      <c r="BG91" s="117">
        <v>26</v>
      </c>
      <c r="BH91" s="117">
        <v>37</v>
      </c>
      <c r="BI91" s="117">
        <v>56</v>
      </c>
      <c r="BJ91" s="118" t="b">
        <f>OR(B183:BI183)</f>
        <v>0</v>
      </c>
    </row>
    <row r="92" spans="1:62" x14ac:dyDescent="0.2">
      <c r="A92" s="116">
        <v>89</v>
      </c>
      <c r="B92" s="119">
        <v>57</v>
      </c>
      <c r="C92" s="119">
        <v>39</v>
      </c>
      <c r="D92" s="119">
        <v>41</v>
      </c>
      <c r="E92" s="119">
        <v>54</v>
      </c>
      <c r="F92" s="119">
        <v>55</v>
      </c>
      <c r="G92" s="119">
        <v>54</v>
      </c>
      <c r="H92" s="119">
        <v>9</v>
      </c>
      <c r="I92" s="119">
        <v>57</v>
      </c>
      <c r="J92" s="119">
        <v>21</v>
      </c>
      <c r="K92" s="119">
        <v>29</v>
      </c>
      <c r="L92" s="119">
        <v>13</v>
      </c>
      <c r="M92" s="119">
        <v>12</v>
      </c>
      <c r="N92" s="119">
        <v>10</v>
      </c>
      <c r="O92" s="119">
        <v>52</v>
      </c>
      <c r="P92" s="119">
        <v>4</v>
      </c>
      <c r="Q92" s="119">
        <v>75</v>
      </c>
      <c r="R92" s="119">
        <v>15</v>
      </c>
      <c r="S92" s="119">
        <v>52</v>
      </c>
      <c r="T92" s="119">
        <v>79</v>
      </c>
      <c r="U92" s="119">
        <v>70</v>
      </c>
      <c r="V92" s="119">
        <v>57</v>
      </c>
      <c r="W92" s="119">
        <v>72</v>
      </c>
      <c r="X92" s="119">
        <v>47</v>
      </c>
      <c r="Y92" s="119">
        <v>6</v>
      </c>
      <c r="Z92" s="119">
        <v>36</v>
      </c>
      <c r="AA92" s="119">
        <v>81</v>
      </c>
      <c r="AB92" s="119">
        <v>12</v>
      </c>
      <c r="AC92" s="119">
        <v>22</v>
      </c>
      <c r="AD92" s="119">
        <v>50</v>
      </c>
      <c r="AE92" s="119">
        <v>15</v>
      </c>
      <c r="AF92" s="119">
        <v>6</v>
      </c>
      <c r="AG92" s="119">
        <v>28</v>
      </c>
      <c r="AH92" s="119">
        <v>22</v>
      </c>
      <c r="AI92" s="119">
        <v>71</v>
      </c>
      <c r="AJ92" s="119">
        <v>32</v>
      </c>
      <c r="AK92" s="119">
        <v>17</v>
      </c>
      <c r="AL92" s="119">
        <v>78</v>
      </c>
      <c r="AM92" s="119">
        <v>51</v>
      </c>
      <c r="AN92" s="119">
        <v>73</v>
      </c>
      <c r="AO92" s="119">
        <v>31</v>
      </c>
      <c r="AP92" s="119">
        <v>48</v>
      </c>
      <c r="AQ92" s="119">
        <v>46</v>
      </c>
      <c r="AR92" s="119">
        <v>60</v>
      </c>
      <c r="AS92" s="119">
        <v>62</v>
      </c>
      <c r="AT92" s="119">
        <v>70</v>
      </c>
      <c r="AU92" s="119">
        <v>2</v>
      </c>
      <c r="AV92" s="119">
        <v>6</v>
      </c>
      <c r="AW92" s="119">
        <v>52</v>
      </c>
      <c r="AX92" s="119">
        <v>35</v>
      </c>
      <c r="AY92" s="119">
        <v>48</v>
      </c>
      <c r="AZ92" s="119">
        <v>80</v>
      </c>
      <c r="BA92" s="119">
        <v>46</v>
      </c>
      <c r="BB92" s="119">
        <v>8</v>
      </c>
      <c r="BC92" s="119">
        <v>39</v>
      </c>
      <c r="BD92" s="119">
        <v>53</v>
      </c>
      <c r="BE92" s="119">
        <v>64</v>
      </c>
      <c r="BF92" s="119">
        <v>11</v>
      </c>
      <c r="BG92" s="119">
        <v>50</v>
      </c>
      <c r="BH92" s="119">
        <v>33</v>
      </c>
      <c r="BI92" s="119">
        <v>67</v>
      </c>
      <c r="BJ92" s="120" t="b">
        <f>OR(B183:BI183)</f>
        <v>0</v>
      </c>
    </row>
    <row r="93" spans="1:62" ht="13.5" thickBot="1" x14ac:dyDescent="0.25">
      <c r="A93" s="121">
        <v>90</v>
      </c>
      <c r="B93" s="122">
        <v>6</v>
      </c>
      <c r="C93" s="122">
        <v>38</v>
      </c>
      <c r="D93" s="122">
        <v>33</v>
      </c>
      <c r="E93" s="122">
        <v>47</v>
      </c>
      <c r="F93" s="122">
        <v>52</v>
      </c>
      <c r="G93" s="122">
        <v>74</v>
      </c>
      <c r="H93" s="122">
        <v>26</v>
      </c>
      <c r="I93" s="122">
        <v>65</v>
      </c>
      <c r="J93" s="122">
        <v>5</v>
      </c>
      <c r="K93" s="122">
        <v>57</v>
      </c>
      <c r="L93" s="122">
        <v>4</v>
      </c>
      <c r="M93" s="122">
        <v>13</v>
      </c>
      <c r="N93" s="122">
        <v>22</v>
      </c>
      <c r="O93" s="122">
        <v>15</v>
      </c>
      <c r="P93" s="122">
        <v>14</v>
      </c>
      <c r="Q93" s="122">
        <v>29</v>
      </c>
      <c r="R93" s="122">
        <v>51</v>
      </c>
      <c r="S93" s="122">
        <v>20</v>
      </c>
      <c r="T93" s="122">
        <v>52</v>
      </c>
      <c r="U93" s="122">
        <v>67</v>
      </c>
      <c r="V93" s="122">
        <v>37</v>
      </c>
      <c r="W93" s="122">
        <v>35</v>
      </c>
      <c r="X93" s="122">
        <v>41</v>
      </c>
      <c r="Y93" s="122">
        <v>56</v>
      </c>
      <c r="Z93" s="122">
        <v>5</v>
      </c>
      <c r="AA93" s="122">
        <v>2</v>
      </c>
      <c r="AB93" s="122">
        <v>41</v>
      </c>
      <c r="AC93" s="122">
        <v>66</v>
      </c>
      <c r="AD93" s="122">
        <v>21</v>
      </c>
      <c r="AE93" s="122">
        <v>61</v>
      </c>
      <c r="AF93" s="122">
        <v>71</v>
      </c>
      <c r="AG93" s="122">
        <v>71</v>
      </c>
      <c r="AH93" s="122">
        <v>12</v>
      </c>
      <c r="AI93" s="122">
        <v>29</v>
      </c>
      <c r="AJ93" s="122">
        <v>67</v>
      </c>
      <c r="AK93" s="122">
        <v>16</v>
      </c>
      <c r="AL93" s="122">
        <v>67</v>
      </c>
      <c r="AM93" s="122">
        <v>18</v>
      </c>
      <c r="AN93" s="122">
        <v>74</v>
      </c>
      <c r="AO93" s="122">
        <v>24</v>
      </c>
      <c r="AP93" s="122">
        <v>67</v>
      </c>
      <c r="AQ93" s="122">
        <v>51</v>
      </c>
      <c r="AR93" s="122">
        <v>53</v>
      </c>
      <c r="AS93" s="122">
        <v>54</v>
      </c>
      <c r="AT93" s="122">
        <v>29</v>
      </c>
      <c r="AU93" s="122">
        <v>15</v>
      </c>
      <c r="AV93" s="122">
        <v>69</v>
      </c>
      <c r="AW93" s="122">
        <v>44</v>
      </c>
      <c r="AX93" s="122">
        <v>19</v>
      </c>
      <c r="AY93" s="122">
        <v>54</v>
      </c>
      <c r="AZ93" s="122">
        <v>28</v>
      </c>
      <c r="BA93" s="122">
        <v>9</v>
      </c>
      <c r="BB93" s="122">
        <v>70</v>
      </c>
      <c r="BC93" s="122">
        <v>25</v>
      </c>
      <c r="BD93" s="122">
        <v>7</v>
      </c>
      <c r="BE93" s="122">
        <v>48</v>
      </c>
      <c r="BF93" s="122">
        <v>4</v>
      </c>
      <c r="BG93" s="122">
        <v>37</v>
      </c>
      <c r="BH93" s="122">
        <v>34</v>
      </c>
      <c r="BI93" s="122">
        <v>29</v>
      </c>
      <c r="BJ93" s="53" t="b">
        <f>OR(B183:BI183)</f>
        <v>0</v>
      </c>
    </row>
    <row r="96" spans="1:62" x14ac:dyDescent="0.2">
      <c r="A96" s="18">
        <v>1</v>
      </c>
      <c r="B96" s="18" t="b">
        <f t="shared" ref="B96:AG96" si="0">OR(B4=B5,B4=B6,B5=B6)</f>
        <v>0</v>
      </c>
      <c r="C96" s="18" t="b">
        <f t="shared" si="0"/>
        <v>0</v>
      </c>
      <c r="D96" s="18" t="b">
        <f t="shared" si="0"/>
        <v>0</v>
      </c>
      <c r="E96" s="18" t="b">
        <f t="shared" si="0"/>
        <v>0</v>
      </c>
      <c r="F96" s="18" t="b">
        <f t="shared" si="0"/>
        <v>0</v>
      </c>
      <c r="G96" s="18" t="b">
        <f t="shared" si="0"/>
        <v>0</v>
      </c>
      <c r="H96" s="18" t="b">
        <f t="shared" si="0"/>
        <v>0</v>
      </c>
      <c r="I96" s="18" t="b">
        <f t="shared" si="0"/>
        <v>0</v>
      </c>
      <c r="J96" s="18" t="b">
        <f t="shared" si="0"/>
        <v>0</v>
      </c>
      <c r="K96" s="18" t="b">
        <f t="shared" si="0"/>
        <v>0</v>
      </c>
      <c r="L96" s="18" t="b">
        <f t="shared" si="0"/>
        <v>0</v>
      </c>
      <c r="M96" s="18" t="b">
        <f t="shared" si="0"/>
        <v>0</v>
      </c>
      <c r="N96" s="18" t="b">
        <f t="shared" si="0"/>
        <v>0</v>
      </c>
      <c r="O96" s="18" t="b">
        <f t="shared" si="0"/>
        <v>0</v>
      </c>
      <c r="P96" s="18" t="b">
        <f t="shared" si="0"/>
        <v>0</v>
      </c>
      <c r="Q96" s="18" t="b">
        <f t="shared" si="0"/>
        <v>0</v>
      </c>
      <c r="R96" s="18" t="b">
        <f t="shared" si="0"/>
        <v>0</v>
      </c>
      <c r="S96" s="18" t="b">
        <f t="shared" si="0"/>
        <v>0</v>
      </c>
      <c r="T96" s="18" t="b">
        <f t="shared" si="0"/>
        <v>0</v>
      </c>
      <c r="U96" s="18" t="b">
        <f t="shared" si="0"/>
        <v>0</v>
      </c>
      <c r="V96" s="18" t="b">
        <f t="shared" si="0"/>
        <v>0</v>
      </c>
      <c r="W96" s="18" t="b">
        <f t="shared" si="0"/>
        <v>0</v>
      </c>
      <c r="X96" s="18" t="b">
        <f t="shared" si="0"/>
        <v>0</v>
      </c>
      <c r="Y96" s="18" t="b">
        <f t="shared" si="0"/>
        <v>0</v>
      </c>
      <c r="Z96" s="18" t="b">
        <f t="shared" si="0"/>
        <v>0</v>
      </c>
      <c r="AA96" s="18" t="b">
        <f t="shared" si="0"/>
        <v>0</v>
      </c>
      <c r="AB96" s="18" t="b">
        <f t="shared" si="0"/>
        <v>0</v>
      </c>
      <c r="AC96" s="18" t="b">
        <f t="shared" si="0"/>
        <v>0</v>
      </c>
      <c r="AD96" s="18" t="b">
        <f t="shared" si="0"/>
        <v>0</v>
      </c>
      <c r="AE96" s="18" t="b">
        <f t="shared" si="0"/>
        <v>0</v>
      </c>
      <c r="AF96" s="18" t="b">
        <f t="shared" si="0"/>
        <v>0</v>
      </c>
      <c r="AG96" s="18" t="b">
        <f t="shared" si="0"/>
        <v>0</v>
      </c>
      <c r="AH96" s="18" t="b">
        <f t="shared" ref="AH96:BI96" si="1">OR(AH4=AH5,AH4=AH6,AH5=AH6)</f>
        <v>0</v>
      </c>
      <c r="AI96" s="18" t="b">
        <f t="shared" si="1"/>
        <v>0</v>
      </c>
      <c r="AJ96" s="18" t="b">
        <f t="shared" si="1"/>
        <v>0</v>
      </c>
      <c r="AK96" s="18" t="b">
        <f t="shared" si="1"/>
        <v>0</v>
      </c>
      <c r="AL96" s="18" t="b">
        <f t="shared" si="1"/>
        <v>0</v>
      </c>
      <c r="AM96" s="18" t="b">
        <f t="shared" si="1"/>
        <v>0</v>
      </c>
      <c r="AN96" s="18" t="b">
        <f t="shared" si="1"/>
        <v>0</v>
      </c>
      <c r="AO96" s="18" t="b">
        <f t="shared" si="1"/>
        <v>0</v>
      </c>
      <c r="AP96" s="18" t="b">
        <f t="shared" si="1"/>
        <v>0</v>
      </c>
      <c r="AQ96" s="18" t="b">
        <f t="shared" si="1"/>
        <v>0</v>
      </c>
      <c r="AR96" s="18" t="b">
        <f t="shared" si="1"/>
        <v>0</v>
      </c>
      <c r="AS96" s="18" t="b">
        <f t="shared" si="1"/>
        <v>0</v>
      </c>
      <c r="AT96" s="18" t="b">
        <f t="shared" si="1"/>
        <v>0</v>
      </c>
      <c r="AU96" s="18" t="b">
        <f t="shared" si="1"/>
        <v>0</v>
      </c>
      <c r="AV96" s="18" t="b">
        <f t="shared" si="1"/>
        <v>0</v>
      </c>
      <c r="AW96" s="18" t="b">
        <f t="shared" si="1"/>
        <v>0</v>
      </c>
      <c r="AX96" s="18" t="b">
        <f t="shared" si="1"/>
        <v>0</v>
      </c>
      <c r="AY96" s="18" t="b">
        <f t="shared" si="1"/>
        <v>0</v>
      </c>
      <c r="AZ96" s="18" t="b">
        <f t="shared" si="1"/>
        <v>0</v>
      </c>
      <c r="BA96" s="18" t="b">
        <f t="shared" si="1"/>
        <v>0</v>
      </c>
      <c r="BB96" s="18" t="b">
        <f t="shared" si="1"/>
        <v>0</v>
      </c>
      <c r="BC96" s="18" t="b">
        <f t="shared" si="1"/>
        <v>0</v>
      </c>
      <c r="BD96" s="18" t="b">
        <f t="shared" si="1"/>
        <v>0</v>
      </c>
      <c r="BE96" s="18" t="b">
        <f t="shared" si="1"/>
        <v>0</v>
      </c>
      <c r="BF96" s="18" t="b">
        <f t="shared" si="1"/>
        <v>0</v>
      </c>
      <c r="BG96" s="18" t="b">
        <f t="shared" si="1"/>
        <v>0</v>
      </c>
      <c r="BH96" s="18" t="b">
        <f t="shared" si="1"/>
        <v>0</v>
      </c>
      <c r="BI96" s="18" t="b">
        <f t="shared" si="1"/>
        <v>0</v>
      </c>
    </row>
    <row r="97" spans="1:61" x14ac:dyDescent="0.2">
      <c r="A97" s="18">
        <v>2</v>
      </c>
    </row>
    <row r="98" spans="1:61" x14ac:dyDescent="0.2">
      <c r="A98" s="18">
        <v>3</v>
      </c>
    </row>
    <row r="99" spans="1:61" x14ac:dyDescent="0.2">
      <c r="A99" s="18">
        <v>4</v>
      </c>
      <c r="B99" s="18" t="b">
        <f t="shared" ref="B99:AG99" si="2">OR(B7=B8,B7=B9,B8=B9)</f>
        <v>0</v>
      </c>
      <c r="C99" s="18" t="b">
        <f t="shared" si="2"/>
        <v>0</v>
      </c>
      <c r="D99" s="18" t="b">
        <f t="shared" si="2"/>
        <v>0</v>
      </c>
      <c r="E99" s="18" t="b">
        <f t="shared" si="2"/>
        <v>0</v>
      </c>
      <c r="F99" s="18" t="b">
        <f t="shared" si="2"/>
        <v>0</v>
      </c>
      <c r="G99" s="18" t="b">
        <f t="shared" si="2"/>
        <v>0</v>
      </c>
      <c r="H99" s="18" t="b">
        <f t="shared" si="2"/>
        <v>0</v>
      </c>
      <c r="I99" s="18" t="b">
        <f t="shared" si="2"/>
        <v>0</v>
      </c>
      <c r="J99" s="18" t="b">
        <f t="shared" si="2"/>
        <v>0</v>
      </c>
      <c r="K99" s="18" t="b">
        <f t="shared" si="2"/>
        <v>0</v>
      </c>
      <c r="L99" s="18" t="b">
        <f t="shared" si="2"/>
        <v>0</v>
      </c>
      <c r="M99" s="18" t="b">
        <f t="shared" si="2"/>
        <v>0</v>
      </c>
      <c r="N99" s="18" t="b">
        <f t="shared" si="2"/>
        <v>0</v>
      </c>
      <c r="O99" s="18" t="b">
        <f t="shared" si="2"/>
        <v>0</v>
      </c>
      <c r="P99" s="18" t="b">
        <f t="shared" si="2"/>
        <v>0</v>
      </c>
      <c r="Q99" s="18" t="b">
        <f t="shared" si="2"/>
        <v>0</v>
      </c>
      <c r="R99" s="18" t="b">
        <f t="shared" si="2"/>
        <v>0</v>
      </c>
      <c r="S99" s="18" t="b">
        <f t="shared" si="2"/>
        <v>0</v>
      </c>
      <c r="T99" s="18" t="b">
        <f t="shared" si="2"/>
        <v>0</v>
      </c>
      <c r="U99" s="18" t="b">
        <f t="shared" si="2"/>
        <v>0</v>
      </c>
      <c r="V99" s="18" t="b">
        <f t="shared" si="2"/>
        <v>0</v>
      </c>
      <c r="W99" s="18" t="b">
        <f t="shared" si="2"/>
        <v>0</v>
      </c>
      <c r="X99" s="18" t="b">
        <f t="shared" si="2"/>
        <v>0</v>
      </c>
      <c r="Y99" s="18" t="b">
        <f t="shared" si="2"/>
        <v>0</v>
      </c>
      <c r="Z99" s="18" t="b">
        <f t="shared" si="2"/>
        <v>0</v>
      </c>
      <c r="AA99" s="18" t="b">
        <f t="shared" si="2"/>
        <v>0</v>
      </c>
      <c r="AB99" s="18" t="b">
        <f t="shared" si="2"/>
        <v>0</v>
      </c>
      <c r="AC99" s="18" t="b">
        <f t="shared" si="2"/>
        <v>0</v>
      </c>
      <c r="AD99" s="18" t="b">
        <f t="shared" si="2"/>
        <v>0</v>
      </c>
      <c r="AE99" s="18" t="b">
        <f t="shared" si="2"/>
        <v>0</v>
      </c>
      <c r="AF99" s="18" t="b">
        <f t="shared" si="2"/>
        <v>0</v>
      </c>
      <c r="AG99" s="18" t="b">
        <f t="shared" si="2"/>
        <v>0</v>
      </c>
      <c r="AH99" s="18" t="b">
        <f t="shared" ref="AH99:BI99" si="3">OR(AH7=AH8,AH7=AH9,AH8=AH9)</f>
        <v>0</v>
      </c>
      <c r="AI99" s="18" t="b">
        <f t="shared" si="3"/>
        <v>0</v>
      </c>
      <c r="AJ99" s="18" t="b">
        <f t="shared" si="3"/>
        <v>0</v>
      </c>
      <c r="AK99" s="18" t="b">
        <f t="shared" si="3"/>
        <v>0</v>
      </c>
      <c r="AL99" s="18" t="b">
        <f t="shared" si="3"/>
        <v>0</v>
      </c>
      <c r="AM99" s="18" t="b">
        <f t="shared" si="3"/>
        <v>0</v>
      </c>
      <c r="AN99" s="18" t="b">
        <f t="shared" si="3"/>
        <v>0</v>
      </c>
      <c r="AO99" s="18" t="b">
        <f t="shared" si="3"/>
        <v>0</v>
      </c>
      <c r="AP99" s="18" t="b">
        <f t="shared" si="3"/>
        <v>0</v>
      </c>
      <c r="AQ99" s="18" t="b">
        <f t="shared" si="3"/>
        <v>0</v>
      </c>
      <c r="AR99" s="18" t="b">
        <f t="shared" si="3"/>
        <v>0</v>
      </c>
      <c r="AS99" s="18" t="b">
        <f t="shared" si="3"/>
        <v>0</v>
      </c>
      <c r="AT99" s="18" t="b">
        <f t="shared" si="3"/>
        <v>0</v>
      </c>
      <c r="AU99" s="18" t="b">
        <f t="shared" si="3"/>
        <v>0</v>
      </c>
      <c r="AV99" s="18" t="b">
        <f t="shared" si="3"/>
        <v>0</v>
      </c>
      <c r="AW99" s="18" t="b">
        <f t="shared" si="3"/>
        <v>0</v>
      </c>
      <c r="AX99" s="18" t="b">
        <f t="shared" si="3"/>
        <v>0</v>
      </c>
      <c r="AY99" s="18" t="b">
        <f t="shared" si="3"/>
        <v>0</v>
      </c>
      <c r="AZ99" s="18" t="b">
        <f t="shared" si="3"/>
        <v>0</v>
      </c>
      <c r="BA99" s="18" t="b">
        <f t="shared" si="3"/>
        <v>0</v>
      </c>
      <c r="BB99" s="18" t="b">
        <f t="shared" si="3"/>
        <v>0</v>
      </c>
      <c r="BC99" s="18" t="b">
        <f t="shared" si="3"/>
        <v>0</v>
      </c>
      <c r="BD99" s="18" t="b">
        <f t="shared" si="3"/>
        <v>0</v>
      </c>
      <c r="BE99" s="18" t="b">
        <f t="shared" si="3"/>
        <v>0</v>
      </c>
      <c r="BF99" s="18" t="b">
        <f t="shared" si="3"/>
        <v>0</v>
      </c>
      <c r="BG99" s="18" t="b">
        <f t="shared" si="3"/>
        <v>0</v>
      </c>
      <c r="BH99" s="18" t="b">
        <f t="shared" si="3"/>
        <v>0</v>
      </c>
      <c r="BI99" s="18" t="b">
        <f t="shared" si="3"/>
        <v>0</v>
      </c>
    </row>
    <row r="100" spans="1:61" x14ac:dyDescent="0.2">
      <c r="A100" s="18">
        <v>5</v>
      </c>
    </row>
    <row r="101" spans="1:61" x14ac:dyDescent="0.2">
      <c r="A101" s="18">
        <v>6</v>
      </c>
    </row>
    <row r="102" spans="1:61" x14ac:dyDescent="0.2">
      <c r="A102" s="18">
        <v>7</v>
      </c>
      <c r="B102" s="18" t="b">
        <f t="shared" ref="B102:AG102" si="4">OR(B10=B11,B10=B12,B11=B12)</f>
        <v>0</v>
      </c>
      <c r="C102" s="18" t="b">
        <f t="shared" si="4"/>
        <v>0</v>
      </c>
      <c r="D102" s="18" t="b">
        <f t="shared" si="4"/>
        <v>0</v>
      </c>
      <c r="E102" s="18" t="b">
        <f t="shared" si="4"/>
        <v>0</v>
      </c>
      <c r="F102" s="18" t="b">
        <f t="shared" si="4"/>
        <v>0</v>
      </c>
      <c r="G102" s="18" t="b">
        <f t="shared" si="4"/>
        <v>0</v>
      </c>
      <c r="H102" s="18" t="b">
        <f t="shared" si="4"/>
        <v>0</v>
      </c>
      <c r="I102" s="18" t="b">
        <f t="shared" si="4"/>
        <v>0</v>
      </c>
      <c r="J102" s="18" t="b">
        <f t="shared" si="4"/>
        <v>0</v>
      </c>
      <c r="K102" s="18" t="b">
        <f t="shared" si="4"/>
        <v>0</v>
      </c>
      <c r="L102" s="18" t="b">
        <f t="shared" si="4"/>
        <v>0</v>
      </c>
      <c r="M102" s="18" t="b">
        <f t="shared" si="4"/>
        <v>0</v>
      </c>
      <c r="N102" s="18" t="b">
        <f t="shared" si="4"/>
        <v>0</v>
      </c>
      <c r="O102" s="18" t="b">
        <f t="shared" si="4"/>
        <v>0</v>
      </c>
      <c r="P102" s="18" t="b">
        <f t="shared" si="4"/>
        <v>0</v>
      </c>
      <c r="Q102" s="18" t="b">
        <f t="shared" si="4"/>
        <v>0</v>
      </c>
      <c r="R102" s="18" t="b">
        <f t="shared" si="4"/>
        <v>0</v>
      </c>
      <c r="S102" s="18" t="b">
        <f t="shared" si="4"/>
        <v>0</v>
      </c>
      <c r="T102" s="18" t="b">
        <f t="shared" si="4"/>
        <v>0</v>
      </c>
      <c r="U102" s="18" t="b">
        <f t="shared" si="4"/>
        <v>0</v>
      </c>
      <c r="V102" s="18" t="b">
        <f t="shared" si="4"/>
        <v>0</v>
      </c>
      <c r="W102" s="18" t="b">
        <f t="shared" si="4"/>
        <v>0</v>
      </c>
      <c r="X102" s="18" t="b">
        <f t="shared" si="4"/>
        <v>0</v>
      </c>
      <c r="Y102" s="18" t="b">
        <f t="shared" si="4"/>
        <v>0</v>
      </c>
      <c r="Z102" s="18" t="b">
        <f t="shared" si="4"/>
        <v>0</v>
      </c>
      <c r="AA102" s="18" t="b">
        <f t="shared" si="4"/>
        <v>0</v>
      </c>
      <c r="AB102" s="18" t="b">
        <f t="shared" si="4"/>
        <v>0</v>
      </c>
      <c r="AC102" s="18" t="b">
        <f t="shared" si="4"/>
        <v>0</v>
      </c>
      <c r="AD102" s="18" t="b">
        <f t="shared" si="4"/>
        <v>0</v>
      </c>
      <c r="AE102" s="18" t="b">
        <f t="shared" si="4"/>
        <v>0</v>
      </c>
      <c r="AF102" s="18" t="b">
        <f t="shared" si="4"/>
        <v>0</v>
      </c>
      <c r="AG102" s="18" t="b">
        <f t="shared" si="4"/>
        <v>0</v>
      </c>
      <c r="AH102" s="18" t="b">
        <f t="shared" ref="AH102:BI102" si="5">OR(AH10=AH11,AH10=AH12,AH11=AH12)</f>
        <v>0</v>
      </c>
      <c r="AI102" s="18" t="b">
        <f t="shared" si="5"/>
        <v>0</v>
      </c>
      <c r="AJ102" s="18" t="b">
        <f t="shared" si="5"/>
        <v>0</v>
      </c>
      <c r="AK102" s="18" t="b">
        <f t="shared" si="5"/>
        <v>0</v>
      </c>
      <c r="AL102" s="18" t="b">
        <f t="shared" si="5"/>
        <v>0</v>
      </c>
      <c r="AM102" s="18" t="b">
        <f t="shared" si="5"/>
        <v>0</v>
      </c>
      <c r="AN102" s="18" t="b">
        <f t="shared" si="5"/>
        <v>0</v>
      </c>
      <c r="AO102" s="18" t="b">
        <f t="shared" si="5"/>
        <v>0</v>
      </c>
      <c r="AP102" s="18" t="b">
        <f t="shared" si="5"/>
        <v>0</v>
      </c>
      <c r="AQ102" s="18" t="b">
        <f t="shared" si="5"/>
        <v>0</v>
      </c>
      <c r="AR102" s="18" t="b">
        <f t="shared" si="5"/>
        <v>0</v>
      </c>
      <c r="AS102" s="18" t="b">
        <f t="shared" si="5"/>
        <v>0</v>
      </c>
      <c r="AT102" s="18" t="b">
        <f t="shared" si="5"/>
        <v>0</v>
      </c>
      <c r="AU102" s="18" t="b">
        <f t="shared" si="5"/>
        <v>0</v>
      </c>
      <c r="AV102" s="18" t="b">
        <f t="shared" si="5"/>
        <v>0</v>
      </c>
      <c r="AW102" s="18" t="b">
        <f t="shared" si="5"/>
        <v>0</v>
      </c>
      <c r="AX102" s="18" t="b">
        <f t="shared" si="5"/>
        <v>0</v>
      </c>
      <c r="AY102" s="18" t="b">
        <f t="shared" si="5"/>
        <v>0</v>
      </c>
      <c r="AZ102" s="18" t="b">
        <f t="shared" si="5"/>
        <v>0</v>
      </c>
      <c r="BA102" s="18" t="b">
        <f t="shared" si="5"/>
        <v>0</v>
      </c>
      <c r="BB102" s="18" t="b">
        <f t="shared" si="5"/>
        <v>0</v>
      </c>
      <c r="BC102" s="18" t="b">
        <f t="shared" si="5"/>
        <v>0</v>
      </c>
      <c r="BD102" s="18" t="b">
        <f t="shared" si="5"/>
        <v>0</v>
      </c>
      <c r="BE102" s="18" t="b">
        <f t="shared" si="5"/>
        <v>0</v>
      </c>
      <c r="BF102" s="18" t="b">
        <f t="shared" si="5"/>
        <v>0</v>
      </c>
      <c r="BG102" s="18" t="b">
        <f t="shared" si="5"/>
        <v>0</v>
      </c>
      <c r="BH102" s="18" t="b">
        <f t="shared" si="5"/>
        <v>0</v>
      </c>
      <c r="BI102" s="18" t="b">
        <f t="shared" si="5"/>
        <v>0</v>
      </c>
    </row>
    <row r="103" spans="1:61" x14ac:dyDescent="0.2">
      <c r="A103" s="18">
        <v>8</v>
      </c>
    </row>
    <row r="104" spans="1:61" x14ac:dyDescent="0.2">
      <c r="A104" s="18">
        <v>9</v>
      </c>
    </row>
    <row r="105" spans="1:61" x14ac:dyDescent="0.2">
      <c r="A105" s="18">
        <v>10</v>
      </c>
      <c r="B105" s="18" t="b">
        <f t="shared" ref="B105:AG105" si="6">OR(B13=B14,B13=B15,B14=B15)</f>
        <v>0</v>
      </c>
      <c r="C105" s="18" t="b">
        <f t="shared" si="6"/>
        <v>0</v>
      </c>
      <c r="D105" s="18" t="b">
        <f t="shared" si="6"/>
        <v>0</v>
      </c>
      <c r="E105" s="18" t="b">
        <f t="shared" si="6"/>
        <v>0</v>
      </c>
      <c r="F105" s="18" t="b">
        <f t="shared" si="6"/>
        <v>0</v>
      </c>
      <c r="G105" s="18" t="b">
        <f t="shared" si="6"/>
        <v>0</v>
      </c>
      <c r="H105" s="18" t="b">
        <f t="shared" si="6"/>
        <v>0</v>
      </c>
      <c r="I105" s="18" t="b">
        <f t="shared" si="6"/>
        <v>0</v>
      </c>
      <c r="J105" s="18" t="b">
        <f t="shared" si="6"/>
        <v>0</v>
      </c>
      <c r="K105" s="18" t="b">
        <f t="shared" si="6"/>
        <v>0</v>
      </c>
      <c r="L105" s="18" t="b">
        <f t="shared" si="6"/>
        <v>0</v>
      </c>
      <c r="M105" s="18" t="b">
        <f t="shared" si="6"/>
        <v>0</v>
      </c>
      <c r="N105" s="18" t="b">
        <f t="shared" si="6"/>
        <v>0</v>
      </c>
      <c r="O105" s="18" t="b">
        <f t="shared" si="6"/>
        <v>0</v>
      </c>
      <c r="P105" s="18" t="b">
        <f t="shared" si="6"/>
        <v>0</v>
      </c>
      <c r="Q105" s="18" t="b">
        <f t="shared" si="6"/>
        <v>0</v>
      </c>
      <c r="R105" s="18" t="b">
        <f t="shared" si="6"/>
        <v>0</v>
      </c>
      <c r="S105" s="18" t="b">
        <f t="shared" si="6"/>
        <v>0</v>
      </c>
      <c r="T105" s="18" t="b">
        <f t="shared" si="6"/>
        <v>0</v>
      </c>
      <c r="U105" s="18" t="b">
        <f t="shared" si="6"/>
        <v>0</v>
      </c>
      <c r="V105" s="18" t="b">
        <f t="shared" si="6"/>
        <v>0</v>
      </c>
      <c r="W105" s="18" t="b">
        <f t="shared" si="6"/>
        <v>0</v>
      </c>
      <c r="X105" s="18" t="b">
        <f t="shared" si="6"/>
        <v>0</v>
      </c>
      <c r="Y105" s="18" t="b">
        <f t="shared" si="6"/>
        <v>0</v>
      </c>
      <c r="Z105" s="18" t="b">
        <f t="shared" si="6"/>
        <v>0</v>
      </c>
      <c r="AA105" s="18" t="b">
        <f t="shared" si="6"/>
        <v>0</v>
      </c>
      <c r="AB105" s="18" t="b">
        <f t="shared" si="6"/>
        <v>0</v>
      </c>
      <c r="AC105" s="18" t="b">
        <f t="shared" si="6"/>
        <v>0</v>
      </c>
      <c r="AD105" s="18" t="b">
        <f t="shared" si="6"/>
        <v>0</v>
      </c>
      <c r="AE105" s="18" t="b">
        <f t="shared" si="6"/>
        <v>0</v>
      </c>
      <c r="AF105" s="18" t="b">
        <f t="shared" si="6"/>
        <v>0</v>
      </c>
      <c r="AG105" s="18" t="b">
        <f t="shared" si="6"/>
        <v>0</v>
      </c>
      <c r="AH105" s="18" t="b">
        <f t="shared" ref="AH105:BI105" si="7">OR(AH13=AH14,AH13=AH15,AH14=AH15)</f>
        <v>0</v>
      </c>
      <c r="AI105" s="18" t="b">
        <f t="shared" si="7"/>
        <v>0</v>
      </c>
      <c r="AJ105" s="18" t="b">
        <f t="shared" si="7"/>
        <v>0</v>
      </c>
      <c r="AK105" s="18" t="b">
        <f t="shared" si="7"/>
        <v>0</v>
      </c>
      <c r="AL105" s="18" t="b">
        <f t="shared" si="7"/>
        <v>0</v>
      </c>
      <c r="AM105" s="18" t="b">
        <f t="shared" si="7"/>
        <v>0</v>
      </c>
      <c r="AN105" s="18" t="b">
        <f t="shared" si="7"/>
        <v>0</v>
      </c>
      <c r="AO105" s="18" t="b">
        <f t="shared" si="7"/>
        <v>0</v>
      </c>
      <c r="AP105" s="18" t="b">
        <f t="shared" si="7"/>
        <v>0</v>
      </c>
      <c r="AQ105" s="18" t="b">
        <f t="shared" si="7"/>
        <v>0</v>
      </c>
      <c r="AR105" s="18" t="b">
        <f t="shared" si="7"/>
        <v>0</v>
      </c>
      <c r="AS105" s="18" t="b">
        <f t="shared" si="7"/>
        <v>0</v>
      </c>
      <c r="AT105" s="18" t="b">
        <f t="shared" si="7"/>
        <v>0</v>
      </c>
      <c r="AU105" s="18" t="b">
        <f t="shared" si="7"/>
        <v>0</v>
      </c>
      <c r="AV105" s="18" t="b">
        <f t="shared" si="7"/>
        <v>0</v>
      </c>
      <c r="AW105" s="18" t="b">
        <f t="shared" si="7"/>
        <v>0</v>
      </c>
      <c r="AX105" s="18" t="b">
        <f t="shared" si="7"/>
        <v>0</v>
      </c>
      <c r="AY105" s="18" t="b">
        <f t="shared" si="7"/>
        <v>0</v>
      </c>
      <c r="AZ105" s="18" t="b">
        <f t="shared" si="7"/>
        <v>0</v>
      </c>
      <c r="BA105" s="18" t="b">
        <f t="shared" si="7"/>
        <v>0</v>
      </c>
      <c r="BB105" s="18" t="b">
        <f t="shared" si="7"/>
        <v>0</v>
      </c>
      <c r="BC105" s="18" t="b">
        <f t="shared" si="7"/>
        <v>0</v>
      </c>
      <c r="BD105" s="18" t="b">
        <f t="shared" si="7"/>
        <v>0</v>
      </c>
      <c r="BE105" s="18" t="b">
        <f t="shared" si="7"/>
        <v>0</v>
      </c>
      <c r="BF105" s="18" t="b">
        <f t="shared" si="7"/>
        <v>0</v>
      </c>
      <c r="BG105" s="18" t="b">
        <f t="shared" si="7"/>
        <v>0</v>
      </c>
      <c r="BH105" s="18" t="b">
        <f t="shared" si="7"/>
        <v>0</v>
      </c>
      <c r="BI105" s="18" t="b">
        <f t="shared" si="7"/>
        <v>0</v>
      </c>
    </row>
    <row r="106" spans="1:61" x14ac:dyDescent="0.2">
      <c r="A106" s="18">
        <v>11</v>
      </c>
    </row>
    <row r="107" spans="1:61" x14ac:dyDescent="0.2">
      <c r="A107" s="18">
        <v>12</v>
      </c>
    </row>
    <row r="108" spans="1:61" x14ac:dyDescent="0.2">
      <c r="A108" s="18">
        <v>13</v>
      </c>
      <c r="B108" s="18" t="b">
        <f t="shared" ref="B108:AG108" si="8">OR(B16=B17,B16=B18,B17=B18)</f>
        <v>0</v>
      </c>
      <c r="C108" s="18" t="b">
        <f t="shared" si="8"/>
        <v>0</v>
      </c>
      <c r="D108" s="18" t="b">
        <f t="shared" si="8"/>
        <v>0</v>
      </c>
      <c r="E108" s="18" t="b">
        <f t="shared" si="8"/>
        <v>0</v>
      </c>
      <c r="F108" s="18" t="b">
        <f t="shared" si="8"/>
        <v>0</v>
      </c>
      <c r="G108" s="18" t="b">
        <f t="shared" si="8"/>
        <v>0</v>
      </c>
      <c r="H108" s="18" t="b">
        <f t="shared" si="8"/>
        <v>0</v>
      </c>
      <c r="I108" s="18" t="b">
        <f t="shared" si="8"/>
        <v>0</v>
      </c>
      <c r="J108" s="18" t="b">
        <f t="shared" si="8"/>
        <v>0</v>
      </c>
      <c r="K108" s="18" t="b">
        <f t="shared" si="8"/>
        <v>0</v>
      </c>
      <c r="L108" s="18" t="b">
        <f t="shared" si="8"/>
        <v>0</v>
      </c>
      <c r="M108" s="18" t="b">
        <f t="shared" si="8"/>
        <v>0</v>
      </c>
      <c r="N108" s="18" t="b">
        <f t="shared" si="8"/>
        <v>0</v>
      </c>
      <c r="O108" s="18" t="b">
        <f t="shared" si="8"/>
        <v>0</v>
      </c>
      <c r="P108" s="18" t="b">
        <f t="shared" si="8"/>
        <v>0</v>
      </c>
      <c r="Q108" s="18" t="b">
        <f t="shared" si="8"/>
        <v>0</v>
      </c>
      <c r="R108" s="18" t="b">
        <f t="shared" si="8"/>
        <v>0</v>
      </c>
      <c r="S108" s="18" t="b">
        <f t="shared" si="8"/>
        <v>0</v>
      </c>
      <c r="T108" s="18" t="b">
        <f t="shared" si="8"/>
        <v>0</v>
      </c>
      <c r="U108" s="18" t="b">
        <f t="shared" si="8"/>
        <v>0</v>
      </c>
      <c r="V108" s="18" t="b">
        <f t="shared" si="8"/>
        <v>0</v>
      </c>
      <c r="W108" s="18" t="b">
        <f t="shared" si="8"/>
        <v>0</v>
      </c>
      <c r="X108" s="18" t="b">
        <f t="shared" si="8"/>
        <v>0</v>
      </c>
      <c r="Y108" s="18" t="b">
        <f t="shared" si="8"/>
        <v>0</v>
      </c>
      <c r="Z108" s="18" t="b">
        <f t="shared" si="8"/>
        <v>0</v>
      </c>
      <c r="AA108" s="18" t="b">
        <f t="shared" si="8"/>
        <v>0</v>
      </c>
      <c r="AB108" s="18" t="b">
        <f t="shared" si="8"/>
        <v>0</v>
      </c>
      <c r="AC108" s="18" t="b">
        <f t="shared" si="8"/>
        <v>0</v>
      </c>
      <c r="AD108" s="18" t="b">
        <f t="shared" si="8"/>
        <v>0</v>
      </c>
      <c r="AE108" s="18" t="b">
        <f t="shared" si="8"/>
        <v>0</v>
      </c>
      <c r="AF108" s="18" t="b">
        <f t="shared" si="8"/>
        <v>0</v>
      </c>
      <c r="AG108" s="18" t="b">
        <f t="shared" si="8"/>
        <v>0</v>
      </c>
      <c r="AH108" s="18" t="b">
        <f t="shared" ref="AH108:BI108" si="9">OR(AH16=AH17,AH16=AH18,AH17=AH18)</f>
        <v>0</v>
      </c>
      <c r="AI108" s="18" t="b">
        <f t="shared" si="9"/>
        <v>0</v>
      </c>
      <c r="AJ108" s="18" t="b">
        <f t="shared" si="9"/>
        <v>0</v>
      </c>
      <c r="AK108" s="18" t="b">
        <f t="shared" si="9"/>
        <v>0</v>
      </c>
      <c r="AL108" s="18" t="b">
        <f t="shared" si="9"/>
        <v>0</v>
      </c>
      <c r="AM108" s="18" t="b">
        <f t="shared" si="9"/>
        <v>0</v>
      </c>
      <c r="AN108" s="18" t="b">
        <f t="shared" si="9"/>
        <v>0</v>
      </c>
      <c r="AO108" s="18" t="b">
        <f t="shared" si="9"/>
        <v>0</v>
      </c>
      <c r="AP108" s="18" t="b">
        <f t="shared" si="9"/>
        <v>0</v>
      </c>
      <c r="AQ108" s="18" t="b">
        <f t="shared" si="9"/>
        <v>0</v>
      </c>
      <c r="AR108" s="18" t="b">
        <f t="shared" si="9"/>
        <v>0</v>
      </c>
      <c r="AS108" s="18" t="b">
        <f t="shared" si="9"/>
        <v>0</v>
      </c>
      <c r="AT108" s="18" t="b">
        <f t="shared" si="9"/>
        <v>0</v>
      </c>
      <c r="AU108" s="18" t="b">
        <f t="shared" si="9"/>
        <v>0</v>
      </c>
      <c r="AV108" s="18" t="b">
        <f t="shared" si="9"/>
        <v>0</v>
      </c>
      <c r="AW108" s="18" t="b">
        <f t="shared" si="9"/>
        <v>0</v>
      </c>
      <c r="AX108" s="18" t="b">
        <f t="shared" si="9"/>
        <v>0</v>
      </c>
      <c r="AY108" s="18" t="b">
        <f t="shared" si="9"/>
        <v>0</v>
      </c>
      <c r="AZ108" s="18" t="b">
        <f t="shared" si="9"/>
        <v>0</v>
      </c>
      <c r="BA108" s="18" t="b">
        <f t="shared" si="9"/>
        <v>0</v>
      </c>
      <c r="BB108" s="18" t="b">
        <f t="shared" si="9"/>
        <v>0</v>
      </c>
      <c r="BC108" s="18" t="b">
        <f t="shared" si="9"/>
        <v>0</v>
      </c>
      <c r="BD108" s="18" t="b">
        <f t="shared" si="9"/>
        <v>0</v>
      </c>
      <c r="BE108" s="18" t="b">
        <f t="shared" si="9"/>
        <v>0</v>
      </c>
      <c r="BF108" s="18" t="b">
        <f t="shared" si="9"/>
        <v>0</v>
      </c>
      <c r="BG108" s="18" t="b">
        <f t="shared" si="9"/>
        <v>0</v>
      </c>
      <c r="BH108" s="18" t="b">
        <f t="shared" si="9"/>
        <v>0</v>
      </c>
      <c r="BI108" s="18" t="b">
        <f t="shared" si="9"/>
        <v>0</v>
      </c>
    </row>
    <row r="109" spans="1:61" x14ac:dyDescent="0.2">
      <c r="A109" s="18">
        <v>14</v>
      </c>
    </row>
    <row r="110" spans="1:61" x14ac:dyDescent="0.2">
      <c r="A110" s="18">
        <v>15</v>
      </c>
    </row>
    <row r="111" spans="1:61" x14ac:dyDescent="0.2">
      <c r="A111" s="18">
        <v>16</v>
      </c>
      <c r="B111" s="18" t="b">
        <f t="shared" ref="B111:AG111" si="10">OR(B19=B20,B19=B21,B20=B21)</f>
        <v>0</v>
      </c>
      <c r="C111" s="18" t="b">
        <f t="shared" si="10"/>
        <v>0</v>
      </c>
      <c r="D111" s="18" t="b">
        <f t="shared" si="10"/>
        <v>0</v>
      </c>
      <c r="E111" s="18" t="b">
        <f t="shared" si="10"/>
        <v>0</v>
      </c>
      <c r="F111" s="18" t="b">
        <f t="shared" si="10"/>
        <v>0</v>
      </c>
      <c r="G111" s="18" t="b">
        <f t="shared" si="10"/>
        <v>0</v>
      </c>
      <c r="H111" s="18" t="b">
        <f t="shared" si="10"/>
        <v>0</v>
      </c>
      <c r="I111" s="18" t="b">
        <f t="shared" si="10"/>
        <v>0</v>
      </c>
      <c r="J111" s="18" t="b">
        <f t="shared" si="10"/>
        <v>0</v>
      </c>
      <c r="K111" s="18" t="b">
        <f t="shared" si="10"/>
        <v>0</v>
      </c>
      <c r="L111" s="18" t="b">
        <f t="shared" si="10"/>
        <v>0</v>
      </c>
      <c r="M111" s="18" t="b">
        <f t="shared" si="10"/>
        <v>0</v>
      </c>
      <c r="N111" s="18" t="b">
        <f t="shared" si="10"/>
        <v>0</v>
      </c>
      <c r="O111" s="18" t="b">
        <f t="shared" si="10"/>
        <v>0</v>
      </c>
      <c r="P111" s="18" t="b">
        <f t="shared" si="10"/>
        <v>0</v>
      </c>
      <c r="Q111" s="18" t="b">
        <f t="shared" si="10"/>
        <v>0</v>
      </c>
      <c r="R111" s="18" t="b">
        <f t="shared" si="10"/>
        <v>0</v>
      </c>
      <c r="S111" s="18" t="b">
        <f t="shared" si="10"/>
        <v>0</v>
      </c>
      <c r="T111" s="18" t="b">
        <f t="shared" si="10"/>
        <v>0</v>
      </c>
      <c r="U111" s="18" t="b">
        <f t="shared" si="10"/>
        <v>0</v>
      </c>
      <c r="V111" s="18" t="b">
        <f t="shared" si="10"/>
        <v>0</v>
      </c>
      <c r="W111" s="18" t="b">
        <f t="shared" si="10"/>
        <v>0</v>
      </c>
      <c r="X111" s="18" t="b">
        <f t="shared" si="10"/>
        <v>0</v>
      </c>
      <c r="Y111" s="18" t="b">
        <f t="shared" si="10"/>
        <v>0</v>
      </c>
      <c r="Z111" s="18" t="b">
        <f t="shared" si="10"/>
        <v>0</v>
      </c>
      <c r="AA111" s="18" t="b">
        <f t="shared" si="10"/>
        <v>0</v>
      </c>
      <c r="AB111" s="18" t="b">
        <f t="shared" si="10"/>
        <v>0</v>
      </c>
      <c r="AC111" s="18" t="b">
        <f t="shared" si="10"/>
        <v>0</v>
      </c>
      <c r="AD111" s="18" t="b">
        <f t="shared" si="10"/>
        <v>0</v>
      </c>
      <c r="AE111" s="18" t="b">
        <f t="shared" si="10"/>
        <v>0</v>
      </c>
      <c r="AF111" s="18" t="b">
        <f t="shared" si="10"/>
        <v>0</v>
      </c>
      <c r="AG111" s="18" t="b">
        <f t="shared" si="10"/>
        <v>0</v>
      </c>
      <c r="AH111" s="18" t="b">
        <f t="shared" ref="AH111:BI111" si="11">OR(AH19=AH20,AH19=AH21,AH20=AH21)</f>
        <v>0</v>
      </c>
      <c r="AI111" s="18" t="b">
        <f t="shared" si="11"/>
        <v>0</v>
      </c>
      <c r="AJ111" s="18" t="b">
        <f t="shared" si="11"/>
        <v>0</v>
      </c>
      <c r="AK111" s="18" t="b">
        <f t="shared" si="11"/>
        <v>0</v>
      </c>
      <c r="AL111" s="18" t="b">
        <f t="shared" si="11"/>
        <v>0</v>
      </c>
      <c r="AM111" s="18" t="b">
        <f t="shared" si="11"/>
        <v>0</v>
      </c>
      <c r="AN111" s="18" t="b">
        <f t="shared" si="11"/>
        <v>0</v>
      </c>
      <c r="AO111" s="18" t="b">
        <f t="shared" si="11"/>
        <v>0</v>
      </c>
      <c r="AP111" s="18" t="b">
        <f t="shared" si="11"/>
        <v>0</v>
      </c>
      <c r="AQ111" s="18" t="b">
        <f t="shared" si="11"/>
        <v>0</v>
      </c>
      <c r="AR111" s="18" t="b">
        <f t="shared" si="11"/>
        <v>0</v>
      </c>
      <c r="AS111" s="18" t="b">
        <f t="shared" si="11"/>
        <v>0</v>
      </c>
      <c r="AT111" s="18" t="b">
        <f t="shared" si="11"/>
        <v>0</v>
      </c>
      <c r="AU111" s="18" t="b">
        <f t="shared" si="11"/>
        <v>0</v>
      </c>
      <c r="AV111" s="18" t="b">
        <f t="shared" si="11"/>
        <v>0</v>
      </c>
      <c r="AW111" s="18" t="b">
        <f t="shared" si="11"/>
        <v>0</v>
      </c>
      <c r="AX111" s="18" t="b">
        <f t="shared" si="11"/>
        <v>0</v>
      </c>
      <c r="AY111" s="18" t="b">
        <f t="shared" si="11"/>
        <v>0</v>
      </c>
      <c r="AZ111" s="18" t="b">
        <f t="shared" si="11"/>
        <v>0</v>
      </c>
      <c r="BA111" s="18" t="b">
        <f t="shared" si="11"/>
        <v>0</v>
      </c>
      <c r="BB111" s="18" t="b">
        <f t="shared" si="11"/>
        <v>0</v>
      </c>
      <c r="BC111" s="18" t="b">
        <f t="shared" si="11"/>
        <v>0</v>
      </c>
      <c r="BD111" s="18" t="b">
        <f t="shared" si="11"/>
        <v>0</v>
      </c>
      <c r="BE111" s="18" t="b">
        <f t="shared" si="11"/>
        <v>0</v>
      </c>
      <c r="BF111" s="18" t="b">
        <f t="shared" si="11"/>
        <v>0</v>
      </c>
      <c r="BG111" s="18" t="b">
        <f t="shared" si="11"/>
        <v>0</v>
      </c>
      <c r="BH111" s="18" t="b">
        <f t="shared" si="11"/>
        <v>0</v>
      </c>
      <c r="BI111" s="18" t="b">
        <f t="shared" si="11"/>
        <v>0</v>
      </c>
    </row>
    <row r="112" spans="1:61" x14ac:dyDescent="0.2">
      <c r="A112" s="18">
        <v>17</v>
      </c>
    </row>
    <row r="113" spans="1:61" x14ac:dyDescent="0.2">
      <c r="A113" s="18">
        <v>18</v>
      </c>
    </row>
    <row r="114" spans="1:61" x14ac:dyDescent="0.2">
      <c r="A114" s="18">
        <v>19</v>
      </c>
      <c r="B114" s="18" t="b">
        <f t="shared" ref="B114:AG114" si="12">OR(B22=B23,B22=B24,B23=B24)</f>
        <v>0</v>
      </c>
      <c r="C114" s="18" t="b">
        <f t="shared" si="12"/>
        <v>0</v>
      </c>
      <c r="D114" s="18" t="b">
        <f t="shared" si="12"/>
        <v>0</v>
      </c>
      <c r="E114" s="18" t="b">
        <f t="shared" si="12"/>
        <v>0</v>
      </c>
      <c r="F114" s="18" t="b">
        <f t="shared" si="12"/>
        <v>0</v>
      </c>
      <c r="G114" s="18" t="b">
        <f t="shared" si="12"/>
        <v>0</v>
      </c>
      <c r="H114" s="18" t="b">
        <f t="shared" si="12"/>
        <v>0</v>
      </c>
      <c r="I114" s="18" t="b">
        <f t="shared" si="12"/>
        <v>0</v>
      </c>
      <c r="J114" s="18" t="b">
        <f t="shared" si="12"/>
        <v>0</v>
      </c>
      <c r="K114" s="18" t="b">
        <f t="shared" si="12"/>
        <v>0</v>
      </c>
      <c r="L114" s="18" t="b">
        <f t="shared" si="12"/>
        <v>0</v>
      </c>
      <c r="M114" s="18" t="b">
        <f t="shared" si="12"/>
        <v>0</v>
      </c>
      <c r="N114" s="18" t="b">
        <f t="shared" si="12"/>
        <v>0</v>
      </c>
      <c r="O114" s="18" t="b">
        <f t="shared" si="12"/>
        <v>0</v>
      </c>
      <c r="P114" s="18" t="b">
        <f t="shared" si="12"/>
        <v>0</v>
      </c>
      <c r="Q114" s="18" t="b">
        <f t="shared" si="12"/>
        <v>0</v>
      </c>
      <c r="R114" s="18" t="b">
        <f t="shared" si="12"/>
        <v>0</v>
      </c>
      <c r="S114" s="18" t="b">
        <f t="shared" si="12"/>
        <v>0</v>
      </c>
      <c r="T114" s="18" t="b">
        <f t="shared" si="12"/>
        <v>0</v>
      </c>
      <c r="U114" s="18" t="b">
        <f t="shared" si="12"/>
        <v>0</v>
      </c>
      <c r="V114" s="18" t="b">
        <f t="shared" si="12"/>
        <v>0</v>
      </c>
      <c r="W114" s="18" t="b">
        <f t="shared" si="12"/>
        <v>0</v>
      </c>
      <c r="X114" s="18" t="b">
        <f t="shared" si="12"/>
        <v>0</v>
      </c>
      <c r="Y114" s="18" t="b">
        <f t="shared" si="12"/>
        <v>0</v>
      </c>
      <c r="Z114" s="18" t="b">
        <f t="shared" si="12"/>
        <v>0</v>
      </c>
      <c r="AA114" s="18" t="b">
        <f t="shared" si="12"/>
        <v>0</v>
      </c>
      <c r="AB114" s="18" t="b">
        <f t="shared" si="12"/>
        <v>0</v>
      </c>
      <c r="AC114" s="18" t="b">
        <f t="shared" si="12"/>
        <v>0</v>
      </c>
      <c r="AD114" s="18" t="b">
        <f t="shared" si="12"/>
        <v>0</v>
      </c>
      <c r="AE114" s="18" t="b">
        <f t="shared" si="12"/>
        <v>0</v>
      </c>
      <c r="AF114" s="18" t="b">
        <f t="shared" si="12"/>
        <v>0</v>
      </c>
      <c r="AG114" s="18" t="b">
        <f t="shared" si="12"/>
        <v>0</v>
      </c>
      <c r="AH114" s="18" t="b">
        <f t="shared" ref="AH114:BI114" si="13">OR(AH22=AH23,AH22=AH24,AH23=AH24)</f>
        <v>0</v>
      </c>
      <c r="AI114" s="18" t="b">
        <f t="shared" si="13"/>
        <v>0</v>
      </c>
      <c r="AJ114" s="18" t="b">
        <f t="shared" si="13"/>
        <v>0</v>
      </c>
      <c r="AK114" s="18" t="b">
        <f t="shared" si="13"/>
        <v>0</v>
      </c>
      <c r="AL114" s="18" t="b">
        <f t="shared" si="13"/>
        <v>0</v>
      </c>
      <c r="AM114" s="18" t="b">
        <f t="shared" si="13"/>
        <v>0</v>
      </c>
      <c r="AN114" s="18" t="b">
        <f t="shared" si="13"/>
        <v>0</v>
      </c>
      <c r="AO114" s="18" t="b">
        <f t="shared" si="13"/>
        <v>0</v>
      </c>
      <c r="AP114" s="18" t="b">
        <f t="shared" si="13"/>
        <v>0</v>
      </c>
      <c r="AQ114" s="18" t="b">
        <f t="shared" si="13"/>
        <v>0</v>
      </c>
      <c r="AR114" s="18" t="b">
        <f t="shared" si="13"/>
        <v>0</v>
      </c>
      <c r="AS114" s="18" t="b">
        <f t="shared" si="13"/>
        <v>0</v>
      </c>
      <c r="AT114" s="18" t="b">
        <f t="shared" si="13"/>
        <v>0</v>
      </c>
      <c r="AU114" s="18" t="b">
        <f t="shared" si="13"/>
        <v>0</v>
      </c>
      <c r="AV114" s="18" t="b">
        <f t="shared" si="13"/>
        <v>0</v>
      </c>
      <c r="AW114" s="18" t="b">
        <f t="shared" si="13"/>
        <v>0</v>
      </c>
      <c r="AX114" s="18" t="b">
        <f t="shared" si="13"/>
        <v>0</v>
      </c>
      <c r="AY114" s="18" t="b">
        <f t="shared" si="13"/>
        <v>0</v>
      </c>
      <c r="AZ114" s="18" t="b">
        <f t="shared" si="13"/>
        <v>0</v>
      </c>
      <c r="BA114" s="18" t="b">
        <f t="shared" si="13"/>
        <v>0</v>
      </c>
      <c r="BB114" s="18" t="b">
        <f t="shared" si="13"/>
        <v>0</v>
      </c>
      <c r="BC114" s="18" t="b">
        <f t="shared" si="13"/>
        <v>0</v>
      </c>
      <c r="BD114" s="18" t="b">
        <f t="shared" si="13"/>
        <v>0</v>
      </c>
      <c r="BE114" s="18" t="b">
        <f t="shared" si="13"/>
        <v>0</v>
      </c>
      <c r="BF114" s="18" t="b">
        <f t="shared" si="13"/>
        <v>0</v>
      </c>
      <c r="BG114" s="18" t="b">
        <f t="shared" si="13"/>
        <v>0</v>
      </c>
      <c r="BH114" s="18" t="b">
        <f t="shared" si="13"/>
        <v>0</v>
      </c>
      <c r="BI114" s="18" t="b">
        <f t="shared" si="13"/>
        <v>0</v>
      </c>
    </row>
    <row r="115" spans="1:61" x14ac:dyDescent="0.2">
      <c r="A115" s="18">
        <v>20</v>
      </c>
    </row>
    <row r="116" spans="1:61" x14ac:dyDescent="0.2">
      <c r="A116" s="18">
        <v>21</v>
      </c>
    </row>
    <row r="117" spans="1:61" x14ac:dyDescent="0.2">
      <c r="A117" s="18">
        <v>22</v>
      </c>
      <c r="B117" s="18" t="b">
        <f t="shared" ref="B117:AG117" si="14">OR(B25=B26,B25=B27,B26=B27)</f>
        <v>0</v>
      </c>
      <c r="C117" s="18" t="b">
        <f t="shared" si="14"/>
        <v>0</v>
      </c>
      <c r="D117" s="18" t="b">
        <f t="shared" si="14"/>
        <v>0</v>
      </c>
      <c r="E117" s="18" t="b">
        <f t="shared" si="14"/>
        <v>0</v>
      </c>
      <c r="F117" s="18" t="b">
        <f t="shared" si="14"/>
        <v>0</v>
      </c>
      <c r="G117" s="18" t="b">
        <f t="shared" si="14"/>
        <v>0</v>
      </c>
      <c r="H117" s="18" t="b">
        <f t="shared" si="14"/>
        <v>0</v>
      </c>
      <c r="I117" s="18" t="b">
        <f t="shared" si="14"/>
        <v>0</v>
      </c>
      <c r="J117" s="18" t="b">
        <f t="shared" si="14"/>
        <v>0</v>
      </c>
      <c r="K117" s="18" t="b">
        <f t="shared" si="14"/>
        <v>0</v>
      </c>
      <c r="L117" s="18" t="b">
        <f t="shared" si="14"/>
        <v>0</v>
      </c>
      <c r="M117" s="18" t="b">
        <f t="shared" si="14"/>
        <v>0</v>
      </c>
      <c r="N117" s="18" t="b">
        <f t="shared" si="14"/>
        <v>0</v>
      </c>
      <c r="O117" s="18" t="b">
        <f t="shared" si="14"/>
        <v>0</v>
      </c>
      <c r="P117" s="18" t="b">
        <f t="shared" si="14"/>
        <v>0</v>
      </c>
      <c r="Q117" s="18" t="b">
        <f t="shared" si="14"/>
        <v>0</v>
      </c>
      <c r="R117" s="18" t="b">
        <f t="shared" si="14"/>
        <v>0</v>
      </c>
      <c r="S117" s="18" t="b">
        <f t="shared" si="14"/>
        <v>0</v>
      </c>
      <c r="T117" s="18" t="b">
        <f t="shared" si="14"/>
        <v>0</v>
      </c>
      <c r="U117" s="18" t="b">
        <f t="shared" si="14"/>
        <v>0</v>
      </c>
      <c r="V117" s="18" t="b">
        <f t="shared" si="14"/>
        <v>0</v>
      </c>
      <c r="W117" s="18" t="b">
        <f t="shared" si="14"/>
        <v>0</v>
      </c>
      <c r="X117" s="18" t="b">
        <f t="shared" si="14"/>
        <v>0</v>
      </c>
      <c r="Y117" s="18" t="b">
        <f t="shared" si="14"/>
        <v>0</v>
      </c>
      <c r="Z117" s="18" t="b">
        <f t="shared" si="14"/>
        <v>0</v>
      </c>
      <c r="AA117" s="18" t="b">
        <f t="shared" si="14"/>
        <v>0</v>
      </c>
      <c r="AB117" s="18" t="b">
        <f t="shared" si="14"/>
        <v>0</v>
      </c>
      <c r="AC117" s="18" t="b">
        <f t="shared" si="14"/>
        <v>0</v>
      </c>
      <c r="AD117" s="18" t="b">
        <f t="shared" si="14"/>
        <v>0</v>
      </c>
      <c r="AE117" s="18" t="b">
        <f t="shared" si="14"/>
        <v>0</v>
      </c>
      <c r="AF117" s="18" t="b">
        <f t="shared" si="14"/>
        <v>0</v>
      </c>
      <c r="AG117" s="18" t="b">
        <f t="shared" si="14"/>
        <v>0</v>
      </c>
      <c r="AH117" s="18" t="b">
        <f t="shared" ref="AH117:BI117" si="15">OR(AH25=AH26,AH25=AH27,AH26=AH27)</f>
        <v>0</v>
      </c>
      <c r="AI117" s="18" t="b">
        <f t="shared" si="15"/>
        <v>0</v>
      </c>
      <c r="AJ117" s="18" t="b">
        <f t="shared" si="15"/>
        <v>0</v>
      </c>
      <c r="AK117" s="18" t="b">
        <f t="shared" si="15"/>
        <v>0</v>
      </c>
      <c r="AL117" s="18" t="b">
        <f t="shared" si="15"/>
        <v>0</v>
      </c>
      <c r="AM117" s="18" t="b">
        <f t="shared" si="15"/>
        <v>0</v>
      </c>
      <c r="AN117" s="18" t="b">
        <f t="shared" si="15"/>
        <v>0</v>
      </c>
      <c r="AO117" s="18" t="b">
        <f t="shared" si="15"/>
        <v>0</v>
      </c>
      <c r="AP117" s="18" t="b">
        <f t="shared" si="15"/>
        <v>0</v>
      </c>
      <c r="AQ117" s="18" t="b">
        <f t="shared" si="15"/>
        <v>0</v>
      </c>
      <c r="AR117" s="18" t="b">
        <f t="shared" si="15"/>
        <v>0</v>
      </c>
      <c r="AS117" s="18" t="b">
        <f t="shared" si="15"/>
        <v>0</v>
      </c>
      <c r="AT117" s="18" t="b">
        <f t="shared" si="15"/>
        <v>0</v>
      </c>
      <c r="AU117" s="18" t="b">
        <f t="shared" si="15"/>
        <v>0</v>
      </c>
      <c r="AV117" s="18" t="b">
        <f t="shared" si="15"/>
        <v>0</v>
      </c>
      <c r="AW117" s="18" t="b">
        <f t="shared" si="15"/>
        <v>0</v>
      </c>
      <c r="AX117" s="18" t="b">
        <f t="shared" si="15"/>
        <v>0</v>
      </c>
      <c r="AY117" s="18" t="b">
        <f t="shared" si="15"/>
        <v>0</v>
      </c>
      <c r="AZ117" s="18" t="b">
        <f t="shared" si="15"/>
        <v>0</v>
      </c>
      <c r="BA117" s="18" t="b">
        <f t="shared" si="15"/>
        <v>0</v>
      </c>
      <c r="BB117" s="18" t="b">
        <f t="shared" si="15"/>
        <v>0</v>
      </c>
      <c r="BC117" s="18" t="b">
        <f t="shared" si="15"/>
        <v>0</v>
      </c>
      <c r="BD117" s="18" t="b">
        <f t="shared" si="15"/>
        <v>0</v>
      </c>
      <c r="BE117" s="18" t="b">
        <f t="shared" si="15"/>
        <v>0</v>
      </c>
      <c r="BF117" s="18" t="b">
        <f t="shared" si="15"/>
        <v>0</v>
      </c>
      <c r="BG117" s="18" t="b">
        <f t="shared" si="15"/>
        <v>0</v>
      </c>
      <c r="BH117" s="18" t="b">
        <f t="shared" si="15"/>
        <v>0</v>
      </c>
      <c r="BI117" s="18" t="b">
        <f t="shared" si="15"/>
        <v>0</v>
      </c>
    </row>
    <row r="118" spans="1:61" x14ac:dyDescent="0.2">
      <c r="A118" s="18">
        <v>23</v>
      </c>
    </row>
    <row r="119" spans="1:61" x14ac:dyDescent="0.2">
      <c r="A119" s="18">
        <v>24</v>
      </c>
    </row>
    <row r="120" spans="1:61" x14ac:dyDescent="0.2">
      <c r="A120" s="18">
        <v>25</v>
      </c>
      <c r="B120" s="18" t="b">
        <f t="shared" ref="B120:AG120" si="16">OR(B28=B29,B28=B30,B29=B30)</f>
        <v>0</v>
      </c>
      <c r="C120" s="18" t="b">
        <f t="shared" si="16"/>
        <v>0</v>
      </c>
      <c r="D120" s="18" t="b">
        <f t="shared" si="16"/>
        <v>0</v>
      </c>
      <c r="E120" s="18" t="b">
        <f t="shared" si="16"/>
        <v>0</v>
      </c>
      <c r="F120" s="18" t="b">
        <f t="shared" si="16"/>
        <v>0</v>
      </c>
      <c r="G120" s="18" t="b">
        <f t="shared" si="16"/>
        <v>0</v>
      </c>
      <c r="H120" s="18" t="b">
        <f t="shared" si="16"/>
        <v>0</v>
      </c>
      <c r="I120" s="18" t="b">
        <f t="shared" si="16"/>
        <v>0</v>
      </c>
      <c r="J120" s="18" t="b">
        <f t="shared" si="16"/>
        <v>0</v>
      </c>
      <c r="K120" s="18" t="b">
        <f t="shared" si="16"/>
        <v>0</v>
      </c>
      <c r="L120" s="18" t="b">
        <f t="shared" si="16"/>
        <v>0</v>
      </c>
      <c r="M120" s="18" t="b">
        <f t="shared" si="16"/>
        <v>0</v>
      </c>
      <c r="N120" s="18" t="b">
        <f t="shared" si="16"/>
        <v>0</v>
      </c>
      <c r="O120" s="18" t="b">
        <f t="shared" si="16"/>
        <v>0</v>
      </c>
      <c r="P120" s="18" t="b">
        <f t="shared" si="16"/>
        <v>0</v>
      </c>
      <c r="Q120" s="18" t="b">
        <f t="shared" si="16"/>
        <v>0</v>
      </c>
      <c r="R120" s="18" t="b">
        <f t="shared" si="16"/>
        <v>0</v>
      </c>
      <c r="S120" s="18" t="b">
        <f t="shared" si="16"/>
        <v>0</v>
      </c>
      <c r="T120" s="18" t="b">
        <f t="shared" si="16"/>
        <v>0</v>
      </c>
      <c r="U120" s="18" t="b">
        <f t="shared" si="16"/>
        <v>0</v>
      </c>
      <c r="V120" s="18" t="b">
        <f t="shared" si="16"/>
        <v>0</v>
      </c>
      <c r="W120" s="18" t="b">
        <f t="shared" si="16"/>
        <v>0</v>
      </c>
      <c r="X120" s="18" t="b">
        <f t="shared" si="16"/>
        <v>0</v>
      </c>
      <c r="Y120" s="18" t="b">
        <f t="shared" si="16"/>
        <v>0</v>
      </c>
      <c r="Z120" s="18" t="b">
        <f t="shared" si="16"/>
        <v>0</v>
      </c>
      <c r="AA120" s="18" t="b">
        <f t="shared" si="16"/>
        <v>0</v>
      </c>
      <c r="AB120" s="18" t="b">
        <f t="shared" si="16"/>
        <v>0</v>
      </c>
      <c r="AC120" s="18" t="b">
        <f t="shared" si="16"/>
        <v>0</v>
      </c>
      <c r="AD120" s="18" t="b">
        <f t="shared" si="16"/>
        <v>0</v>
      </c>
      <c r="AE120" s="18" t="b">
        <f t="shared" si="16"/>
        <v>0</v>
      </c>
      <c r="AF120" s="18" t="b">
        <f t="shared" si="16"/>
        <v>0</v>
      </c>
      <c r="AG120" s="18" t="b">
        <f t="shared" si="16"/>
        <v>0</v>
      </c>
      <c r="AH120" s="18" t="b">
        <f t="shared" ref="AH120:BI120" si="17">OR(AH28=AH29,AH28=AH30,AH29=AH30)</f>
        <v>0</v>
      </c>
      <c r="AI120" s="18" t="b">
        <f t="shared" si="17"/>
        <v>0</v>
      </c>
      <c r="AJ120" s="18" t="b">
        <f t="shared" si="17"/>
        <v>0</v>
      </c>
      <c r="AK120" s="18" t="b">
        <f t="shared" si="17"/>
        <v>0</v>
      </c>
      <c r="AL120" s="18" t="b">
        <f t="shared" si="17"/>
        <v>0</v>
      </c>
      <c r="AM120" s="18" t="b">
        <f t="shared" si="17"/>
        <v>0</v>
      </c>
      <c r="AN120" s="18" t="b">
        <f t="shared" si="17"/>
        <v>0</v>
      </c>
      <c r="AO120" s="18" t="b">
        <f t="shared" si="17"/>
        <v>0</v>
      </c>
      <c r="AP120" s="18" t="b">
        <f t="shared" si="17"/>
        <v>0</v>
      </c>
      <c r="AQ120" s="18" t="b">
        <f t="shared" si="17"/>
        <v>0</v>
      </c>
      <c r="AR120" s="18" t="b">
        <f t="shared" si="17"/>
        <v>0</v>
      </c>
      <c r="AS120" s="18" t="b">
        <f t="shared" si="17"/>
        <v>0</v>
      </c>
      <c r="AT120" s="18" t="b">
        <f t="shared" si="17"/>
        <v>0</v>
      </c>
      <c r="AU120" s="18" t="b">
        <f t="shared" si="17"/>
        <v>0</v>
      </c>
      <c r="AV120" s="18" t="b">
        <f t="shared" si="17"/>
        <v>0</v>
      </c>
      <c r="AW120" s="18" t="b">
        <f t="shared" si="17"/>
        <v>0</v>
      </c>
      <c r="AX120" s="18" t="b">
        <f t="shared" si="17"/>
        <v>0</v>
      </c>
      <c r="AY120" s="18" t="b">
        <f t="shared" si="17"/>
        <v>0</v>
      </c>
      <c r="AZ120" s="18" t="b">
        <f t="shared" si="17"/>
        <v>0</v>
      </c>
      <c r="BA120" s="18" t="b">
        <f t="shared" si="17"/>
        <v>0</v>
      </c>
      <c r="BB120" s="18" t="b">
        <f t="shared" si="17"/>
        <v>0</v>
      </c>
      <c r="BC120" s="18" t="b">
        <f t="shared" si="17"/>
        <v>0</v>
      </c>
      <c r="BD120" s="18" t="b">
        <f t="shared" si="17"/>
        <v>0</v>
      </c>
      <c r="BE120" s="18" t="b">
        <f t="shared" si="17"/>
        <v>0</v>
      </c>
      <c r="BF120" s="18" t="b">
        <f t="shared" si="17"/>
        <v>0</v>
      </c>
      <c r="BG120" s="18" t="b">
        <f t="shared" si="17"/>
        <v>0</v>
      </c>
      <c r="BH120" s="18" t="b">
        <f t="shared" si="17"/>
        <v>0</v>
      </c>
      <c r="BI120" s="18" t="b">
        <f t="shared" si="17"/>
        <v>0</v>
      </c>
    </row>
    <row r="121" spans="1:61" x14ac:dyDescent="0.2">
      <c r="A121" s="18">
        <v>26</v>
      </c>
    </row>
    <row r="122" spans="1:61" x14ac:dyDescent="0.2">
      <c r="A122" s="18">
        <v>27</v>
      </c>
    </row>
    <row r="123" spans="1:61" x14ac:dyDescent="0.2">
      <c r="A123" s="18">
        <v>28</v>
      </c>
      <c r="B123" s="18" t="b">
        <f t="shared" ref="B123:AG123" si="18">OR(B31=B32,B31=B33,B32=B33)</f>
        <v>0</v>
      </c>
      <c r="C123" s="18" t="b">
        <f t="shared" si="18"/>
        <v>0</v>
      </c>
      <c r="D123" s="18" t="b">
        <f t="shared" si="18"/>
        <v>0</v>
      </c>
      <c r="E123" s="18" t="b">
        <f t="shared" si="18"/>
        <v>0</v>
      </c>
      <c r="F123" s="18" t="b">
        <f t="shared" si="18"/>
        <v>0</v>
      </c>
      <c r="G123" s="18" t="b">
        <f t="shared" si="18"/>
        <v>0</v>
      </c>
      <c r="H123" s="18" t="b">
        <f t="shared" si="18"/>
        <v>0</v>
      </c>
      <c r="I123" s="18" t="b">
        <f t="shared" si="18"/>
        <v>0</v>
      </c>
      <c r="J123" s="18" t="b">
        <f t="shared" si="18"/>
        <v>0</v>
      </c>
      <c r="K123" s="18" t="b">
        <f t="shared" si="18"/>
        <v>0</v>
      </c>
      <c r="L123" s="18" t="b">
        <f t="shared" si="18"/>
        <v>0</v>
      </c>
      <c r="M123" s="18" t="b">
        <f t="shared" si="18"/>
        <v>0</v>
      </c>
      <c r="N123" s="18" t="b">
        <f t="shared" si="18"/>
        <v>0</v>
      </c>
      <c r="O123" s="18" t="b">
        <f t="shared" si="18"/>
        <v>0</v>
      </c>
      <c r="P123" s="18" t="b">
        <f t="shared" si="18"/>
        <v>0</v>
      </c>
      <c r="Q123" s="18" t="b">
        <f t="shared" si="18"/>
        <v>0</v>
      </c>
      <c r="R123" s="18" t="b">
        <f t="shared" si="18"/>
        <v>0</v>
      </c>
      <c r="S123" s="18" t="b">
        <f t="shared" si="18"/>
        <v>0</v>
      </c>
      <c r="T123" s="18" t="b">
        <f t="shared" si="18"/>
        <v>0</v>
      </c>
      <c r="U123" s="18" t="b">
        <f t="shared" si="18"/>
        <v>0</v>
      </c>
      <c r="V123" s="18" t="b">
        <f t="shared" si="18"/>
        <v>0</v>
      </c>
      <c r="W123" s="18" t="b">
        <f t="shared" si="18"/>
        <v>0</v>
      </c>
      <c r="X123" s="18" t="b">
        <f t="shared" si="18"/>
        <v>0</v>
      </c>
      <c r="Y123" s="18" t="b">
        <f t="shared" si="18"/>
        <v>0</v>
      </c>
      <c r="Z123" s="18" t="b">
        <f t="shared" si="18"/>
        <v>0</v>
      </c>
      <c r="AA123" s="18" t="b">
        <f t="shared" si="18"/>
        <v>0</v>
      </c>
      <c r="AB123" s="18" t="b">
        <f t="shared" si="18"/>
        <v>0</v>
      </c>
      <c r="AC123" s="18" t="b">
        <f t="shared" si="18"/>
        <v>0</v>
      </c>
      <c r="AD123" s="18" t="b">
        <f t="shared" si="18"/>
        <v>0</v>
      </c>
      <c r="AE123" s="18" t="b">
        <f t="shared" si="18"/>
        <v>0</v>
      </c>
      <c r="AF123" s="18" t="b">
        <f t="shared" si="18"/>
        <v>0</v>
      </c>
      <c r="AG123" s="18" t="b">
        <f t="shared" si="18"/>
        <v>0</v>
      </c>
      <c r="AH123" s="18" t="b">
        <f t="shared" ref="AH123:BI123" si="19">OR(AH31=AH32,AH31=AH33,AH32=AH33)</f>
        <v>0</v>
      </c>
      <c r="AI123" s="18" t="b">
        <f t="shared" si="19"/>
        <v>0</v>
      </c>
      <c r="AJ123" s="18" t="b">
        <f t="shared" si="19"/>
        <v>0</v>
      </c>
      <c r="AK123" s="18" t="b">
        <f t="shared" si="19"/>
        <v>0</v>
      </c>
      <c r="AL123" s="18" t="b">
        <f t="shared" si="19"/>
        <v>0</v>
      </c>
      <c r="AM123" s="18" t="b">
        <f t="shared" si="19"/>
        <v>0</v>
      </c>
      <c r="AN123" s="18" t="b">
        <f t="shared" si="19"/>
        <v>0</v>
      </c>
      <c r="AO123" s="18" t="b">
        <f t="shared" si="19"/>
        <v>0</v>
      </c>
      <c r="AP123" s="18" t="b">
        <f t="shared" si="19"/>
        <v>0</v>
      </c>
      <c r="AQ123" s="18" t="b">
        <f t="shared" si="19"/>
        <v>0</v>
      </c>
      <c r="AR123" s="18" t="b">
        <f t="shared" si="19"/>
        <v>0</v>
      </c>
      <c r="AS123" s="18" t="b">
        <f t="shared" si="19"/>
        <v>0</v>
      </c>
      <c r="AT123" s="18" t="b">
        <f t="shared" si="19"/>
        <v>0</v>
      </c>
      <c r="AU123" s="18" t="b">
        <f t="shared" si="19"/>
        <v>0</v>
      </c>
      <c r="AV123" s="18" t="b">
        <f t="shared" si="19"/>
        <v>0</v>
      </c>
      <c r="AW123" s="18" t="b">
        <f t="shared" si="19"/>
        <v>0</v>
      </c>
      <c r="AX123" s="18" t="b">
        <f t="shared" si="19"/>
        <v>0</v>
      </c>
      <c r="AY123" s="18" t="b">
        <f t="shared" si="19"/>
        <v>0</v>
      </c>
      <c r="AZ123" s="18" t="b">
        <f t="shared" si="19"/>
        <v>0</v>
      </c>
      <c r="BA123" s="18" t="b">
        <f t="shared" si="19"/>
        <v>0</v>
      </c>
      <c r="BB123" s="18" t="b">
        <f t="shared" si="19"/>
        <v>0</v>
      </c>
      <c r="BC123" s="18" t="b">
        <f t="shared" si="19"/>
        <v>0</v>
      </c>
      <c r="BD123" s="18" t="b">
        <f t="shared" si="19"/>
        <v>0</v>
      </c>
      <c r="BE123" s="18" t="b">
        <f t="shared" si="19"/>
        <v>0</v>
      </c>
      <c r="BF123" s="18" t="b">
        <f t="shared" si="19"/>
        <v>0</v>
      </c>
      <c r="BG123" s="18" t="b">
        <f t="shared" si="19"/>
        <v>0</v>
      </c>
      <c r="BH123" s="18" t="b">
        <f t="shared" si="19"/>
        <v>0</v>
      </c>
      <c r="BI123" s="18" t="b">
        <f t="shared" si="19"/>
        <v>0</v>
      </c>
    </row>
    <row r="124" spans="1:61" x14ac:dyDescent="0.2">
      <c r="A124" s="18">
        <v>29</v>
      </c>
    </row>
    <row r="125" spans="1:61" x14ac:dyDescent="0.2">
      <c r="A125" s="18">
        <v>30</v>
      </c>
    </row>
    <row r="126" spans="1:61" x14ac:dyDescent="0.2">
      <c r="A126" s="18">
        <v>31</v>
      </c>
      <c r="B126" s="18" t="b">
        <f t="shared" ref="B126:AG126" si="20">OR(B34=B35,B34=B36,B35=B36)</f>
        <v>0</v>
      </c>
      <c r="C126" s="18" t="b">
        <f t="shared" si="20"/>
        <v>0</v>
      </c>
      <c r="D126" s="18" t="b">
        <f t="shared" si="20"/>
        <v>0</v>
      </c>
      <c r="E126" s="18" t="b">
        <f t="shared" si="20"/>
        <v>0</v>
      </c>
      <c r="F126" s="18" t="b">
        <f t="shared" si="20"/>
        <v>0</v>
      </c>
      <c r="G126" s="18" t="b">
        <f t="shared" si="20"/>
        <v>0</v>
      </c>
      <c r="H126" s="18" t="b">
        <f t="shared" si="20"/>
        <v>0</v>
      </c>
      <c r="I126" s="18" t="b">
        <f t="shared" si="20"/>
        <v>0</v>
      </c>
      <c r="J126" s="18" t="b">
        <f t="shared" si="20"/>
        <v>0</v>
      </c>
      <c r="K126" s="18" t="b">
        <f t="shared" si="20"/>
        <v>0</v>
      </c>
      <c r="L126" s="18" t="b">
        <f t="shared" si="20"/>
        <v>0</v>
      </c>
      <c r="M126" s="18" t="b">
        <f t="shared" si="20"/>
        <v>0</v>
      </c>
      <c r="N126" s="18" t="b">
        <f t="shared" si="20"/>
        <v>0</v>
      </c>
      <c r="O126" s="18" t="b">
        <f t="shared" si="20"/>
        <v>0</v>
      </c>
      <c r="P126" s="18" t="b">
        <f t="shared" si="20"/>
        <v>0</v>
      </c>
      <c r="Q126" s="18" t="b">
        <f t="shared" si="20"/>
        <v>0</v>
      </c>
      <c r="R126" s="18" t="b">
        <f t="shared" si="20"/>
        <v>0</v>
      </c>
      <c r="S126" s="18" t="b">
        <f t="shared" si="20"/>
        <v>0</v>
      </c>
      <c r="T126" s="18" t="b">
        <f t="shared" si="20"/>
        <v>0</v>
      </c>
      <c r="U126" s="18" t="b">
        <f t="shared" si="20"/>
        <v>0</v>
      </c>
      <c r="V126" s="18" t="b">
        <f t="shared" si="20"/>
        <v>0</v>
      </c>
      <c r="W126" s="18" t="b">
        <f t="shared" si="20"/>
        <v>0</v>
      </c>
      <c r="X126" s="18" t="b">
        <f t="shared" si="20"/>
        <v>0</v>
      </c>
      <c r="Y126" s="18" t="b">
        <f t="shared" si="20"/>
        <v>0</v>
      </c>
      <c r="Z126" s="18" t="b">
        <f t="shared" si="20"/>
        <v>0</v>
      </c>
      <c r="AA126" s="18" t="b">
        <f t="shared" si="20"/>
        <v>0</v>
      </c>
      <c r="AB126" s="18" t="b">
        <f t="shared" si="20"/>
        <v>0</v>
      </c>
      <c r="AC126" s="18" t="b">
        <f t="shared" si="20"/>
        <v>0</v>
      </c>
      <c r="AD126" s="18" t="b">
        <f t="shared" si="20"/>
        <v>0</v>
      </c>
      <c r="AE126" s="18" t="b">
        <f t="shared" si="20"/>
        <v>0</v>
      </c>
      <c r="AF126" s="18" t="b">
        <f t="shared" si="20"/>
        <v>0</v>
      </c>
      <c r="AG126" s="18" t="b">
        <f t="shared" si="20"/>
        <v>0</v>
      </c>
      <c r="AH126" s="18" t="b">
        <f t="shared" ref="AH126:BI126" si="21">OR(AH34=AH35,AH34=AH36,AH35=AH36)</f>
        <v>0</v>
      </c>
      <c r="AI126" s="18" t="b">
        <f t="shared" si="21"/>
        <v>0</v>
      </c>
      <c r="AJ126" s="18" t="b">
        <f t="shared" si="21"/>
        <v>0</v>
      </c>
      <c r="AK126" s="18" t="b">
        <f t="shared" si="21"/>
        <v>0</v>
      </c>
      <c r="AL126" s="18" t="b">
        <f t="shared" si="21"/>
        <v>0</v>
      </c>
      <c r="AM126" s="18" t="b">
        <f t="shared" si="21"/>
        <v>0</v>
      </c>
      <c r="AN126" s="18" t="b">
        <f t="shared" si="21"/>
        <v>0</v>
      </c>
      <c r="AO126" s="18" t="b">
        <f t="shared" si="21"/>
        <v>0</v>
      </c>
      <c r="AP126" s="18" t="b">
        <f t="shared" si="21"/>
        <v>0</v>
      </c>
      <c r="AQ126" s="18" t="b">
        <f t="shared" si="21"/>
        <v>0</v>
      </c>
      <c r="AR126" s="18" t="b">
        <f t="shared" si="21"/>
        <v>0</v>
      </c>
      <c r="AS126" s="18" t="b">
        <f t="shared" si="21"/>
        <v>0</v>
      </c>
      <c r="AT126" s="18" t="b">
        <f t="shared" si="21"/>
        <v>0</v>
      </c>
      <c r="AU126" s="18" t="b">
        <f t="shared" si="21"/>
        <v>0</v>
      </c>
      <c r="AV126" s="18" t="b">
        <f t="shared" si="21"/>
        <v>0</v>
      </c>
      <c r="AW126" s="18" t="b">
        <f t="shared" si="21"/>
        <v>0</v>
      </c>
      <c r="AX126" s="18" t="b">
        <f t="shared" si="21"/>
        <v>0</v>
      </c>
      <c r="AY126" s="18" t="b">
        <f t="shared" si="21"/>
        <v>0</v>
      </c>
      <c r="AZ126" s="18" t="b">
        <f t="shared" si="21"/>
        <v>0</v>
      </c>
      <c r="BA126" s="18" t="b">
        <f t="shared" si="21"/>
        <v>0</v>
      </c>
      <c r="BB126" s="18" t="b">
        <f t="shared" si="21"/>
        <v>0</v>
      </c>
      <c r="BC126" s="18" t="b">
        <f t="shared" si="21"/>
        <v>0</v>
      </c>
      <c r="BD126" s="18" t="b">
        <f t="shared" si="21"/>
        <v>0</v>
      </c>
      <c r="BE126" s="18" t="b">
        <f t="shared" si="21"/>
        <v>0</v>
      </c>
      <c r="BF126" s="18" t="b">
        <f t="shared" si="21"/>
        <v>0</v>
      </c>
      <c r="BG126" s="18" t="b">
        <f t="shared" si="21"/>
        <v>0</v>
      </c>
      <c r="BH126" s="18" t="b">
        <f t="shared" si="21"/>
        <v>0</v>
      </c>
      <c r="BI126" s="18" t="b">
        <f t="shared" si="21"/>
        <v>0</v>
      </c>
    </row>
    <row r="127" spans="1:61" x14ac:dyDescent="0.2">
      <c r="A127" s="18">
        <v>32</v>
      </c>
    </row>
    <row r="128" spans="1:61" x14ac:dyDescent="0.2">
      <c r="A128" s="18">
        <v>33</v>
      </c>
    </row>
    <row r="129" spans="1:61" x14ac:dyDescent="0.2">
      <c r="A129" s="18">
        <v>34</v>
      </c>
      <c r="B129" s="18" t="b">
        <f t="shared" ref="B129:AG129" si="22">OR(B37=B38,B37=B39,B38=B39)</f>
        <v>0</v>
      </c>
      <c r="C129" s="18" t="b">
        <f t="shared" si="22"/>
        <v>0</v>
      </c>
      <c r="D129" s="18" t="b">
        <f t="shared" si="22"/>
        <v>0</v>
      </c>
      <c r="E129" s="18" t="b">
        <f t="shared" si="22"/>
        <v>0</v>
      </c>
      <c r="F129" s="18" t="b">
        <f t="shared" si="22"/>
        <v>0</v>
      </c>
      <c r="G129" s="18" t="b">
        <f t="shared" si="22"/>
        <v>0</v>
      </c>
      <c r="H129" s="18" t="b">
        <f t="shared" si="22"/>
        <v>0</v>
      </c>
      <c r="I129" s="18" t="b">
        <f t="shared" si="22"/>
        <v>0</v>
      </c>
      <c r="J129" s="18" t="b">
        <f t="shared" si="22"/>
        <v>0</v>
      </c>
      <c r="K129" s="18" t="b">
        <f t="shared" si="22"/>
        <v>0</v>
      </c>
      <c r="L129" s="18" t="b">
        <f t="shared" si="22"/>
        <v>0</v>
      </c>
      <c r="M129" s="18" t="b">
        <f t="shared" si="22"/>
        <v>0</v>
      </c>
      <c r="N129" s="18" t="b">
        <f t="shared" si="22"/>
        <v>0</v>
      </c>
      <c r="O129" s="18" t="b">
        <f t="shared" si="22"/>
        <v>0</v>
      </c>
      <c r="P129" s="18" t="b">
        <f t="shared" si="22"/>
        <v>0</v>
      </c>
      <c r="Q129" s="18" t="b">
        <f t="shared" si="22"/>
        <v>0</v>
      </c>
      <c r="R129" s="18" t="b">
        <f t="shared" si="22"/>
        <v>0</v>
      </c>
      <c r="S129" s="18" t="b">
        <f t="shared" si="22"/>
        <v>0</v>
      </c>
      <c r="T129" s="18" t="b">
        <f t="shared" si="22"/>
        <v>0</v>
      </c>
      <c r="U129" s="18" t="b">
        <f t="shared" si="22"/>
        <v>0</v>
      </c>
      <c r="V129" s="18" t="b">
        <f t="shared" si="22"/>
        <v>0</v>
      </c>
      <c r="W129" s="18" t="b">
        <f t="shared" si="22"/>
        <v>0</v>
      </c>
      <c r="X129" s="18" t="b">
        <f t="shared" si="22"/>
        <v>0</v>
      </c>
      <c r="Y129" s="18" t="b">
        <f t="shared" si="22"/>
        <v>0</v>
      </c>
      <c r="Z129" s="18" t="b">
        <f t="shared" si="22"/>
        <v>0</v>
      </c>
      <c r="AA129" s="18" t="b">
        <f t="shared" si="22"/>
        <v>0</v>
      </c>
      <c r="AB129" s="18" t="b">
        <f t="shared" si="22"/>
        <v>0</v>
      </c>
      <c r="AC129" s="18" t="b">
        <f t="shared" si="22"/>
        <v>0</v>
      </c>
      <c r="AD129" s="18" t="b">
        <f t="shared" si="22"/>
        <v>0</v>
      </c>
      <c r="AE129" s="18" t="b">
        <f t="shared" si="22"/>
        <v>0</v>
      </c>
      <c r="AF129" s="18" t="b">
        <f t="shared" si="22"/>
        <v>0</v>
      </c>
      <c r="AG129" s="18" t="b">
        <f t="shared" si="22"/>
        <v>0</v>
      </c>
      <c r="AH129" s="18" t="b">
        <f t="shared" ref="AH129:BI129" si="23">OR(AH37=AH38,AH37=AH39,AH38=AH39)</f>
        <v>0</v>
      </c>
      <c r="AI129" s="18" t="b">
        <f t="shared" si="23"/>
        <v>0</v>
      </c>
      <c r="AJ129" s="18" t="b">
        <f t="shared" si="23"/>
        <v>0</v>
      </c>
      <c r="AK129" s="18" t="b">
        <f t="shared" si="23"/>
        <v>0</v>
      </c>
      <c r="AL129" s="18" t="b">
        <f t="shared" si="23"/>
        <v>0</v>
      </c>
      <c r="AM129" s="18" t="b">
        <f t="shared" si="23"/>
        <v>0</v>
      </c>
      <c r="AN129" s="18" t="b">
        <f t="shared" si="23"/>
        <v>0</v>
      </c>
      <c r="AO129" s="18" t="b">
        <f t="shared" si="23"/>
        <v>0</v>
      </c>
      <c r="AP129" s="18" t="b">
        <f t="shared" si="23"/>
        <v>0</v>
      </c>
      <c r="AQ129" s="18" t="b">
        <f t="shared" si="23"/>
        <v>0</v>
      </c>
      <c r="AR129" s="18" t="b">
        <f t="shared" si="23"/>
        <v>0</v>
      </c>
      <c r="AS129" s="18" t="b">
        <f t="shared" si="23"/>
        <v>0</v>
      </c>
      <c r="AT129" s="18" t="b">
        <f t="shared" si="23"/>
        <v>0</v>
      </c>
      <c r="AU129" s="18" t="b">
        <f t="shared" si="23"/>
        <v>0</v>
      </c>
      <c r="AV129" s="18" t="b">
        <f t="shared" si="23"/>
        <v>0</v>
      </c>
      <c r="AW129" s="18" t="b">
        <f t="shared" si="23"/>
        <v>0</v>
      </c>
      <c r="AX129" s="18" t="b">
        <f t="shared" si="23"/>
        <v>0</v>
      </c>
      <c r="AY129" s="18" t="b">
        <f t="shared" si="23"/>
        <v>0</v>
      </c>
      <c r="AZ129" s="18" t="b">
        <f t="shared" si="23"/>
        <v>0</v>
      </c>
      <c r="BA129" s="18" t="b">
        <f t="shared" si="23"/>
        <v>0</v>
      </c>
      <c r="BB129" s="18" t="b">
        <f t="shared" si="23"/>
        <v>0</v>
      </c>
      <c r="BC129" s="18" t="b">
        <f t="shared" si="23"/>
        <v>0</v>
      </c>
      <c r="BD129" s="18" t="b">
        <f t="shared" si="23"/>
        <v>0</v>
      </c>
      <c r="BE129" s="18" t="b">
        <f t="shared" si="23"/>
        <v>0</v>
      </c>
      <c r="BF129" s="18" t="b">
        <f t="shared" si="23"/>
        <v>0</v>
      </c>
      <c r="BG129" s="18" t="b">
        <f t="shared" si="23"/>
        <v>0</v>
      </c>
      <c r="BH129" s="18" t="b">
        <f t="shared" si="23"/>
        <v>0</v>
      </c>
      <c r="BI129" s="18" t="b">
        <f t="shared" si="23"/>
        <v>0</v>
      </c>
    </row>
    <row r="130" spans="1:61" x14ac:dyDescent="0.2">
      <c r="A130" s="18">
        <v>35</v>
      </c>
    </row>
    <row r="131" spans="1:61" x14ac:dyDescent="0.2">
      <c r="A131" s="18">
        <v>36</v>
      </c>
    </row>
    <row r="132" spans="1:61" x14ac:dyDescent="0.2">
      <c r="A132" s="18">
        <v>37</v>
      </c>
      <c r="B132" s="18" t="b">
        <f t="shared" ref="B132:AG132" si="24">OR(B40=B41,B40=B42,B41=B42)</f>
        <v>0</v>
      </c>
      <c r="C132" s="18" t="b">
        <f t="shared" si="24"/>
        <v>0</v>
      </c>
      <c r="D132" s="18" t="b">
        <f t="shared" si="24"/>
        <v>0</v>
      </c>
      <c r="E132" s="18" t="b">
        <f t="shared" si="24"/>
        <v>0</v>
      </c>
      <c r="F132" s="18" t="b">
        <f t="shared" si="24"/>
        <v>0</v>
      </c>
      <c r="G132" s="18" t="b">
        <f t="shared" si="24"/>
        <v>0</v>
      </c>
      <c r="H132" s="18" t="b">
        <f t="shared" si="24"/>
        <v>0</v>
      </c>
      <c r="I132" s="18" t="b">
        <f t="shared" si="24"/>
        <v>0</v>
      </c>
      <c r="J132" s="18" t="b">
        <f t="shared" si="24"/>
        <v>0</v>
      </c>
      <c r="K132" s="18" t="b">
        <f t="shared" si="24"/>
        <v>0</v>
      </c>
      <c r="L132" s="18" t="b">
        <f t="shared" si="24"/>
        <v>0</v>
      </c>
      <c r="M132" s="18" t="b">
        <f t="shared" si="24"/>
        <v>0</v>
      </c>
      <c r="N132" s="18" t="b">
        <f t="shared" si="24"/>
        <v>0</v>
      </c>
      <c r="O132" s="18" t="b">
        <f t="shared" si="24"/>
        <v>0</v>
      </c>
      <c r="P132" s="18" t="b">
        <f t="shared" si="24"/>
        <v>0</v>
      </c>
      <c r="Q132" s="18" t="b">
        <f t="shared" si="24"/>
        <v>0</v>
      </c>
      <c r="R132" s="18" t="b">
        <f t="shared" si="24"/>
        <v>0</v>
      </c>
      <c r="S132" s="18" t="b">
        <f t="shared" si="24"/>
        <v>0</v>
      </c>
      <c r="T132" s="18" t="b">
        <f t="shared" si="24"/>
        <v>0</v>
      </c>
      <c r="U132" s="18" t="b">
        <f t="shared" si="24"/>
        <v>0</v>
      </c>
      <c r="V132" s="18" t="b">
        <f t="shared" si="24"/>
        <v>0</v>
      </c>
      <c r="W132" s="18" t="b">
        <f t="shared" si="24"/>
        <v>0</v>
      </c>
      <c r="X132" s="18" t="b">
        <f t="shared" si="24"/>
        <v>0</v>
      </c>
      <c r="Y132" s="18" t="b">
        <f t="shared" si="24"/>
        <v>0</v>
      </c>
      <c r="Z132" s="18" t="b">
        <f t="shared" si="24"/>
        <v>0</v>
      </c>
      <c r="AA132" s="18" t="b">
        <f t="shared" si="24"/>
        <v>0</v>
      </c>
      <c r="AB132" s="18" t="b">
        <f t="shared" si="24"/>
        <v>0</v>
      </c>
      <c r="AC132" s="18" t="b">
        <f t="shared" si="24"/>
        <v>0</v>
      </c>
      <c r="AD132" s="18" t="b">
        <f t="shared" si="24"/>
        <v>0</v>
      </c>
      <c r="AE132" s="18" t="b">
        <f t="shared" si="24"/>
        <v>0</v>
      </c>
      <c r="AF132" s="18" t="b">
        <f t="shared" si="24"/>
        <v>0</v>
      </c>
      <c r="AG132" s="18" t="b">
        <f t="shared" si="24"/>
        <v>0</v>
      </c>
      <c r="AH132" s="18" t="b">
        <f t="shared" ref="AH132:BI132" si="25">OR(AH40=AH41,AH40=AH42,AH41=AH42)</f>
        <v>0</v>
      </c>
      <c r="AI132" s="18" t="b">
        <f t="shared" si="25"/>
        <v>0</v>
      </c>
      <c r="AJ132" s="18" t="b">
        <f t="shared" si="25"/>
        <v>0</v>
      </c>
      <c r="AK132" s="18" t="b">
        <f t="shared" si="25"/>
        <v>0</v>
      </c>
      <c r="AL132" s="18" t="b">
        <f t="shared" si="25"/>
        <v>0</v>
      </c>
      <c r="AM132" s="18" t="b">
        <f t="shared" si="25"/>
        <v>0</v>
      </c>
      <c r="AN132" s="18" t="b">
        <f t="shared" si="25"/>
        <v>0</v>
      </c>
      <c r="AO132" s="18" t="b">
        <f t="shared" si="25"/>
        <v>0</v>
      </c>
      <c r="AP132" s="18" t="b">
        <f t="shared" si="25"/>
        <v>0</v>
      </c>
      <c r="AQ132" s="18" t="b">
        <f t="shared" si="25"/>
        <v>0</v>
      </c>
      <c r="AR132" s="18" t="b">
        <f t="shared" si="25"/>
        <v>0</v>
      </c>
      <c r="AS132" s="18" t="b">
        <f t="shared" si="25"/>
        <v>0</v>
      </c>
      <c r="AT132" s="18" t="b">
        <f t="shared" si="25"/>
        <v>0</v>
      </c>
      <c r="AU132" s="18" t="b">
        <f t="shared" si="25"/>
        <v>0</v>
      </c>
      <c r="AV132" s="18" t="b">
        <f t="shared" si="25"/>
        <v>0</v>
      </c>
      <c r="AW132" s="18" t="b">
        <f t="shared" si="25"/>
        <v>0</v>
      </c>
      <c r="AX132" s="18" t="b">
        <f t="shared" si="25"/>
        <v>0</v>
      </c>
      <c r="AY132" s="18" t="b">
        <f t="shared" si="25"/>
        <v>0</v>
      </c>
      <c r="AZ132" s="18" t="b">
        <f t="shared" si="25"/>
        <v>0</v>
      </c>
      <c r="BA132" s="18" t="b">
        <f t="shared" si="25"/>
        <v>0</v>
      </c>
      <c r="BB132" s="18" t="b">
        <f t="shared" si="25"/>
        <v>0</v>
      </c>
      <c r="BC132" s="18" t="b">
        <f t="shared" si="25"/>
        <v>0</v>
      </c>
      <c r="BD132" s="18" t="b">
        <f t="shared" si="25"/>
        <v>0</v>
      </c>
      <c r="BE132" s="18" t="b">
        <f t="shared" si="25"/>
        <v>0</v>
      </c>
      <c r="BF132" s="18" t="b">
        <f t="shared" si="25"/>
        <v>0</v>
      </c>
      <c r="BG132" s="18" t="b">
        <f t="shared" si="25"/>
        <v>0</v>
      </c>
      <c r="BH132" s="18" t="b">
        <f t="shared" si="25"/>
        <v>0</v>
      </c>
      <c r="BI132" s="18" t="b">
        <f t="shared" si="25"/>
        <v>0</v>
      </c>
    </row>
    <row r="133" spans="1:61" x14ac:dyDescent="0.2">
      <c r="A133" s="18">
        <v>38</v>
      </c>
    </row>
    <row r="134" spans="1:61" x14ac:dyDescent="0.2">
      <c r="A134" s="18">
        <v>39</v>
      </c>
    </row>
    <row r="135" spans="1:61" x14ac:dyDescent="0.2">
      <c r="A135" s="18">
        <v>40</v>
      </c>
      <c r="B135" s="18" t="b">
        <f t="shared" ref="B135:AG135" si="26">OR(B43=B44,B43=B45,B44=B45)</f>
        <v>0</v>
      </c>
      <c r="C135" s="18" t="b">
        <f t="shared" si="26"/>
        <v>0</v>
      </c>
      <c r="D135" s="18" t="b">
        <f t="shared" si="26"/>
        <v>0</v>
      </c>
      <c r="E135" s="18" t="b">
        <f t="shared" si="26"/>
        <v>0</v>
      </c>
      <c r="F135" s="18" t="b">
        <f t="shared" si="26"/>
        <v>0</v>
      </c>
      <c r="G135" s="18" t="b">
        <f t="shared" si="26"/>
        <v>0</v>
      </c>
      <c r="H135" s="18" t="b">
        <f t="shared" si="26"/>
        <v>0</v>
      </c>
      <c r="I135" s="18" t="b">
        <f t="shared" si="26"/>
        <v>0</v>
      </c>
      <c r="J135" s="18" t="b">
        <f t="shared" si="26"/>
        <v>0</v>
      </c>
      <c r="K135" s="18" t="b">
        <f t="shared" si="26"/>
        <v>0</v>
      </c>
      <c r="L135" s="18" t="b">
        <f t="shared" si="26"/>
        <v>0</v>
      </c>
      <c r="M135" s="18" t="b">
        <f t="shared" si="26"/>
        <v>0</v>
      </c>
      <c r="N135" s="18" t="b">
        <f t="shared" si="26"/>
        <v>0</v>
      </c>
      <c r="O135" s="18" t="b">
        <f t="shared" si="26"/>
        <v>0</v>
      </c>
      <c r="P135" s="18" t="b">
        <f t="shared" si="26"/>
        <v>0</v>
      </c>
      <c r="Q135" s="18" t="b">
        <f t="shared" si="26"/>
        <v>0</v>
      </c>
      <c r="R135" s="18" t="b">
        <f t="shared" si="26"/>
        <v>0</v>
      </c>
      <c r="S135" s="18" t="b">
        <f t="shared" si="26"/>
        <v>0</v>
      </c>
      <c r="T135" s="18" t="b">
        <f t="shared" si="26"/>
        <v>0</v>
      </c>
      <c r="U135" s="18" t="b">
        <f t="shared" si="26"/>
        <v>0</v>
      </c>
      <c r="V135" s="18" t="b">
        <f t="shared" si="26"/>
        <v>0</v>
      </c>
      <c r="W135" s="18" t="b">
        <f t="shared" si="26"/>
        <v>0</v>
      </c>
      <c r="X135" s="18" t="b">
        <f t="shared" si="26"/>
        <v>0</v>
      </c>
      <c r="Y135" s="18" t="b">
        <f t="shared" si="26"/>
        <v>0</v>
      </c>
      <c r="Z135" s="18" t="b">
        <f t="shared" si="26"/>
        <v>0</v>
      </c>
      <c r="AA135" s="18" t="b">
        <f t="shared" si="26"/>
        <v>0</v>
      </c>
      <c r="AB135" s="18" t="b">
        <f t="shared" si="26"/>
        <v>0</v>
      </c>
      <c r="AC135" s="18" t="b">
        <f t="shared" si="26"/>
        <v>0</v>
      </c>
      <c r="AD135" s="18" t="b">
        <f t="shared" si="26"/>
        <v>0</v>
      </c>
      <c r="AE135" s="18" t="b">
        <f t="shared" si="26"/>
        <v>0</v>
      </c>
      <c r="AF135" s="18" t="b">
        <f t="shared" si="26"/>
        <v>0</v>
      </c>
      <c r="AG135" s="18" t="b">
        <f t="shared" si="26"/>
        <v>0</v>
      </c>
      <c r="AH135" s="18" t="b">
        <f t="shared" ref="AH135:BI135" si="27">OR(AH43=AH44,AH43=AH45,AH44=AH45)</f>
        <v>0</v>
      </c>
      <c r="AI135" s="18" t="b">
        <f t="shared" si="27"/>
        <v>0</v>
      </c>
      <c r="AJ135" s="18" t="b">
        <f t="shared" si="27"/>
        <v>0</v>
      </c>
      <c r="AK135" s="18" t="b">
        <f t="shared" si="27"/>
        <v>0</v>
      </c>
      <c r="AL135" s="18" t="b">
        <f t="shared" si="27"/>
        <v>0</v>
      </c>
      <c r="AM135" s="18" t="b">
        <f t="shared" si="27"/>
        <v>0</v>
      </c>
      <c r="AN135" s="18" t="b">
        <f t="shared" si="27"/>
        <v>0</v>
      </c>
      <c r="AO135" s="18" t="b">
        <f t="shared" si="27"/>
        <v>0</v>
      </c>
      <c r="AP135" s="18" t="b">
        <f t="shared" si="27"/>
        <v>0</v>
      </c>
      <c r="AQ135" s="18" t="b">
        <f t="shared" si="27"/>
        <v>0</v>
      </c>
      <c r="AR135" s="18" t="b">
        <f t="shared" si="27"/>
        <v>0</v>
      </c>
      <c r="AS135" s="18" t="b">
        <f t="shared" si="27"/>
        <v>0</v>
      </c>
      <c r="AT135" s="18" t="b">
        <f t="shared" si="27"/>
        <v>0</v>
      </c>
      <c r="AU135" s="18" t="b">
        <f t="shared" si="27"/>
        <v>0</v>
      </c>
      <c r="AV135" s="18" t="b">
        <f t="shared" si="27"/>
        <v>0</v>
      </c>
      <c r="AW135" s="18" t="b">
        <f t="shared" si="27"/>
        <v>0</v>
      </c>
      <c r="AX135" s="18" t="b">
        <f t="shared" si="27"/>
        <v>0</v>
      </c>
      <c r="AY135" s="18" t="b">
        <f t="shared" si="27"/>
        <v>0</v>
      </c>
      <c r="AZ135" s="18" t="b">
        <f t="shared" si="27"/>
        <v>0</v>
      </c>
      <c r="BA135" s="18" t="b">
        <f t="shared" si="27"/>
        <v>0</v>
      </c>
      <c r="BB135" s="18" t="b">
        <f t="shared" si="27"/>
        <v>0</v>
      </c>
      <c r="BC135" s="18" t="b">
        <f t="shared" si="27"/>
        <v>0</v>
      </c>
      <c r="BD135" s="18" t="b">
        <f t="shared" si="27"/>
        <v>0</v>
      </c>
      <c r="BE135" s="18" t="b">
        <f t="shared" si="27"/>
        <v>0</v>
      </c>
      <c r="BF135" s="18" t="b">
        <f t="shared" si="27"/>
        <v>0</v>
      </c>
      <c r="BG135" s="18" t="b">
        <f t="shared" si="27"/>
        <v>0</v>
      </c>
      <c r="BH135" s="18" t="b">
        <f t="shared" si="27"/>
        <v>0</v>
      </c>
      <c r="BI135" s="18" t="b">
        <f t="shared" si="27"/>
        <v>0</v>
      </c>
    </row>
    <row r="136" spans="1:61" x14ac:dyDescent="0.2">
      <c r="A136" s="18">
        <v>41</v>
      </c>
    </row>
    <row r="137" spans="1:61" x14ac:dyDescent="0.2">
      <c r="A137" s="18">
        <v>42</v>
      </c>
    </row>
    <row r="138" spans="1:61" x14ac:dyDescent="0.2">
      <c r="A138" s="18">
        <v>43</v>
      </c>
      <c r="B138" s="18" t="b">
        <f t="shared" ref="B138:AG138" si="28">OR(B46=B47,B46=B48,B47=B48)</f>
        <v>0</v>
      </c>
      <c r="C138" s="18" t="b">
        <f t="shared" si="28"/>
        <v>0</v>
      </c>
      <c r="D138" s="18" t="b">
        <f t="shared" si="28"/>
        <v>0</v>
      </c>
      <c r="E138" s="18" t="b">
        <f t="shared" si="28"/>
        <v>0</v>
      </c>
      <c r="F138" s="18" t="b">
        <f t="shared" si="28"/>
        <v>0</v>
      </c>
      <c r="G138" s="18" t="b">
        <f t="shared" si="28"/>
        <v>0</v>
      </c>
      <c r="H138" s="18" t="b">
        <f t="shared" si="28"/>
        <v>0</v>
      </c>
      <c r="I138" s="18" t="b">
        <f t="shared" si="28"/>
        <v>0</v>
      </c>
      <c r="J138" s="18" t="b">
        <f t="shared" si="28"/>
        <v>0</v>
      </c>
      <c r="K138" s="18" t="b">
        <f t="shared" si="28"/>
        <v>0</v>
      </c>
      <c r="L138" s="18" t="b">
        <f t="shared" si="28"/>
        <v>0</v>
      </c>
      <c r="M138" s="18" t="b">
        <f t="shared" si="28"/>
        <v>0</v>
      </c>
      <c r="N138" s="18" t="b">
        <f t="shared" si="28"/>
        <v>0</v>
      </c>
      <c r="O138" s="18" t="b">
        <f t="shared" si="28"/>
        <v>0</v>
      </c>
      <c r="P138" s="18" t="b">
        <f t="shared" si="28"/>
        <v>0</v>
      </c>
      <c r="Q138" s="18" t="b">
        <f t="shared" si="28"/>
        <v>0</v>
      </c>
      <c r="R138" s="18" t="b">
        <f t="shared" si="28"/>
        <v>0</v>
      </c>
      <c r="S138" s="18" t="b">
        <f t="shared" si="28"/>
        <v>0</v>
      </c>
      <c r="T138" s="18" t="b">
        <f t="shared" si="28"/>
        <v>0</v>
      </c>
      <c r="U138" s="18" t="b">
        <f t="shared" si="28"/>
        <v>0</v>
      </c>
      <c r="V138" s="18" t="b">
        <f t="shared" si="28"/>
        <v>0</v>
      </c>
      <c r="W138" s="18" t="b">
        <f t="shared" si="28"/>
        <v>0</v>
      </c>
      <c r="X138" s="18" t="b">
        <f t="shared" si="28"/>
        <v>0</v>
      </c>
      <c r="Y138" s="18" t="b">
        <f t="shared" si="28"/>
        <v>0</v>
      </c>
      <c r="Z138" s="18" t="b">
        <f t="shared" si="28"/>
        <v>0</v>
      </c>
      <c r="AA138" s="18" t="b">
        <f t="shared" si="28"/>
        <v>0</v>
      </c>
      <c r="AB138" s="18" t="b">
        <f t="shared" si="28"/>
        <v>0</v>
      </c>
      <c r="AC138" s="18" t="b">
        <f t="shared" si="28"/>
        <v>0</v>
      </c>
      <c r="AD138" s="18" t="b">
        <f t="shared" si="28"/>
        <v>0</v>
      </c>
      <c r="AE138" s="18" t="b">
        <f t="shared" si="28"/>
        <v>0</v>
      </c>
      <c r="AF138" s="18" t="b">
        <f t="shared" si="28"/>
        <v>0</v>
      </c>
      <c r="AG138" s="18" t="b">
        <f t="shared" si="28"/>
        <v>0</v>
      </c>
      <c r="AH138" s="18" t="b">
        <f t="shared" ref="AH138:BI138" si="29">OR(AH46=AH47,AH46=AH48,AH47=AH48)</f>
        <v>0</v>
      </c>
      <c r="AI138" s="18" t="b">
        <f t="shared" si="29"/>
        <v>0</v>
      </c>
      <c r="AJ138" s="18" t="b">
        <f t="shared" si="29"/>
        <v>0</v>
      </c>
      <c r="AK138" s="18" t="b">
        <f t="shared" si="29"/>
        <v>0</v>
      </c>
      <c r="AL138" s="18" t="b">
        <f t="shared" si="29"/>
        <v>0</v>
      </c>
      <c r="AM138" s="18" t="b">
        <f t="shared" si="29"/>
        <v>0</v>
      </c>
      <c r="AN138" s="18" t="b">
        <f t="shared" si="29"/>
        <v>0</v>
      </c>
      <c r="AO138" s="18" t="b">
        <f t="shared" si="29"/>
        <v>0</v>
      </c>
      <c r="AP138" s="18" t="b">
        <f t="shared" si="29"/>
        <v>0</v>
      </c>
      <c r="AQ138" s="18" t="b">
        <f t="shared" si="29"/>
        <v>0</v>
      </c>
      <c r="AR138" s="18" t="b">
        <f t="shared" si="29"/>
        <v>0</v>
      </c>
      <c r="AS138" s="18" t="b">
        <f t="shared" si="29"/>
        <v>0</v>
      </c>
      <c r="AT138" s="18" t="b">
        <f t="shared" si="29"/>
        <v>0</v>
      </c>
      <c r="AU138" s="18" t="b">
        <f t="shared" si="29"/>
        <v>0</v>
      </c>
      <c r="AV138" s="18" t="b">
        <f t="shared" si="29"/>
        <v>0</v>
      </c>
      <c r="AW138" s="18" t="b">
        <f t="shared" si="29"/>
        <v>0</v>
      </c>
      <c r="AX138" s="18" t="b">
        <f t="shared" si="29"/>
        <v>0</v>
      </c>
      <c r="AY138" s="18" t="b">
        <f t="shared" si="29"/>
        <v>0</v>
      </c>
      <c r="AZ138" s="18" t="b">
        <f t="shared" si="29"/>
        <v>0</v>
      </c>
      <c r="BA138" s="18" t="b">
        <f t="shared" si="29"/>
        <v>0</v>
      </c>
      <c r="BB138" s="18" t="b">
        <f t="shared" si="29"/>
        <v>0</v>
      </c>
      <c r="BC138" s="18" t="b">
        <f t="shared" si="29"/>
        <v>0</v>
      </c>
      <c r="BD138" s="18" t="b">
        <f t="shared" si="29"/>
        <v>0</v>
      </c>
      <c r="BE138" s="18" t="b">
        <f t="shared" si="29"/>
        <v>0</v>
      </c>
      <c r="BF138" s="18" t="b">
        <f t="shared" si="29"/>
        <v>0</v>
      </c>
      <c r="BG138" s="18" t="b">
        <f t="shared" si="29"/>
        <v>0</v>
      </c>
      <c r="BH138" s="18" t="b">
        <f t="shared" si="29"/>
        <v>0</v>
      </c>
      <c r="BI138" s="18" t="b">
        <f t="shared" si="29"/>
        <v>0</v>
      </c>
    </row>
    <row r="139" spans="1:61" x14ac:dyDescent="0.2">
      <c r="A139" s="18">
        <v>44</v>
      </c>
    </row>
    <row r="140" spans="1:61" x14ac:dyDescent="0.2">
      <c r="A140" s="18">
        <v>45</v>
      </c>
    </row>
    <row r="141" spans="1:61" x14ac:dyDescent="0.2">
      <c r="A141" s="18">
        <v>46</v>
      </c>
      <c r="B141" s="18" t="b">
        <f t="shared" ref="B141:AG141" si="30">OR(B49=B50,B49=B51,B50=B51)</f>
        <v>0</v>
      </c>
      <c r="C141" s="18" t="b">
        <f t="shared" si="30"/>
        <v>0</v>
      </c>
      <c r="D141" s="18" t="b">
        <f t="shared" si="30"/>
        <v>0</v>
      </c>
      <c r="E141" s="18" t="b">
        <f t="shared" si="30"/>
        <v>0</v>
      </c>
      <c r="F141" s="18" t="b">
        <f t="shared" si="30"/>
        <v>0</v>
      </c>
      <c r="G141" s="18" t="b">
        <f t="shared" si="30"/>
        <v>0</v>
      </c>
      <c r="H141" s="18" t="b">
        <f t="shared" si="30"/>
        <v>0</v>
      </c>
      <c r="I141" s="18" t="b">
        <f t="shared" si="30"/>
        <v>0</v>
      </c>
      <c r="J141" s="18" t="b">
        <f t="shared" si="30"/>
        <v>0</v>
      </c>
      <c r="K141" s="18" t="b">
        <f t="shared" si="30"/>
        <v>0</v>
      </c>
      <c r="L141" s="18" t="b">
        <f t="shared" si="30"/>
        <v>0</v>
      </c>
      <c r="M141" s="18" t="b">
        <f t="shared" si="30"/>
        <v>0</v>
      </c>
      <c r="N141" s="18" t="b">
        <f t="shared" si="30"/>
        <v>0</v>
      </c>
      <c r="O141" s="18" t="b">
        <f t="shared" si="30"/>
        <v>0</v>
      </c>
      <c r="P141" s="18" t="b">
        <f t="shared" si="30"/>
        <v>0</v>
      </c>
      <c r="Q141" s="18" t="b">
        <f t="shared" si="30"/>
        <v>0</v>
      </c>
      <c r="R141" s="18" t="b">
        <f t="shared" si="30"/>
        <v>0</v>
      </c>
      <c r="S141" s="18" t="b">
        <f t="shared" si="30"/>
        <v>0</v>
      </c>
      <c r="T141" s="18" t="b">
        <f t="shared" si="30"/>
        <v>0</v>
      </c>
      <c r="U141" s="18" t="b">
        <f t="shared" si="30"/>
        <v>0</v>
      </c>
      <c r="V141" s="18" t="b">
        <f t="shared" si="30"/>
        <v>0</v>
      </c>
      <c r="W141" s="18" t="b">
        <f t="shared" si="30"/>
        <v>0</v>
      </c>
      <c r="X141" s="18" t="b">
        <f t="shared" si="30"/>
        <v>0</v>
      </c>
      <c r="Y141" s="18" t="b">
        <f t="shared" si="30"/>
        <v>0</v>
      </c>
      <c r="Z141" s="18" t="b">
        <f t="shared" si="30"/>
        <v>0</v>
      </c>
      <c r="AA141" s="18" t="b">
        <f t="shared" si="30"/>
        <v>0</v>
      </c>
      <c r="AB141" s="18" t="b">
        <f t="shared" si="30"/>
        <v>0</v>
      </c>
      <c r="AC141" s="18" t="b">
        <f t="shared" si="30"/>
        <v>0</v>
      </c>
      <c r="AD141" s="18" t="b">
        <f t="shared" si="30"/>
        <v>0</v>
      </c>
      <c r="AE141" s="18" t="b">
        <f t="shared" si="30"/>
        <v>0</v>
      </c>
      <c r="AF141" s="18" t="b">
        <f t="shared" si="30"/>
        <v>0</v>
      </c>
      <c r="AG141" s="18" t="b">
        <f t="shared" si="30"/>
        <v>0</v>
      </c>
      <c r="AH141" s="18" t="b">
        <f t="shared" ref="AH141:BI141" si="31">OR(AH49=AH50,AH49=AH51,AH50=AH51)</f>
        <v>0</v>
      </c>
      <c r="AI141" s="18" t="b">
        <f t="shared" si="31"/>
        <v>0</v>
      </c>
      <c r="AJ141" s="18" t="b">
        <f t="shared" si="31"/>
        <v>0</v>
      </c>
      <c r="AK141" s="18" t="b">
        <f t="shared" si="31"/>
        <v>0</v>
      </c>
      <c r="AL141" s="18" t="b">
        <f t="shared" si="31"/>
        <v>0</v>
      </c>
      <c r="AM141" s="18" t="b">
        <f t="shared" si="31"/>
        <v>0</v>
      </c>
      <c r="AN141" s="18" t="b">
        <f t="shared" si="31"/>
        <v>0</v>
      </c>
      <c r="AO141" s="18" t="b">
        <f t="shared" si="31"/>
        <v>0</v>
      </c>
      <c r="AP141" s="18" t="b">
        <f t="shared" si="31"/>
        <v>0</v>
      </c>
      <c r="AQ141" s="18" t="b">
        <f t="shared" si="31"/>
        <v>0</v>
      </c>
      <c r="AR141" s="18" t="b">
        <f t="shared" si="31"/>
        <v>0</v>
      </c>
      <c r="AS141" s="18" t="b">
        <f t="shared" si="31"/>
        <v>0</v>
      </c>
      <c r="AT141" s="18" t="b">
        <f t="shared" si="31"/>
        <v>0</v>
      </c>
      <c r="AU141" s="18" t="b">
        <f t="shared" si="31"/>
        <v>0</v>
      </c>
      <c r="AV141" s="18" t="b">
        <f t="shared" si="31"/>
        <v>0</v>
      </c>
      <c r="AW141" s="18" t="b">
        <f t="shared" si="31"/>
        <v>0</v>
      </c>
      <c r="AX141" s="18" t="b">
        <f t="shared" si="31"/>
        <v>0</v>
      </c>
      <c r="AY141" s="18" t="b">
        <f t="shared" si="31"/>
        <v>0</v>
      </c>
      <c r="AZ141" s="18" t="b">
        <f t="shared" si="31"/>
        <v>0</v>
      </c>
      <c r="BA141" s="18" t="b">
        <f t="shared" si="31"/>
        <v>0</v>
      </c>
      <c r="BB141" s="18" t="b">
        <f t="shared" si="31"/>
        <v>0</v>
      </c>
      <c r="BC141" s="18" t="b">
        <f t="shared" si="31"/>
        <v>0</v>
      </c>
      <c r="BD141" s="18" t="b">
        <f t="shared" si="31"/>
        <v>0</v>
      </c>
      <c r="BE141" s="18" t="b">
        <f t="shared" si="31"/>
        <v>0</v>
      </c>
      <c r="BF141" s="18" t="b">
        <f t="shared" si="31"/>
        <v>0</v>
      </c>
      <c r="BG141" s="18" t="b">
        <f t="shared" si="31"/>
        <v>0</v>
      </c>
      <c r="BH141" s="18" t="b">
        <f t="shared" si="31"/>
        <v>0</v>
      </c>
      <c r="BI141" s="18" t="b">
        <f t="shared" si="31"/>
        <v>0</v>
      </c>
    </row>
    <row r="142" spans="1:61" x14ac:dyDescent="0.2">
      <c r="A142" s="18">
        <v>47</v>
      </c>
    </row>
    <row r="143" spans="1:61" x14ac:dyDescent="0.2">
      <c r="A143" s="18">
        <v>48</v>
      </c>
    </row>
    <row r="144" spans="1:61" x14ac:dyDescent="0.2">
      <c r="A144" s="18">
        <v>49</v>
      </c>
      <c r="B144" s="18" t="b">
        <f t="shared" ref="B144:AG144" si="32">OR(B52=B53,B52=B54,B53=B54)</f>
        <v>0</v>
      </c>
      <c r="C144" s="18" t="b">
        <f t="shared" si="32"/>
        <v>0</v>
      </c>
      <c r="D144" s="18" t="b">
        <f t="shared" si="32"/>
        <v>0</v>
      </c>
      <c r="E144" s="18" t="b">
        <f t="shared" si="32"/>
        <v>0</v>
      </c>
      <c r="F144" s="18" t="b">
        <f t="shared" si="32"/>
        <v>0</v>
      </c>
      <c r="G144" s="18" t="b">
        <f t="shared" si="32"/>
        <v>0</v>
      </c>
      <c r="H144" s="18" t="b">
        <f t="shared" si="32"/>
        <v>0</v>
      </c>
      <c r="I144" s="18" t="b">
        <f t="shared" si="32"/>
        <v>0</v>
      </c>
      <c r="J144" s="18" t="b">
        <f t="shared" si="32"/>
        <v>0</v>
      </c>
      <c r="K144" s="18" t="b">
        <f t="shared" si="32"/>
        <v>0</v>
      </c>
      <c r="L144" s="18" t="b">
        <f t="shared" si="32"/>
        <v>0</v>
      </c>
      <c r="M144" s="18" t="b">
        <f t="shared" si="32"/>
        <v>0</v>
      </c>
      <c r="N144" s="18" t="b">
        <f t="shared" si="32"/>
        <v>0</v>
      </c>
      <c r="O144" s="18" t="b">
        <f t="shared" si="32"/>
        <v>0</v>
      </c>
      <c r="P144" s="18" t="b">
        <f t="shared" si="32"/>
        <v>0</v>
      </c>
      <c r="Q144" s="18" t="b">
        <f t="shared" si="32"/>
        <v>0</v>
      </c>
      <c r="R144" s="18" t="b">
        <f t="shared" si="32"/>
        <v>0</v>
      </c>
      <c r="S144" s="18" t="b">
        <f t="shared" si="32"/>
        <v>0</v>
      </c>
      <c r="T144" s="18" t="b">
        <f t="shared" si="32"/>
        <v>0</v>
      </c>
      <c r="U144" s="18" t="b">
        <f t="shared" si="32"/>
        <v>0</v>
      </c>
      <c r="V144" s="18" t="b">
        <f t="shared" si="32"/>
        <v>0</v>
      </c>
      <c r="W144" s="18" t="b">
        <f t="shared" si="32"/>
        <v>0</v>
      </c>
      <c r="X144" s="18" t="b">
        <f t="shared" si="32"/>
        <v>0</v>
      </c>
      <c r="Y144" s="18" t="b">
        <f t="shared" si="32"/>
        <v>0</v>
      </c>
      <c r="Z144" s="18" t="b">
        <f t="shared" si="32"/>
        <v>0</v>
      </c>
      <c r="AA144" s="18" t="b">
        <f t="shared" si="32"/>
        <v>0</v>
      </c>
      <c r="AB144" s="18" t="b">
        <f t="shared" si="32"/>
        <v>0</v>
      </c>
      <c r="AC144" s="18" t="b">
        <f t="shared" si="32"/>
        <v>0</v>
      </c>
      <c r="AD144" s="18" t="b">
        <f t="shared" si="32"/>
        <v>0</v>
      </c>
      <c r="AE144" s="18" t="b">
        <f t="shared" si="32"/>
        <v>0</v>
      </c>
      <c r="AF144" s="18" t="b">
        <f t="shared" si="32"/>
        <v>0</v>
      </c>
      <c r="AG144" s="18" t="b">
        <f t="shared" si="32"/>
        <v>0</v>
      </c>
      <c r="AH144" s="18" t="b">
        <f t="shared" ref="AH144:BI144" si="33">OR(AH52=AH53,AH52=AH54,AH53=AH54)</f>
        <v>0</v>
      </c>
      <c r="AI144" s="18" t="b">
        <f t="shared" si="33"/>
        <v>0</v>
      </c>
      <c r="AJ144" s="18" t="b">
        <f t="shared" si="33"/>
        <v>0</v>
      </c>
      <c r="AK144" s="18" t="b">
        <f t="shared" si="33"/>
        <v>0</v>
      </c>
      <c r="AL144" s="18" t="b">
        <f t="shared" si="33"/>
        <v>0</v>
      </c>
      <c r="AM144" s="18" t="b">
        <f t="shared" si="33"/>
        <v>0</v>
      </c>
      <c r="AN144" s="18" t="b">
        <f t="shared" si="33"/>
        <v>0</v>
      </c>
      <c r="AO144" s="18" t="b">
        <f t="shared" si="33"/>
        <v>0</v>
      </c>
      <c r="AP144" s="18" t="b">
        <f t="shared" si="33"/>
        <v>0</v>
      </c>
      <c r="AQ144" s="18" t="b">
        <f t="shared" si="33"/>
        <v>0</v>
      </c>
      <c r="AR144" s="18" t="b">
        <f t="shared" si="33"/>
        <v>0</v>
      </c>
      <c r="AS144" s="18" t="b">
        <f t="shared" si="33"/>
        <v>0</v>
      </c>
      <c r="AT144" s="18" t="b">
        <f t="shared" si="33"/>
        <v>0</v>
      </c>
      <c r="AU144" s="18" t="b">
        <f t="shared" si="33"/>
        <v>0</v>
      </c>
      <c r="AV144" s="18" t="b">
        <f t="shared" si="33"/>
        <v>0</v>
      </c>
      <c r="AW144" s="18" t="b">
        <f t="shared" si="33"/>
        <v>0</v>
      </c>
      <c r="AX144" s="18" t="b">
        <f t="shared" si="33"/>
        <v>0</v>
      </c>
      <c r="AY144" s="18" t="b">
        <f t="shared" si="33"/>
        <v>0</v>
      </c>
      <c r="AZ144" s="18" t="b">
        <f t="shared" si="33"/>
        <v>0</v>
      </c>
      <c r="BA144" s="18" t="b">
        <f t="shared" si="33"/>
        <v>0</v>
      </c>
      <c r="BB144" s="18" t="b">
        <f t="shared" si="33"/>
        <v>0</v>
      </c>
      <c r="BC144" s="18" t="b">
        <f t="shared" si="33"/>
        <v>0</v>
      </c>
      <c r="BD144" s="18" t="b">
        <f t="shared" si="33"/>
        <v>0</v>
      </c>
      <c r="BE144" s="18" t="b">
        <f t="shared" si="33"/>
        <v>0</v>
      </c>
      <c r="BF144" s="18" t="b">
        <f t="shared" si="33"/>
        <v>0</v>
      </c>
      <c r="BG144" s="18" t="b">
        <f t="shared" si="33"/>
        <v>0</v>
      </c>
      <c r="BH144" s="18" t="b">
        <f t="shared" si="33"/>
        <v>0</v>
      </c>
      <c r="BI144" s="18" t="b">
        <f t="shared" si="33"/>
        <v>0</v>
      </c>
    </row>
    <row r="145" spans="1:61" x14ac:dyDescent="0.2">
      <c r="A145" s="18">
        <v>50</v>
      </c>
    </row>
    <row r="146" spans="1:61" x14ac:dyDescent="0.2">
      <c r="A146" s="18">
        <v>51</v>
      </c>
    </row>
    <row r="147" spans="1:61" x14ac:dyDescent="0.2">
      <c r="A147" s="18">
        <v>52</v>
      </c>
      <c r="B147" s="18" t="b">
        <f t="shared" ref="B147:AG147" si="34">OR(B55=B56,B55=B57,B56=B57)</f>
        <v>0</v>
      </c>
      <c r="C147" s="18" t="b">
        <f t="shared" si="34"/>
        <v>0</v>
      </c>
      <c r="D147" s="18" t="b">
        <f t="shared" si="34"/>
        <v>0</v>
      </c>
      <c r="E147" s="18" t="b">
        <f t="shared" si="34"/>
        <v>0</v>
      </c>
      <c r="F147" s="18" t="b">
        <f t="shared" si="34"/>
        <v>0</v>
      </c>
      <c r="G147" s="18" t="b">
        <f t="shared" si="34"/>
        <v>0</v>
      </c>
      <c r="H147" s="18" t="b">
        <f t="shared" si="34"/>
        <v>0</v>
      </c>
      <c r="I147" s="18" t="b">
        <f t="shared" si="34"/>
        <v>0</v>
      </c>
      <c r="J147" s="18" t="b">
        <f t="shared" si="34"/>
        <v>0</v>
      </c>
      <c r="K147" s="18" t="b">
        <f t="shared" si="34"/>
        <v>0</v>
      </c>
      <c r="L147" s="18" t="b">
        <f t="shared" si="34"/>
        <v>0</v>
      </c>
      <c r="M147" s="18" t="b">
        <f t="shared" si="34"/>
        <v>0</v>
      </c>
      <c r="N147" s="18" t="b">
        <f t="shared" si="34"/>
        <v>0</v>
      </c>
      <c r="O147" s="18" t="b">
        <f t="shared" si="34"/>
        <v>0</v>
      </c>
      <c r="P147" s="18" t="b">
        <f t="shared" si="34"/>
        <v>0</v>
      </c>
      <c r="Q147" s="18" t="b">
        <f t="shared" si="34"/>
        <v>0</v>
      </c>
      <c r="R147" s="18" t="b">
        <f t="shared" si="34"/>
        <v>0</v>
      </c>
      <c r="S147" s="18" t="b">
        <f t="shared" si="34"/>
        <v>0</v>
      </c>
      <c r="T147" s="18" t="b">
        <f t="shared" si="34"/>
        <v>0</v>
      </c>
      <c r="U147" s="18" t="b">
        <f t="shared" si="34"/>
        <v>0</v>
      </c>
      <c r="V147" s="18" t="b">
        <f t="shared" si="34"/>
        <v>0</v>
      </c>
      <c r="W147" s="18" t="b">
        <f t="shared" si="34"/>
        <v>0</v>
      </c>
      <c r="X147" s="18" t="b">
        <f t="shared" si="34"/>
        <v>0</v>
      </c>
      <c r="Y147" s="18" t="b">
        <f t="shared" si="34"/>
        <v>0</v>
      </c>
      <c r="Z147" s="18" t="b">
        <f t="shared" si="34"/>
        <v>0</v>
      </c>
      <c r="AA147" s="18" t="b">
        <f t="shared" si="34"/>
        <v>0</v>
      </c>
      <c r="AB147" s="18" t="b">
        <f t="shared" si="34"/>
        <v>0</v>
      </c>
      <c r="AC147" s="18" t="b">
        <f t="shared" si="34"/>
        <v>0</v>
      </c>
      <c r="AD147" s="18" t="b">
        <f t="shared" si="34"/>
        <v>0</v>
      </c>
      <c r="AE147" s="18" t="b">
        <f t="shared" si="34"/>
        <v>0</v>
      </c>
      <c r="AF147" s="18" t="b">
        <f t="shared" si="34"/>
        <v>0</v>
      </c>
      <c r="AG147" s="18" t="b">
        <f t="shared" si="34"/>
        <v>0</v>
      </c>
      <c r="AH147" s="18" t="b">
        <f t="shared" ref="AH147:BI147" si="35">OR(AH55=AH56,AH55=AH57,AH56=AH57)</f>
        <v>0</v>
      </c>
      <c r="AI147" s="18" t="b">
        <f t="shared" si="35"/>
        <v>0</v>
      </c>
      <c r="AJ147" s="18" t="b">
        <f t="shared" si="35"/>
        <v>0</v>
      </c>
      <c r="AK147" s="18" t="b">
        <f t="shared" si="35"/>
        <v>0</v>
      </c>
      <c r="AL147" s="18" t="b">
        <f t="shared" si="35"/>
        <v>0</v>
      </c>
      <c r="AM147" s="18" t="b">
        <f t="shared" si="35"/>
        <v>0</v>
      </c>
      <c r="AN147" s="18" t="b">
        <f t="shared" si="35"/>
        <v>0</v>
      </c>
      <c r="AO147" s="18" t="b">
        <f t="shared" si="35"/>
        <v>0</v>
      </c>
      <c r="AP147" s="18" t="b">
        <f t="shared" si="35"/>
        <v>0</v>
      </c>
      <c r="AQ147" s="18" t="b">
        <f t="shared" si="35"/>
        <v>0</v>
      </c>
      <c r="AR147" s="18" t="b">
        <f t="shared" si="35"/>
        <v>0</v>
      </c>
      <c r="AS147" s="18" t="b">
        <f t="shared" si="35"/>
        <v>0</v>
      </c>
      <c r="AT147" s="18" t="b">
        <f t="shared" si="35"/>
        <v>0</v>
      </c>
      <c r="AU147" s="18" t="b">
        <f t="shared" si="35"/>
        <v>0</v>
      </c>
      <c r="AV147" s="18" t="b">
        <f t="shared" si="35"/>
        <v>0</v>
      </c>
      <c r="AW147" s="18" t="b">
        <f t="shared" si="35"/>
        <v>0</v>
      </c>
      <c r="AX147" s="18" t="b">
        <f t="shared" si="35"/>
        <v>0</v>
      </c>
      <c r="AY147" s="18" t="b">
        <f t="shared" si="35"/>
        <v>0</v>
      </c>
      <c r="AZ147" s="18" t="b">
        <f t="shared" si="35"/>
        <v>0</v>
      </c>
      <c r="BA147" s="18" t="b">
        <f t="shared" si="35"/>
        <v>0</v>
      </c>
      <c r="BB147" s="18" t="b">
        <f t="shared" si="35"/>
        <v>0</v>
      </c>
      <c r="BC147" s="18" t="b">
        <f t="shared" si="35"/>
        <v>0</v>
      </c>
      <c r="BD147" s="18" t="b">
        <f t="shared" si="35"/>
        <v>0</v>
      </c>
      <c r="BE147" s="18" t="b">
        <f t="shared" si="35"/>
        <v>0</v>
      </c>
      <c r="BF147" s="18" t="b">
        <f t="shared" si="35"/>
        <v>0</v>
      </c>
      <c r="BG147" s="18" t="b">
        <f t="shared" si="35"/>
        <v>0</v>
      </c>
      <c r="BH147" s="18" t="b">
        <f t="shared" si="35"/>
        <v>0</v>
      </c>
      <c r="BI147" s="18" t="b">
        <f t="shared" si="35"/>
        <v>0</v>
      </c>
    </row>
    <row r="148" spans="1:61" x14ac:dyDescent="0.2">
      <c r="A148" s="18">
        <v>53</v>
      </c>
    </row>
    <row r="149" spans="1:61" x14ac:dyDescent="0.2">
      <c r="A149" s="18">
        <v>54</v>
      </c>
    </row>
    <row r="150" spans="1:61" x14ac:dyDescent="0.2">
      <c r="A150" s="18">
        <v>55</v>
      </c>
      <c r="B150" s="18" t="b">
        <f t="shared" ref="B150:AG150" si="36">OR(B58=B59,B58=B60,B59=B60)</f>
        <v>0</v>
      </c>
      <c r="C150" s="18" t="b">
        <f t="shared" si="36"/>
        <v>0</v>
      </c>
      <c r="D150" s="18" t="b">
        <f t="shared" si="36"/>
        <v>0</v>
      </c>
      <c r="E150" s="18" t="b">
        <f t="shared" si="36"/>
        <v>0</v>
      </c>
      <c r="F150" s="18" t="b">
        <f t="shared" si="36"/>
        <v>0</v>
      </c>
      <c r="G150" s="18" t="b">
        <f t="shared" si="36"/>
        <v>0</v>
      </c>
      <c r="H150" s="18" t="b">
        <f t="shared" si="36"/>
        <v>0</v>
      </c>
      <c r="I150" s="18" t="b">
        <f t="shared" si="36"/>
        <v>0</v>
      </c>
      <c r="J150" s="18" t="b">
        <f t="shared" si="36"/>
        <v>0</v>
      </c>
      <c r="K150" s="18" t="b">
        <f t="shared" si="36"/>
        <v>0</v>
      </c>
      <c r="L150" s="18" t="b">
        <f t="shared" si="36"/>
        <v>0</v>
      </c>
      <c r="M150" s="18" t="b">
        <f t="shared" si="36"/>
        <v>0</v>
      </c>
      <c r="N150" s="18" t="b">
        <f t="shared" si="36"/>
        <v>0</v>
      </c>
      <c r="O150" s="18" t="b">
        <f t="shared" si="36"/>
        <v>0</v>
      </c>
      <c r="P150" s="18" t="b">
        <f t="shared" si="36"/>
        <v>0</v>
      </c>
      <c r="Q150" s="18" t="b">
        <f t="shared" si="36"/>
        <v>0</v>
      </c>
      <c r="R150" s="18" t="b">
        <f t="shared" si="36"/>
        <v>0</v>
      </c>
      <c r="S150" s="18" t="b">
        <f t="shared" si="36"/>
        <v>0</v>
      </c>
      <c r="T150" s="18" t="b">
        <f t="shared" si="36"/>
        <v>0</v>
      </c>
      <c r="U150" s="18" t="b">
        <f t="shared" si="36"/>
        <v>0</v>
      </c>
      <c r="V150" s="18" t="b">
        <f t="shared" si="36"/>
        <v>0</v>
      </c>
      <c r="W150" s="18" t="b">
        <f t="shared" si="36"/>
        <v>0</v>
      </c>
      <c r="X150" s="18" t="b">
        <f t="shared" si="36"/>
        <v>0</v>
      </c>
      <c r="Y150" s="18" t="b">
        <f t="shared" si="36"/>
        <v>0</v>
      </c>
      <c r="Z150" s="18" t="b">
        <f t="shared" si="36"/>
        <v>0</v>
      </c>
      <c r="AA150" s="18" t="b">
        <f t="shared" si="36"/>
        <v>0</v>
      </c>
      <c r="AB150" s="18" t="b">
        <f t="shared" si="36"/>
        <v>0</v>
      </c>
      <c r="AC150" s="18" t="b">
        <f t="shared" si="36"/>
        <v>0</v>
      </c>
      <c r="AD150" s="18" t="b">
        <f t="shared" si="36"/>
        <v>0</v>
      </c>
      <c r="AE150" s="18" t="b">
        <f t="shared" si="36"/>
        <v>0</v>
      </c>
      <c r="AF150" s="18" t="b">
        <f t="shared" si="36"/>
        <v>0</v>
      </c>
      <c r="AG150" s="18" t="b">
        <f t="shared" si="36"/>
        <v>0</v>
      </c>
      <c r="AH150" s="18" t="b">
        <f t="shared" ref="AH150:BI150" si="37">OR(AH58=AH59,AH58=AH60,AH59=AH60)</f>
        <v>0</v>
      </c>
      <c r="AI150" s="18" t="b">
        <f t="shared" si="37"/>
        <v>0</v>
      </c>
      <c r="AJ150" s="18" t="b">
        <f t="shared" si="37"/>
        <v>0</v>
      </c>
      <c r="AK150" s="18" t="b">
        <f t="shared" si="37"/>
        <v>0</v>
      </c>
      <c r="AL150" s="18" t="b">
        <f t="shared" si="37"/>
        <v>0</v>
      </c>
      <c r="AM150" s="18" t="b">
        <f t="shared" si="37"/>
        <v>0</v>
      </c>
      <c r="AN150" s="18" t="b">
        <f t="shared" si="37"/>
        <v>0</v>
      </c>
      <c r="AO150" s="18" t="b">
        <f t="shared" si="37"/>
        <v>0</v>
      </c>
      <c r="AP150" s="18" t="b">
        <f t="shared" si="37"/>
        <v>0</v>
      </c>
      <c r="AQ150" s="18" t="b">
        <f t="shared" si="37"/>
        <v>0</v>
      </c>
      <c r="AR150" s="18" t="b">
        <f t="shared" si="37"/>
        <v>0</v>
      </c>
      <c r="AS150" s="18" t="b">
        <f t="shared" si="37"/>
        <v>0</v>
      </c>
      <c r="AT150" s="18" t="b">
        <f t="shared" si="37"/>
        <v>0</v>
      </c>
      <c r="AU150" s="18" t="b">
        <f t="shared" si="37"/>
        <v>0</v>
      </c>
      <c r="AV150" s="18" t="b">
        <f t="shared" si="37"/>
        <v>0</v>
      </c>
      <c r="AW150" s="18" t="b">
        <f t="shared" si="37"/>
        <v>0</v>
      </c>
      <c r="AX150" s="18" t="b">
        <f t="shared" si="37"/>
        <v>0</v>
      </c>
      <c r="AY150" s="18" t="b">
        <f t="shared" si="37"/>
        <v>0</v>
      </c>
      <c r="AZ150" s="18" t="b">
        <f t="shared" si="37"/>
        <v>0</v>
      </c>
      <c r="BA150" s="18" t="b">
        <f t="shared" si="37"/>
        <v>0</v>
      </c>
      <c r="BB150" s="18" t="b">
        <f t="shared" si="37"/>
        <v>0</v>
      </c>
      <c r="BC150" s="18" t="b">
        <f t="shared" si="37"/>
        <v>0</v>
      </c>
      <c r="BD150" s="18" t="b">
        <f t="shared" si="37"/>
        <v>0</v>
      </c>
      <c r="BE150" s="18" t="b">
        <f t="shared" si="37"/>
        <v>0</v>
      </c>
      <c r="BF150" s="18" t="b">
        <f t="shared" si="37"/>
        <v>0</v>
      </c>
      <c r="BG150" s="18" t="b">
        <f t="shared" si="37"/>
        <v>0</v>
      </c>
      <c r="BH150" s="18" t="b">
        <f t="shared" si="37"/>
        <v>0</v>
      </c>
      <c r="BI150" s="18" t="b">
        <f t="shared" si="37"/>
        <v>0</v>
      </c>
    </row>
    <row r="151" spans="1:61" x14ac:dyDescent="0.2">
      <c r="A151" s="18">
        <v>56</v>
      </c>
    </row>
    <row r="152" spans="1:61" x14ac:dyDescent="0.2">
      <c r="A152" s="18">
        <v>57</v>
      </c>
    </row>
    <row r="153" spans="1:61" x14ac:dyDescent="0.2">
      <c r="A153" s="18">
        <v>58</v>
      </c>
      <c r="B153" s="18" t="b">
        <f t="shared" ref="B153:AG153" si="38">OR(B61=B62,B61=B63,B62=B63)</f>
        <v>0</v>
      </c>
      <c r="C153" s="18" t="b">
        <f t="shared" si="38"/>
        <v>0</v>
      </c>
      <c r="D153" s="18" t="b">
        <f t="shared" si="38"/>
        <v>0</v>
      </c>
      <c r="E153" s="18" t="b">
        <f t="shared" si="38"/>
        <v>0</v>
      </c>
      <c r="F153" s="18" t="b">
        <f t="shared" si="38"/>
        <v>0</v>
      </c>
      <c r="G153" s="18" t="b">
        <f t="shared" si="38"/>
        <v>0</v>
      </c>
      <c r="H153" s="18" t="b">
        <f t="shared" si="38"/>
        <v>0</v>
      </c>
      <c r="I153" s="18" t="b">
        <f t="shared" si="38"/>
        <v>0</v>
      </c>
      <c r="J153" s="18" t="b">
        <f t="shared" si="38"/>
        <v>0</v>
      </c>
      <c r="K153" s="18" t="b">
        <f t="shared" si="38"/>
        <v>0</v>
      </c>
      <c r="L153" s="18" t="b">
        <f t="shared" si="38"/>
        <v>0</v>
      </c>
      <c r="M153" s="18" t="b">
        <f t="shared" si="38"/>
        <v>0</v>
      </c>
      <c r="N153" s="18" t="b">
        <f t="shared" si="38"/>
        <v>0</v>
      </c>
      <c r="O153" s="18" t="b">
        <f t="shared" si="38"/>
        <v>0</v>
      </c>
      <c r="P153" s="18" t="b">
        <f t="shared" si="38"/>
        <v>0</v>
      </c>
      <c r="Q153" s="18" t="b">
        <f t="shared" si="38"/>
        <v>0</v>
      </c>
      <c r="R153" s="18" t="b">
        <f t="shared" si="38"/>
        <v>0</v>
      </c>
      <c r="S153" s="18" t="b">
        <f t="shared" si="38"/>
        <v>0</v>
      </c>
      <c r="T153" s="18" t="b">
        <f t="shared" si="38"/>
        <v>0</v>
      </c>
      <c r="U153" s="18" t="b">
        <f t="shared" si="38"/>
        <v>0</v>
      </c>
      <c r="V153" s="18" t="b">
        <f t="shared" si="38"/>
        <v>0</v>
      </c>
      <c r="W153" s="18" t="b">
        <f t="shared" si="38"/>
        <v>0</v>
      </c>
      <c r="X153" s="18" t="b">
        <f t="shared" si="38"/>
        <v>0</v>
      </c>
      <c r="Y153" s="18" t="b">
        <f t="shared" si="38"/>
        <v>0</v>
      </c>
      <c r="Z153" s="18" t="b">
        <f t="shared" si="38"/>
        <v>0</v>
      </c>
      <c r="AA153" s="18" t="b">
        <f t="shared" si="38"/>
        <v>0</v>
      </c>
      <c r="AB153" s="18" t="b">
        <f t="shared" si="38"/>
        <v>0</v>
      </c>
      <c r="AC153" s="18" t="b">
        <f t="shared" si="38"/>
        <v>0</v>
      </c>
      <c r="AD153" s="18" t="b">
        <f t="shared" si="38"/>
        <v>0</v>
      </c>
      <c r="AE153" s="18" t="b">
        <f t="shared" si="38"/>
        <v>0</v>
      </c>
      <c r="AF153" s="18" t="b">
        <f t="shared" si="38"/>
        <v>0</v>
      </c>
      <c r="AG153" s="18" t="b">
        <f t="shared" si="38"/>
        <v>0</v>
      </c>
      <c r="AH153" s="18" t="b">
        <f t="shared" ref="AH153:BI153" si="39">OR(AH61=AH62,AH61=AH63,AH62=AH63)</f>
        <v>0</v>
      </c>
      <c r="AI153" s="18" t="b">
        <f t="shared" si="39"/>
        <v>0</v>
      </c>
      <c r="AJ153" s="18" t="b">
        <f t="shared" si="39"/>
        <v>0</v>
      </c>
      <c r="AK153" s="18" t="b">
        <f t="shared" si="39"/>
        <v>0</v>
      </c>
      <c r="AL153" s="18" t="b">
        <f t="shared" si="39"/>
        <v>0</v>
      </c>
      <c r="AM153" s="18" t="b">
        <f t="shared" si="39"/>
        <v>0</v>
      </c>
      <c r="AN153" s="18" t="b">
        <f t="shared" si="39"/>
        <v>0</v>
      </c>
      <c r="AO153" s="18" t="b">
        <f t="shared" si="39"/>
        <v>0</v>
      </c>
      <c r="AP153" s="18" t="b">
        <f t="shared" si="39"/>
        <v>0</v>
      </c>
      <c r="AQ153" s="18" t="b">
        <f t="shared" si="39"/>
        <v>0</v>
      </c>
      <c r="AR153" s="18" t="b">
        <f t="shared" si="39"/>
        <v>0</v>
      </c>
      <c r="AS153" s="18" t="b">
        <f t="shared" si="39"/>
        <v>0</v>
      </c>
      <c r="AT153" s="18" t="b">
        <f t="shared" si="39"/>
        <v>0</v>
      </c>
      <c r="AU153" s="18" t="b">
        <f t="shared" si="39"/>
        <v>0</v>
      </c>
      <c r="AV153" s="18" t="b">
        <f t="shared" si="39"/>
        <v>0</v>
      </c>
      <c r="AW153" s="18" t="b">
        <f t="shared" si="39"/>
        <v>0</v>
      </c>
      <c r="AX153" s="18" t="b">
        <f t="shared" si="39"/>
        <v>0</v>
      </c>
      <c r="AY153" s="18" t="b">
        <f t="shared" si="39"/>
        <v>0</v>
      </c>
      <c r="AZ153" s="18" t="b">
        <f t="shared" si="39"/>
        <v>0</v>
      </c>
      <c r="BA153" s="18" t="b">
        <f t="shared" si="39"/>
        <v>0</v>
      </c>
      <c r="BB153" s="18" t="b">
        <f t="shared" si="39"/>
        <v>0</v>
      </c>
      <c r="BC153" s="18" t="b">
        <f t="shared" si="39"/>
        <v>0</v>
      </c>
      <c r="BD153" s="18" t="b">
        <f t="shared" si="39"/>
        <v>0</v>
      </c>
      <c r="BE153" s="18" t="b">
        <f t="shared" si="39"/>
        <v>0</v>
      </c>
      <c r="BF153" s="18" t="b">
        <f t="shared" si="39"/>
        <v>0</v>
      </c>
      <c r="BG153" s="18" t="b">
        <f t="shared" si="39"/>
        <v>0</v>
      </c>
      <c r="BH153" s="18" t="b">
        <f t="shared" si="39"/>
        <v>0</v>
      </c>
      <c r="BI153" s="18" t="b">
        <f t="shared" si="39"/>
        <v>0</v>
      </c>
    </row>
    <row r="154" spans="1:61" x14ac:dyDescent="0.2">
      <c r="A154" s="18">
        <v>59</v>
      </c>
    </row>
    <row r="155" spans="1:61" x14ac:dyDescent="0.2">
      <c r="A155" s="18">
        <v>60</v>
      </c>
    </row>
    <row r="156" spans="1:61" x14ac:dyDescent="0.2">
      <c r="A156" s="18">
        <v>61</v>
      </c>
      <c r="B156" s="18" t="b">
        <f t="shared" ref="B156:AG156" si="40">OR(B64=B65,B64=B66,B65=B66)</f>
        <v>0</v>
      </c>
      <c r="C156" s="18" t="b">
        <f t="shared" si="40"/>
        <v>0</v>
      </c>
      <c r="D156" s="18" t="b">
        <f t="shared" si="40"/>
        <v>0</v>
      </c>
      <c r="E156" s="18" t="b">
        <f t="shared" si="40"/>
        <v>0</v>
      </c>
      <c r="F156" s="18" t="b">
        <f t="shared" si="40"/>
        <v>0</v>
      </c>
      <c r="G156" s="18" t="b">
        <f t="shared" si="40"/>
        <v>0</v>
      </c>
      <c r="H156" s="18" t="b">
        <f t="shared" si="40"/>
        <v>0</v>
      </c>
      <c r="I156" s="18" t="b">
        <f t="shared" si="40"/>
        <v>0</v>
      </c>
      <c r="J156" s="18" t="b">
        <f t="shared" si="40"/>
        <v>0</v>
      </c>
      <c r="K156" s="18" t="b">
        <f t="shared" si="40"/>
        <v>0</v>
      </c>
      <c r="L156" s="18" t="b">
        <f t="shared" si="40"/>
        <v>0</v>
      </c>
      <c r="M156" s="18" t="b">
        <f t="shared" si="40"/>
        <v>0</v>
      </c>
      <c r="N156" s="18" t="b">
        <f t="shared" si="40"/>
        <v>0</v>
      </c>
      <c r="O156" s="18" t="b">
        <f t="shared" si="40"/>
        <v>0</v>
      </c>
      <c r="P156" s="18" t="b">
        <f t="shared" si="40"/>
        <v>0</v>
      </c>
      <c r="Q156" s="18" t="b">
        <f t="shared" si="40"/>
        <v>0</v>
      </c>
      <c r="R156" s="18" t="b">
        <f t="shared" si="40"/>
        <v>0</v>
      </c>
      <c r="S156" s="18" t="b">
        <f t="shared" si="40"/>
        <v>0</v>
      </c>
      <c r="T156" s="18" t="b">
        <f t="shared" si="40"/>
        <v>0</v>
      </c>
      <c r="U156" s="18" t="b">
        <f t="shared" si="40"/>
        <v>0</v>
      </c>
      <c r="V156" s="18" t="b">
        <f t="shared" si="40"/>
        <v>0</v>
      </c>
      <c r="W156" s="18" t="b">
        <f t="shared" si="40"/>
        <v>0</v>
      </c>
      <c r="X156" s="18" t="b">
        <f t="shared" si="40"/>
        <v>0</v>
      </c>
      <c r="Y156" s="18" t="b">
        <f t="shared" si="40"/>
        <v>0</v>
      </c>
      <c r="Z156" s="18" t="b">
        <f t="shared" si="40"/>
        <v>0</v>
      </c>
      <c r="AA156" s="18" t="b">
        <f t="shared" si="40"/>
        <v>0</v>
      </c>
      <c r="AB156" s="18" t="b">
        <f t="shared" si="40"/>
        <v>0</v>
      </c>
      <c r="AC156" s="18" t="b">
        <f t="shared" si="40"/>
        <v>0</v>
      </c>
      <c r="AD156" s="18" t="b">
        <f t="shared" si="40"/>
        <v>0</v>
      </c>
      <c r="AE156" s="18" t="b">
        <f t="shared" si="40"/>
        <v>0</v>
      </c>
      <c r="AF156" s="18" t="b">
        <f t="shared" si="40"/>
        <v>0</v>
      </c>
      <c r="AG156" s="18" t="b">
        <f t="shared" si="40"/>
        <v>0</v>
      </c>
      <c r="AH156" s="18" t="b">
        <f t="shared" ref="AH156:BI156" si="41">OR(AH64=AH65,AH64=AH66,AH65=AH66)</f>
        <v>0</v>
      </c>
      <c r="AI156" s="18" t="b">
        <f t="shared" si="41"/>
        <v>0</v>
      </c>
      <c r="AJ156" s="18" t="b">
        <f t="shared" si="41"/>
        <v>0</v>
      </c>
      <c r="AK156" s="18" t="b">
        <f t="shared" si="41"/>
        <v>0</v>
      </c>
      <c r="AL156" s="18" t="b">
        <f t="shared" si="41"/>
        <v>0</v>
      </c>
      <c r="AM156" s="18" t="b">
        <f t="shared" si="41"/>
        <v>0</v>
      </c>
      <c r="AN156" s="18" t="b">
        <f t="shared" si="41"/>
        <v>0</v>
      </c>
      <c r="AO156" s="18" t="b">
        <f t="shared" si="41"/>
        <v>0</v>
      </c>
      <c r="AP156" s="18" t="b">
        <f t="shared" si="41"/>
        <v>0</v>
      </c>
      <c r="AQ156" s="18" t="b">
        <f t="shared" si="41"/>
        <v>0</v>
      </c>
      <c r="AR156" s="18" t="b">
        <f t="shared" si="41"/>
        <v>0</v>
      </c>
      <c r="AS156" s="18" t="b">
        <f t="shared" si="41"/>
        <v>0</v>
      </c>
      <c r="AT156" s="18" t="b">
        <f t="shared" si="41"/>
        <v>0</v>
      </c>
      <c r="AU156" s="18" t="b">
        <f t="shared" si="41"/>
        <v>0</v>
      </c>
      <c r="AV156" s="18" t="b">
        <f t="shared" si="41"/>
        <v>0</v>
      </c>
      <c r="AW156" s="18" t="b">
        <f t="shared" si="41"/>
        <v>0</v>
      </c>
      <c r="AX156" s="18" t="b">
        <f t="shared" si="41"/>
        <v>0</v>
      </c>
      <c r="AY156" s="18" t="b">
        <f t="shared" si="41"/>
        <v>0</v>
      </c>
      <c r="AZ156" s="18" t="b">
        <f t="shared" si="41"/>
        <v>0</v>
      </c>
      <c r="BA156" s="18" t="b">
        <f t="shared" si="41"/>
        <v>0</v>
      </c>
      <c r="BB156" s="18" t="b">
        <f t="shared" si="41"/>
        <v>0</v>
      </c>
      <c r="BC156" s="18" t="b">
        <f t="shared" si="41"/>
        <v>0</v>
      </c>
      <c r="BD156" s="18" t="b">
        <f t="shared" si="41"/>
        <v>0</v>
      </c>
      <c r="BE156" s="18" t="b">
        <f t="shared" si="41"/>
        <v>0</v>
      </c>
      <c r="BF156" s="18" t="b">
        <f t="shared" si="41"/>
        <v>0</v>
      </c>
      <c r="BG156" s="18" t="b">
        <f t="shared" si="41"/>
        <v>0</v>
      </c>
      <c r="BH156" s="18" t="b">
        <f t="shared" si="41"/>
        <v>0</v>
      </c>
      <c r="BI156" s="18" t="b">
        <f t="shared" si="41"/>
        <v>0</v>
      </c>
    </row>
    <row r="157" spans="1:61" x14ac:dyDescent="0.2">
      <c r="A157" s="18">
        <v>62</v>
      </c>
    </row>
    <row r="158" spans="1:61" x14ac:dyDescent="0.2">
      <c r="A158" s="18">
        <v>63</v>
      </c>
    </row>
    <row r="159" spans="1:61" x14ac:dyDescent="0.2">
      <c r="A159" s="18">
        <v>64</v>
      </c>
      <c r="B159" s="18" t="b">
        <f t="shared" ref="B159:AG159" si="42">OR(B67=B68,B67=B69,B68=B69)</f>
        <v>0</v>
      </c>
      <c r="C159" s="18" t="b">
        <f t="shared" si="42"/>
        <v>0</v>
      </c>
      <c r="D159" s="18" t="b">
        <f t="shared" si="42"/>
        <v>0</v>
      </c>
      <c r="E159" s="18" t="b">
        <f t="shared" si="42"/>
        <v>0</v>
      </c>
      <c r="F159" s="18" t="b">
        <f t="shared" si="42"/>
        <v>0</v>
      </c>
      <c r="G159" s="18" t="b">
        <f t="shared" si="42"/>
        <v>0</v>
      </c>
      <c r="H159" s="18" t="b">
        <f t="shared" si="42"/>
        <v>0</v>
      </c>
      <c r="I159" s="18" t="b">
        <f t="shared" si="42"/>
        <v>0</v>
      </c>
      <c r="J159" s="18" t="b">
        <f t="shared" si="42"/>
        <v>0</v>
      </c>
      <c r="K159" s="18" t="b">
        <f t="shared" si="42"/>
        <v>0</v>
      </c>
      <c r="L159" s="18" t="b">
        <f t="shared" si="42"/>
        <v>0</v>
      </c>
      <c r="M159" s="18" t="b">
        <f t="shared" si="42"/>
        <v>0</v>
      </c>
      <c r="N159" s="18" t="b">
        <f t="shared" si="42"/>
        <v>0</v>
      </c>
      <c r="O159" s="18" t="b">
        <f t="shared" si="42"/>
        <v>0</v>
      </c>
      <c r="P159" s="18" t="b">
        <f t="shared" si="42"/>
        <v>0</v>
      </c>
      <c r="Q159" s="18" t="b">
        <f t="shared" si="42"/>
        <v>0</v>
      </c>
      <c r="R159" s="18" t="b">
        <f t="shared" si="42"/>
        <v>0</v>
      </c>
      <c r="S159" s="18" t="b">
        <f t="shared" si="42"/>
        <v>0</v>
      </c>
      <c r="T159" s="18" t="b">
        <f t="shared" si="42"/>
        <v>0</v>
      </c>
      <c r="U159" s="18" t="b">
        <f t="shared" si="42"/>
        <v>0</v>
      </c>
      <c r="V159" s="18" t="b">
        <f t="shared" si="42"/>
        <v>0</v>
      </c>
      <c r="W159" s="18" t="b">
        <f t="shared" si="42"/>
        <v>0</v>
      </c>
      <c r="X159" s="18" t="b">
        <f t="shared" si="42"/>
        <v>0</v>
      </c>
      <c r="Y159" s="18" t="b">
        <f t="shared" si="42"/>
        <v>0</v>
      </c>
      <c r="Z159" s="18" t="b">
        <f t="shared" si="42"/>
        <v>0</v>
      </c>
      <c r="AA159" s="18" t="b">
        <f t="shared" si="42"/>
        <v>0</v>
      </c>
      <c r="AB159" s="18" t="b">
        <f t="shared" si="42"/>
        <v>0</v>
      </c>
      <c r="AC159" s="18" t="b">
        <f t="shared" si="42"/>
        <v>0</v>
      </c>
      <c r="AD159" s="18" t="b">
        <f t="shared" si="42"/>
        <v>0</v>
      </c>
      <c r="AE159" s="18" t="b">
        <f t="shared" si="42"/>
        <v>0</v>
      </c>
      <c r="AF159" s="18" t="b">
        <f t="shared" si="42"/>
        <v>0</v>
      </c>
      <c r="AG159" s="18" t="b">
        <f t="shared" si="42"/>
        <v>0</v>
      </c>
      <c r="AH159" s="18" t="b">
        <f t="shared" ref="AH159:BI159" si="43">OR(AH67=AH68,AH67=AH69,AH68=AH69)</f>
        <v>0</v>
      </c>
      <c r="AI159" s="18" t="b">
        <f t="shared" si="43"/>
        <v>0</v>
      </c>
      <c r="AJ159" s="18" t="b">
        <f t="shared" si="43"/>
        <v>0</v>
      </c>
      <c r="AK159" s="18" t="b">
        <f t="shared" si="43"/>
        <v>0</v>
      </c>
      <c r="AL159" s="18" t="b">
        <f t="shared" si="43"/>
        <v>0</v>
      </c>
      <c r="AM159" s="18" t="b">
        <f t="shared" si="43"/>
        <v>0</v>
      </c>
      <c r="AN159" s="18" t="b">
        <f t="shared" si="43"/>
        <v>0</v>
      </c>
      <c r="AO159" s="18" t="b">
        <f t="shared" si="43"/>
        <v>0</v>
      </c>
      <c r="AP159" s="18" t="b">
        <f t="shared" si="43"/>
        <v>0</v>
      </c>
      <c r="AQ159" s="18" t="b">
        <f t="shared" si="43"/>
        <v>0</v>
      </c>
      <c r="AR159" s="18" t="b">
        <f t="shared" si="43"/>
        <v>0</v>
      </c>
      <c r="AS159" s="18" t="b">
        <f t="shared" si="43"/>
        <v>0</v>
      </c>
      <c r="AT159" s="18" t="b">
        <f t="shared" si="43"/>
        <v>0</v>
      </c>
      <c r="AU159" s="18" t="b">
        <f t="shared" si="43"/>
        <v>0</v>
      </c>
      <c r="AV159" s="18" t="b">
        <f t="shared" si="43"/>
        <v>0</v>
      </c>
      <c r="AW159" s="18" t="b">
        <f t="shared" si="43"/>
        <v>0</v>
      </c>
      <c r="AX159" s="18" t="b">
        <f t="shared" si="43"/>
        <v>0</v>
      </c>
      <c r="AY159" s="18" t="b">
        <f t="shared" si="43"/>
        <v>0</v>
      </c>
      <c r="AZ159" s="18" t="b">
        <f t="shared" si="43"/>
        <v>0</v>
      </c>
      <c r="BA159" s="18" t="b">
        <f t="shared" si="43"/>
        <v>0</v>
      </c>
      <c r="BB159" s="18" t="b">
        <f t="shared" si="43"/>
        <v>0</v>
      </c>
      <c r="BC159" s="18" t="b">
        <f t="shared" si="43"/>
        <v>0</v>
      </c>
      <c r="BD159" s="18" t="b">
        <f t="shared" si="43"/>
        <v>0</v>
      </c>
      <c r="BE159" s="18" t="b">
        <f t="shared" si="43"/>
        <v>0</v>
      </c>
      <c r="BF159" s="18" t="b">
        <f t="shared" si="43"/>
        <v>0</v>
      </c>
      <c r="BG159" s="18" t="b">
        <f t="shared" si="43"/>
        <v>0</v>
      </c>
      <c r="BH159" s="18" t="b">
        <f t="shared" si="43"/>
        <v>0</v>
      </c>
      <c r="BI159" s="18" t="b">
        <f t="shared" si="43"/>
        <v>0</v>
      </c>
    </row>
    <row r="160" spans="1:61" x14ac:dyDescent="0.2">
      <c r="A160" s="18">
        <v>65</v>
      </c>
    </row>
    <row r="161" spans="1:61" x14ac:dyDescent="0.2">
      <c r="A161" s="18">
        <v>66</v>
      </c>
    </row>
    <row r="162" spans="1:61" x14ac:dyDescent="0.2">
      <c r="A162" s="18">
        <v>67</v>
      </c>
      <c r="B162" s="18" t="b">
        <f t="shared" ref="B162:AG162" si="44">OR(B70=B71,B70=B72,B71=B72)</f>
        <v>0</v>
      </c>
      <c r="C162" s="18" t="b">
        <f t="shared" si="44"/>
        <v>0</v>
      </c>
      <c r="D162" s="18" t="b">
        <f t="shared" si="44"/>
        <v>0</v>
      </c>
      <c r="E162" s="18" t="b">
        <f t="shared" si="44"/>
        <v>0</v>
      </c>
      <c r="F162" s="18" t="b">
        <f t="shared" si="44"/>
        <v>0</v>
      </c>
      <c r="G162" s="18" t="b">
        <f t="shared" si="44"/>
        <v>0</v>
      </c>
      <c r="H162" s="18" t="b">
        <f t="shared" si="44"/>
        <v>0</v>
      </c>
      <c r="I162" s="18" t="b">
        <f t="shared" si="44"/>
        <v>0</v>
      </c>
      <c r="J162" s="18" t="b">
        <f t="shared" si="44"/>
        <v>0</v>
      </c>
      <c r="K162" s="18" t="b">
        <f t="shared" si="44"/>
        <v>0</v>
      </c>
      <c r="L162" s="18" t="b">
        <f t="shared" si="44"/>
        <v>0</v>
      </c>
      <c r="M162" s="18" t="b">
        <f t="shared" si="44"/>
        <v>0</v>
      </c>
      <c r="N162" s="18" t="b">
        <f t="shared" si="44"/>
        <v>0</v>
      </c>
      <c r="O162" s="18" t="b">
        <f t="shared" si="44"/>
        <v>0</v>
      </c>
      <c r="P162" s="18" t="b">
        <f t="shared" si="44"/>
        <v>0</v>
      </c>
      <c r="Q162" s="18" t="b">
        <f t="shared" si="44"/>
        <v>0</v>
      </c>
      <c r="R162" s="18" t="b">
        <f t="shared" si="44"/>
        <v>0</v>
      </c>
      <c r="S162" s="18" t="b">
        <f t="shared" si="44"/>
        <v>0</v>
      </c>
      <c r="T162" s="18" t="b">
        <f t="shared" si="44"/>
        <v>0</v>
      </c>
      <c r="U162" s="18" t="b">
        <f t="shared" si="44"/>
        <v>0</v>
      </c>
      <c r="V162" s="18" t="b">
        <f t="shared" si="44"/>
        <v>0</v>
      </c>
      <c r="W162" s="18" t="b">
        <f t="shared" si="44"/>
        <v>0</v>
      </c>
      <c r="X162" s="18" t="b">
        <f t="shared" si="44"/>
        <v>0</v>
      </c>
      <c r="Y162" s="18" t="b">
        <f t="shared" si="44"/>
        <v>0</v>
      </c>
      <c r="Z162" s="18" t="b">
        <f t="shared" si="44"/>
        <v>0</v>
      </c>
      <c r="AA162" s="18" t="b">
        <f t="shared" si="44"/>
        <v>0</v>
      </c>
      <c r="AB162" s="18" t="b">
        <f t="shared" si="44"/>
        <v>0</v>
      </c>
      <c r="AC162" s="18" t="b">
        <f t="shared" si="44"/>
        <v>0</v>
      </c>
      <c r="AD162" s="18" t="b">
        <f t="shared" si="44"/>
        <v>0</v>
      </c>
      <c r="AE162" s="18" t="b">
        <f t="shared" si="44"/>
        <v>0</v>
      </c>
      <c r="AF162" s="18" t="b">
        <f t="shared" si="44"/>
        <v>0</v>
      </c>
      <c r="AG162" s="18" t="b">
        <f t="shared" si="44"/>
        <v>0</v>
      </c>
      <c r="AH162" s="18" t="b">
        <f t="shared" ref="AH162:BI162" si="45">OR(AH70=AH71,AH70=AH72,AH71=AH72)</f>
        <v>0</v>
      </c>
      <c r="AI162" s="18" t="b">
        <f t="shared" si="45"/>
        <v>0</v>
      </c>
      <c r="AJ162" s="18" t="b">
        <f t="shared" si="45"/>
        <v>0</v>
      </c>
      <c r="AK162" s="18" t="b">
        <f t="shared" si="45"/>
        <v>0</v>
      </c>
      <c r="AL162" s="18" t="b">
        <f t="shared" si="45"/>
        <v>0</v>
      </c>
      <c r="AM162" s="18" t="b">
        <f t="shared" si="45"/>
        <v>0</v>
      </c>
      <c r="AN162" s="18" t="b">
        <f t="shared" si="45"/>
        <v>0</v>
      </c>
      <c r="AO162" s="18" t="b">
        <f t="shared" si="45"/>
        <v>0</v>
      </c>
      <c r="AP162" s="18" t="b">
        <f t="shared" si="45"/>
        <v>0</v>
      </c>
      <c r="AQ162" s="18" t="b">
        <f t="shared" si="45"/>
        <v>0</v>
      </c>
      <c r="AR162" s="18" t="b">
        <f t="shared" si="45"/>
        <v>0</v>
      </c>
      <c r="AS162" s="18" t="b">
        <f t="shared" si="45"/>
        <v>0</v>
      </c>
      <c r="AT162" s="18" t="b">
        <f t="shared" si="45"/>
        <v>0</v>
      </c>
      <c r="AU162" s="18" t="b">
        <f t="shared" si="45"/>
        <v>0</v>
      </c>
      <c r="AV162" s="18" t="b">
        <f t="shared" si="45"/>
        <v>0</v>
      </c>
      <c r="AW162" s="18" t="b">
        <f t="shared" si="45"/>
        <v>0</v>
      </c>
      <c r="AX162" s="18" t="b">
        <f t="shared" si="45"/>
        <v>0</v>
      </c>
      <c r="AY162" s="18" t="b">
        <f t="shared" si="45"/>
        <v>0</v>
      </c>
      <c r="AZ162" s="18" t="b">
        <f t="shared" si="45"/>
        <v>0</v>
      </c>
      <c r="BA162" s="18" t="b">
        <f t="shared" si="45"/>
        <v>0</v>
      </c>
      <c r="BB162" s="18" t="b">
        <f t="shared" si="45"/>
        <v>0</v>
      </c>
      <c r="BC162" s="18" t="b">
        <f t="shared" si="45"/>
        <v>0</v>
      </c>
      <c r="BD162" s="18" t="b">
        <f t="shared" si="45"/>
        <v>0</v>
      </c>
      <c r="BE162" s="18" t="b">
        <f t="shared" si="45"/>
        <v>0</v>
      </c>
      <c r="BF162" s="18" t="b">
        <f t="shared" si="45"/>
        <v>0</v>
      </c>
      <c r="BG162" s="18" t="b">
        <f t="shared" si="45"/>
        <v>0</v>
      </c>
      <c r="BH162" s="18" t="b">
        <f t="shared" si="45"/>
        <v>0</v>
      </c>
      <c r="BI162" s="18" t="b">
        <f t="shared" si="45"/>
        <v>0</v>
      </c>
    </row>
    <row r="163" spans="1:61" x14ac:dyDescent="0.2">
      <c r="A163" s="18">
        <v>68</v>
      </c>
    </row>
    <row r="164" spans="1:61" x14ac:dyDescent="0.2">
      <c r="A164" s="18">
        <v>69</v>
      </c>
    </row>
    <row r="165" spans="1:61" x14ac:dyDescent="0.2">
      <c r="A165" s="18">
        <v>70</v>
      </c>
      <c r="B165" s="18" t="b">
        <f t="shared" ref="B165:AG165" si="46">OR(B73=B74,B73=B75,B74=B75)</f>
        <v>0</v>
      </c>
      <c r="C165" s="18" t="b">
        <f t="shared" si="46"/>
        <v>0</v>
      </c>
      <c r="D165" s="18" t="b">
        <f t="shared" si="46"/>
        <v>0</v>
      </c>
      <c r="E165" s="18" t="b">
        <f t="shared" si="46"/>
        <v>0</v>
      </c>
      <c r="F165" s="18" t="b">
        <f t="shared" si="46"/>
        <v>0</v>
      </c>
      <c r="G165" s="18" t="b">
        <f t="shared" si="46"/>
        <v>0</v>
      </c>
      <c r="H165" s="18" t="b">
        <f t="shared" si="46"/>
        <v>0</v>
      </c>
      <c r="I165" s="18" t="b">
        <f t="shared" si="46"/>
        <v>0</v>
      </c>
      <c r="J165" s="18" t="b">
        <f t="shared" si="46"/>
        <v>0</v>
      </c>
      <c r="K165" s="18" t="b">
        <f t="shared" si="46"/>
        <v>0</v>
      </c>
      <c r="L165" s="18" t="b">
        <f t="shared" si="46"/>
        <v>0</v>
      </c>
      <c r="M165" s="18" t="b">
        <f t="shared" si="46"/>
        <v>0</v>
      </c>
      <c r="N165" s="18" t="b">
        <f t="shared" si="46"/>
        <v>0</v>
      </c>
      <c r="O165" s="18" t="b">
        <f t="shared" si="46"/>
        <v>0</v>
      </c>
      <c r="P165" s="18" t="b">
        <f t="shared" si="46"/>
        <v>0</v>
      </c>
      <c r="Q165" s="18" t="b">
        <f t="shared" si="46"/>
        <v>0</v>
      </c>
      <c r="R165" s="18" t="b">
        <f t="shared" si="46"/>
        <v>0</v>
      </c>
      <c r="S165" s="18" t="b">
        <f t="shared" si="46"/>
        <v>0</v>
      </c>
      <c r="T165" s="18" t="b">
        <f t="shared" si="46"/>
        <v>0</v>
      </c>
      <c r="U165" s="18" t="b">
        <f t="shared" si="46"/>
        <v>0</v>
      </c>
      <c r="V165" s="18" t="b">
        <f t="shared" si="46"/>
        <v>0</v>
      </c>
      <c r="W165" s="18" t="b">
        <f t="shared" si="46"/>
        <v>0</v>
      </c>
      <c r="X165" s="18" t="b">
        <f t="shared" si="46"/>
        <v>0</v>
      </c>
      <c r="Y165" s="18" t="b">
        <f t="shared" si="46"/>
        <v>0</v>
      </c>
      <c r="Z165" s="18" t="b">
        <f t="shared" si="46"/>
        <v>0</v>
      </c>
      <c r="AA165" s="18" t="b">
        <f t="shared" si="46"/>
        <v>0</v>
      </c>
      <c r="AB165" s="18" t="b">
        <f t="shared" si="46"/>
        <v>0</v>
      </c>
      <c r="AC165" s="18" t="b">
        <f t="shared" si="46"/>
        <v>0</v>
      </c>
      <c r="AD165" s="18" t="b">
        <f t="shared" si="46"/>
        <v>0</v>
      </c>
      <c r="AE165" s="18" t="b">
        <f t="shared" si="46"/>
        <v>0</v>
      </c>
      <c r="AF165" s="18" t="b">
        <f t="shared" si="46"/>
        <v>0</v>
      </c>
      <c r="AG165" s="18" t="b">
        <f t="shared" si="46"/>
        <v>0</v>
      </c>
      <c r="AH165" s="18" t="b">
        <f t="shared" ref="AH165:BI165" si="47">OR(AH73=AH74,AH73=AH75,AH74=AH75)</f>
        <v>0</v>
      </c>
      <c r="AI165" s="18" t="b">
        <f t="shared" si="47"/>
        <v>0</v>
      </c>
      <c r="AJ165" s="18" t="b">
        <f t="shared" si="47"/>
        <v>0</v>
      </c>
      <c r="AK165" s="18" t="b">
        <f t="shared" si="47"/>
        <v>0</v>
      </c>
      <c r="AL165" s="18" t="b">
        <f t="shared" si="47"/>
        <v>0</v>
      </c>
      <c r="AM165" s="18" t="b">
        <f t="shared" si="47"/>
        <v>0</v>
      </c>
      <c r="AN165" s="18" t="b">
        <f t="shared" si="47"/>
        <v>0</v>
      </c>
      <c r="AO165" s="18" t="b">
        <f t="shared" si="47"/>
        <v>0</v>
      </c>
      <c r="AP165" s="18" t="b">
        <f t="shared" si="47"/>
        <v>0</v>
      </c>
      <c r="AQ165" s="18" t="b">
        <f t="shared" si="47"/>
        <v>0</v>
      </c>
      <c r="AR165" s="18" t="b">
        <f t="shared" si="47"/>
        <v>0</v>
      </c>
      <c r="AS165" s="18" t="b">
        <f t="shared" si="47"/>
        <v>0</v>
      </c>
      <c r="AT165" s="18" t="b">
        <f t="shared" si="47"/>
        <v>0</v>
      </c>
      <c r="AU165" s="18" t="b">
        <f t="shared" si="47"/>
        <v>0</v>
      </c>
      <c r="AV165" s="18" t="b">
        <f t="shared" si="47"/>
        <v>0</v>
      </c>
      <c r="AW165" s="18" t="b">
        <f t="shared" si="47"/>
        <v>0</v>
      </c>
      <c r="AX165" s="18" t="b">
        <f t="shared" si="47"/>
        <v>0</v>
      </c>
      <c r="AY165" s="18" t="b">
        <f t="shared" si="47"/>
        <v>0</v>
      </c>
      <c r="AZ165" s="18" t="b">
        <f t="shared" si="47"/>
        <v>0</v>
      </c>
      <c r="BA165" s="18" t="b">
        <f t="shared" si="47"/>
        <v>0</v>
      </c>
      <c r="BB165" s="18" t="b">
        <f t="shared" si="47"/>
        <v>0</v>
      </c>
      <c r="BC165" s="18" t="b">
        <f t="shared" si="47"/>
        <v>0</v>
      </c>
      <c r="BD165" s="18" t="b">
        <f t="shared" si="47"/>
        <v>0</v>
      </c>
      <c r="BE165" s="18" t="b">
        <f t="shared" si="47"/>
        <v>0</v>
      </c>
      <c r="BF165" s="18" t="b">
        <f t="shared" si="47"/>
        <v>0</v>
      </c>
      <c r="BG165" s="18" t="b">
        <f t="shared" si="47"/>
        <v>0</v>
      </c>
      <c r="BH165" s="18" t="b">
        <f t="shared" si="47"/>
        <v>0</v>
      </c>
      <c r="BI165" s="18" t="b">
        <f t="shared" si="47"/>
        <v>0</v>
      </c>
    </row>
    <row r="166" spans="1:61" x14ac:dyDescent="0.2">
      <c r="A166" s="18">
        <v>71</v>
      </c>
    </row>
    <row r="167" spans="1:61" x14ac:dyDescent="0.2">
      <c r="A167" s="18">
        <v>72</v>
      </c>
    </row>
    <row r="168" spans="1:61" x14ac:dyDescent="0.2">
      <c r="A168" s="18">
        <v>73</v>
      </c>
      <c r="B168" s="18" t="b">
        <f t="shared" ref="B168:AG168" si="48">OR(B76=B77,B76=B78,B77=B78)</f>
        <v>0</v>
      </c>
      <c r="C168" s="18" t="b">
        <f t="shared" si="48"/>
        <v>0</v>
      </c>
      <c r="D168" s="18" t="b">
        <f t="shared" si="48"/>
        <v>0</v>
      </c>
      <c r="E168" s="18" t="b">
        <f t="shared" si="48"/>
        <v>0</v>
      </c>
      <c r="F168" s="18" t="b">
        <f t="shared" si="48"/>
        <v>0</v>
      </c>
      <c r="G168" s="18" t="b">
        <f t="shared" si="48"/>
        <v>0</v>
      </c>
      <c r="H168" s="18" t="b">
        <f t="shared" si="48"/>
        <v>0</v>
      </c>
      <c r="I168" s="18" t="b">
        <f t="shared" si="48"/>
        <v>0</v>
      </c>
      <c r="J168" s="18" t="b">
        <f t="shared" si="48"/>
        <v>0</v>
      </c>
      <c r="K168" s="18" t="b">
        <f t="shared" si="48"/>
        <v>0</v>
      </c>
      <c r="L168" s="18" t="b">
        <f t="shared" si="48"/>
        <v>0</v>
      </c>
      <c r="M168" s="18" t="b">
        <f t="shared" si="48"/>
        <v>0</v>
      </c>
      <c r="N168" s="18" t="b">
        <f t="shared" si="48"/>
        <v>0</v>
      </c>
      <c r="O168" s="18" t="b">
        <f t="shared" si="48"/>
        <v>0</v>
      </c>
      <c r="P168" s="18" t="b">
        <f t="shared" si="48"/>
        <v>0</v>
      </c>
      <c r="Q168" s="18" t="b">
        <f t="shared" si="48"/>
        <v>0</v>
      </c>
      <c r="R168" s="18" t="b">
        <f t="shared" si="48"/>
        <v>0</v>
      </c>
      <c r="S168" s="18" t="b">
        <f t="shared" si="48"/>
        <v>0</v>
      </c>
      <c r="T168" s="18" t="b">
        <f t="shared" si="48"/>
        <v>0</v>
      </c>
      <c r="U168" s="18" t="b">
        <f t="shared" si="48"/>
        <v>0</v>
      </c>
      <c r="V168" s="18" t="b">
        <f t="shared" si="48"/>
        <v>0</v>
      </c>
      <c r="W168" s="18" t="b">
        <f t="shared" si="48"/>
        <v>0</v>
      </c>
      <c r="X168" s="18" t="b">
        <f t="shared" si="48"/>
        <v>0</v>
      </c>
      <c r="Y168" s="18" t="b">
        <f t="shared" si="48"/>
        <v>0</v>
      </c>
      <c r="Z168" s="18" t="b">
        <f t="shared" si="48"/>
        <v>0</v>
      </c>
      <c r="AA168" s="18" t="b">
        <f t="shared" si="48"/>
        <v>0</v>
      </c>
      <c r="AB168" s="18" t="b">
        <f t="shared" si="48"/>
        <v>0</v>
      </c>
      <c r="AC168" s="18" t="b">
        <f t="shared" si="48"/>
        <v>0</v>
      </c>
      <c r="AD168" s="18" t="b">
        <f t="shared" si="48"/>
        <v>0</v>
      </c>
      <c r="AE168" s="18" t="b">
        <f t="shared" si="48"/>
        <v>0</v>
      </c>
      <c r="AF168" s="18" t="b">
        <f t="shared" si="48"/>
        <v>0</v>
      </c>
      <c r="AG168" s="18" t="b">
        <f t="shared" si="48"/>
        <v>0</v>
      </c>
      <c r="AH168" s="18" t="b">
        <f t="shared" ref="AH168:BI168" si="49">OR(AH76=AH77,AH76=AH78,AH77=AH78)</f>
        <v>0</v>
      </c>
      <c r="AI168" s="18" t="b">
        <f t="shared" si="49"/>
        <v>0</v>
      </c>
      <c r="AJ168" s="18" t="b">
        <f t="shared" si="49"/>
        <v>0</v>
      </c>
      <c r="AK168" s="18" t="b">
        <f t="shared" si="49"/>
        <v>0</v>
      </c>
      <c r="AL168" s="18" t="b">
        <f t="shared" si="49"/>
        <v>0</v>
      </c>
      <c r="AM168" s="18" t="b">
        <f t="shared" si="49"/>
        <v>0</v>
      </c>
      <c r="AN168" s="18" t="b">
        <f t="shared" si="49"/>
        <v>0</v>
      </c>
      <c r="AO168" s="18" t="b">
        <f t="shared" si="49"/>
        <v>0</v>
      </c>
      <c r="AP168" s="18" t="b">
        <f t="shared" si="49"/>
        <v>0</v>
      </c>
      <c r="AQ168" s="18" t="b">
        <f t="shared" si="49"/>
        <v>0</v>
      </c>
      <c r="AR168" s="18" t="b">
        <f t="shared" si="49"/>
        <v>0</v>
      </c>
      <c r="AS168" s="18" t="b">
        <f t="shared" si="49"/>
        <v>0</v>
      </c>
      <c r="AT168" s="18" t="b">
        <f t="shared" si="49"/>
        <v>0</v>
      </c>
      <c r="AU168" s="18" t="b">
        <f t="shared" si="49"/>
        <v>0</v>
      </c>
      <c r="AV168" s="18" t="b">
        <f t="shared" si="49"/>
        <v>0</v>
      </c>
      <c r="AW168" s="18" t="b">
        <f t="shared" si="49"/>
        <v>0</v>
      </c>
      <c r="AX168" s="18" t="b">
        <f t="shared" si="49"/>
        <v>0</v>
      </c>
      <c r="AY168" s="18" t="b">
        <f t="shared" si="49"/>
        <v>0</v>
      </c>
      <c r="AZ168" s="18" t="b">
        <f t="shared" si="49"/>
        <v>0</v>
      </c>
      <c r="BA168" s="18" t="b">
        <f t="shared" si="49"/>
        <v>0</v>
      </c>
      <c r="BB168" s="18" t="b">
        <f t="shared" si="49"/>
        <v>0</v>
      </c>
      <c r="BC168" s="18" t="b">
        <f t="shared" si="49"/>
        <v>0</v>
      </c>
      <c r="BD168" s="18" t="b">
        <f t="shared" si="49"/>
        <v>0</v>
      </c>
      <c r="BE168" s="18" t="b">
        <f t="shared" si="49"/>
        <v>0</v>
      </c>
      <c r="BF168" s="18" t="b">
        <f t="shared" si="49"/>
        <v>0</v>
      </c>
      <c r="BG168" s="18" t="b">
        <f t="shared" si="49"/>
        <v>0</v>
      </c>
      <c r="BH168" s="18" t="b">
        <f t="shared" si="49"/>
        <v>0</v>
      </c>
      <c r="BI168" s="18" t="b">
        <f t="shared" si="49"/>
        <v>0</v>
      </c>
    </row>
    <row r="169" spans="1:61" x14ac:dyDescent="0.2">
      <c r="A169" s="18">
        <v>74</v>
      </c>
    </row>
    <row r="170" spans="1:61" x14ac:dyDescent="0.2">
      <c r="A170" s="18">
        <v>75</v>
      </c>
    </row>
    <row r="171" spans="1:61" x14ac:dyDescent="0.2">
      <c r="A171" s="18">
        <v>76</v>
      </c>
      <c r="B171" s="18" t="b">
        <f t="shared" ref="B171:AG171" si="50">OR(B79=B80,B79=B81,B80=B81)</f>
        <v>0</v>
      </c>
      <c r="C171" s="18" t="b">
        <f t="shared" si="50"/>
        <v>0</v>
      </c>
      <c r="D171" s="18" t="b">
        <f t="shared" si="50"/>
        <v>0</v>
      </c>
      <c r="E171" s="18" t="b">
        <f t="shared" si="50"/>
        <v>0</v>
      </c>
      <c r="F171" s="18" t="b">
        <f t="shared" si="50"/>
        <v>0</v>
      </c>
      <c r="G171" s="18" t="b">
        <f t="shared" si="50"/>
        <v>0</v>
      </c>
      <c r="H171" s="18" t="b">
        <f t="shared" si="50"/>
        <v>0</v>
      </c>
      <c r="I171" s="18" t="b">
        <f t="shared" si="50"/>
        <v>0</v>
      </c>
      <c r="J171" s="18" t="b">
        <f t="shared" si="50"/>
        <v>0</v>
      </c>
      <c r="K171" s="18" t="b">
        <f t="shared" si="50"/>
        <v>0</v>
      </c>
      <c r="L171" s="18" t="b">
        <f t="shared" si="50"/>
        <v>0</v>
      </c>
      <c r="M171" s="18" t="b">
        <f t="shared" si="50"/>
        <v>0</v>
      </c>
      <c r="N171" s="18" t="b">
        <f t="shared" si="50"/>
        <v>0</v>
      </c>
      <c r="O171" s="18" t="b">
        <f t="shared" si="50"/>
        <v>0</v>
      </c>
      <c r="P171" s="18" t="b">
        <f t="shared" si="50"/>
        <v>0</v>
      </c>
      <c r="Q171" s="18" t="b">
        <f t="shared" si="50"/>
        <v>0</v>
      </c>
      <c r="R171" s="18" t="b">
        <f t="shared" si="50"/>
        <v>0</v>
      </c>
      <c r="S171" s="18" t="b">
        <f t="shared" si="50"/>
        <v>0</v>
      </c>
      <c r="T171" s="18" t="b">
        <f t="shared" si="50"/>
        <v>0</v>
      </c>
      <c r="U171" s="18" t="b">
        <f t="shared" si="50"/>
        <v>0</v>
      </c>
      <c r="V171" s="18" t="b">
        <f t="shared" si="50"/>
        <v>0</v>
      </c>
      <c r="W171" s="18" t="b">
        <f t="shared" si="50"/>
        <v>0</v>
      </c>
      <c r="X171" s="18" t="b">
        <f t="shared" si="50"/>
        <v>0</v>
      </c>
      <c r="Y171" s="18" t="b">
        <f t="shared" si="50"/>
        <v>0</v>
      </c>
      <c r="Z171" s="18" t="b">
        <f t="shared" si="50"/>
        <v>0</v>
      </c>
      <c r="AA171" s="18" t="b">
        <f t="shared" si="50"/>
        <v>0</v>
      </c>
      <c r="AB171" s="18" t="b">
        <f t="shared" si="50"/>
        <v>0</v>
      </c>
      <c r="AC171" s="18" t="b">
        <f t="shared" si="50"/>
        <v>0</v>
      </c>
      <c r="AD171" s="18" t="b">
        <f t="shared" si="50"/>
        <v>0</v>
      </c>
      <c r="AE171" s="18" t="b">
        <f t="shared" si="50"/>
        <v>0</v>
      </c>
      <c r="AF171" s="18" t="b">
        <f t="shared" si="50"/>
        <v>0</v>
      </c>
      <c r="AG171" s="18" t="b">
        <f t="shared" si="50"/>
        <v>0</v>
      </c>
      <c r="AH171" s="18" t="b">
        <f t="shared" ref="AH171:BI171" si="51">OR(AH79=AH80,AH79=AH81,AH80=AH81)</f>
        <v>0</v>
      </c>
      <c r="AI171" s="18" t="b">
        <f t="shared" si="51"/>
        <v>0</v>
      </c>
      <c r="AJ171" s="18" t="b">
        <f t="shared" si="51"/>
        <v>0</v>
      </c>
      <c r="AK171" s="18" t="b">
        <f t="shared" si="51"/>
        <v>0</v>
      </c>
      <c r="AL171" s="18" t="b">
        <f t="shared" si="51"/>
        <v>0</v>
      </c>
      <c r="AM171" s="18" t="b">
        <f t="shared" si="51"/>
        <v>0</v>
      </c>
      <c r="AN171" s="18" t="b">
        <f t="shared" si="51"/>
        <v>0</v>
      </c>
      <c r="AO171" s="18" t="b">
        <f t="shared" si="51"/>
        <v>0</v>
      </c>
      <c r="AP171" s="18" t="b">
        <f t="shared" si="51"/>
        <v>0</v>
      </c>
      <c r="AQ171" s="18" t="b">
        <f t="shared" si="51"/>
        <v>0</v>
      </c>
      <c r="AR171" s="18" t="b">
        <f t="shared" si="51"/>
        <v>0</v>
      </c>
      <c r="AS171" s="18" t="b">
        <f t="shared" si="51"/>
        <v>0</v>
      </c>
      <c r="AT171" s="18" t="b">
        <f t="shared" si="51"/>
        <v>0</v>
      </c>
      <c r="AU171" s="18" t="b">
        <f t="shared" si="51"/>
        <v>0</v>
      </c>
      <c r="AV171" s="18" t="b">
        <f t="shared" si="51"/>
        <v>0</v>
      </c>
      <c r="AW171" s="18" t="b">
        <f t="shared" si="51"/>
        <v>0</v>
      </c>
      <c r="AX171" s="18" t="b">
        <f t="shared" si="51"/>
        <v>0</v>
      </c>
      <c r="AY171" s="18" t="b">
        <f t="shared" si="51"/>
        <v>0</v>
      </c>
      <c r="AZ171" s="18" t="b">
        <f t="shared" si="51"/>
        <v>0</v>
      </c>
      <c r="BA171" s="18" t="b">
        <f t="shared" si="51"/>
        <v>0</v>
      </c>
      <c r="BB171" s="18" t="b">
        <f t="shared" si="51"/>
        <v>0</v>
      </c>
      <c r="BC171" s="18" t="b">
        <f t="shared" si="51"/>
        <v>0</v>
      </c>
      <c r="BD171" s="18" t="b">
        <f t="shared" si="51"/>
        <v>0</v>
      </c>
      <c r="BE171" s="18" t="b">
        <f t="shared" si="51"/>
        <v>0</v>
      </c>
      <c r="BF171" s="18" t="b">
        <f t="shared" si="51"/>
        <v>0</v>
      </c>
      <c r="BG171" s="18" t="b">
        <f t="shared" si="51"/>
        <v>0</v>
      </c>
      <c r="BH171" s="18" t="b">
        <f t="shared" si="51"/>
        <v>0</v>
      </c>
      <c r="BI171" s="18" t="b">
        <f t="shared" si="51"/>
        <v>0</v>
      </c>
    </row>
    <row r="172" spans="1:61" x14ac:dyDescent="0.2">
      <c r="A172" s="18">
        <v>77</v>
      </c>
    </row>
    <row r="173" spans="1:61" x14ac:dyDescent="0.2">
      <c r="A173" s="18">
        <v>78</v>
      </c>
    </row>
    <row r="174" spans="1:61" x14ac:dyDescent="0.2">
      <c r="A174" s="18">
        <v>79</v>
      </c>
      <c r="B174" s="18" t="b">
        <f t="shared" ref="B174:AG174" si="52">OR(B82=B83,B82=B84,B83=B84)</f>
        <v>0</v>
      </c>
      <c r="C174" s="18" t="b">
        <f t="shared" si="52"/>
        <v>0</v>
      </c>
      <c r="D174" s="18" t="b">
        <f t="shared" si="52"/>
        <v>0</v>
      </c>
      <c r="E174" s="18" t="b">
        <f t="shared" si="52"/>
        <v>0</v>
      </c>
      <c r="F174" s="18" t="b">
        <f t="shared" si="52"/>
        <v>0</v>
      </c>
      <c r="G174" s="18" t="b">
        <f t="shared" si="52"/>
        <v>0</v>
      </c>
      <c r="H174" s="18" t="b">
        <f t="shared" si="52"/>
        <v>0</v>
      </c>
      <c r="I174" s="18" t="b">
        <f t="shared" si="52"/>
        <v>0</v>
      </c>
      <c r="J174" s="18" t="b">
        <f t="shared" si="52"/>
        <v>0</v>
      </c>
      <c r="K174" s="18" t="b">
        <f t="shared" si="52"/>
        <v>0</v>
      </c>
      <c r="L174" s="18" t="b">
        <f t="shared" si="52"/>
        <v>0</v>
      </c>
      <c r="M174" s="18" t="b">
        <f t="shared" si="52"/>
        <v>0</v>
      </c>
      <c r="N174" s="18" t="b">
        <f t="shared" si="52"/>
        <v>0</v>
      </c>
      <c r="O174" s="18" t="b">
        <f t="shared" si="52"/>
        <v>0</v>
      </c>
      <c r="P174" s="18" t="b">
        <f t="shared" si="52"/>
        <v>0</v>
      </c>
      <c r="Q174" s="18" t="b">
        <f t="shared" si="52"/>
        <v>0</v>
      </c>
      <c r="R174" s="18" t="b">
        <f t="shared" si="52"/>
        <v>0</v>
      </c>
      <c r="S174" s="18" t="b">
        <f t="shared" si="52"/>
        <v>0</v>
      </c>
      <c r="T174" s="18" t="b">
        <f t="shared" si="52"/>
        <v>0</v>
      </c>
      <c r="U174" s="18" t="b">
        <f t="shared" si="52"/>
        <v>0</v>
      </c>
      <c r="V174" s="18" t="b">
        <f t="shared" si="52"/>
        <v>0</v>
      </c>
      <c r="W174" s="18" t="b">
        <f t="shared" si="52"/>
        <v>0</v>
      </c>
      <c r="X174" s="18" t="b">
        <f t="shared" si="52"/>
        <v>0</v>
      </c>
      <c r="Y174" s="18" t="b">
        <f t="shared" si="52"/>
        <v>0</v>
      </c>
      <c r="Z174" s="18" t="b">
        <f t="shared" si="52"/>
        <v>0</v>
      </c>
      <c r="AA174" s="18" t="b">
        <f t="shared" si="52"/>
        <v>0</v>
      </c>
      <c r="AB174" s="18" t="b">
        <f t="shared" si="52"/>
        <v>0</v>
      </c>
      <c r="AC174" s="18" t="b">
        <f t="shared" si="52"/>
        <v>0</v>
      </c>
      <c r="AD174" s="18" t="b">
        <f t="shared" si="52"/>
        <v>0</v>
      </c>
      <c r="AE174" s="18" t="b">
        <f t="shared" si="52"/>
        <v>0</v>
      </c>
      <c r="AF174" s="18" t="b">
        <f t="shared" si="52"/>
        <v>0</v>
      </c>
      <c r="AG174" s="18" t="b">
        <f t="shared" si="52"/>
        <v>0</v>
      </c>
      <c r="AH174" s="18" t="b">
        <f t="shared" ref="AH174:BI174" si="53">OR(AH82=AH83,AH82=AH84,AH83=AH84)</f>
        <v>0</v>
      </c>
      <c r="AI174" s="18" t="b">
        <f t="shared" si="53"/>
        <v>0</v>
      </c>
      <c r="AJ174" s="18" t="b">
        <f t="shared" si="53"/>
        <v>0</v>
      </c>
      <c r="AK174" s="18" t="b">
        <f t="shared" si="53"/>
        <v>0</v>
      </c>
      <c r="AL174" s="18" t="b">
        <f t="shared" si="53"/>
        <v>0</v>
      </c>
      <c r="AM174" s="18" t="b">
        <f t="shared" si="53"/>
        <v>0</v>
      </c>
      <c r="AN174" s="18" t="b">
        <f t="shared" si="53"/>
        <v>0</v>
      </c>
      <c r="AO174" s="18" t="b">
        <f t="shared" si="53"/>
        <v>0</v>
      </c>
      <c r="AP174" s="18" t="b">
        <f t="shared" si="53"/>
        <v>0</v>
      </c>
      <c r="AQ174" s="18" t="b">
        <f t="shared" si="53"/>
        <v>0</v>
      </c>
      <c r="AR174" s="18" t="b">
        <f t="shared" si="53"/>
        <v>0</v>
      </c>
      <c r="AS174" s="18" t="b">
        <f t="shared" si="53"/>
        <v>0</v>
      </c>
      <c r="AT174" s="18" t="b">
        <f t="shared" si="53"/>
        <v>0</v>
      </c>
      <c r="AU174" s="18" t="b">
        <f t="shared" si="53"/>
        <v>0</v>
      </c>
      <c r="AV174" s="18" t="b">
        <f t="shared" si="53"/>
        <v>0</v>
      </c>
      <c r="AW174" s="18" t="b">
        <f t="shared" si="53"/>
        <v>0</v>
      </c>
      <c r="AX174" s="18" t="b">
        <f t="shared" si="53"/>
        <v>0</v>
      </c>
      <c r="AY174" s="18" t="b">
        <f t="shared" si="53"/>
        <v>0</v>
      </c>
      <c r="AZ174" s="18" t="b">
        <f t="shared" si="53"/>
        <v>0</v>
      </c>
      <c r="BA174" s="18" t="b">
        <f t="shared" si="53"/>
        <v>0</v>
      </c>
      <c r="BB174" s="18" t="b">
        <f t="shared" si="53"/>
        <v>0</v>
      </c>
      <c r="BC174" s="18" t="b">
        <f t="shared" si="53"/>
        <v>0</v>
      </c>
      <c r="BD174" s="18" t="b">
        <f t="shared" si="53"/>
        <v>0</v>
      </c>
      <c r="BE174" s="18" t="b">
        <f t="shared" si="53"/>
        <v>0</v>
      </c>
      <c r="BF174" s="18" t="b">
        <f t="shared" si="53"/>
        <v>0</v>
      </c>
      <c r="BG174" s="18" t="b">
        <f t="shared" si="53"/>
        <v>0</v>
      </c>
      <c r="BH174" s="18" t="b">
        <f t="shared" si="53"/>
        <v>0</v>
      </c>
      <c r="BI174" s="18" t="b">
        <f t="shared" si="53"/>
        <v>0</v>
      </c>
    </row>
    <row r="175" spans="1:61" x14ac:dyDescent="0.2">
      <c r="A175" s="18">
        <v>80</v>
      </c>
    </row>
    <row r="176" spans="1:61" x14ac:dyDescent="0.2">
      <c r="A176" s="18">
        <v>81</v>
      </c>
    </row>
    <row r="177" spans="1:61" x14ac:dyDescent="0.2">
      <c r="A177" s="18">
        <v>82</v>
      </c>
      <c r="B177" s="18" t="b">
        <f t="shared" ref="B177:AG177" si="54">OR(B85=B86,B85=B87,B86=B87)</f>
        <v>0</v>
      </c>
      <c r="C177" s="18" t="b">
        <f t="shared" si="54"/>
        <v>0</v>
      </c>
      <c r="D177" s="18" t="b">
        <f t="shared" si="54"/>
        <v>0</v>
      </c>
      <c r="E177" s="18" t="b">
        <f t="shared" si="54"/>
        <v>0</v>
      </c>
      <c r="F177" s="18" t="b">
        <f t="shared" si="54"/>
        <v>0</v>
      </c>
      <c r="G177" s="18" t="b">
        <f t="shared" si="54"/>
        <v>0</v>
      </c>
      <c r="H177" s="18" t="b">
        <f t="shared" si="54"/>
        <v>0</v>
      </c>
      <c r="I177" s="18" t="b">
        <f t="shared" si="54"/>
        <v>0</v>
      </c>
      <c r="J177" s="18" t="b">
        <f t="shared" si="54"/>
        <v>0</v>
      </c>
      <c r="K177" s="18" t="b">
        <f t="shared" si="54"/>
        <v>0</v>
      </c>
      <c r="L177" s="18" t="b">
        <f t="shared" si="54"/>
        <v>0</v>
      </c>
      <c r="M177" s="18" t="b">
        <f t="shared" si="54"/>
        <v>0</v>
      </c>
      <c r="N177" s="18" t="b">
        <f t="shared" si="54"/>
        <v>0</v>
      </c>
      <c r="O177" s="18" t="b">
        <f t="shared" si="54"/>
        <v>0</v>
      </c>
      <c r="P177" s="18" t="b">
        <f t="shared" si="54"/>
        <v>0</v>
      </c>
      <c r="Q177" s="18" t="b">
        <f t="shared" si="54"/>
        <v>0</v>
      </c>
      <c r="R177" s="18" t="b">
        <f t="shared" si="54"/>
        <v>0</v>
      </c>
      <c r="S177" s="18" t="b">
        <f t="shared" si="54"/>
        <v>0</v>
      </c>
      <c r="T177" s="18" t="b">
        <f t="shared" si="54"/>
        <v>0</v>
      </c>
      <c r="U177" s="18" t="b">
        <f t="shared" si="54"/>
        <v>0</v>
      </c>
      <c r="V177" s="18" t="b">
        <f t="shared" si="54"/>
        <v>0</v>
      </c>
      <c r="W177" s="18" t="b">
        <f t="shared" si="54"/>
        <v>0</v>
      </c>
      <c r="X177" s="18" t="b">
        <f t="shared" si="54"/>
        <v>0</v>
      </c>
      <c r="Y177" s="18" t="b">
        <f t="shared" si="54"/>
        <v>0</v>
      </c>
      <c r="Z177" s="18" t="b">
        <f t="shared" si="54"/>
        <v>0</v>
      </c>
      <c r="AA177" s="18" t="b">
        <f t="shared" si="54"/>
        <v>0</v>
      </c>
      <c r="AB177" s="18" t="b">
        <f t="shared" si="54"/>
        <v>0</v>
      </c>
      <c r="AC177" s="18" t="b">
        <f t="shared" si="54"/>
        <v>0</v>
      </c>
      <c r="AD177" s="18" t="b">
        <f t="shared" si="54"/>
        <v>0</v>
      </c>
      <c r="AE177" s="18" t="b">
        <f t="shared" si="54"/>
        <v>0</v>
      </c>
      <c r="AF177" s="18" t="b">
        <f t="shared" si="54"/>
        <v>0</v>
      </c>
      <c r="AG177" s="18" t="b">
        <f t="shared" si="54"/>
        <v>0</v>
      </c>
      <c r="AH177" s="18" t="b">
        <f t="shared" ref="AH177:BI177" si="55">OR(AH85=AH86,AH85=AH87,AH86=AH87)</f>
        <v>0</v>
      </c>
      <c r="AI177" s="18" t="b">
        <f t="shared" si="55"/>
        <v>0</v>
      </c>
      <c r="AJ177" s="18" t="b">
        <f t="shared" si="55"/>
        <v>0</v>
      </c>
      <c r="AK177" s="18" t="b">
        <f t="shared" si="55"/>
        <v>0</v>
      </c>
      <c r="AL177" s="18" t="b">
        <f t="shared" si="55"/>
        <v>0</v>
      </c>
      <c r="AM177" s="18" t="b">
        <f t="shared" si="55"/>
        <v>0</v>
      </c>
      <c r="AN177" s="18" t="b">
        <f t="shared" si="55"/>
        <v>0</v>
      </c>
      <c r="AO177" s="18" t="b">
        <f t="shared" si="55"/>
        <v>0</v>
      </c>
      <c r="AP177" s="18" t="b">
        <f t="shared" si="55"/>
        <v>0</v>
      </c>
      <c r="AQ177" s="18" t="b">
        <f t="shared" si="55"/>
        <v>0</v>
      </c>
      <c r="AR177" s="18" t="b">
        <f t="shared" si="55"/>
        <v>0</v>
      </c>
      <c r="AS177" s="18" t="b">
        <f t="shared" si="55"/>
        <v>0</v>
      </c>
      <c r="AT177" s="18" t="b">
        <f t="shared" si="55"/>
        <v>0</v>
      </c>
      <c r="AU177" s="18" t="b">
        <f t="shared" si="55"/>
        <v>0</v>
      </c>
      <c r="AV177" s="18" t="b">
        <f t="shared" si="55"/>
        <v>0</v>
      </c>
      <c r="AW177" s="18" t="b">
        <f t="shared" si="55"/>
        <v>0</v>
      </c>
      <c r="AX177" s="18" t="b">
        <f t="shared" si="55"/>
        <v>0</v>
      </c>
      <c r="AY177" s="18" t="b">
        <f t="shared" si="55"/>
        <v>0</v>
      </c>
      <c r="AZ177" s="18" t="b">
        <f t="shared" si="55"/>
        <v>0</v>
      </c>
      <c r="BA177" s="18" t="b">
        <f t="shared" si="55"/>
        <v>0</v>
      </c>
      <c r="BB177" s="18" t="b">
        <f t="shared" si="55"/>
        <v>0</v>
      </c>
      <c r="BC177" s="18" t="b">
        <f t="shared" si="55"/>
        <v>0</v>
      </c>
      <c r="BD177" s="18" t="b">
        <f t="shared" si="55"/>
        <v>0</v>
      </c>
      <c r="BE177" s="18" t="b">
        <f t="shared" si="55"/>
        <v>0</v>
      </c>
      <c r="BF177" s="18" t="b">
        <f t="shared" si="55"/>
        <v>0</v>
      </c>
      <c r="BG177" s="18" t="b">
        <f t="shared" si="55"/>
        <v>0</v>
      </c>
      <c r="BH177" s="18" t="b">
        <f t="shared" si="55"/>
        <v>0</v>
      </c>
      <c r="BI177" s="18" t="b">
        <f t="shared" si="55"/>
        <v>0</v>
      </c>
    </row>
    <row r="178" spans="1:61" x14ac:dyDescent="0.2">
      <c r="A178" s="18">
        <v>83</v>
      </c>
    </row>
    <row r="179" spans="1:61" x14ac:dyDescent="0.2">
      <c r="A179" s="18">
        <v>84</v>
      </c>
    </row>
    <row r="180" spans="1:61" x14ac:dyDescent="0.2">
      <c r="A180" s="18">
        <v>85</v>
      </c>
      <c r="B180" s="18" t="b">
        <f t="shared" ref="B180:AG180" si="56">OR(B88=B89,B88=B90,B89=B90)</f>
        <v>0</v>
      </c>
      <c r="C180" s="18" t="b">
        <f t="shared" si="56"/>
        <v>0</v>
      </c>
      <c r="D180" s="18" t="b">
        <f t="shared" si="56"/>
        <v>0</v>
      </c>
      <c r="E180" s="18" t="b">
        <f t="shared" si="56"/>
        <v>0</v>
      </c>
      <c r="F180" s="18" t="b">
        <f t="shared" si="56"/>
        <v>0</v>
      </c>
      <c r="G180" s="18" t="b">
        <f t="shared" si="56"/>
        <v>0</v>
      </c>
      <c r="H180" s="18" t="b">
        <f t="shared" si="56"/>
        <v>0</v>
      </c>
      <c r="I180" s="18" t="b">
        <f t="shared" si="56"/>
        <v>0</v>
      </c>
      <c r="J180" s="18" t="b">
        <f t="shared" si="56"/>
        <v>0</v>
      </c>
      <c r="K180" s="18" t="b">
        <f t="shared" si="56"/>
        <v>0</v>
      </c>
      <c r="L180" s="18" t="b">
        <f t="shared" si="56"/>
        <v>0</v>
      </c>
      <c r="M180" s="18" t="b">
        <f t="shared" si="56"/>
        <v>0</v>
      </c>
      <c r="N180" s="18" t="b">
        <f t="shared" si="56"/>
        <v>0</v>
      </c>
      <c r="O180" s="18" t="b">
        <f t="shared" si="56"/>
        <v>0</v>
      </c>
      <c r="P180" s="18" t="b">
        <f t="shared" si="56"/>
        <v>0</v>
      </c>
      <c r="Q180" s="18" t="b">
        <f t="shared" si="56"/>
        <v>0</v>
      </c>
      <c r="R180" s="18" t="b">
        <f t="shared" si="56"/>
        <v>0</v>
      </c>
      <c r="S180" s="18" t="b">
        <f t="shared" si="56"/>
        <v>0</v>
      </c>
      <c r="T180" s="18" t="b">
        <f t="shared" si="56"/>
        <v>0</v>
      </c>
      <c r="U180" s="18" t="b">
        <f t="shared" si="56"/>
        <v>0</v>
      </c>
      <c r="V180" s="18" t="b">
        <f t="shared" si="56"/>
        <v>0</v>
      </c>
      <c r="W180" s="18" t="b">
        <f t="shared" si="56"/>
        <v>0</v>
      </c>
      <c r="X180" s="18" t="b">
        <f t="shared" si="56"/>
        <v>0</v>
      </c>
      <c r="Y180" s="18" t="b">
        <f t="shared" si="56"/>
        <v>0</v>
      </c>
      <c r="Z180" s="18" t="b">
        <f t="shared" si="56"/>
        <v>0</v>
      </c>
      <c r="AA180" s="18" t="b">
        <f t="shared" si="56"/>
        <v>0</v>
      </c>
      <c r="AB180" s="18" t="b">
        <f t="shared" si="56"/>
        <v>0</v>
      </c>
      <c r="AC180" s="18" t="b">
        <f t="shared" si="56"/>
        <v>0</v>
      </c>
      <c r="AD180" s="18" t="b">
        <f t="shared" si="56"/>
        <v>0</v>
      </c>
      <c r="AE180" s="18" t="b">
        <f t="shared" si="56"/>
        <v>0</v>
      </c>
      <c r="AF180" s="18" t="b">
        <f t="shared" si="56"/>
        <v>0</v>
      </c>
      <c r="AG180" s="18" t="b">
        <f t="shared" si="56"/>
        <v>0</v>
      </c>
      <c r="AH180" s="18" t="b">
        <f t="shared" ref="AH180:BI180" si="57">OR(AH88=AH89,AH88=AH90,AH89=AH90)</f>
        <v>0</v>
      </c>
      <c r="AI180" s="18" t="b">
        <f t="shared" si="57"/>
        <v>0</v>
      </c>
      <c r="AJ180" s="18" t="b">
        <f t="shared" si="57"/>
        <v>0</v>
      </c>
      <c r="AK180" s="18" t="b">
        <f t="shared" si="57"/>
        <v>0</v>
      </c>
      <c r="AL180" s="18" t="b">
        <f t="shared" si="57"/>
        <v>0</v>
      </c>
      <c r="AM180" s="18" t="b">
        <f t="shared" si="57"/>
        <v>0</v>
      </c>
      <c r="AN180" s="18" t="b">
        <f t="shared" si="57"/>
        <v>0</v>
      </c>
      <c r="AO180" s="18" t="b">
        <f t="shared" si="57"/>
        <v>0</v>
      </c>
      <c r="AP180" s="18" t="b">
        <f t="shared" si="57"/>
        <v>0</v>
      </c>
      <c r="AQ180" s="18" t="b">
        <f t="shared" si="57"/>
        <v>0</v>
      </c>
      <c r="AR180" s="18" t="b">
        <f t="shared" si="57"/>
        <v>0</v>
      </c>
      <c r="AS180" s="18" t="b">
        <f t="shared" si="57"/>
        <v>0</v>
      </c>
      <c r="AT180" s="18" t="b">
        <f t="shared" si="57"/>
        <v>0</v>
      </c>
      <c r="AU180" s="18" t="b">
        <f t="shared" si="57"/>
        <v>0</v>
      </c>
      <c r="AV180" s="18" t="b">
        <f t="shared" si="57"/>
        <v>0</v>
      </c>
      <c r="AW180" s="18" t="b">
        <f t="shared" si="57"/>
        <v>0</v>
      </c>
      <c r="AX180" s="18" t="b">
        <f t="shared" si="57"/>
        <v>0</v>
      </c>
      <c r="AY180" s="18" t="b">
        <f t="shared" si="57"/>
        <v>0</v>
      </c>
      <c r="AZ180" s="18" t="b">
        <f t="shared" si="57"/>
        <v>0</v>
      </c>
      <c r="BA180" s="18" t="b">
        <f t="shared" si="57"/>
        <v>0</v>
      </c>
      <c r="BB180" s="18" t="b">
        <f t="shared" si="57"/>
        <v>0</v>
      </c>
      <c r="BC180" s="18" t="b">
        <f t="shared" si="57"/>
        <v>0</v>
      </c>
      <c r="BD180" s="18" t="b">
        <f t="shared" si="57"/>
        <v>0</v>
      </c>
      <c r="BE180" s="18" t="b">
        <f t="shared" si="57"/>
        <v>0</v>
      </c>
      <c r="BF180" s="18" t="b">
        <f t="shared" si="57"/>
        <v>0</v>
      </c>
      <c r="BG180" s="18" t="b">
        <f t="shared" si="57"/>
        <v>0</v>
      </c>
      <c r="BH180" s="18" t="b">
        <f t="shared" si="57"/>
        <v>0</v>
      </c>
      <c r="BI180" s="18" t="b">
        <f t="shared" si="57"/>
        <v>0</v>
      </c>
    </row>
    <row r="181" spans="1:61" x14ac:dyDescent="0.2">
      <c r="A181" s="18">
        <v>86</v>
      </c>
    </row>
    <row r="182" spans="1:61" x14ac:dyDescent="0.2">
      <c r="A182" s="18">
        <v>87</v>
      </c>
    </row>
    <row r="183" spans="1:61" x14ac:dyDescent="0.2">
      <c r="A183" s="18">
        <v>88</v>
      </c>
      <c r="B183" s="18" t="b">
        <f t="shared" ref="B183:AG183" si="58">OR(B91=B92,B91=B93,B92=B93)</f>
        <v>0</v>
      </c>
      <c r="C183" s="18" t="b">
        <f t="shared" si="58"/>
        <v>0</v>
      </c>
      <c r="D183" s="18" t="b">
        <f t="shared" si="58"/>
        <v>0</v>
      </c>
      <c r="E183" s="18" t="b">
        <f t="shared" si="58"/>
        <v>0</v>
      </c>
      <c r="F183" s="18" t="b">
        <f t="shared" si="58"/>
        <v>0</v>
      </c>
      <c r="G183" s="18" t="b">
        <f t="shared" si="58"/>
        <v>0</v>
      </c>
      <c r="H183" s="18" t="b">
        <f t="shared" si="58"/>
        <v>0</v>
      </c>
      <c r="I183" s="18" t="b">
        <f t="shared" si="58"/>
        <v>0</v>
      </c>
      <c r="J183" s="18" t="b">
        <f t="shared" si="58"/>
        <v>0</v>
      </c>
      <c r="K183" s="18" t="b">
        <f t="shared" si="58"/>
        <v>0</v>
      </c>
      <c r="L183" s="18" t="b">
        <f t="shared" si="58"/>
        <v>0</v>
      </c>
      <c r="M183" s="18" t="b">
        <f t="shared" si="58"/>
        <v>0</v>
      </c>
      <c r="N183" s="18" t="b">
        <f t="shared" si="58"/>
        <v>0</v>
      </c>
      <c r="O183" s="18" t="b">
        <f t="shared" si="58"/>
        <v>0</v>
      </c>
      <c r="P183" s="18" t="b">
        <f t="shared" si="58"/>
        <v>0</v>
      </c>
      <c r="Q183" s="18" t="b">
        <f t="shared" si="58"/>
        <v>0</v>
      </c>
      <c r="R183" s="18" t="b">
        <f t="shared" si="58"/>
        <v>0</v>
      </c>
      <c r="S183" s="18" t="b">
        <f t="shared" si="58"/>
        <v>0</v>
      </c>
      <c r="T183" s="18" t="b">
        <f t="shared" si="58"/>
        <v>0</v>
      </c>
      <c r="U183" s="18" t="b">
        <f t="shared" si="58"/>
        <v>0</v>
      </c>
      <c r="V183" s="18" t="b">
        <f t="shared" si="58"/>
        <v>0</v>
      </c>
      <c r="W183" s="18" t="b">
        <f t="shared" si="58"/>
        <v>0</v>
      </c>
      <c r="X183" s="18" t="b">
        <f t="shared" si="58"/>
        <v>0</v>
      </c>
      <c r="Y183" s="18" t="b">
        <f t="shared" si="58"/>
        <v>0</v>
      </c>
      <c r="Z183" s="18" t="b">
        <f t="shared" si="58"/>
        <v>0</v>
      </c>
      <c r="AA183" s="18" t="b">
        <f t="shared" si="58"/>
        <v>0</v>
      </c>
      <c r="AB183" s="18" t="b">
        <f t="shared" si="58"/>
        <v>0</v>
      </c>
      <c r="AC183" s="18" t="b">
        <f t="shared" si="58"/>
        <v>0</v>
      </c>
      <c r="AD183" s="18" t="b">
        <f t="shared" si="58"/>
        <v>0</v>
      </c>
      <c r="AE183" s="18" t="b">
        <f t="shared" si="58"/>
        <v>0</v>
      </c>
      <c r="AF183" s="18" t="b">
        <f t="shared" si="58"/>
        <v>0</v>
      </c>
      <c r="AG183" s="18" t="b">
        <f t="shared" si="58"/>
        <v>0</v>
      </c>
      <c r="AH183" s="18" t="b">
        <f t="shared" ref="AH183:BI183" si="59">OR(AH91=AH92,AH91=AH93,AH92=AH93)</f>
        <v>0</v>
      </c>
      <c r="AI183" s="18" t="b">
        <f t="shared" si="59"/>
        <v>0</v>
      </c>
      <c r="AJ183" s="18" t="b">
        <f t="shared" si="59"/>
        <v>0</v>
      </c>
      <c r="AK183" s="18" t="b">
        <f t="shared" si="59"/>
        <v>0</v>
      </c>
      <c r="AL183" s="18" t="b">
        <f t="shared" si="59"/>
        <v>0</v>
      </c>
      <c r="AM183" s="18" t="b">
        <f t="shared" si="59"/>
        <v>0</v>
      </c>
      <c r="AN183" s="18" t="b">
        <f t="shared" si="59"/>
        <v>0</v>
      </c>
      <c r="AO183" s="18" t="b">
        <f t="shared" si="59"/>
        <v>0</v>
      </c>
      <c r="AP183" s="18" t="b">
        <f t="shared" si="59"/>
        <v>0</v>
      </c>
      <c r="AQ183" s="18" t="b">
        <f t="shared" si="59"/>
        <v>0</v>
      </c>
      <c r="AR183" s="18" t="b">
        <f t="shared" si="59"/>
        <v>0</v>
      </c>
      <c r="AS183" s="18" t="b">
        <f t="shared" si="59"/>
        <v>0</v>
      </c>
      <c r="AT183" s="18" t="b">
        <f t="shared" si="59"/>
        <v>0</v>
      </c>
      <c r="AU183" s="18" t="b">
        <f t="shared" si="59"/>
        <v>0</v>
      </c>
      <c r="AV183" s="18" t="b">
        <f t="shared" si="59"/>
        <v>0</v>
      </c>
      <c r="AW183" s="18" t="b">
        <f t="shared" si="59"/>
        <v>0</v>
      </c>
      <c r="AX183" s="18" t="b">
        <f t="shared" si="59"/>
        <v>0</v>
      </c>
      <c r="AY183" s="18" t="b">
        <f t="shared" si="59"/>
        <v>0</v>
      </c>
      <c r="AZ183" s="18" t="b">
        <f t="shared" si="59"/>
        <v>0</v>
      </c>
      <c r="BA183" s="18" t="b">
        <f t="shared" si="59"/>
        <v>0</v>
      </c>
      <c r="BB183" s="18" t="b">
        <f t="shared" si="59"/>
        <v>0</v>
      </c>
      <c r="BC183" s="18" t="b">
        <f t="shared" si="59"/>
        <v>0</v>
      </c>
      <c r="BD183" s="18" t="b">
        <f t="shared" si="59"/>
        <v>0</v>
      </c>
      <c r="BE183" s="18" t="b">
        <f t="shared" si="59"/>
        <v>0</v>
      </c>
      <c r="BF183" s="18" t="b">
        <f t="shared" si="59"/>
        <v>0</v>
      </c>
      <c r="BG183" s="18" t="b">
        <f t="shared" si="59"/>
        <v>0</v>
      </c>
      <c r="BH183" s="18" t="b">
        <f t="shared" si="59"/>
        <v>0</v>
      </c>
      <c r="BI183" s="18" t="b">
        <f t="shared" si="59"/>
        <v>0</v>
      </c>
    </row>
    <row r="184" spans="1:61" x14ac:dyDescent="0.2">
      <c r="A184" s="18">
        <v>89</v>
      </c>
    </row>
    <row r="185" spans="1:61" x14ac:dyDescent="0.2">
      <c r="A185" s="18">
        <v>90</v>
      </c>
    </row>
  </sheetData>
  <sheetProtection sheet="1" objects="1" scenarios="1"/>
  <mergeCells count="1">
    <mergeCell ref="B2:C2"/>
  </mergeCells>
  <conditionalFormatting sqref="B94:BI99">
    <cfRule type="cellIs" dxfId="25" priority="29" operator="equal">
      <formula>TRUE</formula>
    </cfRule>
  </conditionalFormatting>
  <conditionalFormatting sqref="B102:BI102">
    <cfRule type="cellIs" dxfId="24" priority="28" operator="equal">
      <formula>TRUE</formula>
    </cfRule>
  </conditionalFormatting>
  <conditionalFormatting sqref="B105:BI105">
    <cfRule type="cellIs" dxfId="23" priority="27" operator="equal">
      <formula>TRUE</formula>
    </cfRule>
  </conditionalFormatting>
  <conditionalFormatting sqref="B108:BI108">
    <cfRule type="cellIs" dxfId="22" priority="26" operator="equal">
      <formula>TRUE</formula>
    </cfRule>
  </conditionalFormatting>
  <conditionalFormatting sqref="B111:BI111">
    <cfRule type="cellIs" dxfId="21" priority="25" operator="equal">
      <formula>TRUE</formula>
    </cfRule>
  </conditionalFormatting>
  <conditionalFormatting sqref="B114:BI114">
    <cfRule type="cellIs" dxfId="20" priority="24" operator="equal">
      <formula>TRUE</formula>
    </cfRule>
  </conditionalFormatting>
  <conditionalFormatting sqref="B117:BI117">
    <cfRule type="cellIs" dxfId="19" priority="23" operator="equal">
      <formula>TRUE</formula>
    </cfRule>
  </conditionalFormatting>
  <conditionalFormatting sqref="B120:BI120">
    <cfRule type="cellIs" dxfId="18" priority="22" operator="equal">
      <formula>TRUE</formula>
    </cfRule>
  </conditionalFormatting>
  <conditionalFormatting sqref="B123:BI126">
    <cfRule type="cellIs" dxfId="17" priority="20" operator="equal">
      <formula>TRUE</formula>
    </cfRule>
  </conditionalFormatting>
  <conditionalFormatting sqref="B129:BI129">
    <cfRule type="cellIs" dxfId="16" priority="19" operator="equal">
      <formula>TRUE</formula>
    </cfRule>
  </conditionalFormatting>
  <conditionalFormatting sqref="B132:BI132">
    <cfRule type="cellIs" dxfId="15" priority="18" operator="equal">
      <formula>TRUE</formula>
    </cfRule>
  </conditionalFormatting>
  <conditionalFormatting sqref="B135:BI135">
    <cfRule type="cellIs" dxfId="14" priority="17" operator="equal">
      <formula>TRUE</formula>
    </cfRule>
  </conditionalFormatting>
  <conditionalFormatting sqref="B138:BI138">
    <cfRule type="cellIs" dxfId="13" priority="16" operator="equal">
      <formula>TRUE</formula>
    </cfRule>
  </conditionalFormatting>
  <conditionalFormatting sqref="B141:BI141">
    <cfRule type="cellIs" dxfId="12" priority="15" operator="equal">
      <formula>TRUE</formula>
    </cfRule>
  </conditionalFormatting>
  <conditionalFormatting sqref="B144:BI144">
    <cfRule type="cellIs" dxfId="11" priority="14" operator="equal">
      <formula>TRUE</formula>
    </cfRule>
  </conditionalFormatting>
  <conditionalFormatting sqref="B147:BI147">
    <cfRule type="cellIs" dxfId="10" priority="13" operator="equal">
      <formula>TRUE</formula>
    </cfRule>
  </conditionalFormatting>
  <conditionalFormatting sqref="B150:BI153">
    <cfRule type="cellIs" dxfId="9" priority="11" operator="equal">
      <formula>TRUE</formula>
    </cfRule>
  </conditionalFormatting>
  <conditionalFormatting sqref="B156:BI156">
    <cfRule type="cellIs" dxfId="8" priority="10" operator="equal">
      <formula>TRUE</formula>
    </cfRule>
  </conditionalFormatting>
  <conditionalFormatting sqref="B159:BI159">
    <cfRule type="cellIs" dxfId="7" priority="9" operator="equal">
      <formula>TRUE</formula>
    </cfRule>
  </conditionalFormatting>
  <conditionalFormatting sqref="B162:BI162">
    <cfRule type="cellIs" dxfId="6" priority="8" operator="equal">
      <formula>TRUE</formula>
    </cfRule>
  </conditionalFormatting>
  <conditionalFormatting sqref="B165:BI165">
    <cfRule type="cellIs" dxfId="5" priority="7" operator="equal">
      <formula>TRUE</formula>
    </cfRule>
  </conditionalFormatting>
  <conditionalFormatting sqref="B168:BI168">
    <cfRule type="cellIs" dxfId="4" priority="6" operator="equal">
      <formula>TRUE</formula>
    </cfRule>
  </conditionalFormatting>
  <conditionalFormatting sqref="B171:BI171">
    <cfRule type="cellIs" dxfId="3" priority="5" operator="equal">
      <formula>TRUE</formula>
    </cfRule>
  </conditionalFormatting>
  <conditionalFormatting sqref="B174:BI174">
    <cfRule type="cellIs" dxfId="2" priority="4" operator="equal">
      <formula>TRUE</formula>
    </cfRule>
  </conditionalFormatting>
  <conditionalFormatting sqref="B177:BI180">
    <cfRule type="cellIs" dxfId="1" priority="2" operator="equal">
      <formula>TRUE</formula>
    </cfRule>
  </conditionalFormatting>
  <conditionalFormatting sqref="B183:BI183">
    <cfRule type="cellIs" dxfId="0" priority="1" operator="equal">
      <formula>TRUE</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6">
    <tabColor rgb="FFFF9999"/>
  </sheetPr>
  <dimension ref="A1:BI190"/>
  <sheetViews>
    <sheetView workbookViewId="0">
      <selection activeCell="L101" sqref="L101"/>
    </sheetView>
  </sheetViews>
  <sheetFormatPr defaultColWidth="8.85546875" defaultRowHeight="12.75" x14ac:dyDescent="0.2"/>
  <cols>
    <col min="1" max="61" width="5" style="18" customWidth="1"/>
    <col min="62" max="16384" width="8.85546875" style="18"/>
  </cols>
  <sheetData>
    <row r="1" spans="1:61" x14ac:dyDescent="0.2">
      <c r="A1" s="18" t="s">
        <v>559</v>
      </c>
      <c r="B1" s="19"/>
      <c r="C1" s="19"/>
      <c r="D1" s="19"/>
      <c r="E1" s="19"/>
      <c r="F1" s="19"/>
      <c r="G1" s="19"/>
      <c r="H1" s="19"/>
      <c r="I1" s="19"/>
      <c r="J1" s="19"/>
      <c r="K1" s="19"/>
      <c r="L1" s="19"/>
      <c r="M1" s="19"/>
      <c r="N1" s="19"/>
      <c r="O1" s="19" t="s">
        <v>560</v>
      </c>
      <c r="P1" s="18">
        <f>COUNT(DOE!$A$4:$A$84)</f>
        <v>81</v>
      </c>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row>
    <row r="2" spans="1:61" ht="13.5" thickBot="1" x14ac:dyDescent="0.25">
      <c r="B2" s="20" t="s">
        <v>556</v>
      </c>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row>
    <row r="3" spans="1:61" ht="13.5" thickBot="1" x14ac:dyDescent="0.25">
      <c r="A3" s="111" t="s">
        <v>557</v>
      </c>
      <c r="B3" s="112" t="s">
        <v>154</v>
      </c>
      <c r="C3" s="112" t="s">
        <v>284</v>
      </c>
      <c r="D3" s="112" t="s">
        <v>285</v>
      </c>
      <c r="E3" s="112" t="s">
        <v>286</v>
      </c>
      <c r="F3" s="112" t="s">
        <v>287</v>
      </c>
      <c r="G3" s="112" t="s">
        <v>288</v>
      </c>
      <c r="H3" s="112" t="s">
        <v>289</v>
      </c>
      <c r="I3" s="112" t="s">
        <v>290</v>
      </c>
      <c r="J3" s="112" t="s">
        <v>291</v>
      </c>
      <c r="K3" s="112" t="s">
        <v>292</v>
      </c>
      <c r="L3" s="112" t="s">
        <v>293</v>
      </c>
      <c r="M3" s="112" t="s">
        <v>294</v>
      </c>
      <c r="N3" s="112" t="s">
        <v>295</v>
      </c>
      <c r="O3" s="112" t="s">
        <v>296</v>
      </c>
      <c r="P3" s="112" t="s">
        <v>297</v>
      </c>
      <c r="Q3" s="112" t="s">
        <v>298</v>
      </c>
      <c r="R3" s="112" t="s">
        <v>299</v>
      </c>
      <c r="S3" s="112" t="s">
        <v>300</v>
      </c>
      <c r="T3" s="112" t="s">
        <v>301</v>
      </c>
      <c r="U3" s="112" t="s">
        <v>302</v>
      </c>
      <c r="V3" s="112" t="s">
        <v>303</v>
      </c>
      <c r="W3" s="112" t="s">
        <v>304</v>
      </c>
      <c r="X3" s="112" t="s">
        <v>305</v>
      </c>
      <c r="Y3" s="112" t="s">
        <v>306</v>
      </c>
      <c r="Z3" s="112" t="s">
        <v>307</v>
      </c>
      <c r="AA3" s="112" t="s">
        <v>308</v>
      </c>
      <c r="AB3" s="112" t="s">
        <v>309</v>
      </c>
      <c r="AC3" s="112" t="s">
        <v>310</v>
      </c>
      <c r="AD3" s="112" t="s">
        <v>311</v>
      </c>
      <c r="AE3" s="112" t="s">
        <v>312</v>
      </c>
      <c r="AF3" s="112" t="s">
        <v>313</v>
      </c>
      <c r="AG3" s="112" t="s">
        <v>314</v>
      </c>
      <c r="AH3" s="112" t="s">
        <v>315</v>
      </c>
      <c r="AI3" s="112" t="s">
        <v>316</v>
      </c>
      <c r="AJ3" s="112" t="s">
        <v>317</v>
      </c>
      <c r="AK3" s="112" t="s">
        <v>318</v>
      </c>
      <c r="AL3" s="112" t="s">
        <v>319</v>
      </c>
      <c r="AM3" s="112" t="s">
        <v>320</v>
      </c>
      <c r="AN3" s="112" t="s">
        <v>321</v>
      </c>
      <c r="AO3" s="112" t="s">
        <v>322</v>
      </c>
      <c r="AP3" s="112" t="s">
        <v>323</v>
      </c>
      <c r="AQ3" s="112" t="s">
        <v>324</v>
      </c>
      <c r="AR3" s="112" t="s">
        <v>325</v>
      </c>
      <c r="AS3" s="112" t="s">
        <v>326</v>
      </c>
      <c r="AT3" s="112" t="s">
        <v>327</v>
      </c>
      <c r="AU3" s="112" t="s">
        <v>328</v>
      </c>
      <c r="AV3" s="112" t="s">
        <v>329</v>
      </c>
      <c r="AW3" s="112" t="s">
        <v>330</v>
      </c>
      <c r="AX3" s="112" t="s">
        <v>331</v>
      </c>
      <c r="AY3" s="112" t="s">
        <v>332</v>
      </c>
      <c r="AZ3" s="112" t="s">
        <v>333</v>
      </c>
      <c r="BA3" s="112" t="s">
        <v>334</v>
      </c>
      <c r="BB3" s="112" t="s">
        <v>335</v>
      </c>
      <c r="BC3" s="112" t="s">
        <v>336</v>
      </c>
      <c r="BD3" s="112" t="s">
        <v>337</v>
      </c>
      <c r="BE3" s="112" t="s">
        <v>338</v>
      </c>
      <c r="BF3" s="112" t="s">
        <v>339</v>
      </c>
      <c r="BG3" s="112" t="s">
        <v>340</v>
      </c>
      <c r="BH3" s="112" t="s">
        <v>341</v>
      </c>
      <c r="BI3" s="113" t="s">
        <v>342</v>
      </c>
    </row>
    <row r="4" spans="1:61" x14ac:dyDescent="0.2">
      <c r="A4" s="111">
        <v>1</v>
      </c>
      <c r="B4" s="114">
        <f t="shared" ref="B4:AG4" ca="1" si="0">B101</f>
        <v>16</v>
      </c>
      <c r="C4" s="114">
        <f t="shared" ca="1" si="0"/>
        <v>39</v>
      </c>
      <c r="D4" s="114">
        <f t="shared" ca="1" si="0"/>
        <v>76</v>
      </c>
      <c r="E4" s="114">
        <f t="shared" ca="1" si="0"/>
        <v>49</v>
      </c>
      <c r="F4" s="114">
        <f t="shared" ca="1" si="0"/>
        <v>63</v>
      </c>
      <c r="G4" s="114">
        <f t="shared" ca="1" si="0"/>
        <v>69</v>
      </c>
      <c r="H4" s="114">
        <f t="shared" ca="1" si="0"/>
        <v>53</v>
      </c>
      <c r="I4" s="114">
        <f t="shared" ca="1" si="0"/>
        <v>37</v>
      </c>
      <c r="J4" s="114">
        <f t="shared" ca="1" si="0"/>
        <v>38</v>
      </c>
      <c r="K4" s="114">
        <f t="shared" ca="1" si="0"/>
        <v>2</v>
      </c>
      <c r="L4" s="114">
        <f t="shared" ca="1" si="0"/>
        <v>73</v>
      </c>
      <c r="M4" s="114">
        <f t="shared" ca="1" si="0"/>
        <v>78</v>
      </c>
      <c r="N4" s="114">
        <f t="shared" ca="1" si="0"/>
        <v>13</v>
      </c>
      <c r="O4" s="114">
        <f t="shared" ca="1" si="0"/>
        <v>61</v>
      </c>
      <c r="P4" s="114">
        <f t="shared" ca="1" si="0"/>
        <v>34</v>
      </c>
      <c r="Q4" s="114">
        <f t="shared" ca="1" si="0"/>
        <v>37</v>
      </c>
      <c r="R4" s="114">
        <f t="shared" ca="1" si="0"/>
        <v>37</v>
      </c>
      <c r="S4" s="114">
        <f t="shared" ca="1" si="0"/>
        <v>7</v>
      </c>
      <c r="T4" s="114">
        <f t="shared" ca="1" si="0"/>
        <v>32</v>
      </c>
      <c r="U4" s="114">
        <f t="shared" ca="1" si="0"/>
        <v>61</v>
      </c>
      <c r="V4" s="114">
        <f t="shared" ca="1" si="0"/>
        <v>55</v>
      </c>
      <c r="W4" s="114">
        <f t="shared" ca="1" si="0"/>
        <v>54</v>
      </c>
      <c r="X4" s="114">
        <f t="shared" ca="1" si="0"/>
        <v>59</v>
      </c>
      <c r="Y4" s="114">
        <f t="shared" ca="1" si="0"/>
        <v>39</v>
      </c>
      <c r="Z4" s="114">
        <f t="shared" ca="1" si="0"/>
        <v>61</v>
      </c>
      <c r="AA4" s="114">
        <f t="shared" ca="1" si="0"/>
        <v>6</v>
      </c>
      <c r="AB4" s="114">
        <f t="shared" ca="1" si="0"/>
        <v>9</v>
      </c>
      <c r="AC4" s="114">
        <f t="shared" ca="1" si="0"/>
        <v>19</v>
      </c>
      <c r="AD4" s="114">
        <f t="shared" ca="1" si="0"/>
        <v>58</v>
      </c>
      <c r="AE4" s="114">
        <f t="shared" ca="1" si="0"/>
        <v>43</v>
      </c>
      <c r="AF4" s="114">
        <f t="shared" ca="1" si="0"/>
        <v>39</v>
      </c>
      <c r="AG4" s="114">
        <f t="shared" ca="1" si="0"/>
        <v>69</v>
      </c>
      <c r="AH4" s="114">
        <f t="shared" ref="AH4:BI4" ca="1" si="1">AH101</f>
        <v>55</v>
      </c>
      <c r="AI4" s="114">
        <f t="shared" ca="1" si="1"/>
        <v>52</v>
      </c>
      <c r="AJ4" s="114">
        <f t="shared" ca="1" si="1"/>
        <v>70</v>
      </c>
      <c r="AK4" s="114">
        <f t="shared" ca="1" si="1"/>
        <v>74</v>
      </c>
      <c r="AL4" s="114">
        <f t="shared" ca="1" si="1"/>
        <v>80</v>
      </c>
      <c r="AM4" s="114">
        <f t="shared" ca="1" si="1"/>
        <v>80</v>
      </c>
      <c r="AN4" s="114">
        <f t="shared" ca="1" si="1"/>
        <v>53</v>
      </c>
      <c r="AO4" s="114">
        <f t="shared" ca="1" si="1"/>
        <v>77</v>
      </c>
      <c r="AP4" s="114">
        <f t="shared" ca="1" si="1"/>
        <v>64</v>
      </c>
      <c r="AQ4" s="114">
        <f t="shared" ca="1" si="1"/>
        <v>18</v>
      </c>
      <c r="AR4" s="114">
        <f t="shared" ca="1" si="1"/>
        <v>39</v>
      </c>
      <c r="AS4" s="114">
        <f t="shared" ca="1" si="1"/>
        <v>60</v>
      </c>
      <c r="AT4" s="114">
        <f t="shared" ca="1" si="1"/>
        <v>68</v>
      </c>
      <c r="AU4" s="114">
        <f t="shared" ca="1" si="1"/>
        <v>72</v>
      </c>
      <c r="AV4" s="114">
        <f t="shared" ca="1" si="1"/>
        <v>21</v>
      </c>
      <c r="AW4" s="114">
        <f t="shared" ca="1" si="1"/>
        <v>57</v>
      </c>
      <c r="AX4" s="114">
        <f t="shared" ca="1" si="1"/>
        <v>47</v>
      </c>
      <c r="AY4" s="114">
        <f t="shared" ca="1" si="1"/>
        <v>74</v>
      </c>
      <c r="AZ4" s="114">
        <f t="shared" ca="1" si="1"/>
        <v>79</v>
      </c>
      <c r="BA4" s="114">
        <f t="shared" ca="1" si="1"/>
        <v>75</v>
      </c>
      <c r="BB4" s="114">
        <f t="shared" ca="1" si="1"/>
        <v>80</v>
      </c>
      <c r="BC4" s="114">
        <f t="shared" ca="1" si="1"/>
        <v>54</v>
      </c>
      <c r="BD4" s="114">
        <f t="shared" ca="1" si="1"/>
        <v>26</v>
      </c>
      <c r="BE4" s="114">
        <f t="shared" ca="1" si="1"/>
        <v>54</v>
      </c>
      <c r="BF4" s="114">
        <f t="shared" ca="1" si="1"/>
        <v>7</v>
      </c>
      <c r="BG4" s="114">
        <f t="shared" ca="1" si="1"/>
        <v>18</v>
      </c>
      <c r="BH4" s="114">
        <f t="shared" ca="1" si="1"/>
        <v>81</v>
      </c>
      <c r="BI4" s="115">
        <f t="shared" ca="1" si="1"/>
        <v>9</v>
      </c>
    </row>
    <row r="5" spans="1:61" x14ac:dyDescent="0.2">
      <c r="A5" s="116">
        <v>2</v>
      </c>
      <c r="B5" s="117">
        <f t="shared" ref="B5:AG5" ca="1" si="2">IF(B102&gt;=B101,B102+1,B102)</f>
        <v>46</v>
      </c>
      <c r="C5" s="117">
        <f t="shared" ca="1" si="2"/>
        <v>70</v>
      </c>
      <c r="D5" s="117">
        <f t="shared" ca="1" si="2"/>
        <v>27</v>
      </c>
      <c r="E5" s="117">
        <f t="shared" ca="1" si="2"/>
        <v>78</v>
      </c>
      <c r="F5" s="117">
        <f t="shared" ca="1" si="2"/>
        <v>32</v>
      </c>
      <c r="G5" s="117">
        <f t="shared" ca="1" si="2"/>
        <v>62</v>
      </c>
      <c r="H5" s="117">
        <f t="shared" ca="1" si="2"/>
        <v>23</v>
      </c>
      <c r="I5" s="117">
        <f t="shared" ca="1" si="2"/>
        <v>43</v>
      </c>
      <c r="J5" s="117">
        <f t="shared" ca="1" si="2"/>
        <v>81</v>
      </c>
      <c r="K5" s="117">
        <f t="shared" ca="1" si="2"/>
        <v>24</v>
      </c>
      <c r="L5" s="117">
        <f t="shared" ca="1" si="2"/>
        <v>40</v>
      </c>
      <c r="M5" s="117">
        <f t="shared" ca="1" si="2"/>
        <v>68</v>
      </c>
      <c r="N5" s="117">
        <f t="shared" ca="1" si="2"/>
        <v>69</v>
      </c>
      <c r="O5" s="117">
        <f t="shared" ca="1" si="2"/>
        <v>51</v>
      </c>
      <c r="P5" s="117">
        <f t="shared" ca="1" si="2"/>
        <v>76</v>
      </c>
      <c r="Q5" s="117">
        <f t="shared" ca="1" si="2"/>
        <v>47</v>
      </c>
      <c r="R5" s="117">
        <f t="shared" ca="1" si="2"/>
        <v>17</v>
      </c>
      <c r="S5" s="117">
        <f t="shared" ca="1" si="2"/>
        <v>51</v>
      </c>
      <c r="T5" s="117">
        <f t="shared" ca="1" si="2"/>
        <v>73</v>
      </c>
      <c r="U5" s="117">
        <f t="shared" ca="1" si="2"/>
        <v>76</v>
      </c>
      <c r="V5" s="117">
        <f t="shared" ca="1" si="2"/>
        <v>28</v>
      </c>
      <c r="W5" s="117">
        <f t="shared" ca="1" si="2"/>
        <v>80</v>
      </c>
      <c r="X5" s="117">
        <f t="shared" ca="1" si="2"/>
        <v>37</v>
      </c>
      <c r="Y5" s="117">
        <f t="shared" ca="1" si="2"/>
        <v>45</v>
      </c>
      <c r="Z5" s="117">
        <f t="shared" ca="1" si="2"/>
        <v>24</v>
      </c>
      <c r="AA5" s="117">
        <f t="shared" ca="1" si="2"/>
        <v>34</v>
      </c>
      <c r="AB5" s="117">
        <f t="shared" ca="1" si="2"/>
        <v>50</v>
      </c>
      <c r="AC5" s="117">
        <f t="shared" ca="1" si="2"/>
        <v>73</v>
      </c>
      <c r="AD5" s="117">
        <f t="shared" ca="1" si="2"/>
        <v>35</v>
      </c>
      <c r="AE5" s="117">
        <f t="shared" ca="1" si="2"/>
        <v>27</v>
      </c>
      <c r="AF5" s="117">
        <f t="shared" ca="1" si="2"/>
        <v>67</v>
      </c>
      <c r="AG5" s="117">
        <f t="shared" ca="1" si="2"/>
        <v>48</v>
      </c>
      <c r="AH5" s="117">
        <f t="shared" ref="AH5:BI5" ca="1" si="3">IF(AH102&gt;=AH101,AH102+1,AH102)</f>
        <v>16</v>
      </c>
      <c r="AI5" s="117">
        <f t="shared" ca="1" si="3"/>
        <v>58</v>
      </c>
      <c r="AJ5" s="117">
        <f t="shared" ca="1" si="3"/>
        <v>34</v>
      </c>
      <c r="AK5" s="117">
        <f t="shared" ca="1" si="3"/>
        <v>34</v>
      </c>
      <c r="AL5" s="117">
        <f t="shared" ca="1" si="3"/>
        <v>56</v>
      </c>
      <c r="AM5" s="117">
        <f t="shared" ca="1" si="3"/>
        <v>37</v>
      </c>
      <c r="AN5" s="117">
        <f t="shared" ca="1" si="3"/>
        <v>76</v>
      </c>
      <c r="AO5" s="117">
        <f t="shared" ca="1" si="3"/>
        <v>46</v>
      </c>
      <c r="AP5" s="117">
        <f t="shared" ca="1" si="3"/>
        <v>81</v>
      </c>
      <c r="AQ5" s="117">
        <f t="shared" ca="1" si="3"/>
        <v>57</v>
      </c>
      <c r="AR5" s="117">
        <f t="shared" ca="1" si="3"/>
        <v>37</v>
      </c>
      <c r="AS5" s="117">
        <f t="shared" ca="1" si="3"/>
        <v>44</v>
      </c>
      <c r="AT5" s="117">
        <f t="shared" ca="1" si="3"/>
        <v>42</v>
      </c>
      <c r="AU5" s="117">
        <f t="shared" ca="1" si="3"/>
        <v>61</v>
      </c>
      <c r="AV5" s="117">
        <f t="shared" ca="1" si="3"/>
        <v>54</v>
      </c>
      <c r="AW5" s="117">
        <f t="shared" ca="1" si="3"/>
        <v>15</v>
      </c>
      <c r="AX5" s="117">
        <f t="shared" ca="1" si="3"/>
        <v>61</v>
      </c>
      <c r="AY5" s="117">
        <f t="shared" ca="1" si="3"/>
        <v>19</v>
      </c>
      <c r="AZ5" s="117">
        <f t="shared" ca="1" si="3"/>
        <v>53</v>
      </c>
      <c r="BA5" s="117">
        <f t="shared" ca="1" si="3"/>
        <v>46</v>
      </c>
      <c r="BB5" s="117">
        <f t="shared" ca="1" si="3"/>
        <v>12</v>
      </c>
      <c r="BC5" s="117">
        <f t="shared" ca="1" si="3"/>
        <v>40</v>
      </c>
      <c r="BD5" s="117">
        <f t="shared" ca="1" si="3"/>
        <v>43</v>
      </c>
      <c r="BE5" s="117">
        <f t="shared" ca="1" si="3"/>
        <v>55</v>
      </c>
      <c r="BF5" s="117">
        <f t="shared" ca="1" si="3"/>
        <v>39</v>
      </c>
      <c r="BG5" s="117">
        <f t="shared" ca="1" si="3"/>
        <v>33</v>
      </c>
      <c r="BH5" s="117">
        <f t="shared" ca="1" si="3"/>
        <v>37</v>
      </c>
      <c r="BI5" s="118">
        <f t="shared" ca="1" si="3"/>
        <v>21</v>
      </c>
    </row>
    <row r="6" spans="1:61" x14ac:dyDescent="0.2">
      <c r="A6" s="116">
        <v>3</v>
      </c>
      <c r="B6" s="119">
        <f t="shared" ref="B6:AG6" ca="1" si="4">IF(B103&gt;=MIN(B4,B5),IF((B103+1)&gt;=MAX(B4,B5),B103+2,B103+1),B103)</f>
        <v>69</v>
      </c>
      <c r="C6" s="119">
        <f t="shared" ca="1" si="4"/>
        <v>38</v>
      </c>
      <c r="D6" s="119">
        <f t="shared" ca="1" si="4"/>
        <v>62</v>
      </c>
      <c r="E6" s="119">
        <f t="shared" ca="1" si="4"/>
        <v>12</v>
      </c>
      <c r="F6" s="119">
        <f t="shared" ca="1" si="4"/>
        <v>34</v>
      </c>
      <c r="G6" s="119">
        <f t="shared" ca="1" si="4"/>
        <v>56</v>
      </c>
      <c r="H6" s="119">
        <f t="shared" ca="1" si="4"/>
        <v>16</v>
      </c>
      <c r="I6" s="119">
        <f t="shared" ca="1" si="4"/>
        <v>15</v>
      </c>
      <c r="J6" s="119">
        <f t="shared" ca="1" si="4"/>
        <v>74</v>
      </c>
      <c r="K6" s="119">
        <f t="shared" ca="1" si="4"/>
        <v>47</v>
      </c>
      <c r="L6" s="119">
        <f t="shared" ca="1" si="4"/>
        <v>19</v>
      </c>
      <c r="M6" s="119">
        <f t="shared" ca="1" si="4"/>
        <v>1</v>
      </c>
      <c r="N6" s="119">
        <f t="shared" ca="1" si="4"/>
        <v>57</v>
      </c>
      <c r="O6" s="119">
        <f t="shared" ca="1" si="4"/>
        <v>55</v>
      </c>
      <c r="P6" s="119">
        <f t="shared" ca="1" si="4"/>
        <v>2</v>
      </c>
      <c r="Q6" s="119">
        <f t="shared" ca="1" si="4"/>
        <v>40</v>
      </c>
      <c r="R6" s="119">
        <f t="shared" ca="1" si="4"/>
        <v>26</v>
      </c>
      <c r="S6" s="119">
        <f t="shared" ca="1" si="4"/>
        <v>56</v>
      </c>
      <c r="T6" s="119">
        <f t="shared" ca="1" si="4"/>
        <v>64</v>
      </c>
      <c r="U6" s="119">
        <f t="shared" ca="1" si="4"/>
        <v>54</v>
      </c>
      <c r="V6" s="119">
        <f t="shared" ca="1" si="4"/>
        <v>11</v>
      </c>
      <c r="W6" s="119">
        <f t="shared" ca="1" si="4"/>
        <v>52</v>
      </c>
      <c r="X6" s="119">
        <f t="shared" ca="1" si="4"/>
        <v>21</v>
      </c>
      <c r="Y6" s="119">
        <f t="shared" ca="1" si="4"/>
        <v>60</v>
      </c>
      <c r="Z6" s="119">
        <f t="shared" ca="1" si="4"/>
        <v>76</v>
      </c>
      <c r="AA6" s="119">
        <f t="shared" ca="1" si="4"/>
        <v>20</v>
      </c>
      <c r="AB6" s="119">
        <f t="shared" ca="1" si="4"/>
        <v>33</v>
      </c>
      <c r="AC6" s="119">
        <f t="shared" ca="1" si="4"/>
        <v>21</v>
      </c>
      <c r="AD6" s="119">
        <f t="shared" ca="1" si="4"/>
        <v>6</v>
      </c>
      <c r="AE6" s="119">
        <f t="shared" ca="1" si="4"/>
        <v>49</v>
      </c>
      <c r="AF6" s="119">
        <f t="shared" ca="1" si="4"/>
        <v>80</v>
      </c>
      <c r="AG6" s="119">
        <f t="shared" ca="1" si="4"/>
        <v>4</v>
      </c>
      <c r="AH6" s="119">
        <f t="shared" ref="AH6:BI6" ca="1" si="5">IF(AH103&gt;=MIN(AH4,AH5),IF((AH103+1)&gt;=MAX(AH4,AH5),AH103+2,AH103+1),AH103)</f>
        <v>41</v>
      </c>
      <c r="AI6" s="119">
        <f t="shared" ca="1" si="5"/>
        <v>64</v>
      </c>
      <c r="AJ6" s="119">
        <f t="shared" ca="1" si="5"/>
        <v>21</v>
      </c>
      <c r="AK6" s="119">
        <f t="shared" ca="1" si="5"/>
        <v>20</v>
      </c>
      <c r="AL6" s="119">
        <f t="shared" ca="1" si="5"/>
        <v>5</v>
      </c>
      <c r="AM6" s="119">
        <f t="shared" ca="1" si="5"/>
        <v>49</v>
      </c>
      <c r="AN6" s="119">
        <f t="shared" ca="1" si="5"/>
        <v>35</v>
      </c>
      <c r="AO6" s="119">
        <f t="shared" ca="1" si="5"/>
        <v>58</v>
      </c>
      <c r="AP6" s="119">
        <f t="shared" ca="1" si="5"/>
        <v>77</v>
      </c>
      <c r="AQ6" s="119">
        <f t="shared" ca="1" si="5"/>
        <v>62</v>
      </c>
      <c r="AR6" s="119">
        <f t="shared" ca="1" si="5"/>
        <v>30</v>
      </c>
      <c r="AS6" s="119">
        <f t="shared" ca="1" si="5"/>
        <v>61</v>
      </c>
      <c r="AT6" s="119">
        <f t="shared" ca="1" si="5"/>
        <v>75</v>
      </c>
      <c r="AU6" s="119">
        <f t="shared" ca="1" si="5"/>
        <v>14</v>
      </c>
      <c r="AV6" s="119">
        <f t="shared" ca="1" si="5"/>
        <v>23</v>
      </c>
      <c r="AW6" s="119">
        <f t="shared" ca="1" si="5"/>
        <v>22</v>
      </c>
      <c r="AX6" s="119">
        <f t="shared" ca="1" si="5"/>
        <v>17</v>
      </c>
      <c r="AY6" s="119">
        <f t="shared" ca="1" si="5"/>
        <v>4</v>
      </c>
      <c r="AZ6" s="119">
        <f t="shared" ca="1" si="5"/>
        <v>13</v>
      </c>
      <c r="BA6" s="119">
        <f t="shared" ca="1" si="5"/>
        <v>33</v>
      </c>
      <c r="BB6" s="119">
        <f t="shared" ca="1" si="5"/>
        <v>34</v>
      </c>
      <c r="BC6" s="119">
        <f t="shared" ca="1" si="5"/>
        <v>64</v>
      </c>
      <c r="BD6" s="119">
        <f t="shared" ca="1" si="5"/>
        <v>78</v>
      </c>
      <c r="BE6" s="119">
        <f t="shared" ca="1" si="5"/>
        <v>7</v>
      </c>
      <c r="BF6" s="119">
        <f t="shared" ca="1" si="5"/>
        <v>41</v>
      </c>
      <c r="BG6" s="119">
        <f t="shared" ca="1" si="5"/>
        <v>49</v>
      </c>
      <c r="BH6" s="119">
        <f t="shared" ca="1" si="5"/>
        <v>36</v>
      </c>
      <c r="BI6" s="120">
        <f t="shared" ca="1" si="5"/>
        <v>45</v>
      </c>
    </row>
    <row r="7" spans="1:61" x14ac:dyDescent="0.2">
      <c r="A7" s="116">
        <v>4</v>
      </c>
      <c r="B7" s="117">
        <f t="shared" ref="B7:AG7" ca="1" si="6">B104</f>
        <v>52</v>
      </c>
      <c r="C7" s="117">
        <f t="shared" ca="1" si="6"/>
        <v>73</v>
      </c>
      <c r="D7" s="117">
        <f t="shared" ca="1" si="6"/>
        <v>63</v>
      </c>
      <c r="E7" s="117">
        <f t="shared" ca="1" si="6"/>
        <v>37</v>
      </c>
      <c r="F7" s="117">
        <f t="shared" ca="1" si="6"/>
        <v>49</v>
      </c>
      <c r="G7" s="117">
        <f t="shared" ca="1" si="6"/>
        <v>80</v>
      </c>
      <c r="H7" s="117">
        <f t="shared" ca="1" si="6"/>
        <v>58</v>
      </c>
      <c r="I7" s="117">
        <f t="shared" ca="1" si="6"/>
        <v>77</v>
      </c>
      <c r="J7" s="117">
        <f t="shared" ca="1" si="6"/>
        <v>2</v>
      </c>
      <c r="K7" s="117">
        <f t="shared" ca="1" si="6"/>
        <v>19</v>
      </c>
      <c r="L7" s="117">
        <f t="shared" ca="1" si="6"/>
        <v>66</v>
      </c>
      <c r="M7" s="117">
        <f t="shared" ca="1" si="6"/>
        <v>1</v>
      </c>
      <c r="N7" s="117">
        <f t="shared" ca="1" si="6"/>
        <v>52</v>
      </c>
      <c r="O7" s="117">
        <f t="shared" ca="1" si="6"/>
        <v>49</v>
      </c>
      <c r="P7" s="117">
        <f t="shared" ca="1" si="6"/>
        <v>14</v>
      </c>
      <c r="Q7" s="117">
        <f t="shared" ca="1" si="6"/>
        <v>52</v>
      </c>
      <c r="R7" s="117">
        <f t="shared" ca="1" si="6"/>
        <v>46</v>
      </c>
      <c r="S7" s="117">
        <f t="shared" ca="1" si="6"/>
        <v>70</v>
      </c>
      <c r="T7" s="117">
        <f t="shared" ca="1" si="6"/>
        <v>44</v>
      </c>
      <c r="U7" s="117">
        <f t="shared" ca="1" si="6"/>
        <v>14</v>
      </c>
      <c r="V7" s="117">
        <f t="shared" ca="1" si="6"/>
        <v>45</v>
      </c>
      <c r="W7" s="117">
        <f t="shared" ca="1" si="6"/>
        <v>25</v>
      </c>
      <c r="X7" s="117">
        <f t="shared" ca="1" si="6"/>
        <v>57</v>
      </c>
      <c r="Y7" s="117">
        <f t="shared" ca="1" si="6"/>
        <v>68</v>
      </c>
      <c r="Z7" s="117">
        <f t="shared" ca="1" si="6"/>
        <v>64</v>
      </c>
      <c r="AA7" s="117">
        <f t="shared" ca="1" si="6"/>
        <v>76</v>
      </c>
      <c r="AB7" s="117">
        <f t="shared" ca="1" si="6"/>
        <v>52</v>
      </c>
      <c r="AC7" s="117">
        <f t="shared" ca="1" si="6"/>
        <v>38</v>
      </c>
      <c r="AD7" s="117">
        <f t="shared" ca="1" si="6"/>
        <v>25</v>
      </c>
      <c r="AE7" s="117">
        <f t="shared" ca="1" si="6"/>
        <v>8</v>
      </c>
      <c r="AF7" s="117">
        <f t="shared" ca="1" si="6"/>
        <v>55</v>
      </c>
      <c r="AG7" s="117">
        <f t="shared" ca="1" si="6"/>
        <v>51</v>
      </c>
      <c r="AH7" s="117">
        <f t="shared" ref="AH7:BI7" ca="1" si="7">AH104</f>
        <v>77</v>
      </c>
      <c r="AI7" s="117">
        <f t="shared" ca="1" si="7"/>
        <v>54</v>
      </c>
      <c r="AJ7" s="117">
        <f t="shared" ca="1" si="7"/>
        <v>52</v>
      </c>
      <c r="AK7" s="117">
        <f t="shared" ca="1" si="7"/>
        <v>62</v>
      </c>
      <c r="AL7" s="117">
        <f t="shared" ca="1" si="7"/>
        <v>58</v>
      </c>
      <c r="AM7" s="117">
        <f t="shared" ca="1" si="7"/>
        <v>41</v>
      </c>
      <c r="AN7" s="117">
        <f t="shared" ca="1" si="7"/>
        <v>48</v>
      </c>
      <c r="AO7" s="117">
        <f t="shared" ca="1" si="7"/>
        <v>39</v>
      </c>
      <c r="AP7" s="117">
        <f t="shared" ca="1" si="7"/>
        <v>50</v>
      </c>
      <c r="AQ7" s="117">
        <f t="shared" ca="1" si="7"/>
        <v>4</v>
      </c>
      <c r="AR7" s="117">
        <f t="shared" ca="1" si="7"/>
        <v>10</v>
      </c>
      <c r="AS7" s="117">
        <f t="shared" ca="1" si="7"/>
        <v>70</v>
      </c>
      <c r="AT7" s="117">
        <f t="shared" ca="1" si="7"/>
        <v>60</v>
      </c>
      <c r="AU7" s="117">
        <f t="shared" ca="1" si="7"/>
        <v>58</v>
      </c>
      <c r="AV7" s="117">
        <f t="shared" ca="1" si="7"/>
        <v>2</v>
      </c>
      <c r="AW7" s="117">
        <f t="shared" ca="1" si="7"/>
        <v>79</v>
      </c>
      <c r="AX7" s="117">
        <f t="shared" ca="1" si="7"/>
        <v>28</v>
      </c>
      <c r="AY7" s="117">
        <f t="shared" ca="1" si="7"/>
        <v>67</v>
      </c>
      <c r="AZ7" s="117">
        <f t="shared" ca="1" si="7"/>
        <v>49</v>
      </c>
      <c r="BA7" s="117">
        <f t="shared" ca="1" si="7"/>
        <v>12</v>
      </c>
      <c r="BB7" s="117">
        <f t="shared" ca="1" si="7"/>
        <v>25</v>
      </c>
      <c r="BC7" s="117">
        <f t="shared" ca="1" si="7"/>
        <v>52</v>
      </c>
      <c r="BD7" s="117">
        <f t="shared" ca="1" si="7"/>
        <v>57</v>
      </c>
      <c r="BE7" s="117">
        <f t="shared" ca="1" si="7"/>
        <v>59</v>
      </c>
      <c r="BF7" s="117">
        <f t="shared" ca="1" si="7"/>
        <v>33</v>
      </c>
      <c r="BG7" s="117">
        <f t="shared" ca="1" si="7"/>
        <v>67</v>
      </c>
      <c r="BH7" s="117">
        <f t="shared" ca="1" si="7"/>
        <v>32</v>
      </c>
      <c r="BI7" s="118">
        <f t="shared" ca="1" si="7"/>
        <v>54</v>
      </c>
    </row>
    <row r="8" spans="1:61" x14ac:dyDescent="0.2">
      <c r="A8" s="116">
        <v>5</v>
      </c>
      <c r="B8" s="119">
        <f t="shared" ref="B8:AG8" ca="1" si="8">IF(B105&gt;=B104,B105+1,B105)</f>
        <v>71</v>
      </c>
      <c r="C8" s="119">
        <f t="shared" ca="1" si="8"/>
        <v>5</v>
      </c>
      <c r="D8" s="119">
        <f t="shared" ca="1" si="8"/>
        <v>44</v>
      </c>
      <c r="E8" s="119">
        <f t="shared" ca="1" si="8"/>
        <v>36</v>
      </c>
      <c r="F8" s="119">
        <f t="shared" ca="1" si="8"/>
        <v>30</v>
      </c>
      <c r="G8" s="119">
        <f t="shared" ca="1" si="8"/>
        <v>2</v>
      </c>
      <c r="H8" s="119">
        <f t="shared" ca="1" si="8"/>
        <v>73</v>
      </c>
      <c r="I8" s="119">
        <f t="shared" ca="1" si="8"/>
        <v>8</v>
      </c>
      <c r="J8" s="119">
        <f t="shared" ca="1" si="8"/>
        <v>37</v>
      </c>
      <c r="K8" s="119">
        <f t="shared" ca="1" si="8"/>
        <v>43</v>
      </c>
      <c r="L8" s="119">
        <f t="shared" ca="1" si="8"/>
        <v>50</v>
      </c>
      <c r="M8" s="119">
        <f t="shared" ca="1" si="8"/>
        <v>53</v>
      </c>
      <c r="N8" s="119">
        <f t="shared" ca="1" si="8"/>
        <v>35</v>
      </c>
      <c r="O8" s="119">
        <f t="shared" ca="1" si="8"/>
        <v>23</v>
      </c>
      <c r="P8" s="119">
        <f t="shared" ca="1" si="8"/>
        <v>28</v>
      </c>
      <c r="Q8" s="119">
        <f t="shared" ca="1" si="8"/>
        <v>49</v>
      </c>
      <c r="R8" s="119">
        <f t="shared" ca="1" si="8"/>
        <v>14</v>
      </c>
      <c r="S8" s="119">
        <f t="shared" ca="1" si="8"/>
        <v>1</v>
      </c>
      <c r="T8" s="119">
        <f t="shared" ca="1" si="8"/>
        <v>5</v>
      </c>
      <c r="U8" s="119">
        <f t="shared" ca="1" si="8"/>
        <v>49</v>
      </c>
      <c r="V8" s="119">
        <f t="shared" ca="1" si="8"/>
        <v>41</v>
      </c>
      <c r="W8" s="119">
        <f t="shared" ca="1" si="8"/>
        <v>61</v>
      </c>
      <c r="X8" s="119">
        <f t="shared" ca="1" si="8"/>
        <v>11</v>
      </c>
      <c r="Y8" s="119">
        <f t="shared" ca="1" si="8"/>
        <v>18</v>
      </c>
      <c r="Z8" s="119">
        <f t="shared" ca="1" si="8"/>
        <v>34</v>
      </c>
      <c r="AA8" s="119">
        <f t="shared" ca="1" si="8"/>
        <v>73</v>
      </c>
      <c r="AB8" s="119">
        <f t="shared" ca="1" si="8"/>
        <v>39</v>
      </c>
      <c r="AC8" s="119">
        <f t="shared" ca="1" si="8"/>
        <v>77</v>
      </c>
      <c r="AD8" s="119">
        <f t="shared" ca="1" si="8"/>
        <v>80</v>
      </c>
      <c r="AE8" s="119">
        <f t="shared" ca="1" si="8"/>
        <v>11</v>
      </c>
      <c r="AF8" s="119">
        <f t="shared" ca="1" si="8"/>
        <v>16</v>
      </c>
      <c r="AG8" s="119">
        <f t="shared" ca="1" si="8"/>
        <v>50</v>
      </c>
      <c r="AH8" s="119">
        <f t="shared" ref="AH8:BI8" ca="1" si="9">IF(AH105&gt;=AH104,AH105+1,AH105)</f>
        <v>44</v>
      </c>
      <c r="AI8" s="119">
        <f t="shared" ca="1" si="9"/>
        <v>42</v>
      </c>
      <c r="AJ8" s="119">
        <f t="shared" ca="1" si="9"/>
        <v>77</v>
      </c>
      <c r="AK8" s="119">
        <f t="shared" ca="1" si="9"/>
        <v>66</v>
      </c>
      <c r="AL8" s="119">
        <f t="shared" ca="1" si="9"/>
        <v>24</v>
      </c>
      <c r="AM8" s="119">
        <f t="shared" ca="1" si="9"/>
        <v>54</v>
      </c>
      <c r="AN8" s="119">
        <f t="shared" ca="1" si="9"/>
        <v>76</v>
      </c>
      <c r="AO8" s="119">
        <f t="shared" ca="1" si="9"/>
        <v>55</v>
      </c>
      <c r="AP8" s="119">
        <f t="shared" ca="1" si="9"/>
        <v>13</v>
      </c>
      <c r="AQ8" s="119">
        <f t="shared" ca="1" si="9"/>
        <v>2</v>
      </c>
      <c r="AR8" s="119">
        <f t="shared" ca="1" si="9"/>
        <v>80</v>
      </c>
      <c r="AS8" s="119">
        <f t="shared" ca="1" si="9"/>
        <v>69</v>
      </c>
      <c r="AT8" s="119">
        <f t="shared" ca="1" si="9"/>
        <v>13</v>
      </c>
      <c r="AU8" s="119">
        <f t="shared" ca="1" si="9"/>
        <v>62</v>
      </c>
      <c r="AV8" s="119">
        <f t="shared" ca="1" si="9"/>
        <v>39</v>
      </c>
      <c r="AW8" s="119">
        <f t="shared" ca="1" si="9"/>
        <v>78</v>
      </c>
      <c r="AX8" s="119">
        <f t="shared" ca="1" si="9"/>
        <v>61</v>
      </c>
      <c r="AY8" s="119">
        <f t="shared" ca="1" si="9"/>
        <v>76</v>
      </c>
      <c r="AZ8" s="119">
        <f t="shared" ca="1" si="9"/>
        <v>3</v>
      </c>
      <c r="BA8" s="119">
        <f t="shared" ca="1" si="9"/>
        <v>41</v>
      </c>
      <c r="BB8" s="119">
        <f t="shared" ca="1" si="9"/>
        <v>22</v>
      </c>
      <c r="BC8" s="119">
        <f t="shared" ca="1" si="9"/>
        <v>40</v>
      </c>
      <c r="BD8" s="119">
        <f t="shared" ca="1" si="9"/>
        <v>44</v>
      </c>
      <c r="BE8" s="119">
        <f t="shared" ca="1" si="9"/>
        <v>53</v>
      </c>
      <c r="BF8" s="119">
        <f t="shared" ca="1" si="9"/>
        <v>44</v>
      </c>
      <c r="BG8" s="119">
        <f t="shared" ca="1" si="9"/>
        <v>74</v>
      </c>
      <c r="BH8" s="119">
        <f t="shared" ca="1" si="9"/>
        <v>73</v>
      </c>
      <c r="BI8" s="120">
        <f t="shared" ca="1" si="9"/>
        <v>30</v>
      </c>
    </row>
    <row r="9" spans="1:61" x14ac:dyDescent="0.2">
      <c r="A9" s="116">
        <v>6</v>
      </c>
      <c r="B9" s="117">
        <f t="shared" ref="B9:AG9" ca="1" si="10">IF(B106&gt;=MIN(B7,B8),IF((B106+1)&gt;=MAX(B7,B8),B106+2,B106+1),B106)</f>
        <v>60</v>
      </c>
      <c r="C9" s="117">
        <f t="shared" ca="1" si="10"/>
        <v>68</v>
      </c>
      <c r="D9" s="117">
        <f t="shared" ca="1" si="10"/>
        <v>6</v>
      </c>
      <c r="E9" s="117">
        <f t="shared" ca="1" si="10"/>
        <v>43</v>
      </c>
      <c r="F9" s="117">
        <f t="shared" ca="1" si="10"/>
        <v>31</v>
      </c>
      <c r="G9" s="117">
        <f t="shared" ca="1" si="10"/>
        <v>58</v>
      </c>
      <c r="H9" s="117">
        <f t="shared" ca="1" si="10"/>
        <v>49</v>
      </c>
      <c r="I9" s="117">
        <f t="shared" ca="1" si="10"/>
        <v>22</v>
      </c>
      <c r="J9" s="117">
        <f t="shared" ca="1" si="10"/>
        <v>22</v>
      </c>
      <c r="K9" s="117">
        <f t="shared" ca="1" si="10"/>
        <v>27</v>
      </c>
      <c r="L9" s="117">
        <f t="shared" ca="1" si="10"/>
        <v>56</v>
      </c>
      <c r="M9" s="117">
        <f t="shared" ca="1" si="10"/>
        <v>62</v>
      </c>
      <c r="N9" s="117">
        <f t="shared" ca="1" si="10"/>
        <v>47</v>
      </c>
      <c r="O9" s="117">
        <f t="shared" ca="1" si="10"/>
        <v>62</v>
      </c>
      <c r="P9" s="117">
        <f t="shared" ca="1" si="10"/>
        <v>43</v>
      </c>
      <c r="Q9" s="117">
        <f t="shared" ca="1" si="10"/>
        <v>13</v>
      </c>
      <c r="R9" s="117">
        <f t="shared" ca="1" si="10"/>
        <v>59</v>
      </c>
      <c r="S9" s="117">
        <f t="shared" ca="1" si="10"/>
        <v>13</v>
      </c>
      <c r="T9" s="117">
        <f t="shared" ca="1" si="10"/>
        <v>71</v>
      </c>
      <c r="U9" s="117">
        <f t="shared" ca="1" si="10"/>
        <v>40</v>
      </c>
      <c r="V9" s="117">
        <f t="shared" ca="1" si="10"/>
        <v>6</v>
      </c>
      <c r="W9" s="117">
        <f t="shared" ca="1" si="10"/>
        <v>29</v>
      </c>
      <c r="X9" s="117">
        <f t="shared" ca="1" si="10"/>
        <v>12</v>
      </c>
      <c r="Y9" s="117">
        <f t="shared" ca="1" si="10"/>
        <v>7</v>
      </c>
      <c r="Z9" s="117">
        <f t="shared" ca="1" si="10"/>
        <v>68</v>
      </c>
      <c r="AA9" s="117">
        <f t="shared" ca="1" si="10"/>
        <v>21</v>
      </c>
      <c r="AB9" s="117">
        <f t="shared" ca="1" si="10"/>
        <v>57</v>
      </c>
      <c r="AC9" s="117">
        <f t="shared" ca="1" si="10"/>
        <v>45</v>
      </c>
      <c r="AD9" s="117">
        <f t="shared" ca="1" si="10"/>
        <v>65</v>
      </c>
      <c r="AE9" s="117">
        <f t="shared" ca="1" si="10"/>
        <v>10</v>
      </c>
      <c r="AF9" s="117">
        <f t="shared" ca="1" si="10"/>
        <v>33</v>
      </c>
      <c r="AG9" s="117">
        <f t="shared" ca="1" si="10"/>
        <v>34</v>
      </c>
      <c r="AH9" s="117">
        <f t="shared" ref="AH9:BI9" ca="1" si="11">IF(AH106&gt;=MIN(AH7,AH8),IF((AH106+1)&gt;=MAX(AH7,AH8),AH106+2,AH106+1),AH106)</f>
        <v>10</v>
      </c>
      <c r="AI9" s="117">
        <f t="shared" ca="1" si="11"/>
        <v>51</v>
      </c>
      <c r="AJ9" s="117">
        <f t="shared" ca="1" si="11"/>
        <v>23</v>
      </c>
      <c r="AK9" s="117">
        <f t="shared" ca="1" si="11"/>
        <v>73</v>
      </c>
      <c r="AL9" s="117">
        <f t="shared" ca="1" si="11"/>
        <v>78</v>
      </c>
      <c r="AM9" s="117">
        <f t="shared" ca="1" si="11"/>
        <v>65</v>
      </c>
      <c r="AN9" s="117">
        <f t="shared" ca="1" si="11"/>
        <v>36</v>
      </c>
      <c r="AO9" s="117">
        <f t="shared" ca="1" si="11"/>
        <v>28</v>
      </c>
      <c r="AP9" s="117">
        <f t="shared" ca="1" si="11"/>
        <v>57</v>
      </c>
      <c r="AQ9" s="117">
        <f t="shared" ca="1" si="11"/>
        <v>68</v>
      </c>
      <c r="AR9" s="117">
        <f t="shared" ca="1" si="11"/>
        <v>40</v>
      </c>
      <c r="AS9" s="117">
        <f t="shared" ca="1" si="11"/>
        <v>59</v>
      </c>
      <c r="AT9" s="117">
        <f t="shared" ca="1" si="11"/>
        <v>49</v>
      </c>
      <c r="AU9" s="117">
        <f t="shared" ca="1" si="11"/>
        <v>72</v>
      </c>
      <c r="AV9" s="117">
        <f t="shared" ca="1" si="11"/>
        <v>65</v>
      </c>
      <c r="AW9" s="117">
        <f t="shared" ca="1" si="11"/>
        <v>52</v>
      </c>
      <c r="AX9" s="117">
        <f t="shared" ca="1" si="11"/>
        <v>51</v>
      </c>
      <c r="AY9" s="117">
        <f t="shared" ca="1" si="11"/>
        <v>77</v>
      </c>
      <c r="AZ9" s="117">
        <f t="shared" ca="1" si="11"/>
        <v>43</v>
      </c>
      <c r="BA9" s="117">
        <f t="shared" ca="1" si="11"/>
        <v>58</v>
      </c>
      <c r="BB9" s="117">
        <f t="shared" ca="1" si="11"/>
        <v>58</v>
      </c>
      <c r="BC9" s="117">
        <f t="shared" ca="1" si="11"/>
        <v>53</v>
      </c>
      <c r="BD9" s="117">
        <f t="shared" ca="1" si="11"/>
        <v>19</v>
      </c>
      <c r="BE9" s="117">
        <f t="shared" ca="1" si="11"/>
        <v>33</v>
      </c>
      <c r="BF9" s="117">
        <f t="shared" ca="1" si="11"/>
        <v>14</v>
      </c>
      <c r="BG9" s="117">
        <f t="shared" ca="1" si="11"/>
        <v>44</v>
      </c>
      <c r="BH9" s="117">
        <f t="shared" ca="1" si="11"/>
        <v>21</v>
      </c>
      <c r="BI9" s="118">
        <f t="shared" ca="1" si="11"/>
        <v>45</v>
      </c>
    </row>
    <row r="10" spans="1:61" x14ac:dyDescent="0.2">
      <c r="A10" s="116">
        <v>7</v>
      </c>
      <c r="B10" s="119">
        <f t="shared" ref="B10:AG10" ca="1" si="12">B107</f>
        <v>28</v>
      </c>
      <c r="C10" s="119">
        <f t="shared" ca="1" si="12"/>
        <v>52</v>
      </c>
      <c r="D10" s="119">
        <f t="shared" ca="1" si="12"/>
        <v>9</v>
      </c>
      <c r="E10" s="119">
        <f t="shared" ca="1" si="12"/>
        <v>33</v>
      </c>
      <c r="F10" s="119">
        <f t="shared" ca="1" si="12"/>
        <v>50</v>
      </c>
      <c r="G10" s="119">
        <f t="shared" ca="1" si="12"/>
        <v>18</v>
      </c>
      <c r="H10" s="119">
        <f t="shared" ca="1" si="12"/>
        <v>79</v>
      </c>
      <c r="I10" s="119">
        <f t="shared" ca="1" si="12"/>
        <v>72</v>
      </c>
      <c r="J10" s="119">
        <f t="shared" ca="1" si="12"/>
        <v>27</v>
      </c>
      <c r="K10" s="119">
        <f t="shared" ca="1" si="12"/>
        <v>47</v>
      </c>
      <c r="L10" s="119">
        <f t="shared" ca="1" si="12"/>
        <v>72</v>
      </c>
      <c r="M10" s="119">
        <f t="shared" ca="1" si="12"/>
        <v>69</v>
      </c>
      <c r="N10" s="119">
        <f t="shared" ca="1" si="12"/>
        <v>34</v>
      </c>
      <c r="O10" s="119">
        <f t="shared" ca="1" si="12"/>
        <v>67</v>
      </c>
      <c r="P10" s="119">
        <f t="shared" ca="1" si="12"/>
        <v>9</v>
      </c>
      <c r="Q10" s="119">
        <f t="shared" ca="1" si="12"/>
        <v>53</v>
      </c>
      <c r="R10" s="119">
        <f t="shared" ca="1" si="12"/>
        <v>76</v>
      </c>
      <c r="S10" s="119">
        <f t="shared" ca="1" si="12"/>
        <v>67</v>
      </c>
      <c r="T10" s="119">
        <f t="shared" ca="1" si="12"/>
        <v>78</v>
      </c>
      <c r="U10" s="119">
        <f t="shared" ca="1" si="12"/>
        <v>52</v>
      </c>
      <c r="V10" s="119">
        <f t="shared" ca="1" si="12"/>
        <v>81</v>
      </c>
      <c r="W10" s="119">
        <f t="shared" ca="1" si="12"/>
        <v>64</v>
      </c>
      <c r="X10" s="119">
        <f t="shared" ca="1" si="12"/>
        <v>79</v>
      </c>
      <c r="Y10" s="119">
        <f t="shared" ca="1" si="12"/>
        <v>29</v>
      </c>
      <c r="Z10" s="119">
        <f t="shared" ca="1" si="12"/>
        <v>29</v>
      </c>
      <c r="AA10" s="119">
        <f t="shared" ca="1" si="12"/>
        <v>29</v>
      </c>
      <c r="AB10" s="119">
        <f t="shared" ca="1" si="12"/>
        <v>57</v>
      </c>
      <c r="AC10" s="119">
        <f t="shared" ca="1" si="12"/>
        <v>47</v>
      </c>
      <c r="AD10" s="119">
        <f t="shared" ca="1" si="12"/>
        <v>65</v>
      </c>
      <c r="AE10" s="119">
        <f t="shared" ca="1" si="12"/>
        <v>48</v>
      </c>
      <c r="AF10" s="119">
        <f t="shared" ca="1" si="12"/>
        <v>70</v>
      </c>
      <c r="AG10" s="119">
        <f t="shared" ca="1" si="12"/>
        <v>10</v>
      </c>
      <c r="AH10" s="119">
        <f t="shared" ref="AH10:BI10" ca="1" si="13">AH107</f>
        <v>53</v>
      </c>
      <c r="AI10" s="119">
        <f t="shared" ca="1" si="13"/>
        <v>32</v>
      </c>
      <c r="AJ10" s="119">
        <f t="shared" ca="1" si="13"/>
        <v>80</v>
      </c>
      <c r="AK10" s="119">
        <f t="shared" ca="1" si="13"/>
        <v>79</v>
      </c>
      <c r="AL10" s="119">
        <f t="shared" ca="1" si="13"/>
        <v>55</v>
      </c>
      <c r="AM10" s="119">
        <f t="shared" ca="1" si="13"/>
        <v>80</v>
      </c>
      <c r="AN10" s="119">
        <f t="shared" ca="1" si="13"/>
        <v>16</v>
      </c>
      <c r="AO10" s="119">
        <f t="shared" ca="1" si="13"/>
        <v>14</v>
      </c>
      <c r="AP10" s="119">
        <f t="shared" ca="1" si="13"/>
        <v>10</v>
      </c>
      <c r="AQ10" s="119">
        <f t="shared" ca="1" si="13"/>
        <v>73</v>
      </c>
      <c r="AR10" s="119">
        <f t="shared" ca="1" si="13"/>
        <v>8</v>
      </c>
      <c r="AS10" s="119">
        <f t="shared" ca="1" si="13"/>
        <v>10</v>
      </c>
      <c r="AT10" s="119">
        <f t="shared" ca="1" si="13"/>
        <v>29</v>
      </c>
      <c r="AU10" s="119">
        <f t="shared" ca="1" si="13"/>
        <v>22</v>
      </c>
      <c r="AV10" s="119">
        <f t="shared" ca="1" si="13"/>
        <v>45</v>
      </c>
      <c r="AW10" s="119">
        <f t="shared" ca="1" si="13"/>
        <v>8</v>
      </c>
      <c r="AX10" s="119">
        <f t="shared" ca="1" si="13"/>
        <v>15</v>
      </c>
      <c r="AY10" s="119">
        <f t="shared" ca="1" si="13"/>
        <v>7</v>
      </c>
      <c r="AZ10" s="119">
        <f t="shared" ca="1" si="13"/>
        <v>74</v>
      </c>
      <c r="BA10" s="119">
        <f t="shared" ca="1" si="13"/>
        <v>10</v>
      </c>
      <c r="BB10" s="119">
        <f t="shared" ca="1" si="13"/>
        <v>66</v>
      </c>
      <c r="BC10" s="119">
        <f t="shared" ca="1" si="13"/>
        <v>2</v>
      </c>
      <c r="BD10" s="119">
        <f t="shared" ca="1" si="13"/>
        <v>66</v>
      </c>
      <c r="BE10" s="119">
        <f t="shared" ca="1" si="13"/>
        <v>15</v>
      </c>
      <c r="BF10" s="119">
        <f t="shared" ca="1" si="13"/>
        <v>65</v>
      </c>
      <c r="BG10" s="119">
        <f t="shared" ca="1" si="13"/>
        <v>10</v>
      </c>
      <c r="BH10" s="119">
        <f t="shared" ca="1" si="13"/>
        <v>20</v>
      </c>
      <c r="BI10" s="120">
        <f t="shared" ca="1" si="13"/>
        <v>34</v>
      </c>
    </row>
    <row r="11" spans="1:61" x14ac:dyDescent="0.2">
      <c r="A11" s="116">
        <v>8</v>
      </c>
      <c r="B11" s="117">
        <f t="shared" ref="B11:AG11" ca="1" si="14">IF(B108&gt;=B107,B108+1,B108)</f>
        <v>72</v>
      </c>
      <c r="C11" s="117">
        <f t="shared" ca="1" si="14"/>
        <v>24</v>
      </c>
      <c r="D11" s="117">
        <f t="shared" ca="1" si="14"/>
        <v>48</v>
      </c>
      <c r="E11" s="117">
        <f t="shared" ca="1" si="14"/>
        <v>74</v>
      </c>
      <c r="F11" s="117">
        <f t="shared" ca="1" si="14"/>
        <v>61</v>
      </c>
      <c r="G11" s="117">
        <f t="shared" ca="1" si="14"/>
        <v>58</v>
      </c>
      <c r="H11" s="117">
        <f t="shared" ca="1" si="14"/>
        <v>11</v>
      </c>
      <c r="I11" s="117">
        <f t="shared" ca="1" si="14"/>
        <v>57</v>
      </c>
      <c r="J11" s="117">
        <f t="shared" ca="1" si="14"/>
        <v>39</v>
      </c>
      <c r="K11" s="117">
        <f t="shared" ca="1" si="14"/>
        <v>76</v>
      </c>
      <c r="L11" s="117">
        <f t="shared" ca="1" si="14"/>
        <v>4</v>
      </c>
      <c r="M11" s="117">
        <f t="shared" ca="1" si="14"/>
        <v>58</v>
      </c>
      <c r="N11" s="117">
        <f t="shared" ca="1" si="14"/>
        <v>23</v>
      </c>
      <c r="O11" s="117">
        <f t="shared" ca="1" si="14"/>
        <v>11</v>
      </c>
      <c r="P11" s="117">
        <f t="shared" ca="1" si="14"/>
        <v>11</v>
      </c>
      <c r="Q11" s="117">
        <f t="shared" ca="1" si="14"/>
        <v>64</v>
      </c>
      <c r="R11" s="117">
        <f t="shared" ca="1" si="14"/>
        <v>21</v>
      </c>
      <c r="S11" s="117">
        <f t="shared" ca="1" si="14"/>
        <v>38</v>
      </c>
      <c r="T11" s="117">
        <f t="shared" ca="1" si="14"/>
        <v>36</v>
      </c>
      <c r="U11" s="117">
        <f t="shared" ca="1" si="14"/>
        <v>74</v>
      </c>
      <c r="V11" s="117">
        <f t="shared" ca="1" si="14"/>
        <v>10</v>
      </c>
      <c r="W11" s="117">
        <f t="shared" ca="1" si="14"/>
        <v>24</v>
      </c>
      <c r="X11" s="117">
        <f t="shared" ca="1" si="14"/>
        <v>61</v>
      </c>
      <c r="Y11" s="117">
        <f t="shared" ca="1" si="14"/>
        <v>73</v>
      </c>
      <c r="Z11" s="117">
        <f t="shared" ca="1" si="14"/>
        <v>39</v>
      </c>
      <c r="AA11" s="117">
        <f t="shared" ca="1" si="14"/>
        <v>68</v>
      </c>
      <c r="AB11" s="117">
        <f t="shared" ca="1" si="14"/>
        <v>2</v>
      </c>
      <c r="AC11" s="117">
        <f t="shared" ca="1" si="14"/>
        <v>72</v>
      </c>
      <c r="AD11" s="117">
        <f t="shared" ca="1" si="14"/>
        <v>52</v>
      </c>
      <c r="AE11" s="117">
        <f t="shared" ca="1" si="14"/>
        <v>13</v>
      </c>
      <c r="AF11" s="117">
        <f t="shared" ca="1" si="14"/>
        <v>11</v>
      </c>
      <c r="AG11" s="117">
        <f t="shared" ca="1" si="14"/>
        <v>21</v>
      </c>
      <c r="AH11" s="117">
        <f t="shared" ref="AH11:BI11" ca="1" si="15">IF(AH108&gt;=AH107,AH108+1,AH108)</f>
        <v>10</v>
      </c>
      <c r="AI11" s="117">
        <f t="shared" ca="1" si="15"/>
        <v>6</v>
      </c>
      <c r="AJ11" s="117">
        <f t="shared" ca="1" si="15"/>
        <v>69</v>
      </c>
      <c r="AK11" s="117">
        <f t="shared" ca="1" si="15"/>
        <v>28</v>
      </c>
      <c r="AL11" s="117">
        <f t="shared" ca="1" si="15"/>
        <v>46</v>
      </c>
      <c r="AM11" s="117">
        <f t="shared" ca="1" si="15"/>
        <v>32</v>
      </c>
      <c r="AN11" s="117">
        <f t="shared" ca="1" si="15"/>
        <v>1</v>
      </c>
      <c r="AO11" s="117">
        <f t="shared" ca="1" si="15"/>
        <v>72</v>
      </c>
      <c r="AP11" s="117">
        <f t="shared" ca="1" si="15"/>
        <v>59</v>
      </c>
      <c r="AQ11" s="117">
        <f t="shared" ca="1" si="15"/>
        <v>56</v>
      </c>
      <c r="AR11" s="117">
        <f t="shared" ca="1" si="15"/>
        <v>43</v>
      </c>
      <c r="AS11" s="117">
        <f t="shared" ca="1" si="15"/>
        <v>3</v>
      </c>
      <c r="AT11" s="117">
        <f t="shared" ca="1" si="15"/>
        <v>53</v>
      </c>
      <c r="AU11" s="117">
        <f t="shared" ca="1" si="15"/>
        <v>50</v>
      </c>
      <c r="AV11" s="117">
        <f t="shared" ca="1" si="15"/>
        <v>77</v>
      </c>
      <c r="AW11" s="117">
        <f t="shared" ca="1" si="15"/>
        <v>22</v>
      </c>
      <c r="AX11" s="117">
        <f t="shared" ca="1" si="15"/>
        <v>3</v>
      </c>
      <c r="AY11" s="117">
        <f t="shared" ca="1" si="15"/>
        <v>14</v>
      </c>
      <c r="AZ11" s="117">
        <f t="shared" ca="1" si="15"/>
        <v>53</v>
      </c>
      <c r="BA11" s="117">
        <f t="shared" ca="1" si="15"/>
        <v>49</v>
      </c>
      <c r="BB11" s="117">
        <f t="shared" ca="1" si="15"/>
        <v>70</v>
      </c>
      <c r="BC11" s="117">
        <f t="shared" ca="1" si="15"/>
        <v>46</v>
      </c>
      <c r="BD11" s="117">
        <f t="shared" ca="1" si="15"/>
        <v>71</v>
      </c>
      <c r="BE11" s="117">
        <f t="shared" ca="1" si="15"/>
        <v>62</v>
      </c>
      <c r="BF11" s="117">
        <f t="shared" ca="1" si="15"/>
        <v>29</v>
      </c>
      <c r="BG11" s="117">
        <f t="shared" ca="1" si="15"/>
        <v>4</v>
      </c>
      <c r="BH11" s="117">
        <f t="shared" ca="1" si="15"/>
        <v>2</v>
      </c>
      <c r="BI11" s="118">
        <f t="shared" ca="1" si="15"/>
        <v>52</v>
      </c>
    </row>
    <row r="12" spans="1:61" x14ac:dyDescent="0.2">
      <c r="A12" s="116">
        <v>9</v>
      </c>
      <c r="B12" s="119">
        <f t="shared" ref="B12:AG12" ca="1" si="16">IF(B109&gt;=MIN(B10,B11),IF((B109+1)&gt;=MAX(B10,B11),B109+2,B109+1),B109)</f>
        <v>69</v>
      </c>
      <c r="C12" s="119">
        <f t="shared" ca="1" si="16"/>
        <v>35</v>
      </c>
      <c r="D12" s="119">
        <f t="shared" ca="1" si="16"/>
        <v>79</v>
      </c>
      <c r="E12" s="119">
        <f t="shared" ca="1" si="16"/>
        <v>26</v>
      </c>
      <c r="F12" s="119">
        <f t="shared" ca="1" si="16"/>
        <v>25</v>
      </c>
      <c r="G12" s="119">
        <f t="shared" ca="1" si="16"/>
        <v>47</v>
      </c>
      <c r="H12" s="119">
        <f t="shared" ca="1" si="16"/>
        <v>16</v>
      </c>
      <c r="I12" s="119">
        <f t="shared" ca="1" si="16"/>
        <v>54</v>
      </c>
      <c r="J12" s="119">
        <f t="shared" ca="1" si="16"/>
        <v>38</v>
      </c>
      <c r="K12" s="119">
        <f t="shared" ca="1" si="16"/>
        <v>13</v>
      </c>
      <c r="L12" s="119">
        <f t="shared" ca="1" si="16"/>
        <v>45</v>
      </c>
      <c r="M12" s="119">
        <f t="shared" ca="1" si="16"/>
        <v>57</v>
      </c>
      <c r="N12" s="119">
        <f t="shared" ca="1" si="16"/>
        <v>18</v>
      </c>
      <c r="O12" s="119">
        <f t="shared" ca="1" si="16"/>
        <v>57</v>
      </c>
      <c r="P12" s="119">
        <f t="shared" ca="1" si="16"/>
        <v>66</v>
      </c>
      <c r="Q12" s="119">
        <f t="shared" ca="1" si="16"/>
        <v>56</v>
      </c>
      <c r="R12" s="119">
        <f t="shared" ca="1" si="16"/>
        <v>16</v>
      </c>
      <c r="S12" s="119">
        <f t="shared" ca="1" si="16"/>
        <v>80</v>
      </c>
      <c r="T12" s="119">
        <f t="shared" ca="1" si="16"/>
        <v>50</v>
      </c>
      <c r="U12" s="119">
        <f t="shared" ca="1" si="16"/>
        <v>51</v>
      </c>
      <c r="V12" s="119">
        <f t="shared" ca="1" si="16"/>
        <v>4</v>
      </c>
      <c r="W12" s="119">
        <f t="shared" ca="1" si="16"/>
        <v>42</v>
      </c>
      <c r="X12" s="119">
        <f t="shared" ca="1" si="16"/>
        <v>71</v>
      </c>
      <c r="Y12" s="119">
        <f t="shared" ca="1" si="16"/>
        <v>4</v>
      </c>
      <c r="Z12" s="119">
        <f t="shared" ca="1" si="16"/>
        <v>61</v>
      </c>
      <c r="AA12" s="119">
        <f t="shared" ca="1" si="16"/>
        <v>40</v>
      </c>
      <c r="AB12" s="119">
        <f t="shared" ca="1" si="16"/>
        <v>50</v>
      </c>
      <c r="AC12" s="119">
        <f t="shared" ca="1" si="16"/>
        <v>59</v>
      </c>
      <c r="AD12" s="119">
        <f t="shared" ca="1" si="16"/>
        <v>54</v>
      </c>
      <c r="AE12" s="119">
        <f t="shared" ca="1" si="16"/>
        <v>34</v>
      </c>
      <c r="AF12" s="119">
        <f t="shared" ca="1" si="16"/>
        <v>5</v>
      </c>
      <c r="AG12" s="119">
        <f t="shared" ca="1" si="16"/>
        <v>40</v>
      </c>
      <c r="AH12" s="119">
        <f t="shared" ref="AH12:BI12" ca="1" si="17">IF(AH109&gt;=MIN(AH10,AH11),IF((AH109+1)&gt;=MAX(AH10,AH11),AH109+2,AH109+1),AH109)</f>
        <v>72</v>
      </c>
      <c r="AI12" s="119">
        <f t="shared" ca="1" si="17"/>
        <v>8</v>
      </c>
      <c r="AJ12" s="119">
        <f t="shared" ca="1" si="17"/>
        <v>71</v>
      </c>
      <c r="AK12" s="119">
        <f t="shared" ca="1" si="17"/>
        <v>24</v>
      </c>
      <c r="AL12" s="119">
        <f t="shared" ca="1" si="17"/>
        <v>52</v>
      </c>
      <c r="AM12" s="119">
        <f t="shared" ca="1" si="17"/>
        <v>75</v>
      </c>
      <c r="AN12" s="119">
        <f t="shared" ca="1" si="17"/>
        <v>67</v>
      </c>
      <c r="AO12" s="119">
        <f t="shared" ca="1" si="17"/>
        <v>17</v>
      </c>
      <c r="AP12" s="119">
        <f t="shared" ca="1" si="17"/>
        <v>38</v>
      </c>
      <c r="AQ12" s="119">
        <f t="shared" ca="1" si="17"/>
        <v>18</v>
      </c>
      <c r="AR12" s="119">
        <f t="shared" ca="1" si="17"/>
        <v>6</v>
      </c>
      <c r="AS12" s="119">
        <f t="shared" ca="1" si="17"/>
        <v>76</v>
      </c>
      <c r="AT12" s="119">
        <f t="shared" ca="1" si="17"/>
        <v>6</v>
      </c>
      <c r="AU12" s="119">
        <f t="shared" ca="1" si="17"/>
        <v>72</v>
      </c>
      <c r="AV12" s="119">
        <f t="shared" ca="1" si="17"/>
        <v>11</v>
      </c>
      <c r="AW12" s="119">
        <f t="shared" ca="1" si="17"/>
        <v>9</v>
      </c>
      <c r="AX12" s="119">
        <f t="shared" ca="1" si="17"/>
        <v>63</v>
      </c>
      <c r="AY12" s="119">
        <f t="shared" ca="1" si="17"/>
        <v>52</v>
      </c>
      <c r="AZ12" s="119">
        <f t="shared" ca="1" si="17"/>
        <v>13</v>
      </c>
      <c r="BA12" s="119">
        <f t="shared" ca="1" si="17"/>
        <v>81</v>
      </c>
      <c r="BB12" s="119">
        <f t="shared" ca="1" si="17"/>
        <v>30</v>
      </c>
      <c r="BC12" s="119">
        <f t="shared" ca="1" si="17"/>
        <v>66</v>
      </c>
      <c r="BD12" s="119">
        <f t="shared" ca="1" si="17"/>
        <v>5</v>
      </c>
      <c r="BE12" s="119">
        <f t="shared" ca="1" si="17"/>
        <v>18</v>
      </c>
      <c r="BF12" s="119">
        <f t="shared" ca="1" si="17"/>
        <v>34</v>
      </c>
      <c r="BG12" s="119">
        <f t="shared" ca="1" si="17"/>
        <v>44</v>
      </c>
      <c r="BH12" s="119">
        <f t="shared" ca="1" si="17"/>
        <v>21</v>
      </c>
      <c r="BI12" s="120">
        <f t="shared" ca="1" si="17"/>
        <v>7</v>
      </c>
    </row>
    <row r="13" spans="1:61" x14ac:dyDescent="0.2">
      <c r="A13" s="116">
        <v>10</v>
      </c>
      <c r="B13" s="117">
        <f t="shared" ref="B13:AG13" ca="1" si="18">B110</f>
        <v>5</v>
      </c>
      <c r="C13" s="117">
        <f t="shared" ca="1" si="18"/>
        <v>17</v>
      </c>
      <c r="D13" s="117">
        <f t="shared" ca="1" si="18"/>
        <v>35</v>
      </c>
      <c r="E13" s="117">
        <f t="shared" ca="1" si="18"/>
        <v>61</v>
      </c>
      <c r="F13" s="117">
        <f t="shared" ca="1" si="18"/>
        <v>11</v>
      </c>
      <c r="G13" s="117">
        <f t="shared" ca="1" si="18"/>
        <v>37</v>
      </c>
      <c r="H13" s="117">
        <f t="shared" ca="1" si="18"/>
        <v>56</v>
      </c>
      <c r="I13" s="117">
        <f t="shared" ca="1" si="18"/>
        <v>51</v>
      </c>
      <c r="J13" s="117">
        <f t="shared" ca="1" si="18"/>
        <v>81</v>
      </c>
      <c r="K13" s="117">
        <f t="shared" ca="1" si="18"/>
        <v>10</v>
      </c>
      <c r="L13" s="117">
        <f t="shared" ca="1" si="18"/>
        <v>28</v>
      </c>
      <c r="M13" s="117">
        <f t="shared" ca="1" si="18"/>
        <v>50</v>
      </c>
      <c r="N13" s="117">
        <f t="shared" ca="1" si="18"/>
        <v>38</v>
      </c>
      <c r="O13" s="117">
        <f t="shared" ca="1" si="18"/>
        <v>81</v>
      </c>
      <c r="P13" s="117">
        <f t="shared" ca="1" si="18"/>
        <v>42</v>
      </c>
      <c r="Q13" s="117">
        <f t="shared" ca="1" si="18"/>
        <v>59</v>
      </c>
      <c r="R13" s="117">
        <f t="shared" ca="1" si="18"/>
        <v>10</v>
      </c>
      <c r="S13" s="117">
        <f t="shared" ca="1" si="18"/>
        <v>45</v>
      </c>
      <c r="T13" s="117">
        <f t="shared" ca="1" si="18"/>
        <v>73</v>
      </c>
      <c r="U13" s="117">
        <f t="shared" ca="1" si="18"/>
        <v>42</v>
      </c>
      <c r="V13" s="117">
        <f t="shared" ca="1" si="18"/>
        <v>38</v>
      </c>
      <c r="W13" s="117">
        <f t="shared" ca="1" si="18"/>
        <v>13</v>
      </c>
      <c r="X13" s="117">
        <f t="shared" ca="1" si="18"/>
        <v>81</v>
      </c>
      <c r="Y13" s="117">
        <f t="shared" ca="1" si="18"/>
        <v>5</v>
      </c>
      <c r="Z13" s="117">
        <f t="shared" ca="1" si="18"/>
        <v>38</v>
      </c>
      <c r="AA13" s="117">
        <f t="shared" ca="1" si="18"/>
        <v>68</v>
      </c>
      <c r="AB13" s="117">
        <f t="shared" ca="1" si="18"/>
        <v>17</v>
      </c>
      <c r="AC13" s="117">
        <f t="shared" ca="1" si="18"/>
        <v>51</v>
      </c>
      <c r="AD13" s="117">
        <f t="shared" ca="1" si="18"/>
        <v>20</v>
      </c>
      <c r="AE13" s="117">
        <f t="shared" ca="1" si="18"/>
        <v>80</v>
      </c>
      <c r="AF13" s="117">
        <f t="shared" ca="1" si="18"/>
        <v>45</v>
      </c>
      <c r="AG13" s="117">
        <f t="shared" ca="1" si="18"/>
        <v>40</v>
      </c>
      <c r="AH13" s="117">
        <f t="shared" ref="AH13:BI13" ca="1" si="19">AH110</f>
        <v>41</v>
      </c>
      <c r="AI13" s="117">
        <f t="shared" ca="1" si="19"/>
        <v>14</v>
      </c>
      <c r="AJ13" s="117">
        <f t="shared" ca="1" si="19"/>
        <v>7</v>
      </c>
      <c r="AK13" s="117">
        <f t="shared" ca="1" si="19"/>
        <v>35</v>
      </c>
      <c r="AL13" s="117">
        <f t="shared" ca="1" si="19"/>
        <v>52</v>
      </c>
      <c r="AM13" s="117">
        <f t="shared" ca="1" si="19"/>
        <v>79</v>
      </c>
      <c r="AN13" s="117">
        <f t="shared" ca="1" si="19"/>
        <v>17</v>
      </c>
      <c r="AO13" s="117">
        <f t="shared" ca="1" si="19"/>
        <v>44</v>
      </c>
      <c r="AP13" s="117">
        <f t="shared" ca="1" si="19"/>
        <v>80</v>
      </c>
      <c r="AQ13" s="117">
        <f t="shared" ca="1" si="19"/>
        <v>39</v>
      </c>
      <c r="AR13" s="117">
        <f t="shared" ca="1" si="19"/>
        <v>3</v>
      </c>
      <c r="AS13" s="117">
        <f t="shared" ca="1" si="19"/>
        <v>2</v>
      </c>
      <c r="AT13" s="117">
        <f t="shared" ca="1" si="19"/>
        <v>18</v>
      </c>
      <c r="AU13" s="117">
        <f t="shared" ca="1" si="19"/>
        <v>53</v>
      </c>
      <c r="AV13" s="117">
        <f t="shared" ca="1" si="19"/>
        <v>28</v>
      </c>
      <c r="AW13" s="117">
        <f t="shared" ca="1" si="19"/>
        <v>24</v>
      </c>
      <c r="AX13" s="117">
        <f t="shared" ca="1" si="19"/>
        <v>29</v>
      </c>
      <c r="AY13" s="117">
        <f t="shared" ca="1" si="19"/>
        <v>79</v>
      </c>
      <c r="AZ13" s="117">
        <f t="shared" ca="1" si="19"/>
        <v>31</v>
      </c>
      <c r="BA13" s="117">
        <f t="shared" ca="1" si="19"/>
        <v>64</v>
      </c>
      <c r="BB13" s="117">
        <f t="shared" ca="1" si="19"/>
        <v>22</v>
      </c>
      <c r="BC13" s="117">
        <f t="shared" ca="1" si="19"/>
        <v>16</v>
      </c>
      <c r="BD13" s="117">
        <f t="shared" ca="1" si="19"/>
        <v>81</v>
      </c>
      <c r="BE13" s="117">
        <f t="shared" ca="1" si="19"/>
        <v>73</v>
      </c>
      <c r="BF13" s="117">
        <f t="shared" ca="1" si="19"/>
        <v>51</v>
      </c>
      <c r="BG13" s="117">
        <f t="shared" ca="1" si="19"/>
        <v>14</v>
      </c>
      <c r="BH13" s="117">
        <f t="shared" ca="1" si="19"/>
        <v>58</v>
      </c>
      <c r="BI13" s="118">
        <f t="shared" ca="1" si="19"/>
        <v>47</v>
      </c>
    </row>
    <row r="14" spans="1:61" x14ac:dyDescent="0.2">
      <c r="A14" s="116">
        <v>11</v>
      </c>
      <c r="B14" s="119">
        <f t="shared" ref="B14:AG14" ca="1" si="20">IF(B111&gt;=B110,B111+1,B111)</f>
        <v>28</v>
      </c>
      <c r="C14" s="119">
        <f t="shared" ca="1" si="20"/>
        <v>5</v>
      </c>
      <c r="D14" s="119">
        <f t="shared" ca="1" si="20"/>
        <v>60</v>
      </c>
      <c r="E14" s="119">
        <f t="shared" ca="1" si="20"/>
        <v>23</v>
      </c>
      <c r="F14" s="119">
        <f t="shared" ca="1" si="20"/>
        <v>19</v>
      </c>
      <c r="G14" s="119">
        <f t="shared" ca="1" si="20"/>
        <v>39</v>
      </c>
      <c r="H14" s="119">
        <f t="shared" ca="1" si="20"/>
        <v>16</v>
      </c>
      <c r="I14" s="119">
        <f t="shared" ca="1" si="20"/>
        <v>79</v>
      </c>
      <c r="J14" s="119">
        <f t="shared" ca="1" si="20"/>
        <v>4</v>
      </c>
      <c r="K14" s="119">
        <f t="shared" ca="1" si="20"/>
        <v>78</v>
      </c>
      <c r="L14" s="119">
        <f t="shared" ca="1" si="20"/>
        <v>62</v>
      </c>
      <c r="M14" s="119">
        <f t="shared" ca="1" si="20"/>
        <v>28</v>
      </c>
      <c r="N14" s="119">
        <f t="shared" ca="1" si="20"/>
        <v>27</v>
      </c>
      <c r="O14" s="119">
        <f t="shared" ca="1" si="20"/>
        <v>38</v>
      </c>
      <c r="P14" s="119">
        <f t="shared" ca="1" si="20"/>
        <v>1</v>
      </c>
      <c r="Q14" s="119">
        <f t="shared" ca="1" si="20"/>
        <v>47</v>
      </c>
      <c r="R14" s="119">
        <f t="shared" ca="1" si="20"/>
        <v>44</v>
      </c>
      <c r="S14" s="119">
        <f t="shared" ca="1" si="20"/>
        <v>70</v>
      </c>
      <c r="T14" s="119">
        <f t="shared" ca="1" si="20"/>
        <v>80</v>
      </c>
      <c r="U14" s="119">
        <f t="shared" ca="1" si="20"/>
        <v>3</v>
      </c>
      <c r="V14" s="119">
        <f t="shared" ca="1" si="20"/>
        <v>79</v>
      </c>
      <c r="W14" s="119">
        <f t="shared" ca="1" si="20"/>
        <v>22</v>
      </c>
      <c r="X14" s="119">
        <f t="shared" ca="1" si="20"/>
        <v>23</v>
      </c>
      <c r="Y14" s="119">
        <f t="shared" ca="1" si="20"/>
        <v>71</v>
      </c>
      <c r="Z14" s="119">
        <f t="shared" ca="1" si="20"/>
        <v>19</v>
      </c>
      <c r="AA14" s="119">
        <f t="shared" ca="1" si="20"/>
        <v>43</v>
      </c>
      <c r="AB14" s="119">
        <f t="shared" ca="1" si="20"/>
        <v>80</v>
      </c>
      <c r="AC14" s="119">
        <f t="shared" ca="1" si="20"/>
        <v>14</v>
      </c>
      <c r="AD14" s="119">
        <f t="shared" ca="1" si="20"/>
        <v>24</v>
      </c>
      <c r="AE14" s="119">
        <f t="shared" ca="1" si="20"/>
        <v>30</v>
      </c>
      <c r="AF14" s="119">
        <f t="shared" ca="1" si="20"/>
        <v>40</v>
      </c>
      <c r="AG14" s="119">
        <f t="shared" ca="1" si="20"/>
        <v>41</v>
      </c>
      <c r="AH14" s="119">
        <f t="shared" ref="AH14:BI14" ca="1" si="21">IF(AH111&gt;=AH110,AH111+1,AH111)</f>
        <v>36</v>
      </c>
      <c r="AI14" s="119">
        <f t="shared" ca="1" si="21"/>
        <v>41</v>
      </c>
      <c r="AJ14" s="119">
        <f t="shared" ca="1" si="21"/>
        <v>25</v>
      </c>
      <c r="AK14" s="119">
        <f t="shared" ca="1" si="21"/>
        <v>3</v>
      </c>
      <c r="AL14" s="119">
        <f t="shared" ca="1" si="21"/>
        <v>33</v>
      </c>
      <c r="AM14" s="119">
        <f t="shared" ca="1" si="21"/>
        <v>5</v>
      </c>
      <c r="AN14" s="119">
        <f t="shared" ca="1" si="21"/>
        <v>4</v>
      </c>
      <c r="AO14" s="119">
        <f t="shared" ca="1" si="21"/>
        <v>50</v>
      </c>
      <c r="AP14" s="119">
        <f t="shared" ca="1" si="21"/>
        <v>71</v>
      </c>
      <c r="AQ14" s="119">
        <f t="shared" ca="1" si="21"/>
        <v>21</v>
      </c>
      <c r="AR14" s="119">
        <f t="shared" ca="1" si="21"/>
        <v>44</v>
      </c>
      <c r="AS14" s="119">
        <f t="shared" ca="1" si="21"/>
        <v>40</v>
      </c>
      <c r="AT14" s="119">
        <f t="shared" ca="1" si="21"/>
        <v>27</v>
      </c>
      <c r="AU14" s="119">
        <f t="shared" ca="1" si="21"/>
        <v>48</v>
      </c>
      <c r="AV14" s="119">
        <f t="shared" ca="1" si="21"/>
        <v>6</v>
      </c>
      <c r="AW14" s="119">
        <f t="shared" ca="1" si="21"/>
        <v>20</v>
      </c>
      <c r="AX14" s="119">
        <f t="shared" ca="1" si="21"/>
        <v>48</v>
      </c>
      <c r="AY14" s="119">
        <f t="shared" ca="1" si="21"/>
        <v>65</v>
      </c>
      <c r="AZ14" s="119">
        <f t="shared" ca="1" si="21"/>
        <v>18</v>
      </c>
      <c r="BA14" s="119">
        <f t="shared" ca="1" si="21"/>
        <v>36</v>
      </c>
      <c r="BB14" s="119">
        <f t="shared" ca="1" si="21"/>
        <v>57</v>
      </c>
      <c r="BC14" s="119">
        <f t="shared" ca="1" si="21"/>
        <v>22</v>
      </c>
      <c r="BD14" s="119">
        <f t="shared" ca="1" si="21"/>
        <v>57</v>
      </c>
      <c r="BE14" s="119">
        <f t="shared" ca="1" si="21"/>
        <v>17</v>
      </c>
      <c r="BF14" s="119">
        <f t="shared" ca="1" si="21"/>
        <v>81</v>
      </c>
      <c r="BG14" s="119">
        <f t="shared" ca="1" si="21"/>
        <v>50</v>
      </c>
      <c r="BH14" s="119">
        <f t="shared" ca="1" si="21"/>
        <v>63</v>
      </c>
      <c r="BI14" s="120">
        <f t="shared" ca="1" si="21"/>
        <v>69</v>
      </c>
    </row>
    <row r="15" spans="1:61" x14ac:dyDescent="0.2">
      <c r="A15" s="116">
        <v>12</v>
      </c>
      <c r="B15" s="117">
        <f t="shared" ref="B15:AG15" ca="1" si="22">IF(B112&gt;=MIN(B13,B14),IF((B112+1)&gt;=MAX(B13,B14),B112+2,B112+1),B112)</f>
        <v>15</v>
      </c>
      <c r="C15" s="117">
        <f t="shared" ca="1" si="22"/>
        <v>70</v>
      </c>
      <c r="D15" s="117">
        <f t="shared" ca="1" si="22"/>
        <v>3</v>
      </c>
      <c r="E15" s="117">
        <f t="shared" ca="1" si="22"/>
        <v>20</v>
      </c>
      <c r="F15" s="117">
        <f t="shared" ca="1" si="22"/>
        <v>9</v>
      </c>
      <c r="G15" s="117">
        <f t="shared" ca="1" si="22"/>
        <v>31</v>
      </c>
      <c r="H15" s="117">
        <f t="shared" ca="1" si="22"/>
        <v>54</v>
      </c>
      <c r="I15" s="117">
        <f t="shared" ca="1" si="22"/>
        <v>28</v>
      </c>
      <c r="J15" s="117">
        <f t="shared" ca="1" si="22"/>
        <v>14</v>
      </c>
      <c r="K15" s="117">
        <f t="shared" ca="1" si="22"/>
        <v>4</v>
      </c>
      <c r="L15" s="117">
        <f t="shared" ca="1" si="22"/>
        <v>77</v>
      </c>
      <c r="M15" s="117">
        <f t="shared" ca="1" si="22"/>
        <v>13</v>
      </c>
      <c r="N15" s="117">
        <f t="shared" ca="1" si="22"/>
        <v>39</v>
      </c>
      <c r="O15" s="117">
        <f t="shared" ca="1" si="22"/>
        <v>45</v>
      </c>
      <c r="P15" s="117">
        <f t="shared" ca="1" si="22"/>
        <v>21</v>
      </c>
      <c r="Q15" s="117">
        <f t="shared" ca="1" si="22"/>
        <v>68</v>
      </c>
      <c r="R15" s="117">
        <f t="shared" ca="1" si="22"/>
        <v>11</v>
      </c>
      <c r="S15" s="117">
        <f t="shared" ca="1" si="22"/>
        <v>80</v>
      </c>
      <c r="T15" s="117">
        <f t="shared" ca="1" si="22"/>
        <v>37</v>
      </c>
      <c r="U15" s="117">
        <f t="shared" ca="1" si="22"/>
        <v>4</v>
      </c>
      <c r="V15" s="117">
        <f t="shared" ca="1" si="22"/>
        <v>16</v>
      </c>
      <c r="W15" s="117">
        <f t="shared" ca="1" si="22"/>
        <v>5</v>
      </c>
      <c r="X15" s="117">
        <f t="shared" ca="1" si="22"/>
        <v>47</v>
      </c>
      <c r="Y15" s="117">
        <f t="shared" ca="1" si="22"/>
        <v>19</v>
      </c>
      <c r="Z15" s="117">
        <f t="shared" ca="1" si="22"/>
        <v>78</v>
      </c>
      <c r="AA15" s="117">
        <f t="shared" ca="1" si="22"/>
        <v>80</v>
      </c>
      <c r="AB15" s="117">
        <f t="shared" ca="1" si="22"/>
        <v>45</v>
      </c>
      <c r="AC15" s="117">
        <f t="shared" ca="1" si="22"/>
        <v>53</v>
      </c>
      <c r="AD15" s="117">
        <f t="shared" ca="1" si="22"/>
        <v>31</v>
      </c>
      <c r="AE15" s="117">
        <f t="shared" ca="1" si="22"/>
        <v>81</v>
      </c>
      <c r="AF15" s="117">
        <f t="shared" ca="1" si="22"/>
        <v>39</v>
      </c>
      <c r="AG15" s="117">
        <f t="shared" ca="1" si="22"/>
        <v>31</v>
      </c>
      <c r="AH15" s="117">
        <f t="shared" ref="AH15:BI15" ca="1" si="23">IF(AH112&gt;=MIN(AH13,AH14),IF((AH112+1)&gt;=MAX(AH13,AH14),AH112+2,AH112+1),AH112)</f>
        <v>34</v>
      </c>
      <c r="AI15" s="117">
        <f t="shared" ca="1" si="23"/>
        <v>29</v>
      </c>
      <c r="AJ15" s="117">
        <f t="shared" ca="1" si="23"/>
        <v>53</v>
      </c>
      <c r="AK15" s="117">
        <f t="shared" ca="1" si="23"/>
        <v>10</v>
      </c>
      <c r="AL15" s="117">
        <f t="shared" ca="1" si="23"/>
        <v>15</v>
      </c>
      <c r="AM15" s="117">
        <f t="shared" ca="1" si="23"/>
        <v>9</v>
      </c>
      <c r="AN15" s="117">
        <f t="shared" ca="1" si="23"/>
        <v>80</v>
      </c>
      <c r="AO15" s="117">
        <f t="shared" ca="1" si="23"/>
        <v>57</v>
      </c>
      <c r="AP15" s="117">
        <f t="shared" ca="1" si="23"/>
        <v>55</v>
      </c>
      <c r="AQ15" s="117">
        <f t="shared" ca="1" si="23"/>
        <v>63</v>
      </c>
      <c r="AR15" s="117">
        <f t="shared" ca="1" si="23"/>
        <v>34</v>
      </c>
      <c r="AS15" s="117">
        <f t="shared" ca="1" si="23"/>
        <v>12</v>
      </c>
      <c r="AT15" s="117">
        <f t="shared" ca="1" si="23"/>
        <v>17</v>
      </c>
      <c r="AU15" s="117">
        <f t="shared" ca="1" si="23"/>
        <v>73</v>
      </c>
      <c r="AV15" s="117">
        <f t="shared" ca="1" si="23"/>
        <v>65</v>
      </c>
      <c r="AW15" s="117">
        <f t="shared" ca="1" si="23"/>
        <v>2</v>
      </c>
      <c r="AX15" s="117">
        <f t="shared" ca="1" si="23"/>
        <v>20</v>
      </c>
      <c r="AY15" s="117">
        <f t="shared" ca="1" si="23"/>
        <v>45</v>
      </c>
      <c r="AZ15" s="117">
        <f t="shared" ca="1" si="23"/>
        <v>21</v>
      </c>
      <c r="BA15" s="117">
        <f t="shared" ca="1" si="23"/>
        <v>12</v>
      </c>
      <c r="BB15" s="117">
        <f t="shared" ca="1" si="23"/>
        <v>61</v>
      </c>
      <c r="BC15" s="117">
        <f t="shared" ca="1" si="23"/>
        <v>36</v>
      </c>
      <c r="BD15" s="117">
        <f t="shared" ca="1" si="23"/>
        <v>21</v>
      </c>
      <c r="BE15" s="117">
        <f t="shared" ca="1" si="23"/>
        <v>5</v>
      </c>
      <c r="BF15" s="117">
        <f t="shared" ca="1" si="23"/>
        <v>23</v>
      </c>
      <c r="BG15" s="117">
        <f t="shared" ca="1" si="23"/>
        <v>81</v>
      </c>
      <c r="BH15" s="117">
        <f t="shared" ca="1" si="23"/>
        <v>75</v>
      </c>
      <c r="BI15" s="118">
        <f t="shared" ca="1" si="23"/>
        <v>67</v>
      </c>
    </row>
    <row r="16" spans="1:61" x14ac:dyDescent="0.2">
      <c r="A16" s="116">
        <v>13</v>
      </c>
      <c r="B16" s="119">
        <f t="shared" ref="B16:AG16" ca="1" si="24">B113</f>
        <v>39</v>
      </c>
      <c r="C16" s="119">
        <f t="shared" ca="1" si="24"/>
        <v>11</v>
      </c>
      <c r="D16" s="119">
        <f t="shared" ca="1" si="24"/>
        <v>52</v>
      </c>
      <c r="E16" s="119">
        <f t="shared" ca="1" si="24"/>
        <v>12</v>
      </c>
      <c r="F16" s="119">
        <f t="shared" ca="1" si="24"/>
        <v>53</v>
      </c>
      <c r="G16" s="119">
        <f t="shared" ca="1" si="24"/>
        <v>38</v>
      </c>
      <c r="H16" s="119">
        <f t="shared" ca="1" si="24"/>
        <v>45</v>
      </c>
      <c r="I16" s="119">
        <f t="shared" ca="1" si="24"/>
        <v>71</v>
      </c>
      <c r="J16" s="119">
        <f t="shared" ca="1" si="24"/>
        <v>7</v>
      </c>
      <c r="K16" s="119">
        <f t="shared" ca="1" si="24"/>
        <v>79</v>
      </c>
      <c r="L16" s="119">
        <f t="shared" ca="1" si="24"/>
        <v>28</v>
      </c>
      <c r="M16" s="119">
        <f t="shared" ca="1" si="24"/>
        <v>20</v>
      </c>
      <c r="N16" s="119">
        <f t="shared" ca="1" si="24"/>
        <v>24</v>
      </c>
      <c r="O16" s="119">
        <f t="shared" ca="1" si="24"/>
        <v>55</v>
      </c>
      <c r="P16" s="119">
        <f t="shared" ca="1" si="24"/>
        <v>30</v>
      </c>
      <c r="Q16" s="119">
        <f t="shared" ca="1" si="24"/>
        <v>40</v>
      </c>
      <c r="R16" s="119">
        <f t="shared" ca="1" si="24"/>
        <v>25</v>
      </c>
      <c r="S16" s="119">
        <f t="shared" ca="1" si="24"/>
        <v>38</v>
      </c>
      <c r="T16" s="119">
        <f t="shared" ca="1" si="24"/>
        <v>58</v>
      </c>
      <c r="U16" s="119">
        <f t="shared" ca="1" si="24"/>
        <v>75</v>
      </c>
      <c r="V16" s="119">
        <f t="shared" ca="1" si="24"/>
        <v>81</v>
      </c>
      <c r="W16" s="119">
        <f t="shared" ca="1" si="24"/>
        <v>42</v>
      </c>
      <c r="X16" s="119">
        <f t="shared" ca="1" si="24"/>
        <v>37</v>
      </c>
      <c r="Y16" s="119">
        <f t="shared" ca="1" si="24"/>
        <v>77</v>
      </c>
      <c r="Z16" s="119">
        <f t="shared" ca="1" si="24"/>
        <v>27</v>
      </c>
      <c r="AA16" s="119">
        <f t="shared" ca="1" si="24"/>
        <v>73</v>
      </c>
      <c r="AB16" s="119">
        <f t="shared" ca="1" si="24"/>
        <v>58</v>
      </c>
      <c r="AC16" s="119">
        <f t="shared" ca="1" si="24"/>
        <v>78</v>
      </c>
      <c r="AD16" s="119">
        <f t="shared" ca="1" si="24"/>
        <v>26</v>
      </c>
      <c r="AE16" s="119">
        <f t="shared" ca="1" si="24"/>
        <v>72</v>
      </c>
      <c r="AF16" s="119">
        <f t="shared" ca="1" si="24"/>
        <v>46</v>
      </c>
      <c r="AG16" s="119">
        <f t="shared" ca="1" si="24"/>
        <v>71</v>
      </c>
      <c r="AH16" s="119">
        <f t="shared" ref="AH16:BI16" ca="1" si="25">AH113</f>
        <v>81</v>
      </c>
      <c r="AI16" s="119">
        <f t="shared" ca="1" si="25"/>
        <v>39</v>
      </c>
      <c r="AJ16" s="119">
        <f t="shared" ca="1" si="25"/>
        <v>59</v>
      </c>
      <c r="AK16" s="119">
        <f t="shared" ca="1" si="25"/>
        <v>38</v>
      </c>
      <c r="AL16" s="119">
        <f t="shared" ca="1" si="25"/>
        <v>12</v>
      </c>
      <c r="AM16" s="119">
        <f t="shared" ca="1" si="25"/>
        <v>11</v>
      </c>
      <c r="AN16" s="119">
        <f t="shared" ca="1" si="25"/>
        <v>67</v>
      </c>
      <c r="AO16" s="119">
        <f t="shared" ca="1" si="25"/>
        <v>5</v>
      </c>
      <c r="AP16" s="119">
        <f t="shared" ca="1" si="25"/>
        <v>42</v>
      </c>
      <c r="AQ16" s="119">
        <f t="shared" ca="1" si="25"/>
        <v>53</v>
      </c>
      <c r="AR16" s="119">
        <f t="shared" ca="1" si="25"/>
        <v>35</v>
      </c>
      <c r="AS16" s="119">
        <f t="shared" ca="1" si="25"/>
        <v>15</v>
      </c>
      <c r="AT16" s="119">
        <f t="shared" ca="1" si="25"/>
        <v>74</v>
      </c>
      <c r="AU16" s="119">
        <f t="shared" ca="1" si="25"/>
        <v>9</v>
      </c>
      <c r="AV16" s="119">
        <f t="shared" ca="1" si="25"/>
        <v>68</v>
      </c>
      <c r="AW16" s="119">
        <f t="shared" ca="1" si="25"/>
        <v>52</v>
      </c>
      <c r="AX16" s="119">
        <f t="shared" ca="1" si="25"/>
        <v>66</v>
      </c>
      <c r="AY16" s="119">
        <f t="shared" ca="1" si="25"/>
        <v>37</v>
      </c>
      <c r="AZ16" s="119">
        <f t="shared" ca="1" si="25"/>
        <v>19</v>
      </c>
      <c r="BA16" s="119">
        <f t="shared" ca="1" si="25"/>
        <v>28</v>
      </c>
      <c r="BB16" s="119">
        <f t="shared" ca="1" si="25"/>
        <v>66</v>
      </c>
      <c r="BC16" s="119">
        <f t="shared" ca="1" si="25"/>
        <v>56</v>
      </c>
      <c r="BD16" s="119">
        <f t="shared" ca="1" si="25"/>
        <v>7</v>
      </c>
      <c r="BE16" s="119">
        <f t="shared" ca="1" si="25"/>
        <v>34</v>
      </c>
      <c r="BF16" s="119">
        <f t="shared" ca="1" si="25"/>
        <v>19</v>
      </c>
      <c r="BG16" s="119">
        <f t="shared" ca="1" si="25"/>
        <v>13</v>
      </c>
      <c r="BH16" s="119">
        <f t="shared" ca="1" si="25"/>
        <v>23</v>
      </c>
      <c r="BI16" s="120">
        <f t="shared" ca="1" si="25"/>
        <v>47</v>
      </c>
    </row>
    <row r="17" spans="1:61" x14ac:dyDescent="0.2">
      <c r="A17" s="116">
        <v>14</v>
      </c>
      <c r="B17" s="117">
        <f t="shared" ref="B17:AG17" ca="1" si="26">IF(B114&gt;=B113,B114+1,B114)</f>
        <v>69</v>
      </c>
      <c r="C17" s="117">
        <f t="shared" ca="1" si="26"/>
        <v>51</v>
      </c>
      <c r="D17" s="117">
        <f t="shared" ca="1" si="26"/>
        <v>27</v>
      </c>
      <c r="E17" s="117">
        <f t="shared" ca="1" si="26"/>
        <v>58</v>
      </c>
      <c r="F17" s="117">
        <f t="shared" ca="1" si="26"/>
        <v>30</v>
      </c>
      <c r="G17" s="117">
        <f t="shared" ca="1" si="26"/>
        <v>79</v>
      </c>
      <c r="H17" s="117">
        <f t="shared" ca="1" si="26"/>
        <v>80</v>
      </c>
      <c r="I17" s="117">
        <f t="shared" ca="1" si="26"/>
        <v>75</v>
      </c>
      <c r="J17" s="117">
        <f t="shared" ca="1" si="26"/>
        <v>42</v>
      </c>
      <c r="K17" s="117">
        <f t="shared" ca="1" si="26"/>
        <v>1</v>
      </c>
      <c r="L17" s="117">
        <f t="shared" ca="1" si="26"/>
        <v>22</v>
      </c>
      <c r="M17" s="117">
        <f t="shared" ca="1" si="26"/>
        <v>49</v>
      </c>
      <c r="N17" s="117">
        <f t="shared" ca="1" si="26"/>
        <v>29</v>
      </c>
      <c r="O17" s="117">
        <f t="shared" ca="1" si="26"/>
        <v>72</v>
      </c>
      <c r="P17" s="117">
        <f t="shared" ca="1" si="26"/>
        <v>51</v>
      </c>
      <c r="Q17" s="117">
        <f t="shared" ca="1" si="26"/>
        <v>28</v>
      </c>
      <c r="R17" s="117">
        <f t="shared" ca="1" si="26"/>
        <v>19</v>
      </c>
      <c r="S17" s="117">
        <f t="shared" ca="1" si="26"/>
        <v>44</v>
      </c>
      <c r="T17" s="117">
        <f t="shared" ca="1" si="26"/>
        <v>49</v>
      </c>
      <c r="U17" s="117">
        <f t="shared" ca="1" si="26"/>
        <v>55</v>
      </c>
      <c r="V17" s="117">
        <f t="shared" ca="1" si="26"/>
        <v>2</v>
      </c>
      <c r="W17" s="117">
        <f t="shared" ca="1" si="26"/>
        <v>79</v>
      </c>
      <c r="X17" s="117">
        <f t="shared" ca="1" si="26"/>
        <v>54</v>
      </c>
      <c r="Y17" s="117">
        <f t="shared" ca="1" si="26"/>
        <v>42</v>
      </c>
      <c r="Z17" s="117">
        <f t="shared" ca="1" si="26"/>
        <v>28</v>
      </c>
      <c r="AA17" s="117">
        <f t="shared" ca="1" si="26"/>
        <v>48</v>
      </c>
      <c r="AB17" s="117">
        <f t="shared" ca="1" si="26"/>
        <v>50</v>
      </c>
      <c r="AC17" s="117">
        <f t="shared" ca="1" si="26"/>
        <v>29</v>
      </c>
      <c r="AD17" s="117">
        <f t="shared" ca="1" si="26"/>
        <v>56</v>
      </c>
      <c r="AE17" s="117">
        <f t="shared" ca="1" si="26"/>
        <v>25</v>
      </c>
      <c r="AF17" s="117">
        <f t="shared" ca="1" si="26"/>
        <v>8</v>
      </c>
      <c r="AG17" s="117">
        <f t="shared" ca="1" si="26"/>
        <v>62</v>
      </c>
      <c r="AH17" s="117">
        <f t="shared" ref="AH17:BI17" ca="1" si="27">IF(AH114&gt;=AH113,AH114+1,AH114)</f>
        <v>46</v>
      </c>
      <c r="AI17" s="117">
        <f t="shared" ca="1" si="27"/>
        <v>56</v>
      </c>
      <c r="AJ17" s="117">
        <f t="shared" ca="1" si="27"/>
        <v>72</v>
      </c>
      <c r="AK17" s="117">
        <f t="shared" ca="1" si="27"/>
        <v>59</v>
      </c>
      <c r="AL17" s="117">
        <f t="shared" ca="1" si="27"/>
        <v>25</v>
      </c>
      <c r="AM17" s="117">
        <f t="shared" ca="1" si="27"/>
        <v>22</v>
      </c>
      <c r="AN17" s="117">
        <f t="shared" ca="1" si="27"/>
        <v>15</v>
      </c>
      <c r="AO17" s="117">
        <f t="shared" ca="1" si="27"/>
        <v>36</v>
      </c>
      <c r="AP17" s="117">
        <f t="shared" ca="1" si="27"/>
        <v>70</v>
      </c>
      <c r="AQ17" s="117">
        <f t="shared" ca="1" si="27"/>
        <v>23</v>
      </c>
      <c r="AR17" s="117">
        <f t="shared" ca="1" si="27"/>
        <v>72</v>
      </c>
      <c r="AS17" s="117">
        <f t="shared" ca="1" si="27"/>
        <v>61</v>
      </c>
      <c r="AT17" s="117">
        <f t="shared" ca="1" si="27"/>
        <v>45</v>
      </c>
      <c r="AU17" s="117">
        <f t="shared" ca="1" si="27"/>
        <v>38</v>
      </c>
      <c r="AV17" s="117">
        <f t="shared" ca="1" si="27"/>
        <v>70</v>
      </c>
      <c r="AW17" s="117">
        <f t="shared" ca="1" si="27"/>
        <v>56</v>
      </c>
      <c r="AX17" s="117">
        <f t="shared" ca="1" si="27"/>
        <v>23</v>
      </c>
      <c r="AY17" s="117">
        <f t="shared" ca="1" si="27"/>
        <v>7</v>
      </c>
      <c r="AZ17" s="117">
        <f t="shared" ca="1" si="27"/>
        <v>61</v>
      </c>
      <c r="BA17" s="117">
        <f t="shared" ca="1" si="27"/>
        <v>35</v>
      </c>
      <c r="BB17" s="117">
        <f t="shared" ca="1" si="27"/>
        <v>3</v>
      </c>
      <c r="BC17" s="117">
        <f t="shared" ca="1" si="27"/>
        <v>81</v>
      </c>
      <c r="BD17" s="117">
        <f t="shared" ca="1" si="27"/>
        <v>41</v>
      </c>
      <c r="BE17" s="117">
        <f t="shared" ca="1" si="27"/>
        <v>49</v>
      </c>
      <c r="BF17" s="117">
        <f t="shared" ca="1" si="27"/>
        <v>32</v>
      </c>
      <c r="BG17" s="117">
        <f t="shared" ca="1" si="27"/>
        <v>18</v>
      </c>
      <c r="BH17" s="117">
        <f t="shared" ca="1" si="27"/>
        <v>14</v>
      </c>
      <c r="BI17" s="118">
        <f t="shared" ca="1" si="27"/>
        <v>17</v>
      </c>
    </row>
    <row r="18" spans="1:61" x14ac:dyDescent="0.2">
      <c r="A18" s="116">
        <v>15</v>
      </c>
      <c r="B18" s="119">
        <f t="shared" ref="B18:AG18" ca="1" si="28">IF(B115&gt;=MIN(B16,B17),IF((B115+1)&gt;=MAX(B16,B17),B115+2,B115+1),B115)</f>
        <v>52</v>
      </c>
      <c r="C18" s="119">
        <f t="shared" ca="1" si="28"/>
        <v>40</v>
      </c>
      <c r="D18" s="119">
        <f t="shared" ca="1" si="28"/>
        <v>21</v>
      </c>
      <c r="E18" s="119">
        <f t="shared" ca="1" si="28"/>
        <v>35</v>
      </c>
      <c r="F18" s="119">
        <f t="shared" ca="1" si="28"/>
        <v>29</v>
      </c>
      <c r="G18" s="119">
        <f t="shared" ca="1" si="28"/>
        <v>43</v>
      </c>
      <c r="H18" s="119">
        <f t="shared" ca="1" si="28"/>
        <v>40</v>
      </c>
      <c r="I18" s="119">
        <f t="shared" ca="1" si="28"/>
        <v>78</v>
      </c>
      <c r="J18" s="119">
        <f t="shared" ca="1" si="28"/>
        <v>37</v>
      </c>
      <c r="K18" s="119">
        <f t="shared" ca="1" si="28"/>
        <v>15</v>
      </c>
      <c r="L18" s="119">
        <f t="shared" ca="1" si="28"/>
        <v>36</v>
      </c>
      <c r="M18" s="119">
        <f t="shared" ca="1" si="28"/>
        <v>26</v>
      </c>
      <c r="N18" s="119">
        <f t="shared" ca="1" si="28"/>
        <v>76</v>
      </c>
      <c r="O18" s="119">
        <f t="shared" ca="1" si="28"/>
        <v>22</v>
      </c>
      <c r="P18" s="119">
        <f t="shared" ca="1" si="28"/>
        <v>64</v>
      </c>
      <c r="Q18" s="119">
        <f t="shared" ca="1" si="28"/>
        <v>52</v>
      </c>
      <c r="R18" s="119">
        <f t="shared" ca="1" si="28"/>
        <v>55</v>
      </c>
      <c r="S18" s="119">
        <f t="shared" ca="1" si="28"/>
        <v>35</v>
      </c>
      <c r="T18" s="119">
        <f t="shared" ca="1" si="28"/>
        <v>61</v>
      </c>
      <c r="U18" s="119">
        <f t="shared" ca="1" si="28"/>
        <v>39</v>
      </c>
      <c r="V18" s="119">
        <f t="shared" ca="1" si="28"/>
        <v>1</v>
      </c>
      <c r="W18" s="119">
        <f t="shared" ca="1" si="28"/>
        <v>16</v>
      </c>
      <c r="X18" s="119">
        <f t="shared" ca="1" si="28"/>
        <v>29</v>
      </c>
      <c r="Y18" s="119">
        <f t="shared" ca="1" si="28"/>
        <v>74</v>
      </c>
      <c r="Z18" s="119">
        <f t="shared" ca="1" si="28"/>
        <v>10</v>
      </c>
      <c r="AA18" s="119">
        <f t="shared" ca="1" si="28"/>
        <v>26</v>
      </c>
      <c r="AB18" s="119">
        <f t="shared" ca="1" si="28"/>
        <v>13</v>
      </c>
      <c r="AC18" s="119">
        <f t="shared" ca="1" si="28"/>
        <v>57</v>
      </c>
      <c r="AD18" s="119">
        <f t="shared" ca="1" si="28"/>
        <v>44</v>
      </c>
      <c r="AE18" s="119">
        <f t="shared" ca="1" si="28"/>
        <v>53</v>
      </c>
      <c r="AF18" s="119">
        <f t="shared" ca="1" si="28"/>
        <v>30</v>
      </c>
      <c r="AG18" s="119">
        <f t="shared" ca="1" si="28"/>
        <v>50</v>
      </c>
      <c r="AH18" s="119">
        <f t="shared" ref="AH18:BI18" ca="1" si="29">IF(AH115&gt;=MIN(AH16,AH17),IF((AH115+1)&gt;=MAX(AH16,AH17),AH115+2,AH115+1),AH115)</f>
        <v>72</v>
      </c>
      <c r="AI18" s="119">
        <f t="shared" ca="1" si="29"/>
        <v>23</v>
      </c>
      <c r="AJ18" s="119">
        <f t="shared" ca="1" si="29"/>
        <v>60</v>
      </c>
      <c r="AK18" s="119">
        <f t="shared" ca="1" si="29"/>
        <v>78</v>
      </c>
      <c r="AL18" s="119">
        <f t="shared" ca="1" si="29"/>
        <v>55</v>
      </c>
      <c r="AM18" s="119">
        <f t="shared" ca="1" si="29"/>
        <v>56</v>
      </c>
      <c r="AN18" s="119">
        <f t="shared" ca="1" si="29"/>
        <v>25</v>
      </c>
      <c r="AO18" s="119">
        <f t="shared" ca="1" si="29"/>
        <v>19</v>
      </c>
      <c r="AP18" s="119">
        <f t="shared" ca="1" si="29"/>
        <v>7</v>
      </c>
      <c r="AQ18" s="119">
        <f t="shared" ca="1" si="29"/>
        <v>26</v>
      </c>
      <c r="AR18" s="119">
        <f t="shared" ca="1" si="29"/>
        <v>73</v>
      </c>
      <c r="AS18" s="119">
        <f t="shared" ca="1" si="29"/>
        <v>51</v>
      </c>
      <c r="AT18" s="119">
        <f t="shared" ca="1" si="29"/>
        <v>59</v>
      </c>
      <c r="AU18" s="119">
        <f t="shared" ca="1" si="29"/>
        <v>50</v>
      </c>
      <c r="AV18" s="119">
        <f t="shared" ca="1" si="29"/>
        <v>77</v>
      </c>
      <c r="AW18" s="119">
        <f t="shared" ca="1" si="29"/>
        <v>53</v>
      </c>
      <c r="AX18" s="119">
        <f t="shared" ca="1" si="29"/>
        <v>47</v>
      </c>
      <c r="AY18" s="119">
        <f t="shared" ca="1" si="29"/>
        <v>36</v>
      </c>
      <c r="AZ18" s="119">
        <f t="shared" ca="1" si="29"/>
        <v>40</v>
      </c>
      <c r="BA18" s="119">
        <f t="shared" ca="1" si="29"/>
        <v>30</v>
      </c>
      <c r="BB18" s="119">
        <f t="shared" ca="1" si="29"/>
        <v>29</v>
      </c>
      <c r="BC18" s="119">
        <f t="shared" ca="1" si="29"/>
        <v>80</v>
      </c>
      <c r="BD18" s="119">
        <f t="shared" ca="1" si="29"/>
        <v>40</v>
      </c>
      <c r="BE18" s="119">
        <f t="shared" ca="1" si="29"/>
        <v>44</v>
      </c>
      <c r="BF18" s="119">
        <f t="shared" ca="1" si="29"/>
        <v>34</v>
      </c>
      <c r="BG18" s="119">
        <f t="shared" ca="1" si="29"/>
        <v>34</v>
      </c>
      <c r="BH18" s="119">
        <f t="shared" ca="1" si="29"/>
        <v>16</v>
      </c>
      <c r="BI18" s="120">
        <f t="shared" ca="1" si="29"/>
        <v>60</v>
      </c>
    </row>
    <row r="19" spans="1:61" x14ac:dyDescent="0.2">
      <c r="A19" s="116">
        <v>16</v>
      </c>
      <c r="B19" s="117">
        <f t="shared" ref="B19:AG19" ca="1" si="30">B116</f>
        <v>18</v>
      </c>
      <c r="C19" s="117">
        <f t="shared" ca="1" si="30"/>
        <v>13</v>
      </c>
      <c r="D19" s="117">
        <f t="shared" ca="1" si="30"/>
        <v>56</v>
      </c>
      <c r="E19" s="117">
        <f t="shared" ca="1" si="30"/>
        <v>1</v>
      </c>
      <c r="F19" s="117">
        <f t="shared" ca="1" si="30"/>
        <v>16</v>
      </c>
      <c r="G19" s="117">
        <f t="shared" ca="1" si="30"/>
        <v>79</v>
      </c>
      <c r="H19" s="117">
        <f t="shared" ca="1" si="30"/>
        <v>75</v>
      </c>
      <c r="I19" s="117">
        <f t="shared" ca="1" si="30"/>
        <v>2</v>
      </c>
      <c r="J19" s="117">
        <f t="shared" ca="1" si="30"/>
        <v>21</v>
      </c>
      <c r="K19" s="117">
        <f t="shared" ca="1" si="30"/>
        <v>11</v>
      </c>
      <c r="L19" s="117">
        <f t="shared" ca="1" si="30"/>
        <v>33</v>
      </c>
      <c r="M19" s="117">
        <f t="shared" ca="1" si="30"/>
        <v>17</v>
      </c>
      <c r="N19" s="117">
        <f t="shared" ca="1" si="30"/>
        <v>13</v>
      </c>
      <c r="O19" s="117">
        <f t="shared" ca="1" si="30"/>
        <v>14</v>
      </c>
      <c r="P19" s="117">
        <f t="shared" ca="1" si="30"/>
        <v>22</v>
      </c>
      <c r="Q19" s="117">
        <f t="shared" ca="1" si="30"/>
        <v>29</v>
      </c>
      <c r="R19" s="117">
        <f t="shared" ca="1" si="30"/>
        <v>12</v>
      </c>
      <c r="S19" s="117">
        <f t="shared" ca="1" si="30"/>
        <v>58</v>
      </c>
      <c r="T19" s="117">
        <f t="shared" ca="1" si="30"/>
        <v>13</v>
      </c>
      <c r="U19" s="117">
        <f t="shared" ca="1" si="30"/>
        <v>55</v>
      </c>
      <c r="V19" s="117">
        <f t="shared" ca="1" si="30"/>
        <v>36</v>
      </c>
      <c r="W19" s="117">
        <f t="shared" ca="1" si="30"/>
        <v>18</v>
      </c>
      <c r="X19" s="117">
        <f t="shared" ca="1" si="30"/>
        <v>12</v>
      </c>
      <c r="Y19" s="117">
        <f t="shared" ca="1" si="30"/>
        <v>50</v>
      </c>
      <c r="Z19" s="117">
        <f t="shared" ca="1" si="30"/>
        <v>39</v>
      </c>
      <c r="AA19" s="117">
        <f t="shared" ca="1" si="30"/>
        <v>55</v>
      </c>
      <c r="AB19" s="117">
        <f t="shared" ca="1" si="30"/>
        <v>79</v>
      </c>
      <c r="AC19" s="117">
        <f t="shared" ca="1" si="30"/>
        <v>17</v>
      </c>
      <c r="AD19" s="117">
        <f t="shared" ca="1" si="30"/>
        <v>51</v>
      </c>
      <c r="AE19" s="117">
        <f t="shared" ca="1" si="30"/>
        <v>12</v>
      </c>
      <c r="AF19" s="117">
        <f t="shared" ca="1" si="30"/>
        <v>58</v>
      </c>
      <c r="AG19" s="117">
        <f t="shared" ca="1" si="30"/>
        <v>10</v>
      </c>
      <c r="AH19" s="117">
        <f t="shared" ref="AH19:BI19" ca="1" si="31">AH116</f>
        <v>18</v>
      </c>
      <c r="AI19" s="117">
        <f t="shared" ca="1" si="31"/>
        <v>55</v>
      </c>
      <c r="AJ19" s="117">
        <f t="shared" ca="1" si="31"/>
        <v>65</v>
      </c>
      <c r="AK19" s="117">
        <f t="shared" ca="1" si="31"/>
        <v>56</v>
      </c>
      <c r="AL19" s="117">
        <f t="shared" ca="1" si="31"/>
        <v>11</v>
      </c>
      <c r="AM19" s="117">
        <f t="shared" ca="1" si="31"/>
        <v>54</v>
      </c>
      <c r="AN19" s="117">
        <f t="shared" ca="1" si="31"/>
        <v>50</v>
      </c>
      <c r="AO19" s="117">
        <f t="shared" ca="1" si="31"/>
        <v>72</v>
      </c>
      <c r="AP19" s="117">
        <f t="shared" ca="1" si="31"/>
        <v>54</v>
      </c>
      <c r="AQ19" s="117">
        <f t="shared" ca="1" si="31"/>
        <v>2</v>
      </c>
      <c r="AR19" s="117">
        <f t="shared" ca="1" si="31"/>
        <v>43</v>
      </c>
      <c r="AS19" s="117">
        <f t="shared" ca="1" si="31"/>
        <v>27</v>
      </c>
      <c r="AT19" s="117">
        <f t="shared" ca="1" si="31"/>
        <v>7</v>
      </c>
      <c r="AU19" s="117">
        <f t="shared" ca="1" si="31"/>
        <v>44</v>
      </c>
      <c r="AV19" s="117">
        <f t="shared" ca="1" si="31"/>
        <v>20</v>
      </c>
      <c r="AW19" s="117">
        <f t="shared" ca="1" si="31"/>
        <v>12</v>
      </c>
      <c r="AX19" s="117">
        <f t="shared" ca="1" si="31"/>
        <v>64</v>
      </c>
      <c r="AY19" s="117">
        <f t="shared" ca="1" si="31"/>
        <v>33</v>
      </c>
      <c r="AZ19" s="117">
        <f t="shared" ca="1" si="31"/>
        <v>69</v>
      </c>
      <c r="BA19" s="117">
        <f t="shared" ca="1" si="31"/>
        <v>46</v>
      </c>
      <c r="BB19" s="117">
        <f t="shared" ca="1" si="31"/>
        <v>72</v>
      </c>
      <c r="BC19" s="117">
        <f t="shared" ca="1" si="31"/>
        <v>37</v>
      </c>
      <c r="BD19" s="117">
        <f t="shared" ca="1" si="31"/>
        <v>73</v>
      </c>
      <c r="BE19" s="117">
        <f t="shared" ca="1" si="31"/>
        <v>48</v>
      </c>
      <c r="BF19" s="117">
        <f t="shared" ca="1" si="31"/>
        <v>43</v>
      </c>
      <c r="BG19" s="117">
        <f t="shared" ca="1" si="31"/>
        <v>79</v>
      </c>
      <c r="BH19" s="117">
        <f t="shared" ca="1" si="31"/>
        <v>35</v>
      </c>
      <c r="BI19" s="118">
        <f t="shared" ca="1" si="31"/>
        <v>75</v>
      </c>
    </row>
    <row r="20" spans="1:61" x14ac:dyDescent="0.2">
      <c r="A20" s="116">
        <v>17</v>
      </c>
      <c r="B20" s="119">
        <f t="shared" ref="B20:AG20" ca="1" si="32">IF(B117&gt;=B116,B117+1,B117)</f>
        <v>56</v>
      </c>
      <c r="C20" s="119">
        <f t="shared" ca="1" si="32"/>
        <v>37</v>
      </c>
      <c r="D20" s="119">
        <f t="shared" ca="1" si="32"/>
        <v>1</v>
      </c>
      <c r="E20" s="119">
        <f t="shared" ca="1" si="32"/>
        <v>17</v>
      </c>
      <c r="F20" s="119">
        <f t="shared" ca="1" si="32"/>
        <v>72</v>
      </c>
      <c r="G20" s="119">
        <f t="shared" ca="1" si="32"/>
        <v>44</v>
      </c>
      <c r="H20" s="119">
        <f t="shared" ca="1" si="32"/>
        <v>42</v>
      </c>
      <c r="I20" s="119">
        <f t="shared" ca="1" si="32"/>
        <v>35</v>
      </c>
      <c r="J20" s="119">
        <f t="shared" ca="1" si="32"/>
        <v>22</v>
      </c>
      <c r="K20" s="119">
        <f t="shared" ca="1" si="32"/>
        <v>49</v>
      </c>
      <c r="L20" s="119">
        <f t="shared" ca="1" si="32"/>
        <v>55</v>
      </c>
      <c r="M20" s="119">
        <f t="shared" ca="1" si="32"/>
        <v>56</v>
      </c>
      <c r="N20" s="119">
        <f t="shared" ca="1" si="32"/>
        <v>79</v>
      </c>
      <c r="O20" s="119">
        <f t="shared" ca="1" si="32"/>
        <v>75</v>
      </c>
      <c r="P20" s="119">
        <f t="shared" ca="1" si="32"/>
        <v>51</v>
      </c>
      <c r="Q20" s="119">
        <f t="shared" ca="1" si="32"/>
        <v>53</v>
      </c>
      <c r="R20" s="119">
        <f t="shared" ca="1" si="32"/>
        <v>41</v>
      </c>
      <c r="S20" s="119">
        <f t="shared" ca="1" si="32"/>
        <v>68</v>
      </c>
      <c r="T20" s="119">
        <f t="shared" ca="1" si="32"/>
        <v>65</v>
      </c>
      <c r="U20" s="119">
        <f t="shared" ca="1" si="32"/>
        <v>73</v>
      </c>
      <c r="V20" s="119">
        <f t="shared" ca="1" si="32"/>
        <v>52</v>
      </c>
      <c r="W20" s="119">
        <f t="shared" ca="1" si="32"/>
        <v>2</v>
      </c>
      <c r="X20" s="119">
        <f t="shared" ca="1" si="32"/>
        <v>36</v>
      </c>
      <c r="Y20" s="119">
        <f t="shared" ca="1" si="32"/>
        <v>64</v>
      </c>
      <c r="Z20" s="119">
        <f t="shared" ca="1" si="32"/>
        <v>60</v>
      </c>
      <c r="AA20" s="119">
        <f t="shared" ca="1" si="32"/>
        <v>10</v>
      </c>
      <c r="AB20" s="119">
        <f t="shared" ca="1" si="32"/>
        <v>36</v>
      </c>
      <c r="AC20" s="119">
        <f t="shared" ca="1" si="32"/>
        <v>57</v>
      </c>
      <c r="AD20" s="119">
        <f t="shared" ca="1" si="32"/>
        <v>59</v>
      </c>
      <c r="AE20" s="119">
        <f t="shared" ca="1" si="32"/>
        <v>36</v>
      </c>
      <c r="AF20" s="119">
        <f t="shared" ca="1" si="32"/>
        <v>7</v>
      </c>
      <c r="AG20" s="119">
        <f t="shared" ca="1" si="32"/>
        <v>48</v>
      </c>
      <c r="AH20" s="119">
        <f t="shared" ref="AH20:BI20" ca="1" si="33">IF(AH117&gt;=AH116,AH117+1,AH117)</f>
        <v>41</v>
      </c>
      <c r="AI20" s="119">
        <f t="shared" ca="1" si="33"/>
        <v>74</v>
      </c>
      <c r="AJ20" s="119">
        <f t="shared" ca="1" si="33"/>
        <v>77</v>
      </c>
      <c r="AK20" s="119">
        <f t="shared" ca="1" si="33"/>
        <v>79</v>
      </c>
      <c r="AL20" s="119">
        <f t="shared" ca="1" si="33"/>
        <v>72</v>
      </c>
      <c r="AM20" s="119">
        <f t="shared" ca="1" si="33"/>
        <v>19</v>
      </c>
      <c r="AN20" s="119">
        <f t="shared" ca="1" si="33"/>
        <v>67</v>
      </c>
      <c r="AO20" s="119">
        <f t="shared" ca="1" si="33"/>
        <v>68</v>
      </c>
      <c r="AP20" s="119">
        <f t="shared" ca="1" si="33"/>
        <v>38</v>
      </c>
      <c r="AQ20" s="119">
        <f t="shared" ca="1" si="33"/>
        <v>40</v>
      </c>
      <c r="AR20" s="119">
        <f t="shared" ca="1" si="33"/>
        <v>2</v>
      </c>
      <c r="AS20" s="119">
        <f t="shared" ca="1" si="33"/>
        <v>56</v>
      </c>
      <c r="AT20" s="119">
        <f t="shared" ca="1" si="33"/>
        <v>3</v>
      </c>
      <c r="AU20" s="119">
        <f t="shared" ca="1" si="33"/>
        <v>46</v>
      </c>
      <c r="AV20" s="119">
        <f t="shared" ca="1" si="33"/>
        <v>1</v>
      </c>
      <c r="AW20" s="119">
        <f t="shared" ca="1" si="33"/>
        <v>33</v>
      </c>
      <c r="AX20" s="119">
        <f t="shared" ca="1" si="33"/>
        <v>20</v>
      </c>
      <c r="AY20" s="119">
        <f t="shared" ca="1" si="33"/>
        <v>36</v>
      </c>
      <c r="AZ20" s="119">
        <f t="shared" ca="1" si="33"/>
        <v>25</v>
      </c>
      <c r="BA20" s="119">
        <f t="shared" ca="1" si="33"/>
        <v>1</v>
      </c>
      <c r="BB20" s="119">
        <f t="shared" ca="1" si="33"/>
        <v>2</v>
      </c>
      <c r="BC20" s="119">
        <f t="shared" ca="1" si="33"/>
        <v>79</v>
      </c>
      <c r="BD20" s="119">
        <f t="shared" ca="1" si="33"/>
        <v>42</v>
      </c>
      <c r="BE20" s="119">
        <f t="shared" ca="1" si="33"/>
        <v>65</v>
      </c>
      <c r="BF20" s="119">
        <f t="shared" ca="1" si="33"/>
        <v>74</v>
      </c>
      <c r="BG20" s="119">
        <f t="shared" ca="1" si="33"/>
        <v>17</v>
      </c>
      <c r="BH20" s="119">
        <f t="shared" ca="1" si="33"/>
        <v>12</v>
      </c>
      <c r="BI20" s="120">
        <f t="shared" ca="1" si="33"/>
        <v>28</v>
      </c>
    </row>
    <row r="21" spans="1:61" x14ac:dyDescent="0.2">
      <c r="A21" s="116">
        <v>18</v>
      </c>
      <c r="B21" s="117">
        <f t="shared" ref="B21:AG21" ca="1" si="34">IF(B118&gt;=MIN(B19,B20),IF((B118+1)&gt;=MAX(B19,B20),B118+2,B118+1),B118)</f>
        <v>59</v>
      </c>
      <c r="C21" s="117">
        <f t="shared" ca="1" si="34"/>
        <v>45</v>
      </c>
      <c r="D21" s="117">
        <f t="shared" ca="1" si="34"/>
        <v>5</v>
      </c>
      <c r="E21" s="117">
        <f t="shared" ca="1" si="34"/>
        <v>75</v>
      </c>
      <c r="F21" s="117">
        <f t="shared" ca="1" si="34"/>
        <v>15</v>
      </c>
      <c r="G21" s="117">
        <f t="shared" ca="1" si="34"/>
        <v>4</v>
      </c>
      <c r="H21" s="117">
        <f t="shared" ca="1" si="34"/>
        <v>14</v>
      </c>
      <c r="I21" s="117">
        <f t="shared" ca="1" si="34"/>
        <v>3</v>
      </c>
      <c r="J21" s="117">
        <f t="shared" ca="1" si="34"/>
        <v>50</v>
      </c>
      <c r="K21" s="117">
        <f t="shared" ca="1" si="34"/>
        <v>6</v>
      </c>
      <c r="L21" s="117">
        <f t="shared" ca="1" si="34"/>
        <v>12</v>
      </c>
      <c r="M21" s="117">
        <f t="shared" ca="1" si="34"/>
        <v>43</v>
      </c>
      <c r="N21" s="117">
        <f t="shared" ca="1" si="34"/>
        <v>23</v>
      </c>
      <c r="O21" s="117">
        <f t="shared" ca="1" si="34"/>
        <v>11</v>
      </c>
      <c r="P21" s="117">
        <f t="shared" ca="1" si="34"/>
        <v>69</v>
      </c>
      <c r="Q21" s="117">
        <f t="shared" ca="1" si="34"/>
        <v>64</v>
      </c>
      <c r="R21" s="117">
        <f t="shared" ca="1" si="34"/>
        <v>72</v>
      </c>
      <c r="S21" s="117">
        <f t="shared" ca="1" si="34"/>
        <v>74</v>
      </c>
      <c r="T21" s="117">
        <f t="shared" ca="1" si="34"/>
        <v>48</v>
      </c>
      <c r="U21" s="117">
        <f t="shared" ca="1" si="34"/>
        <v>65</v>
      </c>
      <c r="V21" s="117">
        <f t="shared" ca="1" si="34"/>
        <v>78</v>
      </c>
      <c r="W21" s="117">
        <f t="shared" ca="1" si="34"/>
        <v>29</v>
      </c>
      <c r="X21" s="117">
        <f t="shared" ca="1" si="34"/>
        <v>46</v>
      </c>
      <c r="Y21" s="117">
        <f t="shared" ca="1" si="34"/>
        <v>80</v>
      </c>
      <c r="Z21" s="117">
        <f t="shared" ca="1" si="34"/>
        <v>66</v>
      </c>
      <c r="AA21" s="117">
        <f t="shared" ca="1" si="34"/>
        <v>65</v>
      </c>
      <c r="AB21" s="117">
        <f t="shared" ca="1" si="34"/>
        <v>12</v>
      </c>
      <c r="AC21" s="117">
        <f t="shared" ca="1" si="34"/>
        <v>15</v>
      </c>
      <c r="AD21" s="117">
        <f t="shared" ca="1" si="34"/>
        <v>17</v>
      </c>
      <c r="AE21" s="117">
        <f t="shared" ca="1" si="34"/>
        <v>41</v>
      </c>
      <c r="AF21" s="117">
        <f t="shared" ca="1" si="34"/>
        <v>66</v>
      </c>
      <c r="AG21" s="117">
        <f t="shared" ca="1" si="34"/>
        <v>53</v>
      </c>
      <c r="AH21" s="117">
        <f t="shared" ref="AH21:BI21" ca="1" si="35">IF(AH118&gt;=MIN(AH19,AH20),IF((AH118+1)&gt;=MAX(AH19,AH20),AH118+2,AH118+1),AH118)</f>
        <v>42</v>
      </c>
      <c r="AI21" s="117">
        <f t="shared" ca="1" si="35"/>
        <v>61</v>
      </c>
      <c r="AJ21" s="117">
        <f t="shared" ca="1" si="35"/>
        <v>78</v>
      </c>
      <c r="AK21" s="117">
        <f t="shared" ca="1" si="35"/>
        <v>14</v>
      </c>
      <c r="AL21" s="117">
        <f t="shared" ca="1" si="35"/>
        <v>47</v>
      </c>
      <c r="AM21" s="117">
        <f t="shared" ca="1" si="35"/>
        <v>55</v>
      </c>
      <c r="AN21" s="117">
        <f t="shared" ca="1" si="35"/>
        <v>12</v>
      </c>
      <c r="AO21" s="117">
        <f t="shared" ca="1" si="35"/>
        <v>1</v>
      </c>
      <c r="AP21" s="117">
        <f t="shared" ca="1" si="35"/>
        <v>3</v>
      </c>
      <c r="AQ21" s="117">
        <f t="shared" ca="1" si="35"/>
        <v>34</v>
      </c>
      <c r="AR21" s="117">
        <f t="shared" ca="1" si="35"/>
        <v>38</v>
      </c>
      <c r="AS21" s="117">
        <f t="shared" ca="1" si="35"/>
        <v>14</v>
      </c>
      <c r="AT21" s="117">
        <f t="shared" ca="1" si="35"/>
        <v>5</v>
      </c>
      <c r="AU21" s="117">
        <f t="shared" ca="1" si="35"/>
        <v>38</v>
      </c>
      <c r="AV21" s="117">
        <f t="shared" ca="1" si="35"/>
        <v>56</v>
      </c>
      <c r="AW21" s="117">
        <f t="shared" ca="1" si="35"/>
        <v>48</v>
      </c>
      <c r="AX21" s="117">
        <f t="shared" ca="1" si="35"/>
        <v>9</v>
      </c>
      <c r="AY21" s="117">
        <f t="shared" ca="1" si="35"/>
        <v>57</v>
      </c>
      <c r="AZ21" s="117">
        <f t="shared" ca="1" si="35"/>
        <v>54</v>
      </c>
      <c r="BA21" s="117">
        <f t="shared" ca="1" si="35"/>
        <v>59</v>
      </c>
      <c r="BB21" s="117">
        <f t="shared" ca="1" si="35"/>
        <v>59</v>
      </c>
      <c r="BC21" s="117">
        <f t="shared" ca="1" si="35"/>
        <v>25</v>
      </c>
      <c r="BD21" s="117">
        <f t="shared" ca="1" si="35"/>
        <v>65</v>
      </c>
      <c r="BE21" s="117">
        <f t="shared" ca="1" si="35"/>
        <v>8</v>
      </c>
      <c r="BF21" s="117">
        <f t="shared" ca="1" si="35"/>
        <v>65</v>
      </c>
      <c r="BG21" s="117">
        <f t="shared" ca="1" si="35"/>
        <v>1</v>
      </c>
      <c r="BH21" s="117">
        <f t="shared" ca="1" si="35"/>
        <v>68</v>
      </c>
      <c r="BI21" s="118">
        <f t="shared" ca="1" si="35"/>
        <v>1</v>
      </c>
    </row>
    <row r="22" spans="1:61" x14ac:dyDescent="0.2">
      <c r="A22" s="116">
        <v>19</v>
      </c>
      <c r="B22" s="119">
        <f t="shared" ref="B22:AG22" ca="1" si="36">B119</f>
        <v>71</v>
      </c>
      <c r="C22" s="119">
        <f t="shared" ca="1" si="36"/>
        <v>45</v>
      </c>
      <c r="D22" s="119">
        <f t="shared" ca="1" si="36"/>
        <v>3</v>
      </c>
      <c r="E22" s="119">
        <f t="shared" ca="1" si="36"/>
        <v>30</v>
      </c>
      <c r="F22" s="119">
        <f t="shared" ca="1" si="36"/>
        <v>17</v>
      </c>
      <c r="G22" s="119">
        <f t="shared" ca="1" si="36"/>
        <v>71</v>
      </c>
      <c r="H22" s="119">
        <f t="shared" ca="1" si="36"/>
        <v>56</v>
      </c>
      <c r="I22" s="119">
        <f t="shared" ca="1" si="36"/>
        <v>5</v>
      </c>
      <c r="J22" s="119">
        <f t="shared" ca="1" si="36"/>
        <v>10</v>
      </c>
      <c r="K22" s="119">
        <f t="shared" ca="1" si="36"/>
        <v>28</v>
      </c>
      <c r="L22" s="119">
        <f t="shared" ca="1" si="36"/>
        <v>47</v>
      </c>
      <c r="M22" s="119">
        <f t="shared" ca="1" si="36"/>
        <v>31</v>
      </c>
      <c r="N22" s="119">
        <f t="shared" ca="1" si="36"/>
        <v>43</v>
      </c>
      <c r="O22" s="119">
        <f t="shared" ca="1" si="36"/>
        <v>14</v>
      </c>
      <c r="P22" s="119">
        <f t="shared" ca="1" si="36"/>
        <v>60</v>
      </c>
      <c r="Q22" s="119">
        <f t="shared" ca="1" si="36"/>
        <v>80</v>
      </c>
      <c r="R22" s="119">
        <f t="shared" ca="1" si="36"/>
        <v>73</v>
      </c>
      <c r="S22" s="119">
        <f t="shared" ca="1" si="36"/>
        <v>7</v>
      </c>
      <c r="T22" s="119">
        <f t="shared" ca="1" si="36"/>
        <v>40</v>
      </c>
      <c r="U22" s="119">
        <f t="shared" ca="1" si="36"/>
        <v>39</v>
      </c>
      <c r="V22" s="119">
        <f t="shared" ca="1" si="36"/>
        <v>74</v>
      </c>
      <c r="W22" s="119">
        <f t="shared" ca="1" si="36"/>
        <v>23</v>
      </c>
      <c r="X22" s="119">
        <f t="shared" ca="1" si="36"/>
        <v>7</v>
      </c>
      <c r="Y22" s="119">
        <f t="shared" ca="1" si="36"/>
        <v>69</v>
      </c>
      <c r="Z22" s="119">
        <f t="shared" ca="1" si="36"/>
        <v>37</v>
      </c>
      <c r="AA22" s="119">
        <f t="shared" ca="1" si="36"/>
        <v>18</v>
      </c>
      <c r="AB22" s="119">
        <f t="shared" ca="1" si="36"/>
        <v>13</v>
      </c>
      <c r="AC22" s="119">
        <f t="shared" ca="1" si="36"/>
        <v>30</v>
      </c>
      <c r="AD22" s="119">
        <f t="shared" ca="1" si="36"/>
        <v>22</v>
      </c>
      <c r="AE22" s="119">
        <f t="shared" ca="1" si="36"/>
        <v>7</v>
      </c>
      <c r="AF22" s="119">
        <f t="shared" ca="1" si="36"/>
        <v>10</v>
      </c>
      <c r="AG22" s="119">
        <f t="shared" ca="1" si="36"/>
        <v>52</v>
      </c>
      <c r="AH22" s="119">
        <f t="shared" ref="AH22:BI22" ca="1" si="37">AH119</f>
        <v>21</v>
      </c>
      <c r="AI22" s="119">
        <f t="shared" ca="1" si="37"/>
        <v>35</v>
      </c>
      <c r="AJ22" s="119">
        <f t="shared" ca="1" si="37"/>
        <v>1</v>
      </c>
      <c r="AK22" s="119">
        <f t="shared" ca="1" si="37"/>
        <v>7</v>
      </c>
      <c r="AL22" s="119">
        <f t="shared" ca="1" si="37"/>
        <v>59</v>
      </c>
      <c r="AM22" s="119">
        <f t="shared" ca="1" si="37"/>
        <v>38</v>
      </c>
      <c r="AN22" s="119">
        <f t="shared" ca="1" si="37"/>
        <v>37</v>
      </c>
      <c r="AO22" s="119">
        <f t="shared" ca="1" si="37"/>
        <v>35</v>
      </c>
      <c r="AP22" s="119">
        <f t="shared" ca="1" si="37"/>
        <v>63</v>
      </c>
      <c r="AQ22" s="119">
        <f t="shared" ca="1" si="37"/>
        <v>80</v>
      </c>
      <c r="AR22" s="119">
        <f t="shared" ca="1" si="37"/>
        <v>17</v>
      </c>
      <c r="AS22" s="119">
        <f t="shared" ca="1" si="37"/>
        <v>68</v>
      </c>
      <c r="AT22" s="119">
        <f t="shared" ca="1" si="37"/>
        <v>18</v>
      </c>
      <c r="AU22" s="119">
        <f t="shared" ca="1" si="37"/>
        <v>12</v>
      </c>
      <c r="AV22" s="119">
        <f t="shared" ca="1" si="37"/>
        <v>68</v>
      </c>
      <c r="AW22" s="119">
        <f t="shared" ca="1" si="37"/>
        <v>60</v>
      </c>
      <c r="AX22" s="119">
        <f t="shared" ca="1" si="37"/>
        <v>64</v>
      </c>
      <c r="AY22" s="119">
        <f t="shared" ca="1" si="37"/>
        <v>25</v>
      </c>
      <c r="AZ22" s="119">
        <f t="shared" ca="1" si="37"/>
        <v>31</v>
      </c>
      <c r="BA22" s="119">
        <f t="shared" ca="1" si="37"/>
        <v>43</v>
      </c>
      <c r="BB22" s="119">
        <f t="shared" ca="1" si="37"/>
        <v>17</v>
      </c>
      <c r="BC22" s="119">
        <f t="shared" ca="1" si="37"/>
        <v>42</v>
      </c>
      <c r="BD22" s="119">
        <f t="shared" ca="1" si="37"/>
        <v>31</v>
      </c>
      <c r="BE22" s="119">
        <f t="shared" ca="1" si="37"/>
        <v>27</v>
      </c>
      <c r="BF22" s="119">
        <f t="shared" ca="1" si="37"/>
        <v>19</v>
      </c>
      <c r="BG22" s="119">
        <f t="shared" ca="1" si="37"/>
        <v>16</v>
      </c>
      <c r="BH22" s="119">
        <f t="shared" ca="1" si="37"/>
        <v>74</v>
      </c>
      <c r="BI22" s="120">
        <f t="shared" ca="1" si="37"/>
        <v>11</v>
      </c>
    </row>
    <row r="23" spans="1:61" x14ac:dyDescent="0.2">
      <c r="A23" s="116">
        <v>20</v>
      </c>
      <c r="B23" s="117">
        <f t="shared" ref="B23:AG23" ca="1" si="38">IF(B120&gt;=B119,B120+1,B120)</f>
        <v>18</v>
      </c>
      <c r="C23" s="117">
        <f t="shared" ca="1" si="38"/>
        <v>60</v>
      </c>
      <c r="D23" s="117">
        <f t="shared" ca="1" si="38"/>
        <v>53</v>
      </c>
      <c r="E23" s="117">
        <f t="shared" ca="1" si="38"/>
        <v>20</v>
      </c>
      <c r="F23" s="117">
        <f t="shared" ca="1" si="38"/>
        <v>18</v>
      </c>
      <c r="G23" s="117">
        <f t="shared" ca="1" si="38"/>
        <v>69</v>
      </c>
      <c r="H23" s="117">
        <f t="shared" ca="1" si="38"/>
        <v>77</v>
      </c>
      <c r="I23" s="117">
        <f t="shared" ca="1" si="38"/>
        <v>73</v>
      </c>
      <c r="J23" s="117">
        <f t="shared" ca="1" si="38"/>
        <v>67</v>
      </c>
      <c r="K23" s="117">
        <f t="shared" ca="1" si="38"/>
        <v>41</v>
      </c>
      <c r="L23" s="117">
        <f t="shared" ca="1" si="38"/>
        <v>42</v>
      </c>
      <c r="M23" s="117">
        <f t="shared" ca="1" si="38"/>
        <v>33</v>
      </c>
      <c r="N23" s="117">
        <f t="shared" ca="1" si="38"/>
        <v>41</v>
      </c>
      <c r="O23" s="117">
        <f t="shared" ca="1" si="38"/>
        <v>28</v>
      </c>
      <c r="P23" s="117">
        <f t="shared" ca="1" si="38"/>
        <v>73</v>
      </c>
      <c r="Q23" s="117">
        <f t="shared" ca="1" si="38"/>
        <v>38</v>
      </c>
      <c r="R23" s="117">
        <f t="shared" ca="1" si="38"/>
        <v>62</v>
      </c>
      <c r="S23" s="117">
        <f t="shared" ca="1" si="38"/>
        <v>60</v>
      </c>
      <c r="T23" s="117">
        <f t="shared" ca="1" si="38"/>
        <v>48</v>
      </c>
      <c r="U23" s="117">
        <f t="shared" ca="1" si="38"/>
        <v>62</v>
      </c>
      <c r="V23" s="117">
        <f t="shared" ca="1" si="38"/>
        <v>29</v>
      </c>
      <c r="W23" s="117">
        <f t="shared" ca="1" si="38"/>
        <v>13</v>
      </c>
      <c r="X23" s="117">
        <f t="shared" ca="1" si="38"/>
        <v>16</v>
      </c>
      <c r="Y23" s="117">
        <f t="shared" ca="1" si="38"/>
        <v>27</v>
      </c>
      <c r="Z23" s="117">
        <f t="shared" ca="1" si="38"/>
        <v>75</v>
      </c>
      <c r="AA23" s="117">
        <f t="shared" ca="1" si="38"/>
        <v>11</v>
      </c>
      <c r="AB23" s="117">
        <f t="shared" ca="1" si="38"/>
        <v>8</v>
      </c>
      <c r="AC23" s="117">
        <f t="shared" ca="1" si="38"/>
        <v>27</v>
      </c>
      <c r="AD23" s="117">
        <f t="shared" ca="1" si="38"/>
        <v>79</v>
      </c>
      <c r="AE23" s="117">
        <f t="shared" ca="1" si="38"/>
        <v>47</v>
      </c>
      <c r="AF23" s="117">
        <f t="shared" ca="1" si="38"/>
        <v>27</v>
      </c>
      <c r="AG23" s="117">
        <f t="shared" ca="1" si="38"/>
        <v>7</v>
      </c>
      <c r="AH23" s="117">
        <f t="shared" ref="AH23:BI23" ca="1" si="39">IF(AH120&gt;=AH119,AH120+1,AH120)</f>
        <v>3</v>
      </c>
      <c r="AI23" s="117">
        <f t="shared" ca="1" si="39"/>
        <v>43</v>
      </c>
      <c r="AJ23" s="117">
        <f t="shared" ca="1" si="39"/>
        <v>26</v>
      </c>
      <c r="AK23" s="117">
        <f t="shared" ca="1" si="39"/>
        <v>47</v>
      </c>
      <c r="AL23" s="117">
        <f t="shared" ca="1" si="39"/>
        <v>38</v>
      </c>
      <c r="AM23" s="117">
        <f t="shared" ca="1" si="39"/>
        <v>61</v>
      </c>
      <c r="AN23" s="117">
        <f t="shared" ca="1" si="39"/>
        <v>76</v>
      </c>
      <c r="AO23" s="117">
        <f t="shared" ca="1" si="39"/>
        <v>45</v>
      </c>
      <c r="AP23" s="117">
        <f t="shared" ca="1" si="39"/>
        <v>48</v>
      </c>
      <c r="AQ23" s="117">
        <f t="shared" ca="1" si="39"/>
        <v>65</v>
      </c>
      <c r="AR23" s="117">
        <f t="shared" ca="1" si="39"/>
        <v>4</v>
      </c>
      <c r="AS23" s="117">
        <f t="shared" ca="1" si="39"/>
        <v>17</v>
      </c>
      <c r="AT23" s="117">
        <f t="shared" ca="1" si="39"/>
        <v>56</v>
      </c>
      <c r="AU23" s="117">
        <f t="shared" ca="1" si="39"/>
        <v>14</v>
      </c>
      <c r="AV23" s="117">
        <f t="shared" ca="1" si="39"/>
        <v>78</v>
      </c>
      <c r="AW23" s="117">
        <f t="shared" ca="1" si="39"/>
        <v>68</v>
      </c>
      <c r="AX23" s="117">
        <f t="shared" ca="1" si="39"/>
        <v>52</v>
      </c>
      <c r="AY23" s="117">
        <f t="shared" ca="1" si="39"/>
        <v>35</v>
      </c>
      <c r="AZ23" s="117">
        <f t="shared" ca="1" si="39"/>
        <v>76</v>
      </c>
      <c r="BA23" s="117">
        <f t="shared" ca="1" si="39"/>
        <v>9</v>
      </c>
      <c r="BB23" s="117">
        <f t="shared" ca="1" si="39"/>
        <v>44</v>
      </c>
      <c r="BC23" s="117">
        <f t="shared" ca="1" si="39"/>
        <v>14</v>
      </c>
      <c r="BD23" s="117">
        <f t="shared" ca="1" si="39"/>
        <v>53</v>
      </c>
      <c r="BE23" s="117">
        <f t="shared" ca="1" si="39"/>
        <v>21</v>
      </c>
      <c r="BF23" s="117">
        <f t="shared" ca="1" si="39"/>
        <v>31</v>
      </c>
      <c r="BG23" s="117">
        <f t="shared" ca="1" si="39"/>
        <v>31</v>
      </c>
      <c r="BH23" s="117">
        <f t="shared" ca="1" si="39"/>
        <v>61</v>
      </c>
      <c r="BI23" s="118">
        <f t="shared" ca="1" si="39"/>
        <v>6</v>
      </c>
    </row>
    <row r="24" spans="1:61" x14ac:dyDescent="0.2">
      <c r="A24" s="116">
        <v>21</v>
      </c>
      <c r="B24" s="119">
        <f t="shared" ref="B24:AG24" ca="1" si="40">IF(B121&gt;=MIN(B22,B23),IF((B121+1)&gt;=MAX(B22,B23),B121+2,B121+1),B121)</f>
        <v>16</v>
      </c>
      <c r="C24" s="119">
        <f t="shared" ca="1" si="40"/>
        <v>23</v>
      </c>
      <c r="D24" s="119">
        <f t="shared" ca="1" si="40"/>
        <v>11</v>
      </c>
      <c r="E24" s="119">
        <f t="shared" ca="1" si="40"/>
        <v>24</v>
      </c>
      <c r="F24" s="119">
        <f t="shared" ca="1" si="40"/>
        <v>27</v>
      </c>
      <c r="G24" s="119">
        <f t="shared" ca="1" si="40"/>
        <v>56</v>
      </c>
      <c r="H24" s="119">
        <f t="shared" ca="1" si="40"/>
        <v>36</v>
      </c>
      <c r="I24" s="119">
        <f t="shared" ca="1" si="40"/>
        <v>78</v>
      </c>
      <c r="J24" s="119">
        <f t="shared" ca="1" si="40"/>
        <v>37</v>
      </c>
      <c r="K24" s="119">
        <f t="shared" ca="1" si="40"/>
        <v>37</v>
      </c>
      <c r="L24" s="119">
        <f t="shared" ca="1" si="40"/>
        <v>28</v>
      </c>
      <c r="M24" s="119">
        <f t="shared" ca="1" si="40"/>
        <v>78</v>
      </c>
      <c r="N24" s="119">
        <f t="shared" ca="1" si="40"/>
        <v>33</v>
      </c>
      <c r="O24" s="119">
        <f t="shared" ca="1" si="40"/>
        <v>56</v>
      </c>
      <c r="P24" s="119">
        <f t="shared" ca="1" si="40"/>
        <v>6</v>
      </c>
      <c r="Q24" s="119">
        <f t="shared" ca="1" si="40"/>
        <v>59</v>
      </c>
      <c r="R24" s="119">
        <f t="shared" ca="1" si="40"/>
        <v>57</v>
      </c>
      <c r="S24" s="119">
        <f t="shared" ca="1" si="40"/>
        <v>34</v>
      </c>
      <c r="T24" s="119">
        <f t="shared" ca="1" si="40"/>
        <v>31</v>
      </c>
      <c r="U24" s="119">
        <f t="shared" ca="1" si="40"/>
        <v>63</v>
      </c>
      <c r="V24" s="119">
        <f t="shared" ca="1" si="40"/>
        <v>57</v>
      </c>
      <c r="W24" s="119">
        <f t="shared" ca="1" si="40"/>
        <v>37</v>
      </c>
      <c r="X24" s="119">
        <f t="shared" ca="1" si="40"/>
        <v>61</v>
      </c>
      <c r="Y24" s="119">
        <f t="shared" ca="1" si="40"/>
        <v>41</v>
      </c>
      <c r="Z24" s="119">
        <f t="shared" ca="1" si="40"/>
        <v>41</v>
      </c>
      <c r="AA24" s="119">
        <f t="shared" ca="1" si="40"/>
        <v>48</v>
      </c>
      <c r="AB24" s="119">
        <f t="shared" ca="1" si="40"/>
        <v>9</v>
      </c>
      <c r="AC24" s="119">
        <f t="shared" ca="1" si="40"/>
        <v>53</v>
      </c>
      <c r="AD24" s="119">
        <f t="shared" ca="1" si="40"/>
        <v>36</v>
      </c>
      <c r="AE24" s="119">
        <f t="shared" ca="1" si="40"/>
        <v>15</v>
      </c>
      <c r="AF24" s="119">
        <f t="shared" ca="1" si="40"/>
        <v>17</v>
      </c>
      <c r="AG24" s="119">
        <f t="shared" ca="1" si="40"/>
        <v>4</v>
      </c>
      <c r="AH24" s="119">
        <f t="shared" ref="AH24:BI24" ca="1" si="41">IF(AH121&gt;=MIN(AH22,AH23),IF((AH121+1)&gt;=MAX(AH22,AH23),AH121+2,AH121+1),AH121)</f>
        <v>66</v>
      </c>
      <c r="AI24" s="119">
        <f t="shared" ca="1" si="41"/>
        <v>2</v>
      </c>
      <c r="AJ24" s="119">
        <f t="shared" ca="1" si="41"/>
        <v>50</v>
      </c>
      <c r="AK24" s="119">
        <f t="shared" ca="1" si="41"/>
        <v>65</v>
      </c>
      <c r="AL24" s="119">
        <f t="shared" ca="1" si="41"/>
        <v>41</v>
      </c>
      <c r="AM24" s="119">
        <f t="shared" ca="1" si="41"/>
        <v>4</v>
      </c>
      <c r="AN24" s="119">
        <f t="shared" ca="1" si="41"/>
        <v>55</v>
      </c>
      <c r="AO24" s="119">
        <f t="shared" ca="1" si="41"/>
        <v>21</v>
      </c>
      <c r="AP24" s="119">
        <f t="shared" ca="1" si="41"/>
        <v>70</v>
      </c>
      <c r="AQ24" s="119">
        <f t="shared" ca="1" si="41"/>
        <v>64</v>
      </c>
      <c r="AR24" s="119">
        <f t="shared" ca="1" si="41"/>
        <v>35</v>
      </c>
      <c r="AS24" s="119">
        <f t="shared" ca="1" si="41"/>
        <v>16</v>
      </c>
      <c r="AT24" s="119">
        <f t="shared" ca="1" si="41"/>
        <v>34</v>
      </c>
      <c r="AU24" s="119">
        <f t="shared" ca="1" si="41"/>
        <v>8</v>
      </c>
      <c r="AV24" s="119">
        <f t="shared" ca="1" si="41"/>
        <v>9</v>
      </c>
      <c r="AW24" s="119">
        <f t="shared" ca="1" si="41"/>
        <v>56</v>
      </c>
      <c r="AX24" s="119">
        <f t="shared" ca="1" si="41"/>
        <v>81</v>
      </c>
      <c r="AY24" s="119">
        <f t="shared" ca="1" si="41"/>
        <v>4</v>
      </c>
      <c r="AZ24" s="119">
        <f t="shared" ca="1" si="41"/>
        <v>69</v>
      </c>
      <c r="BA24" s="119">
        <f t="shared" ca="1" si="41"/>
        <v>57</v>
      </c>
      <c r="BB24" s="119">
        <f t="shared" ca="1" si="41"/>
        <v>37</v>
      </c>
      <c r="BC24" s="119">
        <f t="shared" ca="1" si="41"/>
        <v>74</v>
      </c>
      <c r="BD24" s="119">
        <f t="shared" ca="1" si="41"/>
        <v>52</v>
      </c>
      <c r="BE24" s="119">
        <f t="shared" ca="1" si="41"/>
        <v>62</v>
      </c>
      <c r="BF24" s="119">
        <f t="shared" ca="1" si="41"/>
        <v>4</v>
      </c>
      <c r="BG24" s="119">
        <f t="shared" ca="1" si="41"/>
        <v>48</v>
      </c>
      <c r="BH24" s="119">
        <f t="shared" ca="1" si="41"/>
        <v>16</v>
      </c>
      <c r="BI24" s="120">
        <f t="shared" ca="1" si="41"/>
        <v>1</v>
      </c>
    </row>
    <row r="25" spans="1:61" x14ac:dyDescent="0.2">
      <c r="A25" s="116">
        <v>22</v>
      </c>
      <c r="B25" s="117">
        <f t="shared" ref="B25:AG25" ca="1" si="42">B122</f>
        <v>76</v>
      </c>
      <c r="C25" s="117">
        <f t="shared" ca="1" si="42"/>
        <v>40</v>
      </c>
      <c r="D25" s="117">
        <f t="shared" ca="1" si="42"/>
        <v>62</v>
      </c>
      <c r="E25" s="117">
        <f t="shared" ca="1" si="42"/>
        <v>67</v>
      </c>
      <c r="F25" s="117">
        <f t="shared" ca="1" si="42"/>
        <v>78</v>
      </c>
      <c r="G25" s="117">
        <f t="shared" ca="1" si="42"/>
        <v>21</v>
      </c>
      <c r="H25" s="117">
        <f t="shared" ca="1" si="42"/>
        <v>60</v>
      </c>
      <c r="I25" s="117">
        <f t="shared" ca="1" si="42"/>
        <v>23</v>
      </c>
      <c r="J25" s="117">
        <f t="shared" ca="1" si="42"/>
        <v>44</v>
      </c>
      <c r="K25" s="117">
        <f t="shared" ca="1" si="42"/>
        <v>78</v>
      </c>
      <c r="L25" s="117">
        <f t="shared" ca="1" si="42"/>
        <v>41</v>
      </c>
      <c r="M25" s="117">
        <f t="shared" ca="1" si="42"/>
        <v>76</v>
      </c>
      <c r="N25" s="117">
        <f t="shared" ca="1" si="42"/>
        <v>68</v>
      </c>
      <c r="O25" s="117">
        <f t="shared" ca="1" si="42"/>
        <v>4</v>
      </c>
      <c r="P25" s="117">
        <f t="shared" ca="1" si="42"/>
        <v>47</v>
      </c>
      <c r="Q25" s="117">
        <f t="shared" ca="1" si="42"/>
        <v>26</v>
      </c>
      <c r="R25" s="117">
        <f t="shared" ca="1" si="42"/>
        <v>68</v>
      </c>
      <c r="S25" s="117">
        <f t="shared" ca="1" si="42"/>
        <v>10</v>
      </c>
      <c r="T25" s="117">
        <f t="shared" ca="1" si="42"/>
        <v>41</v>
      </c>
      <c r="U25" s="117">
        <f t="shared" ca="1" si="42"/>
        <v>34</v>
      </c>
      <c r="V25" s="117">
        <f t="shared" ca="1" si="42"/>
        <v>35</v>
      </c>
      <c r="W25" s="117">
        <f t="shared" ca="1" si="42"/>
        <v>67</v>
      </c>
      <c r="X25" s="117">
        <f t="shared" ca="1" si="42"/>
        <v>39</v>
      </c>
      <c r="Y25" s="117">
        <f t="shared" ca="1" si="42"/>
        <v>73</v>
      </c>
      <c r="Z25" s="117">
        <f t="shared" ca="1" si="42"/>
        <v>11</v>
      </c>
      <c r="AA25" s="117">
        <f t="shared" ca="1" si="42"/>
        <v>55</v>
      </c>
      <c r="AB25" s="117">
        <f t="shared" ca="1" si="42"/>
        <v>16</v>
      </c>
      <c r="AC25" s="117">
        <f t="shared" ca="1" si="42"/>
        <v>64</v>
      </c>
      <c r="AD25" s="117">
        <f t="shared" ca="1" si="42"/>
        <v>62</v>
      </c>
      <c r="AE25" s="117">
        <f t="shared" ca="1" si="42"/>
        <v>13</v>
      </c>
      <c r="AF25" s="117">
        <f t="shared" ca="1" si="42"/>
        <v>81</v>
      </c>
      <c r="AG25" s="117">
        <f t="shared" ca="1" si="42"/>
        <v>26</v>
      </c>
      <c r="AH25" s="117">
        <f t="shared" ref="AH25:BI25" ca="1" si="43">AH122</f>
        <v>14</v>
      </c>
      <c r="AI25" s="117">
        <f t="shared" ca="1" si="43"/>
        <v>21</v>
      </c>
      <c r="AJ25" s="117">
        <f t="shared" ca="1" si="43"/>
        <v>29</v>
      </c>
      <c r="AK25" s="117">
        <f t="shared" ca="1" si="43"/>
        <v>9</v>
      </c>
      <c r="AL25" s="117">
        <f t="shared" ca="1" si="43"/>
        <v>25</v>
      </c>
      <c r="AM25" s="117">
        <f t="shared" ca="1" si="43"/>
        <v>7</v>
      </c>
      <c r="AN25" s="117">
        <f t="shared" ca="1" si="43"/>
        <v>61</v>
      </c>
      <c r="AO25" s="117">
        <f t="shared" ca="1" si="43"/>
        <v>66</v>
      </c>
      <c r="AP25" s="117">
        <f t="shared" ca="1" si="43"/>
        <v>16</v>
      </c>
      <c r="AQ25" s="117">
        <f t="shared" ca="1" si="43"/>
        <v>21</v>
      </c>
      <c r="AR25" s="117">
        <f t="shared" ca="1" si="43"/>
        <v>58</v>
      </c>
      <c r="AS25" s="117">
        <f t="shared" ca="1" si="43"/>
        <v>27</v>
      </c>
      <c r="AT25" s="117">
        <f t="shared" ca="1" si="43"/>
        <v>77</v>
      </c>
      <c r="AU25" s="117">
        <f t="shared" ca="1" si="43"/>
        <v>23</v>
      </c>
      <c r="AV25" s="117">
        <f t="shared" ca="1" si="43"/>
        <v>35</v>
      </c>
      <c r="AW25" s="117">
        <f t="shared" ca="1" si="43"/>
        <v>23</v>
      </c>
      <c r="AX25" s="117">
        <f t="shared" ca="1" si="43"/>
        <v>66</v>
      </c>
      <c r="AY25" s="117">
        <f t="shared" ca="1" si="43"/>
        <v>77</v>
      </c>
      <c r="AZ25" s="117">
        <f t="shared" ca="1" si="43"/>
        <v>79</v>
      </c>
      <c r="BA25" s="117">
        <f t="shared" ca="1" si="43"/>
        <v>24</v>
      </c>
      <c r="BB25" s="117">
        <f t="shared" ca="1" si="43"/>
        <v>34</v>
      </c>
      <c r="BC25" s="117">
        <f t="shared" ca="1" si="43"/>
        <v>49</v>
      </c>
      <c r="BD25" s="117">
        <f t="shared" ca="1" si="43"/>
        <v>53</v>
      </c>
      <c r="BE25" s="117">
        <f t="shared" ca="1" si="43"/>
        <v>19</v>
      </c>
      <c r="BF25" s="117">
        <f t="shared" ca="1" si="43"/>
        <v>10</v>
      </c>
      <c r="BG25" s="117">
        <f t="shared" ca="1" si="43"/>
        <v>50</v>
      </c>
      <c r="BH25" s="117">
        <f t="shared" ca="1" si="43"/>
        <v>10</v>
      </c>
      <c r="BI25" s="118">
        <f t="shared" ca="1" si="43"/>
        <v>48</v>
      </c>
    </row>
    <row r="26" spans="1:61" x14ac:dyDescent="0.2">
      <c r="A26" s="116">
        <v>23</v>
      </c>
      <c r="B26" s="119">
        <f t="shared" ref="B26:AG26" ca="1" si="44">IF(B123&gt;=B122,B123+1,B123)</f>
        <v>63</v>
      </c>
      <c r="C26" s="119">
        <f t="shared" ca="1" si="44"/>
        <v>34</v>
      </c>
      <c r="D26" s="119">
        <f t="shared" ca="1" si="44"/>
        <v>26</v>
      </c>
      <c r="E26" s="119">
        <f t="shared" ca="1" si="44"/>
        <v>25</v>
      </c>
      <c r="F26" s="119">
        <f t="shared" ca="1" si="44"/>
        <v>69</v>
      </c>
      <c r="G26" s="119">
        <f t="shared" ca="1" si="44"/>
        <v>30</v>
      </c>
      <c r="H26" s="119">
        <f t="shared" ca="1" si="44"/>
        <v>13</v>
      </c>
      <c r="I26" s="119">
        <f t="shared" ca="1" si="44"/>
        <v>79</v>
      </c>
      <c r="J26" s="119">
        <f t="shared" ca="1" si="44"/>
        <v>79</v>
      </c>
      <c r="K26" s="119">
        <f t="shared" ca="1" si="44"/>
        <v>14</v>
      </c>
      <c r="L26" s="119">
        <f t="shared" ca="1" si="44"/>
        <v>37</v>
      </c>
      <c r="M26" s="119">
        <f t="shared" ca="1" si="44"/>
        <v>34</v>
      </c>
      <c r="N26" s="119">
        <f t="shared" ca="1" si="44"/>
        <v>71</v>
      </c>
      <c r="O26" s="119">
        <f t="shared" ca="1" si="44"/>
        <v>42</v>
      </c>
      <c r="P26" s="119">
        <f t="shared" ca="1" si="44"/>
        <v>33</v>
      </c>
      <c r="Q26" s="119">
        <f t="shared" ca="1" si="44"/>
        <v>47</v>
      </c>
      <c r="R26" s="119">
        <f t="shared" ca="1" si="44"/>
        <v>70</v>
      </c>
      <c r="S26" s="119">
        <f t="shared" ca="1" si="44"/>
        <v>70</v>
      </c>
      <c r="T26" s="119">
        <f t="shared" ca="1" si="44"/>
        <v>26</v>
      </c>
      <c r="U26" s="119">
        <f t="shared" ca="1" si="44"/>
        <v>61</v>
      </c>
      <c r="V26" s="119">
        <f t="shared" ca="1" si="44"/>
        <v>10</v>
      </c>
      <c r="W26" s="119">
        <f t="shared" ca="1" si="44"/>
        <v>47</v>
      </c>
      <c r="X26" s="119">
        <f t="shared" ca="1" si="44"/>
        <v>28</v>
      </c>
      <c r="Y26" s="119">
        <f t="shared" ca="1" si="44"/>
        <v>39</v>
      </c>
      <c r="Z26" s="119">
        <f t="shared" ca="1" si="44"/>
        <v>16</v>
      </c>
      <c r="AA26" s="119">
        <f t="shared" ca="1" si="44"/>
        <v>40</v>
      </c>
      <c r="AB26" s="119">
        <f t="shared" ca="1" si="44"/>
        <v>45</v>
      </c>
      <c r="AC26" s="119">
        <f t="shared" ca="1" si="44"/>
        <v>26</v>
      </c>
      <c r="AD26" s="119">
        <f t="shared" ca="1" si="44"/>
        <v>57</v>
      </c>
      <c r="AE26" s="119">
        <f t="shared" ca="1" si="44"/>
        <v>53</v>
      </c>
      <c r="AF26" s="119">
        <f t="shared" ca="1" si="44"/>
        <v>31</v>
      </c>
      <c r="AG26" s="119">
        <f t="shared" ca="1" si="44"/>
        <v>64</v>
      </c>
      <c r="AH26" s="119">
        <f t="shared" ref="AH26:BI26" ca="1" si="45">IF(AH123&gt;=AH122,AH123+1,AH123)</f>
        <v>53</v>
      </c>
      <c r="AI26" s="119">
        <f t="shared" ca="1" si="45"/>
        <v>38</v>
      </c>
      <c r="AJ26" s="119">
        <f t="shared" ca="1" si="45"/>
        <v>43</v>
      </c>
      <c r="AK26" s="119">
        <f t="shared" ca="1" si="45"/>
        <v>75</v>
      </c>
      <c r="AL26" s="119">
        <f t="shared" ca="1" si="45"/>
        <v>16</v>
      </c>
      <c r="AM26" s="119">
        <f t="shared" ca="1" si="45"/>
        <v>41</v>
      </c>
      <c r="AN26" s="119">
        <f t="shared" ca="1" si="45"/>
        <v>75</v>
      </c>
      <c r="AO26" s="119">
        <f t="shared" ca="1" si="45"/>
        <v>28</v>
      </c>
      <c r="AP26" s="119">
        <f t="shared" ca="1" si="45"/>
        <v>44</v>
      </c>
      <c r="AQ26" s="119">
        <f t="shared" ca="1" si="45"/>
        <v>32</v>
      </c>
      <c r="AR26" s="119">
        <f t="shared" ca="1" si="45"/>
        <v>70</v>
      </c>
      <c r="AS26" s="119">
        <f t="shared" ca="1" si="45"/>
        <v>75</v>
      </c>
      <c r="AT26" s="119">
        <f t="shared" ca="1" si="45"/>
        <v>39</v>
      </c>
      <c r="AU26" s="119">
        <f t="shared" ca="1" si="45"/>
        <v>38</v>
      </c>
      <c r="AV26" s="119">
        <f t="shared" ca="1" si="45"/>
        <v>44</v>
      </c>
      <c r="AW26" s="119">
        <f t="shared" ca="1" si="45"/>
        <v>41</v>
      </c>
      <c r="AX26" s="119">
        <f t="shared" ca="1" si="45"/>
        <v>40</v>
      </c>
      <c r="AY26" s="119">
        <f t="shared" ca="1" si="45"/>
        <v>43</v>
      </c>
      <c r="AZ26" s="119">
        <f t="shared" ca="1" si="45"/>
        <v>54</v>
      </c>
      <c r="BA26" s="119">
        <f t="shared" ca="1" si="45"/>
        <v>42</v>
      </c>
      <c r="BB26" s="119">
        <f t="shared" ca="1" si="45"/>
        <v>5</v>
      </c>
      <c r="BC26" s="119">
        <f t="shared" ca="1" si="45"/>
        <v>3</v>
      </c>
      <c r="BD26" s="119">
        <f t="shared" ca="1" si="45"/>
        <v>21</v>
      </c>
      <c r="BE26" s="119">
        <f t="shared" ca="1" si="45"/>
        <v>69</v>
      </c>
      <c r="BF26" s="119">
        <f t="shared" ca="1" si="45"/>
        <v>71</v>
      </c>
      <c r="BG26" s="119">
        <f t="shared" ca="1" si="45"/>
        <v>49</v>
      </c>
      <c r="BH26" s="119">
        <f t="shared" ca="1" si="45"/>
        <v>26</v>
      </c>
      <c r="BI26" s="120">
        <f t="shared" ca="1" si="45"/>
        <v>75</v>
      </c>
    </row>
    <row r="27" spans="1:61" x14ac:dyDescent="0.2">
      <c r="A27" s="116">
        <v>24</v>
      </c>
      <c r="B27" s="117">
        <f t="shared" ref="B27:AG27" ca="1" si="46">IF(B124&gt;=MIN(B25,B26),IF((B124+1)&gt;=MAX(B25,B26),B124+2,B124+1),B124)</f>
        <v>37</v>
      </c>
      <c r="C27" s="117">
        <f t="shared" ca="1" si="46"/>
        <v>59</v>
      </c>
      <c r="D27" s="117">
        <f t="shared" ca="1" si="46"/>
        <v>61</v>
      </c>
      <c r="E27" s="117">
        <f t="shared" ca="1" si="46"/>
        <v>28</v>
      </c>
      <c r="F27" s="117">
        <f t="shared" ca="1" si="46"/>
        <v>68</v>
      </c>
      <c r="G27" s="117">
        <f t="shared" ca="1" si="46"/>
        <v>44</v>
      </c>
      <c r="H27" s="117">
        <f t="shared" ca="1" si="46"/>
        <v>18</v>
      </c>
      <c r="I27" s="117">
        <f t="shared" ca="1" si="46"/>
        <v>46</v>
      </c>
      <c r="J27" s="117">
        <f t="shared" ca="1" si="46"/>
        <v>27</v>
      </c>
      <c r="K27" s="117">
        <f t="shared" ca="1" si="46"/>
        <v>58</v>
      </c>
      <c r="L27" s="117">
        <f t="shared" ca="1" si="46"/>
        <v>62</v>
      </c>
      <c r="M27" s="117">
        <f t="shared" ca="1" si="46"/>
        <v>14</v>
      </c>
      <c r="N27" s="117">
        <f t="shared" ca="1" si="46"/>
        <v>74</v>
      </c>
      <c r="O27" s="117">
        <f t="shared" ca="1" si="46"/>
        <v>72</v>
      </c>
      <c r="P27" s="117">
        <f t="shared" ca="1" si="46"/>
        <v>28</v>
      </c>
      <c r="Q27" s="117">
        <f t="shared" ca="1" si="46"/>
        <v>12</v>
      </c>
      <c r="R27" s="117">
        <f t="shared" ca="1" si="46"/>
        <v>77</v>
      </c>
      <c r="S27" s="117">
        <f t="shared" ca="1" si="46"/>
        <v>9</v>
      </c>
      <c r="T27" s="117">
        <f t="shared" ca="1" si="46"/>
        <v>74</v>
      </c>
      <c r="U27" s="117">
        <f t="shared" ca="1" si="46"/>
        <v>44</v>
      </c>
      <c r="V27" s="117">
        <f t="shared" ca="1" si="46"/>
        <v>54</v>
      </c>
      <c r="W27" s="117">
        <f t="shared" ca="1" si="46"/>
        <v>57</v>
      </c>
      <c r="X27" s="117">
        <f t="shared" ca="1" si="46"/>
        <v>42</v>
      </c>
      <c r="Y27" s="117">
        <f t="shared" ca="1" si="46"/>
        <v>64</v>
      </c>
      <c r="Z27" s="117">
        <f t="shared" ca="1" si="46"/>
        <v>81</v>
      </c>
      <c r="AA27" s="117">
        <f t="shared" ca="1" si="46"/>
        <v>71</v>
      </c>
      <c r="AB27" s="117">
        <f t="shared" ca="1" si="46"/>
        <v>57</v>
      </c>
      <c r="AC27" s="117">
        <f t="shared" ca="1" si="46"/>
        <v>66</v>
      </c>
      <c r="AD27" s="117">
        <f t="shared" ca="1" si="46"/>
        <v>23</v>
      </c>
      <c r="AE27" s="117">
        <f t="shared" ca="1" si="46"/>
        <v>27</v>
      </c>
      <c r="AF27" s="117">
        <f t="shared" ca="1" si="46"/>
        <v>61</v>
      </c>
      <c r="AG27" s="117">
        <f t="shared" ca="1" si="46"/>
        <v>28</v>
      </c>
      <c r="AH27" s="117">
        <f t="shared" ref="AH27:BI27" ca="1" si="47">IF(AH124&gt;=MIN(AH25,AH26),IF((AH124+1)&gt;=MAX(AH25,AH26),AH124+2,AH124+1),AH124)</f>
        <v>32</v>
      </c>
      <c r="AI27" s="117">
        <f t="shared" ca="1" si="47"/>
        <v>10</v>
      </c>
      <c r="AJ27" s="117">
        <f t="shared" ca="1" si="47"/>
        <v>68</v>
      </c>
      <c r="AK27" s="117">
        <f t="shared" ca="1" si="47"/>
        <v>69</v>
      </c>
      <c r="AL27" s="117">
        <f t="shared" ca="1" si="47"/>
        <v>44</v>
      </c>
      <c r="AM27" s="117">
        <f t="shared" ca="1" si="47"/>
        <v>15</v>
      </c>
      <c r="AN27" s="117">
        <f t="shared" ca="1" si="47"/>
        <v>4</v>
      </c>
      <c r="AO27" s="117">
        <f t="shared" ca="1" si="47"/>
        <v>6</v>
      </c>
      <c r="AP27" s="117">
        <f t="shared" ca="1" si="47"/>
        <v>59</v>
      </c>
      <c r="AQ27" s="117">
        <f t="shared" ca="1" si="47"/>
        <v>10</v>
      </c>
      <c r="AR27" s="117">
        <f t="shared" ca="1" si="47"/>
        <v>72</v>
      </c>
      <c r="AS27" s="117">
        <f t="shared" ca="1" si="47"/>
        <v>56</v>
      </c>
      <c r="AT27" s="117">
        <f t="shared" ca="1" si="47"/>
        <v>36</v>
      </c>
      <c r="AU27" s="117">
        <f t="shared" ca="1" si="47"/>
        <v>20</v>
      </c>
      <c r="AV27" s="117">
        <f t="shared" ca="1" si="47"/>
        <v>64</v>
      </c>
      <c r="AW27" s="117">
        <f t="shared" ca="1" si="47"/>
        <v>50</v>
      </c>
      <c r="AX27" s="117">
        <f t="shared" ca="1" si="47"/>
        <v>65</v>
      </c>
      <c r="AY27" s="117">
        <f t="shared" ca="1" si="47"/>
        <v>62</v>
      </c>
      <c r="AZ27" s="117">
        <f t="shared" ca="1" si="47"/>
        <v>22</v>
      </c>
      <c r="BA27" s="117">
        <f t="shared" ca="1" si="47"/>
        <v>5</v>
      </c>
      <c r="BB27" s="117">
        <f t="shared" ca="1" si="47"/>
        <v>57</v>
      </c>
      <c r="BC27" s="117">
        <f t="shared" ca="1" si="47"/>
        <v>59</v>
      </c>
      <c r="BD27" s="117">
        <f t="shared" ca="1" si="47"/>
        <v>80</v>
      </c>
      <c r="BE27" s="117">
        <f t="shared" ca="1" si="47"/>
        <v>21</v>
      </c>
      <c r="BF27" s="117">
        <f t="shared" ca="1" si="47"/>
        <v>27</v>
      </c>
      <c r="BG27" s="117">
        <f t="shared" ca="1" si="47"/>
        <v>3</v>
      </c>
      <c r="BH27" s="117">
        <f t="shared" ca="1" si="47"/>
        <v>70</v>
      </c>
      <c r="BI27" s="118">
        <f t="shared" ca="1" si="47"/>
        <v>60</v>
      </c>
    </row>
    <row r="28" spans="1:61" x14ac:dyDescent="0.2">
      <c r="A28" s="116">
        <v>25</v>
      </c>
      <c r="B28" s="119">
        <f t="shared" ref="B28:AG28" ca="1" si="48">B125</f>
        <v>55</v>
      </c>
      <c r="C28" s="119">
        <f t="shared" ca="1" si="48"/>
        <v>74</v>
      </c>
      <c r="D28" s="119">
        <f t="shared" ca="1" si="48"/>
        <v>56</v>
      </c>
      <c r="E28" s="119">
        <f t="shared" ca="1" si="48"/>
        <v>31</v>
      </c>
      <c r="F28" s="119">
        <f t="shared" ca="1" si="48"/>
        <v>1</v>
      </c>
      <c r="G28" s="119">
        <f t="shared" ca="1" si="48"/>
        <v>48</v>
      </c>
      <c r="H28" s="119">
        <f t="shared" ca="1" si="48"/>
        <v>9</v>
      </c>
      <c r="I28" s="119">
        <f t="shared" ca="1" si="48"/>
        <v>14</v>
      </c>
      <c r="J28" s="119">
        <f t="shared" ca="1" si="48"/>
        <v>18</v>
      </c>
      <c r="K28" s="119">
        <f t="shared" ca="1" si="48"/>
        <v>17</v>
      </c>
      <c r="L28" s="119">
        <f t="shared" ca="1" si="48"/>
        <v>69</v>
      </c>
      <c r="M28" s="119">
        <f t="shared" ca="1" si="48"/>
        <v>14</v>
      </c>
      <c r="N28" s="119">
        <f t="shared" ca="1" si="48"/>
        <v>21</v>
      </c>
      <c r="O28" s="119">
        <f t="shared" ca="1" si="48"/>
        <v>21</v>
      </c>
      <c r="P28" s="119">
        <f t="shared" ca="1" si="48"/>
        <v>4</v>
      </c>
      <c r="Q28" s="119">
        <f t="shared" ca="1" si="48"/>
        <v>60</v>
      </c>
      <c r="R28" s="119">
        <f t="shared" ca="1" si="48"/>
        <v>57</v>
      </c>
      <c r="S28" s="119">
        <f t="shared" ca="1" si="48"/>
        <v>50</v>
      </c>
      <c r="T28" s="119">
        <f t="shared" ca="1" si="48"/>
        <v>25</v>
      </c>
      <c r="U28" s="119">
        <f t="shared" ca="1" si="48"/>
        <v>30</v>
      </c>
      <c r="V28" s="119">
        <f t="shared" ca="1" si="48"/>
        <v>58</v>
      </c>
      <c r="W28" s="119">
        <f t="shared" ca="1" si="48"/>
        <v>65</v>
      </c>
      <c r="X28" s="119">
        <f t="shared" ca="1" si="48"/>
        <v>20</v>
      </c>
      <c r="Y28" s="119">
        <f t="shared" ca="1" si="48"/>
        <v>10</v>
      </c>
      <c r="Z28" s="119">
        <f t="shared" ca="1" si="48"/>
        <v>63</v>
      </c>
      <c r="AA28" s="119">
        <f t="shared" ca="1" si="48"/>
        <v>77</v>
      </c>
      <c r="AB28" s="119">
        <f t="shared" ca="1" si="48"/>
        <v>79</v>
      </c>
      <c r="AC28" s="119">
        <f t="shared" ca="1" si="48"/>
        <v>51</v>
      </c>
      <c r="AD28" s="119">
        <f t="shared" ca="1" si="48"/>
        <v>73</v>
      </c>
      <c r="AE28" s="119">
        <f t="shared" ca="1" si="48"/>
        <v>26</v>
      </c>
      <c r="AF28" s="119">
        <f t="shared" ca="1" si="48"/>
        <v>60</v>
      </c>
      <c r="AG28" s="119">
        <f t="shared" ca="1" si="48"/>
        <v>35</v>
      </c>
      <c r="AH28" s="119">
        <f t="shared" ref="AH28:BI28" ca="1" si="49">AH125</f>
        <v>57</v>
      </c>
      <c r="AI28" s="119">
        <f t="shared" ca="1" si="49"/>
        <v>52</v>
      </c>
      <c r="AJ28" s="119">
        <f t="shared" ca="1" si="49"/>
        <v>33</v>
      </c>
      <c r="AK28" s="119">
        <f t="shared" ca="1" si="49"/>
        <v>12</v>
      </c>
      <c r="AL28" s="119">
        <f t="shared" ca="1" si="49"/>
        <v>2</v>
      </c>
      <c r="AM28" s="119">
        <f t="shared" ca="1" si="49"/>
        <v>59</v>
      </c>
      <c r="AN28" s="119">
        <f t="shared" ca="1" si="49"/>
        <v>57</v>
      </c>
      <c r="AO28" s="119">
        <f t="shared" ca="1" si="49"/>
        <v>12</v>
      </c>
      <c r="AP28" s="119">
        <f t="shared" ca="1" si="49"/>
        <v>33</v>
      </c>
      <c r="AQ28" s="119">
        <f t="shared" ca="1" si="49"/>
        <v>45</v>
      </c>
      <c r="AR28" s="119">
        <f t="shared" ca="1" si="49"/>
        <v>39</v>
      </c>
      <c r="AS28" s="119">
        <f t="shared" ca="1" si="49"/>
        <v>31</v>
      </c>
      <c r="AT28" s="119">
        <f t="shared" ca="1" si="49"/>
        <v>15</v>
      </c>
      <c r="AU28" s="119">
        <f t="shared" ca="1" si="49"/>
        <v>33</v>
      </c>
      <c r="AV28" s="119">
        <f t="shared" ca="1" si="49"/>
        <v>26</v>
      </c>
      <c r="AW28" s="119">
        <f t="shared" ca="1" si="49"/>
        <v>19</v>
      </c>
      <c r="AX28" s="119">
        <f t="shared" ca="1" si="49"/>
        <v>74</v>
      </c>
      <c r="AY28" s="119">
        <f t="shared" ca="1" si="49"/>
        <v>51</v>
      </c>
      <c r="AZ28" s="119">
        <f t="shared" ca="1" si="49"/>
        <v>13</v>
      </c>
      <c r="BA28" s="119">
        <f t="shared" ca="1" si="49"/>
        <v>70</v>
      </c>
      <c r="BB28" s="119">
        <f t="shared" ca="1" si="49"/>
        <v>18</v>
      </c>
      <c r="BC28" s="119">
        <f t="shared" ca="1" si="49"/>
        <v>38</v>
      </c>
      <c r="BD28" s="119">
        <f t="shared" ca="1" si="49"/>
        <v>49</v>
      </c>
      <c r="BE28" s="119">
        <f t="shared" ca="1" si="49"/>
        <v>50</v>
      </c>
      <c r="BF28" s="119">
        <f t="shared" ca="1" si="49"/>
        <v>12</v>
      </c>
      <c r="BG28" s="119">
        <f t="shared" ca="1" si="49"/>
        <v>25</v>
      </c>
      <c r="BH28" s="119">
        <f t="shared" ca="1" si="49"/>
        <v>2</v>
      </c>
      <c r="BI28" s="120">
        <f t="shared" ca="1" si="49"/>
        <v>39</v>
      </c>
    </row>
    <row r="29" spans="1:61" x14ac:dyDescent="0.2">
      <c r="A29" s="116">
        <v>26</v>
      </c>
      <c r="B29" s="117">
        <f t="shared" ref="B29:AG29" ca="1" si="50">IF(B126&gt;=B125,B126+1,B126)</f>
        <v>72</v>
      </c>
      <c r="C29" s="117">
        <f t="shared" ca="1" si="50"/>
        <v>62</v>
      </c>
      <c r="D29" s="117">
        <f t="shared" ca="1" si="50"/>
        <v>45</v>
      </c>
      <c r="E29" s="117">
        <f t="shared" ca="1" si="50"/>
        <v>76</v>
      </c>
      <c r="F29" s="117">
        <f t="shared" ca="1" si="50"/>
        <v>22</v>
      </c>
      <c r="G29" s="117">
        <f t="shared" ca="1" si="50"/>
        <v>22</v>
      </c>
      <c r="H29" s="117">
        <f t="shared" ca="1" si="50"/>
        <v>53</v>
      </c>
      <c r="I29" s="117">
        <f t="shared" ca="1" si="50"/>
        <v>59</v>
      </c>
      <c r="J29" s="117">
        <f t="shared" ca="1" si="50"/>
        <v>9</v>
      </c>
      <c r="K29" s="117">
        <f t="shared" ca="1" si="50"/>
        <v>36</v>
      </c>
      <c r="L29" s="117">
        <f t="shared" ca="1" si="50"/>
        <v>17</v>
      </c>
      <c r="M29" s="117">
        <f t="shared" ca="1" si="50"/>
        <v>80</v>
      </c>
      <c r="N29" s="117">
        <f t="shared" ca="1" si="50"/>
        <v>1</v>
      </c>
      <c r="O29" s="117">
        <f t="shared" ca="1" si="50"/>
        <v>4</v>
      </c>
      <c r="P29" s="117">
        <f t="shared" ca="1" si="50"/>
        <v>81</v>
      </c>
      <c r="Q29" s="117">
        <f t="shared" ca="1" si="50"/>
        <v>35</v>
      </c>
      <c r="R29" s="117">
        <f t="shared" ca="1" si="50"/>
        <v>66</v>
      </c>
      <c r="S29" s="117">
        <f t="shared" ca="1" si="50"/>
        <v>73</v>
      </c>
      <c r="T29" s="117">
        <f t="shared" ca="1" si="50"/>
        <v>14</v>
      </c>
      <c r="U29" s="117">
        <f t="shared" ca="1" si="50"/>
        <v>43</v>
      </c>
      <c r="V29" s="117">
        <f t="shared" ca="1" si="50"/>
        <v>44</v>
      </c>
      <c r="W29" s="117">
        <f t="shared" ca="1" si="50"/>
        <v>61</v>
      </c>
      <c r="X29" s="117">
        <f t="shared" ca="1" si="50"/>
        <v>46</v>
      </c>
      <c r="Y29" s="117">
        <f t="shared" ca="1" si="50"/>
        <v>68</v>
      </c>
      <c r="Z29" s="117">
        <f t="shared" ca="1" si="50"/>
        <v>49</v>
      </c>
      <c r="AA29" s="117">
        <f t="shared" ca="1" si="50"/>
        <v>69</v>
      </c>
      <c r="AB29" s="117">
        <f t="shared" ca="1" si="50"/>
        <v>56</v>
      </c>
      <c r="AC29" s="117">
        <f t="shared" ca="1" si="50"/>
        <v>53</v>
      </c>
      <c r="AD29" s="117">
        <f t="shared" ca="1" si="50"/>
        <v>31</v>
      </c>
      <c r="AE29" s="117">
        <f t="shared" ca="1" si="50"/>
        <v>27</v>
      </c>
      <c r="AF29" s="117">
        <f t="shared" ca="1" si="50"/>
        <v>52</v>
      </c>
      <c r="AG29" s="117">
        <f t="shared" ca="1" si="50"/>
        <v>3</v>
      </c>
      <c r="AH29" s="117">
        <f t="shared" ref="AH29:BI29" ca="1" si="51">IF(AH126&gt;=AH125,AH126+1,AH126)</f>
        <v>22</v>
      </c>
      <c r="AI29" s="117">
        <f t="shared" ca="1" si="51"/>
        <v>28</v>
      </c>
      <c r="AJ29" s="117">
        <f t="shared" ca="1" si="51"/>
        <v>29</v>
      </c>
      <c r="AK29" s="117">
        <f t="shared" ca="1" si="51"/>
        <v>18</v>
      </c>
      <c r="AL29" s="117">
        <f t="shared" ca="1" si="51"/>
        <v>18</v>
      </c>
      <c r="AM29" s="117">
        <f t="shared" ca="1" si="51"/>
        <v>19</v>
      </c>
      <c r="AN29" s="117">
        <f t="shared" ca="1" si="51"/>
        <v>14</v>
      </c>
      <c r="AO29" s="117">
        <f t="shared" ca="1" si="51"/>
        <v>70</v>
      </c>
      <c r="AP29" s="117">
        <f t="shared" ca="1" si="51"/>
        <v>48</v>
      </c>
      <c r="AQ29" s="117">
        <f t="shared" ca="1" si="51"/>
        <v>68</v>
      </c>
      <c r="AR29" s="117">
        <f t="shared" ca="1" si="51"/>
        <v>32</v>
      </c>
      <c r="AS29" s="117">
        <f t="shared" ca="1" si="51"/>
        <v>68</v>
      </c>
      <c r="AT29" s="117">
        <f t="shared" ca="1" si="51"/>
        <v>66</v>
      </c>
      <c r="AU29" s="117">
        <f t="shared" ca="1" si="51"/>
        <v>47</v>
      </c>
      <c r="AV29" s="117">
        <f t="shared" ca="1" si="51"/>
        <v>68</v>
      </c>
      <c r="AW29" s="117">
        <f t="shared" ca="1" si="51"/>
        <v>45</v>
      </c>
      <c r="AX29" s="117">
        <f t="shared" ca="1" si="51"/>
        <v>8</v>
      </c>
      <c r="AY29" s="117">
        <f t="shared" ca="1" si="51"/>
        <v>34</v>
      </c>
      <c r="AZ29" s="117">
        <f t="shared" ca="1" si="51"/>
        <v>14</v>
      </c>
      <c r="BA29" s="117">
        <f t="shared" ca="1" si="51"/>
        <v>69</v>
      </c>
      <c r="BB29" s="117">
        <f t="shared" ca="1" si="51"/>
        <v>7</v>
      </c>
      <c r="BC29" s="117">
        <f t="shared" ca="1" si="51"/>
        <v>30</v>
      </c>
      <c r="BD29" s="117">
        <f t="shared" ca="1" si="51"/>
        <v>29</v>
      </c>
      <c r="BE29" s="117">
        <f t="shared" ca="1" si="51"/>
        <v>81</v>
      </c>
      <c r="BF29" s="117">
        <f t="shared" ca="1" si="51"/>
        <v>59</v>
      </c>
      <c r="BG29" s="117">
        <f t="shared" ca="1" si="51"/>
        <v>23</v>
      </c>
      <c r="BH29" s="117">
        <f t="shared" ca="1" si="51"/>
        <v>3</v>
      </c>
      <c r="BI29" s="118">
        <f t="shared" ca="1" si="51"/>
        <v>19</v>
      </c>
    </row>
    <row r="30" spans="1:61" x14ac:dyDescent="0.2">
      <c r="A30" s="116">
        <v>27</v>
      </c>
      <c r="B30" s="119">
        <f t="shared" ref="B30:AG30" ca="1" si="52">IF(B127&gt;=MIN(B28,B29),IF((B127+1)&gt;=MAX(B28,B29),B127+2,B127+1),B127)</f>
        <v>22</v>
      </c>
      <c r="C30" s="119">
        <f t="shared" ca="1" si="52"/>
        <v>50</v>
      </c>
      <c r="D30" s="119">
        <f t="shared" ca="1" si="52"/>
        <v>81</v>
      </c>
      <c r="E30" s="119">
        <f t="shared" ca="1" si="52"/>
        <v>23</v>
      </c>
      <c r="F30" s="119">
        <f t="shared" ca="1" si="52"/>
        <v>8</v>
      </c>
      <c r="G30" s="119">
        <f t="shared" ca="1" si="52"/>
        <v>2</v>
      </c>
      <c r="H30" s="119">
        <f t="shared" ca="1" si="52"/>
        <v>78</v>
      </c>
      <c r="I30" s="119">
        <f t="shared" ca="1" si="52"/>
        <v>27</v>
      </c>
      <c r="J30" s="119">
        <f t="shared" ca="1" si="52"/>
        <v>15</v>
      </c>
      <c r="K30" s="119">
        <f t="shared" ca="1" si="52"/>
        <v>5</v>
      </c>
      <c r="L30" s="119">
        <f t="shared" ca="1" si="52"/>
        <v>44</v>
      </c>
      <c r="M30" s="119">
        <f t="shared" ca="1" si="52"/>
        <v>25</v>
      </c>
      <c r="N30" s="119">
        <f t="shared" ca="1" si="52"/>
        <v>54</v>
      </c>
      <c r="O30" s="119">
        <f t="shared" ca="1" si="52"/>
        <v>8</v>
      </c>
      <c r="P30" s="119">
        <f t="shared" ca="1" si="52"/>
        <v>74</v>
      </c>
      <c r="Q30" s="119">
        <f t="shared" ca="1" si="52"/>
        <v>44</v>
      </c>
      <c r="R30" s="119">
        <f t="shared" ca="1" si="52"/>
        <v>75</v>
      </c>
      <c r="S30" s="119">
        <f t="shared" ca="1" si="52"/>
        <v>60</v>
      </c>
      <c r="T30" s="119">
        <f t="shared" ca="1" si="52"/>
        <v>75</v>
      </c>
      <c r="U30" s="119">
        <f t="shared" ca="1" si="52"/>
        <v>80</v>
      </c>
      <c r="V30" s="119">
        <f t="shared" ca="1" si="52"/>
        <v>48</v>
      </c>
      <c r="W30" s="119">
        <f t="shared" ca="1" si="52"/>
        <v>54</v>
      </c>
      <c r="X30" s="119">
        <f t="shared" ca="1" si="52"/>
        <v>71</v>
      </c>
      <c r="Y30" s="119">
        <f t="shared" ca="1" si="52"/>
        <v>14</v>
      </c>
      <c r="Z30" s="119">
        <f t="shared" ca="1" si="52"/>
        <v>31</v>
      </c>
      <c r="AA30" s="119">
        <f t="shared" ca="1" si="52"/>
        <v>49</v>
      </c>
      <c r="AB30" s="119">
        <f t="shared" ca="1" si="52"/>
        <v>31</v>
      </c>
      <c r="AC30" s="119">
        <f t="shared" ca="1" si="52"/>
        <v>34</v>
      </c>
      <c r="AD30" s="119">
        <f t="shared" ca="1" si="52"/>
        <v>28</v>
      </c>
      <c r="AE30" s="119">
        <f t="shared" ca="1" si="52"/>
        <v>60</v>
      </c>
      <c r="AF30" s="119">
        <f t="shared" ca="1" si="52"/>
        <v>79</v>
      </c>
      <c r="AG30" s="119">
        <f t="shared" ca="1" si="52"/>
        <v>8</v>
      </c>
      <c r="AH30" s="119">
        <f t="shared" ref="AH30:BI30" ca="1" si="53">IF(AH127&gt;=MIN(AH28,AH29),IF((AH127+1)&gt;=MAX(AH28,AH29),AH127+2,AH127+1),AH127)</f>
        <v>69</v>
      </c>
      <c r="AI30" s="119">
        <f t="shared" ca="1" si="53"/>
        <v>69</v>
      </c>
      <c r="AJ30" s="119">
        <f t="shared" ca="1" si="53"/>
        <v>65</v>
      </c>
      <c r="AK30" s="119">
        <f t="shared" ca="1" si="53"/>
        <v>54</v>
      </c>
      <c r="AL30" s="119">
        <f t="shared" ca="1" si="53"/>
        <v>34</v>
      </c>
      <c r="AM30" s="119">
        <f t="shared" ca="1" si="53"/>
        <v>57</v>
      </c>
      <c r="AN30" s="119">
        <f t="shared" ca="1" si="53"/>
        <v>80</v>
      </c>
      <c r="AO30" s="119">
        <f t="shared" ca="1" si="53"/>
        <v>51</v>
      </c>
      <c r="AP30" s="119">
        <f t="shared" ca="1" si="53"/>
        <v>72</v>
      </c>
      <c r="AQ30" s="119">
        <f t="shared" ca="1" si="53"/>
        <v>9</v>
      </c>
      <c r="AR30" s="119">
        <f t="shared" ca="1" si="53"/>
        <v>53</v>
      </c>
      <c r="AS30" s="119">
        <f t="shared" ca="1" si="53"/>
        <v>23</v>
      </c>
      <c r="AT30" s="119">
        <f t="shared" ca="1" si="53"/>
        <v>33</v>
      </c>
      <c r="AU30" s="119">
        <f t="shared" ca="1" si="53"/>
        <v>39</v>
      </c>
      <c r="AV30" s="119">
        <f t="shared" ca="1" si="53"/>
        <v>54</v>
      </c>
      <c r="AW30" s="119">
        <f t="shared" ca="1" si="53"/>
        <v>47</v>
      </c>
      <c r="AX30" s="119">
        <f t="shared" ca="1" si="53"/>
        <v>64</v>
      </c>
      <c r="AY30" s="119">
        <f t="shared" ca="1" si="53"/>
        <v>78</v>
      </c>
      <c r="AZ30" s="119">
        <f t="shared" ca="1" si="53"/>
        <v>22</v>
      </c>
      <c r="BA30" s="119">
        <f t="shared" ca="1" si="53"/>
        <v>59</v>
      </c>
      <c r="BB30" s="119">
        <f t="shared" ca="1" si="53"/>
        <v>8</v>
      </c>
      <c r="BC30" s="119">
        <f t="shared" ca="1" si="53"/>
        <v>44</v>
      </c>
      <c r="BD30" s="119">
        <f t="shared" ca="1" si="53"/>
        <v>72</v>
      </c>
      <c r="BE30" s="119">
        <f t="shared" ca="1" si="53"/>
        <v>3</v>
      </c>
      <c r="BF30" s="119">
        <f t="shared" ca="1" si="53"/>
        <v>22</v>
      </c>
      <c r="BG30" s="119">
        <f t="shared" ca="1" si="53"/>
        <v>50</v>
      </c>
      <c r="BH30" s="119">
        <f t="shared" ca="1" si="53"/>
        <v>5</v>
      </c>
      <c r="BI30" s="120">
        <f t="shared" ca="1" si="53"/>
        <v>46</v>
      </c>
    </row>
    <row r="31" spans="1:61" x14ac:dyDescent="0.2">
      <c r="A31" s="116">
        <v>28</v>
      </c>
      <c r="B31" s="117">
        <f t="shared" ref="B31:AG31" ca="1" si="54">B128</f>
        <v>23</v>
      </c>
      <c r="C31" s="117">
        <f t="shared" ca="1" si="54"/>
        <v>16</v>
      </c>
      <c r="D31" s="117">
        <f t="shared" ca="1" si="54"/>
        <v>80</v>
      </c>
      <c r="E31" s="117">
        <f t="shared" ca="1" si="54"/>
        <v>6</v>
      </c>
      <c r="F31" s="117">
        <f t="shared" ca="1" si="54"/>
        <v>75</v>
      </c>
      <c r="G31" s="117">
        <f t="shared" ca="1" si="54"/>
        <v>28</v>
      </c>
      <c r="H31" s="117">
        <f t="shared" ca="1" si="54"/>
        <v>68</v>
      </c>
      <c r="I31" s="117">
        <f t="shared" ca="1" si="54"/>
        <v>71</v>
      </c>
      <c r="J31" s="117">
        <f t="shared" ca="1" si="54"/>
        <v>48</v>
      </c>
      <c r="K31" s="117">
        <f t="shared" ca="1" si="54"/>
        <v>63</v>
      </c>
      <c r="L31" s="117">
        <f t="shared" ca="1" si="54"/>
        <v>39</v>
      </c>
      <c r="M31" s="117">
        <f t="shared" ca="1" si="54"/>
        <v>42</v>
      </c>
      <c r="N31" s="117">
        <f t="shared" ca="1" si="54"/>
        <v>30</v>
      </c>
      <c r="O31" s="117">
        <f t="shared" ca="1" si="54"/>
        <v>81</v>
      </c>
      <c r="P31" s="117">
        <f t="shared" ca="1" si="54"/>
        <v>41</v>
      </c>
      <c r="Q31" s="117">
        <f t="shared" ca="1" si="54"/>
        <v>19</v>
      </c>
      <c r="R31" s="117">
        <f t="shared" ca="1" si="54"/>
        <v>4</v>
      </c>
      <c r="S31" s="117">
        <f t="shared" ca="1" si="54"/>
        <v>57</v>
      </c>
      <c r="T31" s="117">
        <f t="shared" ca="1" si="54"/>
        <v>76</v>
      </c>
      <c r="U31" s="117">
        <f t="shared" ca="1" si="54"/>
        <v>15</v>
      </c>
      <c r="V31" s="117">
        <f t="shared" ca="1" si="54"/>
        <v>80</v>
      </c>
      <c r="W31" s="117">
        <f t="shared" ca="1" si="54"/>
        <v>41</v>
      </c>
      <c r="X31" s="117">
        <f t="shared" ca="1" si="54"/>
        <v>81</v>
      </c>
      <c r="Y31" s="117">
        <f t="shared" ca="1" si="54"/>
        <v>80</v>
      </c>
      <c r="Z31" s="117">
        <f t="shared" ca="1" si="54"/>
        <v>14</v>
      </c>
      <c r="AA31" s="117">
        <f t="shared" ca="1" si="54"/>
        <v>46</v>
      </c>
      <c r="AB31" s="117">
        <f t="shared" ca="1" si="54"/>
        <v>28</v>
      </c>
      <c r="AC31" s="117">
        <f t="shared" ca="1" si="54"/>
        <v>67</v>
      </c>
      <c r="AD31" s="117">
        <f t="shared" ca="1" si="54"/>
        <v>28</v>
      </c>
      <c r="AE31" s="117">
        <f t="shared" ca="1" si="54"/>
        <v>12</v>
      </c>
      <c r="AF31" s="117">
        <f t="shared" ca="1" si="54"/>
        <v>64</v>
      </c>
      <c r="AG31" s="117">
        <f t="shared" ca="1" si="54"/>
        <v>1</v>
      </c>
      <c r="AH31" s="117">
        <f t="shared" ref="AH31:BI31" ca="1" si="55">AH128</f>
        <v>22</v>
      </c>
      <c r="AI31" s="117">
        <f t="shared" ca="1" si="55"/>
        <v>20</v>
      </c>
      <c r="AJ31" s="117">
        <f t="shared" ca="1" si="55"/>
        <v>48</v>
      </c>
      <c r="AK31" s="117">
        <f t="shared" ca="1" si="55"/>
        <v>71</v>
      </c>
      <c r="AL31" s="117">
        <f t="shared" ca="1" si="55"/>
        <v>22</v>
      </c>
      <c r="AM31" s="117">
        <f t="shared" ca="1" si="55"/>
        <v>20</v>
      </c>
      <c r="AN31" s="117">
        <f t="shared" ca="1" si="55"/>
        <v>65</v>
      </c>
      <c r="AO31" s="117">
        <f t="shared" ca="1" si="55"/>
        <v>65</v>
      </c>
      <c r="AP31" s="117">
        <f t="shared" ca="1" si="55"/>
        <v>16</v>
      </c>
      <c r="AQ31" s="117">
        <f t="shared" ca="1" si="55"/>
        <v>7</v>
      </c>
      <c r="AR31" s="117">
        <f t="shared" ca="1" si="55"/>
        <v>44</v>
      </c>
      <c r="AS31" s="117">
        <f t="shared" ca="1" si="55"/>
        <v>28</v>
      </c>
      <c r="AT31" s="117">
        <f t="shared" ca="1" si="55"/>
        <v>69</v>
      </c>
      <c r="AU31" s="117">
        <f t="shared" ca="1" si="55"/>
        <v>74</v>
      </c>
      <c r="AV31" s="117">
        <f t="shared" ca="1" si="55"/>
        <v>49</v>
      </c>
      <c r="AW31" s="117">
        <f t="shared" ca="1" si="55"/>
        <v>39</v>
      </c>
      <c r="AX31" s="117">
        <f t="shared" ca="1" si="55"/>
        <v>79</v>
      </c>
      <c r="AY31" s="117">
        <f t="shared" ca="1" si="55"/>
        <v>62</v>
      </c>
      <c r="AZ31" s="117">
        <f t="shared" ca="1" si="55"/>
        <v>73</v>
      </c>
      <c r="BA31" s="117">
        <f t="shared" ca="1" si="55"/>
        <v>61</v>
      </c>
      <c r="BB31" s="117">
        <f t="shared" ca="1" si="55"/>
        <v>26</v>
      </c>
      <c r="BC31" s="117">
        <f t="shared" ca="1" si="55"/>
        <v>55</v>
      </c>
      <c r="BD31" s="117">
        <f t="shared" ca="1" si="55"/>
        <v>81</v>
      </c>
      <c r="BE31" s="117">
        <f t="shared" ca="1" si="55"/>
        <v>40</v>
      </c>
      <c r="BF31" s="117">
        <f t="shared" ca="1" si="55"/>
        <v>43</v>
      </c>
      <c r="BG31" s="117">
        <f t="shared" ca="1" si="55"/>
        <v>81</v>
      </c>
      <c r="BH31" s="117">
        <f t="shared" ca="1" si="55"/>
        <v>38</v>
      </c>
      <c r="BI31" s="118">
        <f t="shared" ca="1" si="55"/>
        <v>23</v>
      </c>
    </row>
    <row r="32" spans="1:61" x14ac:dyDescent="0.2">
      <c r="A32" s="116">
        <v>29</v>
      </c>
      <c r="B32" s="119">
        <f t="shared" ref="B32:AG32" ca="1" si="56">IF(B129&gt;=B128,B129+1,B129)</f>
        <v>65</v>
      </c>
      <c r="C32" s="119">
        <f t="shared" ca="1" si="56"/>
        <v>49</v>
      </c>
      <c r="D32" s="119">
        <f t="shared" ca="1" si="56"/>
        <v>52</v>
      </c>
      <c r="E32" s="119">
        <f t="shared" ca="1" si="56"/>
        <v>44</v>
      </c>
      <c r="F32" s="119">
        <f t="shared" ca="1" si="56"/>
        <v>1</v>
      </c>
      <c r="G32" s="119">
        <f t="shared" ca="1" si="56"/>
        <v>35</v>
      </c>
      <c r="H32" s="119">
        <f t="shared" ca="1" si="56"/>
        <v>62</v>
      </c>
      <c r="I32" s="119">
        <f t="shared" ca="1" si="56"/>
        <v>48</v>
      </c>
      <c r="J32" s="119">
        <f t="shared" ca="1" si="56"/>
        <v>22</v>
      </c>
      <c r="K32" s="119">
        <f t="shared" ca="1" si="56"/>
        <v>3</v>
      </c>
      <c r="L32" s="119">
        <f t="shared" ca="1" si="56"/>
        <v>2</v>
      </c>
      <c r="M32" s="119">
        <f t="shared" ca="1" si="56"/>
        <v>80</v>
      </c>
      <c r="N32" s="119">
        <f t="shared" ca="1" si="56"/>
        <v>4</v>
      </c>
      <c r="O32" s="119">
        <f t="shared" ca="1" si="56"/>
        <v>36</v>
      </c>
      <c r="P32" s="119">
        <f t="shared" ca="1" si="56"/>
        <v>20</v>
      </c>
      <c r="Q32" s="119">
        <f t="shared" ca="1" si="56"/>
        <v>77</v>
      </c>
      <c r="R32" s="119">
        <f t="shared" ca="1" si="56"/>
        <v>70</v>
      </c>
      <c r="S32" s="119">
        <f t="shared" ca="1" si="56"/>
        <v>23</v>
      </c>
      <c r="T32" s="119">
        <f t="shared" ca="1" si="56"/>
        <v>13</v>
      </c>
      <c r="U32" s="119">
        <f t="shared" ca="1" si="56"/>
        <v>25</v>
      </c>
      <c r="V32" s="119">
        <f t="shared" ca="1" si="56"/>
        <v>60</v>
      </c>
      <c r="W32" s="119">
        <f t="shared" ca="1" si="56"/>
        <v>69</v>
      </c>
      <c r="X32" s="119">
        <f t="shared" ca="1" si="56"/>
        <v>30</v>
      </c>
      <c r="Y32" s="119">
        <f t="shared" ca="1" si="56"/>
        <v>64</v>
      </c>
      <c r="Z32" s="119">
        <f t="shared" ca="1" si="56"/>
        <v>25</v>
      </c>
      <c r="AA32" s="119">
        <f t="shared" ca="1" si="56"/>
        <v>37</v>
      </c>
      <c r="AB32" s="119">
        <f t="shared" ca="1" si="56"/>
        <v>9</v>
      </c>
      <c r="AC32" s="119">
        <f t="shared" ca="1" si="56"/>
        <v>78</v>
      </c>
      <c r="AD32" s="119">
        <f t="shared" ca="1" si="56"/>
        <v>68</v>
      </c>
      <c r="AE32" s="119">
        <f t="shared" ca="1" si="56"/>
        <v>11</v>
      </c>
      <c r="AF32" s="119">
        <f t="shared" ca="1" si="56"/>
        <v>67</v>
      </c>
      <c r="AG32" s="119">
        <f t="shared" ca="1" si="56"/>
        <v>29</v>
      </c>
      <c r="AH32" s="119">
        <f t="shared" ref="AH32:BI32" ca="1" si="57">IF(AH129&gt;=AH128,AH129+1,AH129)</f>
        <v>49</v>
      </c>
      <c r="AI32" s="119">
        <f t="shared" ca="1" si="57"/>
        <v>5</v>
      </c>
      <c r="AJ32" s="119">
        <f t="shared" ca="1" si="57"/>
        <v>27</v>
      </c>
      <c r="AK32" s="119">
        <f t="shared" ca="1" si="57"/>
        <v>46</v>
      </c>
      <c r="AL32" s="119">
        <f t="shared" ca="1" si="57"/>
        <v>33</v>
      </c>
      <c r="AM32" s="119">
        <f t="shared" ca="1" si="57"/>
        <v>34</v>
      </c>
      <c r="AN32" s="119">
        <f t="shared" ca="1" si="57"/>
        <v>19</v>
      </c>
      <c r="AO32" s="119">
        <f t="shared" ca="1" si="57"/>
        <v>62</v>
      </c>
      <c r="AP32" s="119">
        <f t="shared" ca="1" si="57"/>
        <v>31</v>
      </c>
      <c r="AQ32" s="119">
        <f t="shared" ca="1" si="57"/>
        <v>35</v>
      </c>
      <c r="AR32" s="119">
        <f t="shared" ca="1" si="57"/>
        <v>73</v>
      </c>
      <c r="AS32" s="119">
        <f t="shared" ca="1" si="57"/>
        <v>70</v>
      </c>
      <c r="AT32" s="119">
        <f t="shared" ca="1" si="57"/>
        <v>8</v>
      </c>
      <c r="AU32" s="119">
        <f t="shared" ca="1" si="57"/>
        <v>46</v>
      </c>
      <c r="AV32" s="119">
        <f t="shared" ca="1" si="57"/>
        <v>78</v>
      </c>
      <c r="AW32" s="119">
        <f t="shared" ca="1" si="57"/>
        <v>77</v>
      </c>
      <c r="AX32" s="119">
        <f t="shared" ca="1" si="57"/>
        <v>37</v>
      </c>
      <c r="AY32" s="119">
        <f t="shared" ca="1" si="57"/>
        <v>71</v>
      </c>
      <c r="AZ32" s="119">
        <f t="shared" ca="1" si="57"/>
        <v>60</v>
      </c>
      <c r="BA32" s="119">
        <f t="shared" ca="1" si="57"/>
        <v>37</v>
      </c>
      <c r="BB32" s="119">
        <f t="shared" ca="1" si="57"/>
        <v>15</v>
      </c>
      <c r="BC32" s="119">
        <f t="shared" ca="1" si="57"/>
        <v>60</v>
      </c>
      <c r="BD32" s="119">
        <f t="shared" ca="1" si="57"/>
        <v>24</v>
      </c>
      <c r="BE32" s="119">
        <f t="shared" ca="1" si="57"/>
        <v>7</v>
      </c>
      <c r="BF32" s="119">
        <f t="shared" ca="1" si="57"/>
        <v>9</v>
      </c>
      <c r="BG32" s="119">
        <f t="shared" ca="1" si="57"/>
        <v>21</v>
      </c>
      <c r="BH32" s="119">
        <f t="shared" ca="1" si="57"/>
        <v>74</v>
      </c>
      <c r="BI32" s="120">
        <f t="shared" ca="1" si="57"/>
        <v>44</v>
      </c>
    </row>
    <row r="33" spans="1:61" x14ac:dyDescent="0.2">
      <c r="A33" s="116">
        <v>30</v>
      </c>
      <c r="B33" s="117">
        <f t="shared" ref="B33:AG33" ca="1" si="58">IF(B130&gt;=MIN(B31,B32),IF((B130+1)&gt;=MAX(B31,B32),B130+2,B130+1),B130)</f>
        <v>53</v>
      </c>
      <c r="C33" s="117">
        <f t="shared" ca="1" si="58"/>
        <v>68</v>
      </c>
      <c r="D33" s="117">
        <f t="shared" ca="1" si="58"/>
        <v>47</v>
      </c>
      <c r="E33" s="117">
        <f t="shared" ca="1" si="58"/>
        <v>38</v>
      </c>
      <c r="F33" s="117">
        <f t="shared" ca="1" si="58"/>
        <v>42</v>
      </c>
      <c r="G33" s="117">
        <f t="shared" ca="1" si="58"/>
        <v>52</v>
      </c>
      <c r="H33" s="117">
        <f t="shared" ca="1" si="58"/>
        <v>70</v>
      </c>
      <c r="I33" s="117">
        <f t="shared" ca="1" si="58"/>
        <v>4</v>
      </c>
      <c r="J33" s="117">
        <f t="shared" ca="1" si="58"/>
        <v>77</v>
      </c>
      <c r="K33" s="117">
        <f t="shared" ca="1" si="58"/>
        <v>66</v>
      </c>
      <c r="L33" s="117">
        <f t="shared" ca="1" si="58"/>
        <v>28</v>
      </c>
      <c r="M33" s="117">
        <f t="shared" ca="1" si="58"/>
        <v>10</v>
      </c>
      <c r="N33" s="117">
        <f t="shared" ca="1" si="58"/>
        <v>66</v>
      </c>
      <c r="O33" s="117">
        <f t="shared" ca="1" si="58"/>
        <v>75</v>
      </c>
      <c r="P33" s="117">
        <f t="shared" ca="1" si="58"/>
        <v>70</v>
      </c>
      <c r="Q33" s="117">
        <f t="shared" ca="1" si="58"/>
        <v>38</v>
      </c>
      <c r="R33" s="117">
        <f t="shared" ca="1" si="58"/>
        <v>28</v>
      </c>
      <c r="S33" s="117">
        <f t="shared" ca="1" si="58"/>
        <v>54</v>
      </c>
      <c r="T33" s="117">
        <f t="shared" ca="1" si="58"/>
        <v>14</v>
      </c>
      <c r="U33" s="117">
        <f t="shared" ca="1" si="58"/>
        <v>43</v>
      </c>
      <c r="V33" s="117">
        <f t="shared" ca="1" si="58"/>
        <v>29</v>
      </c>
      <c r="W33" s="117">
        <f t="shared" ca="1" si="58"/>
        <v>30</v>
      </c>
      <c r="X33" s="117">
        <f t="shared" ca="1" si="58"/>
        <v>68</v>
      </c>
      <c r="Y33" s="117">
        <f t="shared" ca="1" si="58"/>
        <v>11</v>
      </c>
      <c r="Z33" s="117">
        <f t="shared" ca="1" si="58"/>
        <v>32</v>
      </c>
      <c r="AA33" s="117">
        <f t="shared" ca="1" si="58"/>
        <v>1</v>
      </c>
      <c r="AB33" s="117">
        <f t="shared" ca="1" si="58"/>
        <v>63</v>
      </c>
      <c r="AC33" s="117">
        <f t="shared" ca="1" si="58"/>
        <v>20</v>
      </c>
      <c r="AD33" s="117">
        <f t="shared" ca="1" si="58"/>
        <v>37</v>
      </c>
      <c r="AE33" s="117">
        <f t="shared" ca="1" si="58"/>
        <v>45</v>
      </c>
      <c r="AF33" s="117">
        <f t="shared" ca="1" si="58"/>
        <v>40</v>
      </c>
      <c r="AG33" s="117">
        <f t="shared" ca="1" si="58"/>
        <v>59</v>
      </c>
      <c r="AH33" s="117">
        <f t="shared" ref="AH33:BI33" ca="1" si="59">IF(AH130&gt;=MIN(AH31,AH32),IF((AH130+1)&gt;=MAX(AH31,AH32),AH130+2,AH130+1),AH130)</f>
        <v>36</v>
      </c>
      <c r="AI33" s="117">
        <f t="shared" ca="1" si="59"/>
        <v>2</v>
      </c>
      <c r="AJ33" s="117">
        <f t="shared" ca="1" si="59"/>
        <v>50</v>
      </c>
      <c r="AK33" s="117">
        <f t="shared" ca="1" si="59"/>
        <v>10</v>
      </c>
      <c r="AL33" s="117">
        <f t="shared" ca="1" si="59"/>
        <v>63</v>
      </c>
      <c r="AM33" s="117">
        <f t="shared" ca="1" si="59"/>
        <v>10</v>
      </c>
      <c r="AN33" s="117">
        <f t="shared" ca="1" si="59"/>
        <v>53</v>
      </c>
      <c r="AO33" s="117">
        <f t="shared" ca="1" si="59"/>
        <v>15</v>
      </c>
      <c r="AP33" s="117">
        <f t="shared" ca="1" si="59"/>
        <v>37</v>
      </c>
      <c r="AQ33" s="117">
        <f t="shared" ca="1" si="59"/>
        <v>78</v>
      </c>
      <c r="AR33" s="117">
        <f t="shared" ca="1" si="59"/>
        <v>76</v>
      </c>
      <c r="AS33" s="117">
        <f t="shared" ca="1" si="59"/>
        <v>38</v>
      </c>
      <c r="AT33" s="117">
        <f t="shared" ca="1" si="59"/>
        <v>12</v>
      </c>
      <c r="AU33" s="117">
        <f t="shared" ca="1" si="59"/>
        <v>43</v>
      </c>
      <c r="AV33" s="117">
        <f t="shared" ca="1" si="59"/>
        <v>77</v>
      </c>
      <c r="AW33" s="117">
        <f t="shared" ca="1" si="59"/>
        <v>32</v>
      </c>
      <c r="AX33" s="117">
        <f t="shared" ca="1" si="59"/>
        <v>42</v>
      </c>
      <c r="AY33" s="117">
        <f t="shared" ca="1" si="59"/>
        <v>58</v>
      </c>
      <c r="AZ33" s="117">
        <f t="shared" ca="1" si="59"/>
        <v>28</v>
      </c>
      <c r="BA33" s="117">
        <f t="shared" ca="1" si="59"/>
        <v>10</v>
      </c>
      <c r="BB33" s="117">
        <f t="shared" ca="1" si="59"/>
        <v>58</v>
      </c>
      <c r="BC33" s="117">
        <f t="shared" ca="1" si="59"/>
        <v>61</v>
      </c>
      <c r="BD33" s="117">
        <f t="shared" ca="1" si="59"/>
        <v>52</v>
      </c>
      <c r="BE33" s="117">
        <f t="shared" ca="1" si="59"/>
        <v>80</v>
      </c>
      <c r="BF33" s="117">
        <f t="shared" ca="1" si="59"/>
        <v>71</v>
      </c>
      <c r="BG33" s="117">
        <f t="shared" ca="1" si="59"/>
        <v>71</v>
      </c>
      <c r="BH33" s="117">
        <f t="shared" ca="1" si="59"/>
        <v>1</v>
      </c>
      <c r="BI33" s="118">
        <f t="shared" ca="1" si="59"/>
        <v>59</v>
      </c>
    </row>
    <row r="34" spans="1:61" x14ac:dyDescent="0.2">
      <c r="A34" s="116">
        <v>31</v>
      </c>
      <c r="B34" s="119">
        <f t="shared" ref="B34:AG34" ca="1" si="60">B131</f>
        <v>4</v>
      </c>
      <c r="C34" s="119">
        <f t="shared" ca="1" si="60"/>
        <v>55</v>
      </c>
      <c r="D34" s="119">
        <f t="shared" ca="1" si="60"/>
        <v>65</v>
      </c>
      <c r="E34" s="119">
        <f t="shared" ca="1" si="60"/>
        <v>25</v>
      </c>
      <c r="F34" s="119">
        <f t="shared" ca="1" si="60"/>
        <v>47</v>
      </c>
      <c r="G34" s="119">
        <f t="shared" ca="1" si="60"/>
        <v>31</v>
      </c>
      <c r="H34" s="119">
        <f t="shared" ca="1" si="60"/>
        <v>57</v>
      </c>
      <c r="I34" s="119">
        <f t="shared" ca="1" si="60"/>
        <v>69</v>
      </c>
      <c r="J34" s="119">
        <f t="shared" ca="1" si="60"/>
        <v>56</v>
      </c>
      <c r="K34" s="119">
        <f t="shared" ca="1" si="60"/>
        <v>59</v>
      </c>
      <c r="L34" s="119">
        <f t="shared" ca="1" si="60"/>
        <v>24</v>
      </c>
      <c r="M34" s="119">
        <f t="shared" ca="1" si="60"/>
        <v>79</v>
      </c>
      <c r="N34" s="119">
        <f t="shared" ca="1" si="60"/>
        <v>59</v>
      </c>
      <c r="O34" s="119">
        <f t="shared" ca="1" si="60"/>
        <v>77</v>
      </c>
      <c r="P34" s="119">
        <f t="shared" ca="1" si="60"/>
        <v>65</v>
      </c>
      <c r="Q34" s="119">
        <f t="shared" ca="1" si="60"/>
        <v>56</v>
      </c>
      <c r="R34" s="119">
        <f t="shared" ca="1" si="60"/>
        <v>66</v>
      </c>
      <c r="S34" s="119">
        <f t="shared" ca="1" si="60"/>
        <v>53</v>
      </c>
      <c r="T34" s="119">
        <f t="shared" ca="1" si="60"/>
        <v>12</v>
      </c>
      <c r="U34" s="119">
        <f t="shared" ca="1" si="60"/>
        <v>24</v>
      </c>
      <c r="V34" s="119">
        <f t="shared" ca="1" si="60"/>
        <v>50</v>
      </c>
      <c r="W34" s="119">
        <f t="shared" ca="1" si="60"/>
        <v>50</v>
      </c>
      <c r="X34" s="119">
        <f t="shared" ca="1" si="60"/>
        <v>11</v>
      </c>
      <c r="Y34" s="119">
        <f t="shared" ca="1" si="60"/>
        <v>35</v>
      </c>
      <c r="Z34" s="119">
        <f t="shared" ca="1" si="60"/>
        <v>55</v>
      </c>
      <c r="AA34" s="119">
        <f t="shared" ca="1" si="60"/>
        <v>57</v>
      </c>
      <c r="AB34" s="119">
        <f t="shared" ca="1" si="60"/>
        <v>57</v>
      </c>
      <c r="AC34" s="119">
        <f t="shared" ca="1" si="60"/>
        <v>70</v>
      </c>
      <c r="AD34" s="119">
        <f t="shared" ca="1" si="60"/>
        <v>12</v>
      </c>
      <c r="AE34" s="119">
        <f t="shared" ca="1" si="60"/>
        <v>74</v>
      </c>
      <c r="AF34" s="119">
        <f t="shared" ca="1" si="60"/>
        <v>55</v>
      </c>
      <c r="AG34" s="119">
        <f t="shared" ca="1" si="60"/>
        <v>8</v>
      </c>
      <c r="AH34" s="119">
        <f t="shared" ref="AH34:BI34" ca="1" si="61">AH131</f>
        <v>59</v>
      </c>
      <c r="AI34" s="119">
        <f t="shared" ca="1" si="61"/>
        <v>11</v>
      </c>
      <c r="AJ34" s="119">
        <f t="shared" ca="1" si="61"/>
        <v>80</v>
      </c>
      <c r="AK34" s="119">
        <f t="shared" ca="1" si="61"/>
        <v>47</v>
      </c>
      <c r="AL34" s="119">
        <f t="shared" ca="1" si="61"/>
        <v>18</v>
      </c>
      <c r="AM34" s="119">
        <f t="shared" ca="1" si="61"/>
        <v>79</v>
      </c>
      <c r="AN34" s="119">
        <f t="shared" ca="1" si="61"/>
        <v>81</v>
      </c>
      <c r="AO34" s="119">
        <f t="shared" ca="1" si="61"/>
        <v>39</v>
      </c>
      <c r="AP34" s="119">
        <f t="shared" ca="1" si="61"/>
        <v>35</v>
      </c>
      <c r="AQ34" s="119">
        <f t="shared" ca="1" si="61"/>
        <v>38</v>
      </c>
      <c r="AR34" s="119">
        <f t="shared" ca="1" si="61"/>
        <v>77</v>
      </c>
      <c r="AS34" s="119">
        <f t="shared" ca="1" si="61"/>
        <v>46</v>
      </c>
      <c r="AT34" s="119">
        <f t="shared" ca="1" si="61"/>
        <v>3</v>
      </c>
      <c r="AU34" s="119">
        <f t="shared" ca="1" si="61"/>
        <v>12</v>
      </c>
      <c r="AV34" s="119">
        <f t="shared" ca="1" si="61"/>
        <v>56</v>
      </c>
      <c r="AW34" s="119">
        <f t="shared" ca="1" si="61"/>
        <v>73</v>
      </c>
      <c r="AX34" s="119">
        <f t="shared" ca="1" si="61"/>
        <v>61</v>
      </c>
      <c r="AY34" s="119">
        <f t="shared" ca="1" si="61"/>
        <v>15</v>
      </c>
      <c r="AZ34" s="119">
        <f t="shared" ca="1" si="61"/>
        <v>62</v>
      </c>
      <c r="BA34" s="119">
        <f t="shared" ca="1" si="61"/>
        <v>61</v>
      </c>
      <c r="BB34" s="119">
        <f t="shared" ca="1" si="61"/>
        <v>18</v>
      </c>
      <c r="BC34" s="119">
        <f t="shared" ca="1" si="61"/>
        <v>46</v>
      </c>
      <c r="BD34" s="119">
        <f t="shared" ca="1" si="61"/>
        <v>80</v>
      </c>
      <c r="BE34" s="119">
        <f t="shared" ca="1" si="61"/>
        <v>5</v>
      </c>
      <c r="BF34" s="119">
        <f t="shared" ca="1" si="61"/>
        <v>53</v>
      </c>
      <c r="BG34" s="119">
        <f t="shared" ca="1" si="61"/>
        <v>42</v>
      </c>
      <c r="BH34" s="119">
        <f t="shared" ca="1" si="61"/>
        <v>16</v>
      </c>
      <c r="BI34" s="120">
        <f t="shared" ca="1" si="61"/>
        <v>42</v>
      </c>
    </row>
    <row r="35" spans="1:61" x14ac:dyDescent="0.2">
      <c r="A35" s="116">
        <v>32</v>
      </c>
      <c r="B35" s="117">
        <f t="shared" ref="B35:AG35" ca="1" si="62">IF(B132&gt;=B131,B132+1,B132)</f>
        <v>50</v>
      </c>
      <c r="C35" s="117">
        <f t="shared" ca="1" si="62"/>
        <v>35</v>
      </c>
      <c r="D35" s="117">
        <f t="shared" ca="1" si="62"/>
        <v>55</v>
      </c>
      <c r="E35" s="117">
        <f t="shared" ca="1" si="62"/>
        <v>45</v>
      </c>
      <c r="F35" s="117">
        <f t="shared" ca="1" si="62"/>
        <v>8</v>
      </c>
      <c r="G35" s="117">
        <f t="shared" ca="1" si="62"/>
        <v>23</v>
      </c>
      <c r="H35" s="117">
        <f t="shared" ca="1" si="62"/>
        <v>70</v>
      </c>
      <c r="I35" s="117">
        <f t="shared" ca="1" si="62"/>
        <v>61</v>
      </c>
      <c r="J35" s="117">
        <f t="shared" ca="1" si="62"/>
        <v>16</v>
      </c>
      <c r="K35" s="117">
        <f t="shared" ca="1" si="62"/>
        <v>54</v>
      </c>
      <c r="L35" s="117">
        <f t="shared" ca="1" si="62"/>
        <v>18</v>
      </c>
      <c r="M35" s="117">
        <f t="shared" ca="1" si="62"/>
        <v>77</v>
      </c>
      <c r="N35" s="117">
        <f t="shared" ca="1" si="62"/>
        <v>11</v>
      </c>
      <c r="O35" s="117">
        <f t="shared" ca="1" si="62"/>
        <v>69</v>
      </c>
      <c r="P35" s="117">
        <f t="shared" ca="1" si="62"/>
        <v>37</v>
      </c>
      <c r="Q35" s="117">
        <f t="shared" ca="1" si="62"/>
        <v>24</v>
      </c>
      <c r="R35" s="117">
        <f t="shared" ca="1" si="62"/>
        <v>60</v>
      </c>
      <c r="S35" s="117">
        <f t="shared" ca="1" si="62"/>
        <v>33</v>
      </c>
      <c r="T35" s="117">
        <f t="shared" ca="1" si="62"/>
        <v>79</v>
      </c>
      <c r="U35" s="117">
        <f t="shared" ca="1" si="62"/>
        <v>31</v>
      </c>
      <c r="V35" s="117">
        <f t="shared" ca="1" si="62"/>
        <v>75</v>
      </c>
      <c r="W35" s="117">
        <f t="shared" ca="1" si="62"/>
        <v>45</v>
      </c>
      <c r="X35" s="117">
        <f t="shared" ca="1" si="62"/>
        <v>33</v>
      </c>
      <c r="Y35" s="117">
        <f t="shared" ca="1" si="62"/>
        <v>4</v>
      </c>
      <c r="Z35" s="117">
        <f t="shared" ca="1" si="62"/>
        <v>43</v>
      </c>
      <c r="AA35" s="117">
        <f t="shared" ca="1" si="62"/>
        <v>11</v>
      </c>
      <c r="AB35" s="117">
        <f t="shared" ca="1" si="62"/>
        <v>50</v>
      </c>
      <c r="AC35" s="117">
        <f t="shared" ca="1" si="62"/>
        <v>15</v>
      </c>
      <c r="AD35" s="117">
        <f t="shared" ca="1" si="62"/>
        <v>23</v>
      </c>
      <c r="AE35" s="117">
        <f t="shared" ca="1" si="62"/>
        <v>5</v>
      </c>
      <c r="AF35" s="117">
        <f t="shared" ca="1" si="62"/>
        <v>19</v>
      </c>
      <c r="AG35" s="117">
        <f t="shared" ca="1" si="62"/>
        <v>1</v>
      </c>
      <c r="AH35" s="117">
        <f t="shared" ref="AH35:BI35" ca="1" si="63">IF(AH132&gt;=AH131,AH132+1,AH132)</f>
        <v>6</v>
      </c>
      <c r="AI35" s="117">
        <f t="shared" ca="1" si="63"/>
        <v>72</v>
      </c>
      <c r="AJ35" s="117">
        <f t="shared" ca="1" si="63"/>
        <v>34</v>
      </c>
      <c r="AK35" s="117">
        <f t="shared" ca="1" si="63"/>
        <v>58</v>
      </c>
      <c r="AL35" s="117">
        <f t="shared" ca="1" si="63"/>
        <v>43</v>
      </c>
      <c r="AM35" s="117">
        <f t="shared" ca="1" si="63"/>
        <v>19</v>
      </c>
      <c r="AN35" s="117">
        <f t="shared" ca="1" si="63"/>
        <v>6</v>
      </c>
      <c r="AO35" s="117">
        <f t="shared" ca="1" si="63"/>
        <v>59</v>
      </c>
      <c r="AP35" s="117">
        <f t="shared" ca="1" si="63"/>
        <v>34</v>
      </c>
      <c r="AQ35" s="117">
        <f t="shared" ca="1" si="63"/>
        <v>61</v>
      </c>
      <c r="AR35" s="117">
        <f t="shared" ca="1" si="63"/>
        <v>7</v>
      </c>
      <c r="AS35" s="117">
        <f t="shared" ca="1" si="63"/>
        <v>72</v>
      </c>
      <c r="AT35" s="117">
        <f t="shared" ca="1" si="63"/>
        <v>20</v>
      </c>
      <c r="AU35" s="117">
        <f t="shared" ca="1" si="63"/>
        <v>16</v>
      </c>
      <c r="AV35" s="117">
        <f t="shared" ca="1" si="63"/>
        <v>27</v>
      </c>
      <c r="AW35" s="117">
        <f t="shared" ca="1" si="63"/>
        <v>69</v>
      </c>
      <c r="AX35" s="117">
        <f t="shared" ca="1" si="63"/>
        <v>47</v>
      </c>
      <c r="AY35" s="117">
        <f t="shared" ca="1" si="63"/>
        <v>44</v>
      </c>
      <c r="AZ35" s="117">
        <f t="shared" ca="1" si="63"/>
        <v>28</v>
      </c>
      <c r="BA35" s="117">
        <f t="shared" ca="1" si="63"/>
        <v>47</v>
      </c>
      <c r="BB35" s="117">
        <f t="shared" ca="1" si="63"/>
        <v>4</v>
      </c>
      <c r="BC35" s="117">
        <f t="shared" ca="1" si="63"/>
        <v>19</v>
      </c>
      <c r="BD35" s="117">
        <f t="shared" ca="1" si="63"/>
        <v>20</v>
      </c>
      <c r="BE35" s="117">
        <f t="shared" ca="1" si="63"/>
        <v>9</v>
      </c>
      <c r="BF35" s="117">
        <f t="shared" ca="1" si="63"/>
        <v>10</v>
      </c>
      <c r="BG35" s="117">
        <f t="shared" ca="1" si="63"/>
        <v>59</v>
      </c>
      <c r="BH35" s="117">
        <f t="shared" ca="1" si="63"/>
        <v>54</v>
      </c>
      <c r="BI35" s="118">
        <f t="shared" ca="1" si="63"/>
        <v>48</v>
      </c>
    </row>
    <row r="36" spans="1:61" x14ac:dyDescent="0.2">
      <c r="A36" s="116">
        <v>33</v>
      </c>
      <c r="B36" s="119">
        <f t="shared" ref="B36:AG36" ca="1" si="64">IF(B133&gt;=MIN(B34,B35),IF((B133+1)&gt;=MAX(B34,B35),B133+2,B133+1),B133)</f>
        <v>48</v>
      </c>
      <c r="C36" s="119">
        <f t="shared" ca="1" si="64"/>
        <v>47</v>
      </c>
      <c r="D36" s="119">
        <f t="shared" ca="1" si="64"/>
        <v>10</v>
      </c>
      <c r="E36" s="119">
        <f t="shared" ca="1" si="64"/>
        <v>71</v>
      </c>
      <c r="F36" s="119">
        <f t="shared" ca="1" si="64"/>
        <v>64</v>
      </c>
      <c r="G36" s="119">
        <f t="shared" ca="1" si="64"/>
        <v>8</v>
      </c>
      <c r="H36" s="119">
        <f t="shared" ca="1" si="64"/>
        <v>20</v>
      </c>
      <c r="I36" s="119">
        <f t="shared" ca="1" si="64"/>
        <v>30</v>
      </c>
      <c r="J36" s="119">
        <f t="shared" ca="1" si="64"/>
        <v>40</v>
      </c>
      <c r="K36" s="119">
        <f t="shared" ca="1" si="64"/>
        <v>24</v>
      </c>
      <c r="L36" s="119">
        <f t="shared" ca="1" si="64"/>
        <v>20</v>
      </c>
      <c r="M36" s="119">
        <f t="shared" ca="1" si="64"/>
        <v>31</v>
      </c>
      <c r="N36" s="119">
        <f t="shared" ca="1" si="64"/>
        <v>41</v>
      </c>
      <c r="O36" s="119">
        <f t="shared" ca="1" si="64"/>
        <v>33</v>
      </c>
      <c r="P36" s="119">
        <f t="shared" ca="1" si="64"/>
        <v>72</v>
      </c>
      <c r="Q36" s="119">
        <f t="shared" ca="1" si="64"/>
        <v>35</v>
      </c>
      <c r="R36" s="119">
        <f t="shared" ca="1" si="64"/>
        <v>81</v>
      </c>
      <c r="S36" s="119">
        <f t="shared" ca="1" si="64"/>
        <v>59</v>
      </c>
      <c r="T36" s="119">
        <f t="shared" ca="1" si="64"/>
        <v>32</v>
      </c>
      <c r="U36" s="119">
        <f t="shared" ca="1" si="64"/>
        <v>54</v>
      </c>
      <c r="V36" s="119">
        <f t="shared" ca="1" si="64"/>
        <v>73</v>
      </c>
      <c r="W36" s="119">
        <f t="shared" ca="1" si="64"/>
        <v>4</v>
      </c>
      <c r="X36" s="119">
        <f t="shared" ca="1" si="64"/>
        <v>48</v>
      </c>
      <c r="Y36" s="119">
        <f t="shared" ca="1" si="64"/>
        <v>58</v>
      </c>
      <c r="Z36" s="119">
        <f t="shared" ca="1" si="64"/>
        <v>42</v>
      </c>
      <c r="AA36" s="119">
        <f t="shared" ca="1" si="64"/>
        <v>37</v>
      </c>
      <c r="AB36" s="119">
        <f t="shared" ca="1" si="64"/>
        <v>1</v>
      </c>
      <c r="AC36" s="119">
        <f t="shared" ca="1" si="64"/>
        <v>78</v>
      </c>
      <c r="AD36" s="119">
        <f t="shared" ca="1" si="64"/>
        <v>15</v>
      </c>
      <c r="AE36" s="119">
        <f t="shared" ca="1" si="64"/>
        <v>51</v>
      </c>
      <c r="AF36" s="119">
        <f t="shared" ca="1" si="64"/>
        <v>23</v>
      </c>
      <c r="AG36" s="119">
        <f t="shared" ca="1" si="64"/>
        <v>21</v>
      </c>
      <c r="AH36" s="119">
        <f t="shared" ref="AH36:BI36" ca="1" si="65">IF(AH133&gt;=MIN(AH34,AH35),IF((AH133+1)&gt;=MAX(AH34,AH35),AH133+2,AH133+1),AH133)</f>
        <v>77</v>
      </c>
      <c r="AI36" s="119">
        <f t="shared" ca="1" si="65"/>
        <v>67</v>
      </c>
      <c r="AJ36" s="119">
        <f t="shared" ca="1" si="65"/>
        <v>22</v>
      </c>
      <c r="AK36" s="119">
        <f t="shared" ca="1" si="65"/>
        <v>44</v>
      </c>
      <c r="AL36" s="119">
        <f t="shared" ca="1" si="65"/>
        <v>55</v>
      </c>
      <c r="AM36" s="119">
        <f t="shared" ca="1" si="65"/>
        <v>60</v>
      </c>
      <c r="AN36" s="119">
        <f t="shared" ca="1" si="65"/>
        <v>17</v>
      </c>
      <c r="AO36" s="119">
        <f t="shared" ca="1" si="65"/>
        <v>54</v>
      </c>
      <c r="AP36" s="119">
        <f t="shared" ca="1" si="65"/>
        <v>45</v>
      </c>
      <c r="AQ36" s="119">
        <f t="shared" ca="1" si="65"/>
        <v>27</v>
      </c>
      <c r="AR36" s="119">
        <f t="shared" ca="1" si="65"/>
        <v>79</v>
      </c>
      <c r="AS36" s="119">
        <f t="shared" ca="1" si="65"/>
        <v>20</v>
      </c>
      <c r="AT36" s="119">
        <f t="shared" ca="1" si="65"/>
        <v>45</v>
      </c>
      <c r="AU36" s="119">
        <f t="shared" ca="1" si="65"/>
        <v>66</v>
      </c>
      <c r="AV36" s="119">
        <f t="shared" ca="1" si="65"/>
        <v>77</v>
      </c>
      <c r="AW36" s="119">
        <f t="shared" ca="1" si="65"/>
        <v>46</v>
      </c>
      <c r="AX36" s="119">
        <f t="shared" ca="1" si="65"/>
        <v>7</v>
      </c>
      <c r="AY36" s="119">
        <f t="shared" ca="1" si="65"/>
        <v>19</v>
      </c>
      <c r="AZ36" s="119">
        <f t="shared" ca="1" si="65"/>
        <v>38</v>
      </c>
      <c r="BA36" s="119">
        <f t="shared" ca="1" si="65"/>
        <v>20</v>
      </c>
      <c r="BB36" s="119">
        <f t="shared" ca="1" si="65"/>
        <v>80</v>
      </c>
      <c r="BC36" s="119">
        <f t="shared" ca="1" si="65"/>
        <v>62</v>
      </c>
      <c r="BD36" s="119">
        <f t="shared" ca="1" si="65"/>
        <v>58</v>
      </c>
      <c r="BE36" s="119">
        <f t="shared" ca="1" si="65"/>
        <v>57</v>
      </c>
      <c r="BF36" s="119">
        <f t="shared" ca="1" si="65"/>
        <v>17</v>
      </c>
      <c r="BG36" s="119">
        <f t="shared" ca="1" si="65"/>
        <v>64</v>
      </c>
      <c r="BH36" s="119">
        <f t="shared" ca="1" si="65"/>
        <v>69</v>
      </c>
      <c r="BI36" s="120">
        <f t="shared" ca="1" si="65"/>
        <v>13</v>
      </c>
    </row>
    <row r="37" spans="1:61" x14ac:dyDescent="0.2">
      <c r="A37" s="116">
        <v>34</v>
      </c>
      <c r="B37" s="117">
        <f t="shared" ref="B37:AG37" ca="1" si="66">B134</f>
        <v>33</v>
      </c>
      <c r="C37" s="117">
        <f t="shared" ca="1" si="66"/>
        <v>77</v>
      </c>
      <c r="D37" s="117">
        <f t="shared" ca="1" si="66"/>
        <v>63</v>
      </c>
      <c r="E37" s="117">
        <f t="shared" ca="1" si="66"/>
        <v>70</v>
      </c>
      <c r="F37" s="117">
        <f t="shared" ca="1" si="66"/>
        <v>77</v>
      </c>
      <c r="G37" s="117">
        <f t="shared" ca="1" si="66"/>
        <v>46</v>
      </c>
      <c r="H37" s="117">
        <f t="shared" ca="1" si="66"/>
        <v>24</v>
      </c>
      <c r="I37" s="117">
        <f t="shared" ca="1" si="66"/>
        <v>1</v>
      </c>
      <c r="J37" s="117">
        <f t="shared" ca="1" si="66"/>
        <v>18</v>
      </c>
      <c r="K37" s="117">
        <f t="shared" ca="1" si="66"/>
        <v>30</v>
      </c>
      <c r="L37" s="117">
        <f t="shared" ca="1" si="66"/>
        <v>63</v>
      </c>
      <c r="M37" s="117">
        <f t="shared" ca="1" si="66"/>
        <v>28</v>
      </c>
      <c r="N37" s="117">
        <f t="shared" ca="1" si="66"/>
        <v>30</v>
      </c>
      <c r="O37" s="117">
        <f t="shared" ca="1" si="66"/>
        <v>27</v>
      </c>
      <c r="P37" s="117">
        <f t="shared" ca="1" si="66"/>
        <v>80</v>
      </c>
      <c r="Q37" s="117">
        <f t="shared" ca="1" si="66"/>
        <v>49</v>
      </c>
      <c r="R37" s="117">
        <f t="shared" ca="1" si="66"/>
        <v>17</v>
      </c>
      <c r="S37" s="117">
        <f t="shared" ca="1" si="66"/>
        <v>39</v>
      </c>
      <c r="T37" s="117">
        <f t="shared" ca="1" si="66"/>
        <v>19</v>
      </c>
      <c r="U37" s="117">
        <f t="shared" ca="1" si="66"/>
        <v>47</v>
      </c>
      <c r="V37" s="117">
        <f t="shared" ca="1" si="66"/>
        <v>75</v>
      </c>
      <c r="W37" s="117">
        <f t="shared" ca="1" si="66"/>
        <v>51</v>
      </c>
      <c r="X37" s="117">
        <f t="shared" ca="1" si="66"/>
        <v>1</v>
      </c>
      <c r="Y37" s="117">
        <f t="shared" ca="1" si="66"/>
        <v>37</v>
      </c>
      <c r="Z37" s="117">
        <f t="shared" ca="1" si="66"/>
        <v>23</v>
      </c>
      <c r="AA37" s="117">
        <f t="shared" ca="1" si="66"/>
        <v>27</v>
      </c>
      <c r="AB37" s="117">
        <f t="shared" ca="1" si="66"/>
        <v>40</v>
      </c>
      <c r="AC37" s="117">
        <f t="shared" ca="1" si="66"/>
        <v>3</v>
      </c>
      <c r="AD37" s="117">
        <f t="shared" ca="1" si="66"/>
        <v>41</v>
      </c>
      <c r="AE37" s="117">
        <f t="shared" ca="1" si="66"/>
        <v>12</v>
      </c>
      <c r="AF37" s="117">
        <f t="shared" ca="1" si="66"/>
        <v>19</v>
      </c>
      <c r="AG37" s="117">
        <f t="shared" ca="1" si="66"/>
        <v>55</v>
      </c>
      <c r="AH37" s="117">
        <f t="shared" ref="AH37:BI37" ca="1" si="67">AH134</f>
        <v>5</v>
      </c>
      <c r="AI37" s="117">
        <f t="shared" ca="1" si="67"/>
        <v>5</v>
      </c>
      <c r="AJ37" s="117">
        <f t="shared" ca="1" si="67"/>
        <v>6</v>
      </c>
      <c r="AK37" s="117">
        <f t="shared" ca="1" si="67"/>
        <v>8</v>
      </c>
      <c r="AL37" s="117">
        <f t="shared" ca="1" si="67"/>
        <v>33</v>
      </c>
      <c r="AM37" s="117">
        <f t="shared" ca="1" si="67"/>
        <v>43</v>
      </c>
      <c r="AN37" s="117">
        <f t="shared" ca="1" si="67"/>
        <v>25</v>
      </c>
      <c r="AO37" s="117">
        <f t="shared" ca="1" si="67"/>
        <v>72</v>
      </c>
      <c r="AP37" s="117">
        <f t="shared" ca="1" si="67"/>
        <v>28</v>
      </c>
      <c r="AQ37" s="117">
        <f t="shared" ca="1" si="67"/>
        <v>16</v>
      </c>
      <c r="AR37" s="117">
        <f t="shared" ca="1" si="67"/>
        <v>15</v>
      </c>
      <c r="AS37" s="117">
        <f t="shared" ca="1" si="67"/>
        <v>47</v>
      </c>
      <c r="AT37" s="117">
        <f t="shared" ca="1" si="67"/>
        <v>26</v>
      </c>
      <c r="AU37" s="117">
        <f t="shared" ca="1" si="67"/>
        <v>73</v>
      </c>
      <c r="AV37" s="117">
        <f t="shared" ca="1" si="67"/>
        <v>18</v>
      </c>
      <c r="AW37" s="117">
        <f t="shared" ca="1" si="67"/>
        <v>77</v>
      </c>
      <c r="AX37" s="117">
        <f t="shared" ca="1" si="67"/>
        <v>69</v>
      </c>
      <c r="AY37" s="117">
        <f t="shared" ca="1" si="67"/>
        <v>75</v>
      </c>
      <c r="AZ37" s="117">
        <f t="shared" ca="1" si="67"/>
        <v>34</v>
      </c>
      <c r="BA37" s="117">
        <f t="shared" ca="1" si="67"/>
        <v>71</v>
      </c>
      <c r="BB37" s="117">
        <f t="shared" ca="1" si="67"/>
        <v>26</v>
      </c>
      <c r="BC37" s="117">
        <f t="shared" ca="1" si="67"/>
        <v>12</v>
      </c>
      <c r="BD37" s="117">
        <f t="shared" ca="1" si="67"/>
        <v>16</v>
      </c>
      <c r="BE37" s="117">
        <f t="shared" ca="1" si="67"/>
        <v>41</v>
      </c>
      <c r="BF37" s="117">
        <f t="shared" ca="1" si="67"/>
        <v>32</v>
      </c>
      <c r="BG37" s="117">
        <f t="shared" ca="1" si="67"/>
        <v>70</v>
      </c>
      <c r="BH37" s="117">
        <f t="shared" ca="1" si="67"/>
        <v>26</v>
      </c>
      <c r="BI37" s="118">
        <f t="shared" ca="1" si="67"/>
        <v>42</v>
      </c>
    </row>
    <row r="38" spans="1:61" x14ac:dyDescent="0.2">
      <c r="A38" s="116">
        <v>35</v>
      </c>
      <c r="B38" s="119">
        <f t="shared" ref="B38:AG38" ca="1" si="68">IF(B135&gt;=B134,B135+1,B135)</f>
        <v>26</v>
      </c>
      <c r="C38" s="119">
        <f t="shared" ca="1" si="68"/>
        <v>41</v>
      </c>
      <c r="D38" s="119">
        <f t="shared" ca="1" si="68"/>
        <v>24</v>
      </c>
      <c r="E38" s="119">
        <f t="shared" ca="1" si="68"/>
        <v>33</v>
      </c>
      <c r="F38" s="119">
        <f t="shared" ca="1" si="68"/>
        <v>6</v>
      </c>
      <c r="G38" s="119">
        <f t="shared" ca="1" si="68"/>
        <v>19</v>
      </c>
      <c r="H38" s="119">
        <f t="shared" ca="1" si="68"/>
        <v>20</v>
      </c>
      <c r="I38" s="119">
        <f t="shared" ca="1" si="68"/>
        <v>10</v>
      </c>
      <c r="J38" s="119">
        <f t="shared" ca="1" si="68"/>
        <v>38</v>
      </c>
      <c r="K38" s="119">
        <f t="shared" ca="1" si="68"/>
        <v>8</v>
      </c>
      <c r="L38" s="119">
        <f t="shared" ca="1" si="68"/>
        <v>45</v>
      </c>
      <c r="M38" s="119">
        <f t="shared" ca="1" si="68"/>
        <v>70</v>
      </c>
      <c r="N38" s="119">
        <f t="shared" ca="1" si="68"/>
        <v>31</v>
      </c>
      <c r="O38" s="119">
        <f t="shared" ca="1" si="68"/>
        <v>34</v>
      </c>
      <c r="P38" s="119">
        <f t="shared" ca="1" si="68"/>
        <v>12</v>
      </c>
      <c r="Q38" s="119">
        <f t="shared" ca="1" si="68"/>
        <v>3</v>
      </c>
      <c r="R38" s="119">
        <f t="shared" ca="1" si="68"/>
        <v>5</v>
      </c>
      <c r="S38" s="119">
        <f t="shared" ca="1" si="68"/>
        <v>43</v>
      </c>
      <c r="T38" s="119">
        <f t="shared" ca="1" si="68"/>
        <v>48</v>
      </c>
      <c r="U38" s="119">
        <f t="shared" ca="1" si="68"/>
        <v>62</v>
      </c>
      <c r="V38" s="119">
        <f t="shared" ca="1" si="68"/>
        <v>76</v>
      </c>
      <c r="W38" s="119">
        <f t="shared" ca="1" si="68"/>
        <v>47</v>
      </c>
      <c r="X38" s="119">
        <f t="shared" ca="1" si="68"/>
        <v>53</v>
      </c>
      <c r="Y38" s="119">
        <f t="shared" ca="1" si="68"/>
        <v>54</v>
      </c>
      <c r="Z38" s="119">
        <f t="shared" ca="1" si="68"/>
        <v>61</v>
      </c>
      <c r="AA38" s="119">
        <f t="shared" ca="1" si="68"/>
        <v>58</v>
      </c>
      <c r="AB38" s="119">
        <f t="shared" ca="1" si="68"/>
        <v>23</v>
      </c>
      <c r="AC38" s="119">
        <f t="shared" ca="1" si="68"/>
        <v>66</v>
      </c>
      <c r="AD38" s="119">
        <f t="shared" ca="1" si="68"/>
        <v>51</v>
      </c>
      <c r="AE38" s="119">
        <f t="shared" ca="1" si="68"/>
        <v>69</v>
      </c>
      <c r="AF38" s="119">
        <f t="shared" ca="1" si="68"/>
        <v>56</v>
      </c>
      <c r="AG38" s="119">
        <f t="shared" ca="1" si="68"/>
        <v>13</v>
      </c>
      <c r="AH38" s="119">
        <f t="shared" ref="AH38:BI38" ca="1" si="69">IF(AH135&gt;=AH134,AH135+1,AH135)</f>
        <v>73</v>
      </c>
      <c r="AI38" s="119">
        <f t="shared" ca="1" si="69"/>
        <v>16</v>
      </c>
      <c r="AJ38" s="119">
        <f t="shared" ca="1" si="69"/>
        <v>45</v>
      </c>
      <c r="AK38" s="119">
        <f t="shared" ca="1" si="69"/>
        <v>11</v>
      </c>
      <c r="AL38" s="119">
        <f t="shared" ca="1" si="69"/>
        <v>1</v>
      </c>
      <c r="AM38" s="119">
        <f t="shared" ca="1" si="69"/>
        <v>61</v>
      </c>
      <c r="AN38" s="119">
        <f t="shared" ca="1" si="69"/>
        <v>52</v>
      </c>
      <c r="AO38" s="119">
        <f t="shared" ca="1" si="69"/>
        <v>48</v>
      </c>
      <c r="AP38" s="119">
        <f t="shared" ca="1" si="69"/>
        <v>72</v>
      </c>
      <c r="AQ38" s="119">
        <f t="shared" ca="1" si="69"/>
        <v>27</v>
      </c>
      <c r="AR38" s="119">
        <f t="shared" ca="1" si="69"/>
        <v>54</v>
      </c>
      <c r="AS38" s="119">
        <f t="shared" ca="1" si="69"/>
        <v>29</v>
      </c>
      <c r="AT38" s="119">
        <f t="shared" ca="1" si="69"/>
        <v>67</v>
      </c>
      <c r="AU38" s="119">
        <f t="shared" ca="1" si="69"/>
        <v>26</v>
      </c>
      <c r="AV38" s="119">
        <f t="shared" ca="1" si="69"/>
        <v>4</v>
      </c>
      <c r="AW38" s="119">
        <f t="shared" ca="1" si="69"/>
        <v>42</v>
      </c>
      <c r="AX38" s="119">
        <f t="shared" ca="1" si="69"/>
        <v>24</v>
      </c>
      <c r="AY38" s="119">
        <f t="shared" ca="1" si="69"/>
        <v>6</v>
      </c>
      <c r="AZ38" s="119">
        <f t="shared" ca="1" si="69"/>
        <v>25</v>
      </c>
      <c r="BA38" s="119">
        <f t="shared" ca="1" si="69"/>
        <v>25</v>
      </c>
      <c r="BB38" s="119">
        <f t="shared" ca="1" si="69"/>
        <v>66</v>
      </c>
      <c r="BC38" s="119">
        <f t="shared" ca="1" si="69"/>
        <v>74</v>
      </c>
      <c r="BD38" s="119">
        <f t="shared" ca="1" si="69"/>
        <v>60</v>
      </c>
      <c r="BE38" s="119">
        <f t="shared" ca="1" si="69"/>
        <v>9</v>
      </c>
      <c r="BF38" s="119">
        <f t="shared" ca="1" si="69"/>
        <v>55</v>
      </c>
      <c r="BG38" s="119">
        <f t="shared" ca="1" si="69"/>
        <v>9</v>
      </c>
      <c r="BH38" s="119">
        <f t="shared" ca="1" si="69"/>
        <v>79</v>
      </c>
      <c r="BI38" s="120">
        <f t="shared" ca="1" si="69"/>
        <v>7</v>
      </c>
    </row>
    <row r="39" spans="1:61" x14ac:dyDescent="0.2">
      <c r="A39" s="116">
        <v>36</v>
      </c>
      <c r="B39" s="117">
        <f t="shared" ref="B39:AG39" ca="1" si="70">IF(B136&gt;=MIN(B37,B38),IF((B136+1)&gt;=MAX(B37,B38),B136+2,B136+1),B136)</f>
        <v>1</v>
      </c>
      <c r="C39" s="117">
        <f t="shared" ca="1" si="70"/>
        <v>37</v>
      </c>
      <c r="D39" s="117">
        <f t="shared" ca="1" si="70"/>
        <v>58</v>
      </c>
      <c r="E39" s="117">
        <f t="shared" ca="1" si="70"/>
        <v>24</v>
      </c>
      <c r="F39" s="117">
        <f t="shared" ca="1" si="70"/>
        <v>34</v>
      </c>
      <c r="G39" s="117">
        <f t="shared" ca="1" si="70"/>
        <v>52</v>
      </c>
      <c r="H39" s="117">
        <f t="shared" ca="1" si="70"/>
        <v>12</v>
      </c>
      <c r="I39" s="117">
        <f t="shared" ca="1" si="70"/>
        <v>81</v>
      </c>
      <c r="J39" s="117">
        <f t="shared" ca="1" si="70"/>
        <v>81</v>
      </c>
      <c r="K39" s="117">
        <f t="shared" ca="1" si="70"/>
        <v>76</v>
      </c>
      <c r="L39" s="117">
        <f t="shared" ca="1" si="70"/>
        <v>76</v>
      </c>
      <c r="M39" s="117">
        <f t="shared" ca="1" si="70"/>
        <v>33</v>
      </c>
      <c r="N39" s="117">
        <f t="shared" ca="1" si="70"/>
        <v>65</v>
      </c>
      <c r="O39" s="117">
        <f t="shared" ca="1" si="70"/>
        <v>45</v>
      </c>
      <c r="P39" s="117">
        <f t="shared" ca="1" si="70"/>
        <v>41</v>
      </c>
      <c r="Q39" s="117">
        <f t="shared" ca="1" si="70"/>
        <v>50</v>
      </c>
      <c r="R39" s="117">
        <f t="shared" ca="1" si="70"/>
        <v>68</v>
      </c>
      <c r="S39" s="117">
        <f t="shared" ca="1" si="70"/>
        <v>12</v>
      </c>
      <c r="T39" s="117">
        <f t="shared" ca="1" si="70"/>
        <v>44</v>
      </c>
      <c r="U39" s="117">
        <f t="shared" ca="1" si="70"/>
        <v>71</v>
      </c>
      <c r="V39" s="117">
        <f t="shared" ca="1" si="70"/>
        <v>74</v>
      </c>
      <c r="W39" s="117">
        <f t="shared" ca="1" si="70"/>
        <v>42</v>
      </c>
      <c r="X39" s="117">
        <f t="shared" ca="1" si="70"/>
        <v>55</v>
      </c>
      <c r="Y39" s="117">
        <f t="shared" ca="1" si="70"/>
        <v>59</v>
      </c>
      <c r="Z39" s="117">
        <f t="shared" ca="1" si="70"/>
        <v>70</v>
      </c>
      <c r="AA39" s="117">
        <f t="shared" ca="1" si="70"/>
        <v>57</v>
      </c>
      <c r="AB39" s="117">
        <f t="shared" ca="1" si="70"/>
        <v>20</v>
      </c>
      <c r="AC39" s="117">
        <f t="shared" ca="1" si="70"/>
        <v>72</v>
      </c>
      <c r="AD39" s="117">
        <f t="shared" ca="1" si="70"/>
        <v>53</v>
      </c>
      <c r="AE39" s="117">
        <f t="shared" ca="1" si="70"/>
        <v>42</v>
      </c>
      <c r="AF39" s="117">
        <f t="shared" ca="1" si="70"/>
        <v>1</v>
      </c>
      <c r="AG39" s="117">
        <f t="shared" ca="1" si="70"/>
        <v>14</v>
      </c>
      <c r="AH39" s="117">
        <f t="shared" ref="AH39:BI39" ca="1" si="71">IF(AH136&gt;=MIN(AH37,AH38),IF((AH136+1)&gt;=MAX(AH37,AH38),AH136+2,AH136+1),AH136)</f>
        <v>4</v>
      </c>
      <c r="AI39" s="117">
        <f t="shared" ca="1" si="71"/>
        <v>46</v>
      </c>
      <c r="AJ39" s="117">
        <f t="shared" ca="1" si="71"/>
        <v>47</v>
      </c>
      <c r="AK39" s="117">
        <f t="shared" ca="1" si="71"/>
        <v>66</v>
      </c>
      <c r="AL39" s="117">
        <f t="shared" ca="1" si="71"/>
        <v>59</v>
      </c>
      <c r="AM39" s="117">
        <f t="shared" ca="1" si="71"/>
        <v>76</v>
      </c>
      <c r="AN39" s="117">
        <f t="shared" ca="1" si="71"/>
        <v>81</v>
      </c>
      <c r="AO39" s="117">
        <f t="shared" ca="1" si="71"/>
        <v>68</v>
      </c>
      <c r="AP39" s="117">
        <f t="shared" ca="1" si="71"/>
        <v>4</v>
      </c>
      <c r="AQ39" s="117">
        <f t="shared" ca="1" si="71"/>
        <v>20</v>
      </c>
      <c r="AR39" s="117">
        <f t="shared" ca="1" si="71"/>
        <v>8</v>
      </c>
      <c r="AS39" s="117">
        <f t="shared" ca="1" si="71"/>
        <v>18</v>
      </c>
      <c r="AT39" s="117">
        <f t="shared" ca="1" si="71"/>
        <v>41</v>
      </c>
      <c r="AU39" s="117">
        <f t="shared" ca="1" si="71"/>
        <v>13</v>
      </c>
      <c r="AV39" s="117">
        <f t="shared" ca="1" si="71"/>
        <v>37</v>
      </c>
      <c r="AW39" s="117">
        <f t="shared" ca="1" si="71"/>
        <v>12</v>
      </c>
      <c r="AX39" s="117">
        <f t="shared" ca="1" si="71"/>
        <v>47</v>
      </c>
      <c r="AY39" s="117">
        <f t="shared" ca="1" si="71"/>
        <v>67</v>
      </c>
      <c r="AZ39" s="117">
        <f t="shared" ca="1" si="71"/>
        <v>74</v>
      </c>
      <c r="BA39" s="117">
        <f t="shared" ca="1" si="71"/>
        <v>80</v>
      </c>
      <c r="BB39" s="117">
        <f t="shared" ca="1" si="71"/>
        <v>6</v>
      </c>
      <c r="BC39" s="117">
        <f t="shared" ca="1" si="71"/>
        <v>80</v>
      </c>
      <c r="BD39" s="117">
        <f t="shared" ca="1" si="71"/>
        <v>27</v>
      </c>
      <c r="BE39" s="117">
        <f t="shared" ca="1" si="71"/>
        <v>81</v>
      </c>
      <c r="BF39" s="117">
        <f t="shared" ca="1" si="71"/>
        <v>8</v>
      </c>
      <c r="BG39" s="117">
        <f t="shared" ca="1" si="71"/>
        <v>50</v>
      </c>
      <c r="BH39" s="117">
        <f t="shared" ca="1" si="71"/>
        <v>69</v>
      </c>
      <c r="BI39" s="118">
        <f t="shared" ca="1" si="71"/>
        <v>14</v>
      </c>
    </row>
    <row r="40" spans="1:61" x14ac:dyDescent="0.2">
      <c r="A40" s="116">
        <v>37</v>
      </c>
      <c r="B40" s="119">
        <f t="shared" ref="B40:AG40" ca="1" si="72">B137</f>
        <v>53</v>
      </c>
      <c r="C40" s="119">
        <f t="shared" ca="1" si="72"/>
        <v>75</v>
      </c>
      <c r="D40" s="119">
        <f t="shared" ca="1" si="72"/>
        <v>44</v>
      </c>
      <c r="E40" s="119">
        <f t="shared" ca="1" si="72"/>
        <v>41</v>
      </c>
      <c r="F40" s="119">
        <f t="shared" ca="1" si="72"/>
        <v>5</v>
      </c>
      <c r="G40" s="119">
        <f t="shared" ca="1" si="72"/>
        <v>28</v>
      </c>
      <c r="H40" s="119">
        <f t="shared" ca="1" si="72"/>
        <v>51</v>
      </c>
      <c r="I40" s="119">
        <f t="shared" ca="1" si="72"/>
        <v>4</v>
      </c>
      <c r="J40" s="119">
        <f t="shared" ca="1" si="72"/>
        <v>57</v>
      </c>
      <c r="K40" s="119">
        <f t="shared" ca="1" si="72"/>
        <v>8</v>
      </c>
      <c r="L40" s="119">
        <f t="shared" ca="1" si="72"/>
        <v>62</v>
      </c>
      <c r="M40" s="119">
        <f t="shared" ca="1" si="72"/>
        <v>34</v>
      </c>
      <c r="N40" s="119">
        <f t="shared" ca="1" si="72"/>
        <v>30</v>
      </c>
      <c r="O40" s="119">
        <f t="shared" ca="1" si="72"/>
        <v>47</v>
      </c>
      <c r="P40" s="119">
        <f t="shared" ca="1" si="72"/>
        <v>30</v>
      </c>
      <c r="Q40" s="119">
        <f t="shared" ca="1" si="72"/>
        <v>50</v>
      </c>
      <c r="R40" s="119">
        <f t="shared" ca="1" si="72"/>
        <v>80</v>
      </c>
      <c r="S40" s="119">
        <f t="shared" ca="1" si="72"/>
        <v>64</v>
      </c>
      <c r="T40" s="119">
        <f t="shared" ca="1" si="72"/>
        <v>48</v>
      </c>
      <c r="U40" s="119">
        <f t="shared" ca="1" si="72"/>
        <v>70</v>
      </c>
      <c r="V40" s="119">
        <f t="shared" ca="1" si="72"/>
        <v>52</v>
      </c>
      <c r="W40" s="119">
        <f t="shared" ca="1" si="72"/>
        <v>67</v>
      </c>
      <c r="X40" s="119">
        <f t="shared" ca="1" si="72"/>
        <v>54</v>
      </c>
      <c r="Y40" s="119">
        <f t="shared" ca="1" si="72"/>
        <v>9</v>
      </c>
      <c r="Z40" s="119">
        <f t="shared" ca="1" si="72"/>
        <v>73</v>
      </c>
      <c r="AA40" s="119">
        <f t="shared" ca="1" si="72"/>
        <v>57</v>
      </c>
      <c r="AB40" s="119">
        <f t="shared" ca="1" si="72"/>
        <v>40</v>
      </c>
      <c r="AC40" s="119">
        <f t="shared" ca="1" si="72"/>
        <v>16</v>
      </c>
      <c r="AD40" s="119">
        <f t="shared" ca="1" si="72"/>
        <v>41</v>
      </c>
      <c r="AE40" s="119">
        <f t="shared" ca="1" si="72"/>
        <v>56</v>
      </c>
      <c r="AF40" s="119">
        <f t="shared" ca="1" si="72"/>
        <v>59</v>
      </c>
      <c r="AG40" s="119">
        <f t="shared" ca="1" si="72"/>
        <v>56</v>
      </c>
      <c r="AH40" s="119">
        <f t="shared" ref="AH40:BI40" ca="1" si="73">AH137</f>
        <v>27</v>
      </c>
      <c r="AI40" s="119">
        <f t="shared" ca="1" si="73"/>
        <v>18</v>
      </c>
      <c r="AJ40" s="119">
        <f t="shared" ca="1" si="73"/>
        <v>3</v>
      </c>
      <c r="AK40" s="119">
        <f t="shared" ca="1" si="73"/>
        <v>11</v>
      </c>
      <c r="AL40" s="119">
        <f t="shared" ca="1" si="73"/>
        <v>14</v>
      </c>
      <c r="AM40" s="119">
        <f t="shared" ca="1" si="73"/>
        <v>79</v>
      </c>
      <c r="AN40" s="119">
        <f t="shared" ca="1" si="73"/>
        <v>10</v>
      </c>
      <c r="AO40" s="119">
        <f t="shared" ca="1" si="73"/>
        <v>24</v>
      </c>
      <c r="AP40" s="119">
        <f t="shared" ca="1" si="73"/>
        <v>72</v>
      </c>
      <c r="AQ40" s="119">
        <f t="shared" ca="1" si="73"/>
        <v>14</v>
      </c>
      <c r="AR40" s="119">
        <f t="shared" ca="1" si="73"/>
        <v>19</v>
      </c>
      <c r="AS40" s="119">
        <f t="shared" ca="1" si="73"/>
        <v>49</v>
      </c>
      <c r="AT40" s="119">
        <f t="shared" ca="1" si="73"/>
        <v>50</v>
      </c>
      <c r="AU40" s="119">
        <f t="shared" ca="1" si="73"/>
        <v>55</v>
      </c>
      <c r="AV40" s="119">
        <f t="shared" ca="1" si="73"/>
        <v>15</v>
      </c>
      <c r="AW40" s="119">
        <f t="shared" ca="1" si="73"/>
        <v>31</v>
      </c>
      <c r="AX40" s="119">
        <f t="shared" ca="1" si="73"/>
        <v>54</v>
      </c>
      <c r="AY40" s="119">
        <f t="shared" ca="1" si="73"/>
        <v>28</v>
      </c>
      <c r="AZ40" s="119">
        <f t="shared" ca="1" si="73"/>
        <v>45</v>
      </c>
      <c r="BA40" s="119">
        <f t="shared" ca="1" si="73"/>
        <v>81</v>
      </c>
      <c r="BB40" s="119">
        <f t="shared" ca="1" si="73"/>
        <v>74</v>
      </c>
      <c r="BC40" s="119">
        <f t="shared" ca="1" si="73"/>
        <v>3</v>
      </c>
      <c r="BD40" s="119">
        <f t="shared" ca="1" si="73"/>
        <v>63</v>
      </c>
      <c r="BE40" s="119">
        <f t="shared" ca="1" si="73"/>
        <v>28</v>
      </c>
      <c r="BF40" s="119">
        <f t="shared" ca="1" si="73"/>
        <v>74</v>
      </c>
      <c r="BG40" s="119">
        <f t="shared" ca="1" si="73"/>
        <v>57</v>
      </c>
      <c r="BH40" s="119">
        <f t="shared" ca="1" si="73"/>
        <v>69</v>
      </c>
      <c r="BI40" s="120">
        <f t="shared" ca="1" si="73"/>
        <v>42</v>
      </c>
    </row>
    <row r="41" spans="1:61" x14ac:dyDescent="0.2">
      <c r="A41" s="116">
        <v>38</v>
      </c>
      <c r="B41" s="117">
        <f t="shared" ref="B41:AG41" ca="1" si="74">IF(B138&gt;=B137,B138+1,B138)</f>
        <v>42</v>
      </c>
      <c r="C41" s="117">
        <f t="shared" ca="1" si="74"/>
        <v>60</v>
      </c>
      <c r="D41" s="117">
        <f t="shared" ca="1" si="74"/>
        <v>54</v>
      </c>
      <c r="E41" s="117">
        <f t="shared" ca="1" si="74"/>
        <v>46</v>
      </c>
      <c r="F41" s="117">
        <f t="shared" ca="1" si="74"/>
        <v>24</v>
      </c>
      <c r="G41" s="117">
        <f t="shared" ca="1" si="74"/>
        <v>25</v>
      </c>
      <c r="H41" s="117">
        <f t="shared" ca="1" si="74"/>
        <v>26</v>
      </c>
      <c r="I41" s="117">
        <f t="shared" ca="1" si="74"/>
        <v>35</v>
      </c>
      <c r="J41" s="117">
        <f t="shared" ca="1" si="74"/>
        <v>51</v>
      </c>
      <c r="K41" s="117">
        <f t="shared" ca="1" si="74"/>
        <v>80</v>
      </c>
      <c r="L41" s="117">
        <f t="shared" ca="1" si="74"/>
        <v>24</v>
      </c>
      <c r="M41" s="117">
        <f t="shared" ca="1" si="74"/>
        <v>24</v>
      </c>
      <c r="N41" s="117">
        <f t="shared" ca="1" si="74"/>
        <v>79</v>
      </c>
      <c r="O41" s="117">
        <f t="shared" ca="1" si="74"/>
        <v>7</v>
      </c>
      <c r="P41" s="117">
        <f t="shared" ca="1" si="74"/>
        <v>58</v>
      </c>
      <c r="Q41" s="117">
        <f t="shared" ca="1" si="74"/>
        <v>69</v>
      </c>
      <c r="R41" s="117">
        <f t="shared" ca="1" si="74"/>
        <v>58</v>
      </c>
      <c r="S41" s="117">
        <f t="shared" ca="1" si="74"/>
        <v>78</v>
      </c>
      <c r="T41" s="117">
        <f t="shared" ca="1" si="74"/>
        <v>49</v>
      </c>
      <c r="U41" s="117">
        <f t="shared" ca="1" si="74"/>
        <v>1</v>
      </c>
      <c r="V41" s="117">
        <f t="shared" ca="1" si="74"/>
        <v>64</v>
      </c>
      <c r="W41" s="117">
        <f t="shared" ca="1" si="74"/>
        <v>18</v>
      </c>
      <c r="X41" s="117">
        <f t="shared" ca="1" si="74"/>
        <v>27</v>
      </c>
      <c r="Y41" s="117">
        <f t="shared" ca="1" si="74"/>
        <v>42</v>
      </c>
      <c r="Z41" s="117">
        <f t="shared" ca="1" si="74"/>
        <v>77</v>
      </c>
      <c r="AA41" s="117">
        <f t="shared" ca="1" si="74"/>
        <v>27</v>
      </c>
      <c r="AB41" s="117">
        <f t="shared" ca="1" si="74"/>
        <v>27</v>
      </c>
      <c r="AC41" s="117">
        <f t="shared" ca="1" si="74"/>
        <v>67</v>
      </c>
      <c r="AD41" s="117">
        <f t="shared" ca="1" si="74"/>
        <v>78</v>
      </c>
      <c r="AE41" s="117">
        <f t="shared" ca="1" si="74"/>
        <v>67</v>
      </c>
      <c r="AF41" s="117">
        <f t="shared" ca="1" si="74"/>
        <v>38</v>
      </c>
      <c r="AG41" s="117">
        <f t="shared" ca="1" si="74"/>
        <v>1</v>
      </c>
      <c r="AH41" s="117">
        <f t="shared" ref="AH41:BI41" ca="1" si="75">IF(AH138&gt;=AH137,AH138+1,AH138)</f>
        <v>42</v>
      </c>
      <c r="AI41" s="117">
        <f t="shared" ca="1" si="75"/>
        <v>64</v>
      </c>
      <c r="AJ41" s="117">
        <f t="shared" ca="1" si="75"/>
        <v>78</v>
      </c>
      <c r="AK41" s="117">
        <f t="shared" ca="1" si="75"/>
        <v>42</v>
      </c>
      <c r="AL41" s="117">
        <f t="shared" ca="1" si="75"/>
        <v>3</v>
      </c>
      <c r="AM41" s="117">
        <f t="shared" ca="1" si="75"/>
        <v>5</v>
      </c>
      <c r="AN41" s="117">
        <f t="shared" ca="1" si="75"/>
        <v>9</v>
      </c>
      <c r="AO41" s="117">
        <f t="shared" ca="1" si="75"/>
        <v>78</v>
      </c>
      <c r="AP41" s="117">
        <f t="shared" ca="1" si="75"/>
        <v>3</v>
      </c>
      <c r="AQ41" s="117">
        <f t="shared" ca="1" si="75"/>
        <v>78</v>
      </c>
      <c r="AR41" s="117">
        <f t="shared" ca="1" si="75"/>
        <v>51</v>
      </c>
      <c r="AS41" s="117">
        <f t="shared" ca="1" si="75"/>
        <v>65</v>
      </c>
      <c r="AT41" s="117">
        <f t="shared" ca="1" si="75"/>
        <v>53</v>
      </c>
      <c r="AU41" s="117">
        <f t="shared" ca="1" si="75"/>
        <v>37</v>
      </c>
      <c r="AV41" s="117">
        <f t="shared" ca="1" si="75"/>
        <v>56</v>
      </c>
      <c r="AW41" s="117">
        <f t="shared" ca="1" si="75"/>
        <v>14</v>
      </c>
      <c r="AX41" s="117">
        <f t="shared" ca="1" si="75"/>
        <v>58</v>
      </c>
      <c r="AY41" s="117">
        <f t="shared" ca="1" si="75"/>
        <v>43</v>
      </c>
      <c r="AZ41" s="117">
        <f t="shared" ca="1" si="75"/>
        <v>76</v>
      </c>
      <c r="BA41" s="117">
        <f t="shared" ca="1" si="75"/>
        <v>22</v>
      </c>
      <c r="BB41" s="117">
        <f t="shared" ca="1" si="75"/>
        <v>50</v>
      </c>
      <c r="BC41" s="117">
        <f t="shared" ca="1" si="75"/>
        <v>25</v>
      </c>
      <c r="BD41" s="117">
        <f t="shared" ca="1" si="75"/>
        <v>49</v>
      </c>
      <c r="BE41" s="117">
        <f t="shared" ca="1" si="75"/>
        <v>79</v>
      </c>
      <c r="BF41" s="117">
        <f t="shared" ca="1" si="75"/>
        <v>52</v>
      </c>
      <c r="BG41" s="117">
        <f t="shared" ca="1" si="75"/>
        <v>54</v>
      </c>
      <c r="BH41" s="117">
        <f t="shared" ca="1" si="75"/>
        <v>39</v>
      </c>
      <c r="BI41" s="118">
        <f t="shared" ca="1" si="75"/>
        <v>15</v>
      </c>
    </row>
    <row r="42" spans="1:61" x14ac:dyDescent="0.2">
      <c r="A42" s="116">
        <v>39</v>
      </c>
      <c r="B42" s="119">
        <f t="shared" ref="B42:AG42" ca="1" si="76">IF(B139&gt;=MIN(B40,B41),IF((B139+1)&gt;=MAX(B40,B41),B139+2,B139+1),B139)</f>
        <v>45</v>
      </c>
      <c r="C42" s="119">
        <f t="shared" ca="1" si="76"/>
        <v>17</v>
      </c>
      <c r="D42" s="119">
        <f t="shared" ca="1" si="76"/>
        <v>4</v>
      </c>
      <c r="E42" s="119">
        <f t="shared" ca="1" si="76"/>
        <v>79</v>
      </c>
      <c r="F42" s="119">
        <f t="shared" ca="1" si="76"/>
        <v>42</v>
      </c>
      <c r="G42" s="119">
        <f t="shared" ca="1" si="76"/>
        <v>70</v>
      </c>
      <c r="H42" s="119">
        <f t="shared" ca="1" si="76"/>
        <v>28</v>
      </c>
      <c r="I42" s="119">
        <f t="shared" ca="1" si="76"/>
        <v>55</v>
      </c>
      <c r="J42" s="119">
        <f t="shared" ca="1" si="76"/>
        <v>69</v>
      </c>
      <c r="K42" s="119">
        <f t="shared" ca="1" si="76"/>
        <v>52</v>
      </c>
      <c r="L42" s="119">
        <f t="shared" ca="1" si="76"/>
        <v>61</v>
      </c>
      <c r="M42" s="119">
        <f t="shared" ca="1" si="76"/>
        <v>62</v>
      </c>
      <c r="N42" s="119">
        <f t="shared" ca="1" si="76"/>
        <v>75</v>
      </c>
      <c r="O42" s="119">
        <f t="shared" ca="1" si="76"/>
        <v>20</v>
      </c>
      <c r="P42" s="119">
        <f t="shared" ca="1" si="76"/>
        <v>48</v>
      </c>
      <c r="Q42" s="119">
        <f t="shared" ca="1" si="76"/>
        <v>24</v>
      </c>
      <c r="R42" s="119">
        <f t="shared" ca="1" si="76"/>
        <v>36</v>
      </c>
      <c r="S42" s="119">
        <f t="shared" ca="1" si="76"/>
        <v>6</v>
      </c>
      <c r="T42" s="119">
        <f t="shared" ca="1" si="76"/>
        <v>15</v>
      </c>
      <c r="U42" s="119">
        <f t="shared" ca="1" si="76"/>
        <v>79</v>
      </c>
      <c r="V42" s="119">
        <f t="shared" ca="1" si="76"/>
        <v>81</v>
      </c>
      <c r="W42" s="119">
        <f t="shared" ca="1" si="76"/>
        <v>75</v>
      </c>
      <c r="X42" s="119">
        <f t="shared" ca="1" si="76"/>
        <v>28</v>
      </c>
      <c r="Y42" s="119">
        <f t="shared" ca="1" si="76"/>
        <v>36</v>
      </c>
      <c r="Z42" s="119">
        <f t="shared" ca="1" si="76"/>
        <v>6</v>
      </c>
      <c r="AA42" s="119">
        <f t="shared" ca="1" si="76"/>
        <v>20</v>
      </c>
      <c r="AB42" s="119">
        <f t="shared" ca="1" si="76"/>
        <v>70</v>
      </c>
      <c r="AC42" s="119">
        <f t="shared" ca="1" si="76"/>
        <v>69</v>
      </c>
      <c r="AD42" s="119">
        <f t="shared" ca="1" si="76"/>
        <v>5</v>
      </c>
      <c r="AE42" s="119">
        <f t="shared" ca="1" si="76"/>
        <v>76</v>
      </c>
      <c r="AF42" s="119">
        <f t="shared" ca="1" si="76"/>
        <v>45</v>
      </c>
      <c r="AG42" s="119">
        <f t="shared" ca="1" si="76"/>
        <v>19</v>
      </c>
      <c r="AH42" s="119">
        <f t="shared" ref="AH42:BI42" ca="1" si="77">IF(AH139&gt;=MIN(AH40,AH41),IF((AH139+1)&gt;=MAX(AH40,AH41),AH139+2,AH139+1),AH139)</f>
        <v>80</v>
      </c>
      <c r="AI42" s="119">
        <f t="shared" ca="1" si="77"/>
        <v>22</v>
      </c>
      <c r="AJ42" s="119">
        <f t="shared" ca="1" si="77"/>
        <v>15</v>
      </c>
      <c r="AK42" s="119">
        <f t="shared" ca="1" si="77"/>
        <v>3</v>
      </c>
      <c r="AL42" s="119">
        <f t="shared" ca="1" si="77"/>
        <v>78</v>
      </c>
      <c r="AM42" s="119">
        <f t="shared" ca="1" si="77"/>
        <v>40</v>
      </c>
      <c r="AN42" s="119">
        <f t="shared" ca="1" si="77"/>
        <v>55</v>
      </c>
      <c r="AO42" s="119">
        <f t="shared" ca="1" si="77"/>
        <v>58</v>
      </c>
      <c r="AP42" s="119">
        <f t="shared" ca="1" si="77"/>
        <v>31</v>
      </c>
      <c r="AQ42" s="119">
        <f t="shared" ca="1" si="77"/>
        <v>71</v>
      </c>
      <c r="AR42" s="119">
        <f t="shared" ca="1" si="77"/>
        <v>46</v>
      </c>
      <c r="AS42" s="119">
        <f t="shared" ca="1" si="77"/>
        <v>60</v>
      </c>
      <c r="AT42" s="119">
        <f t="shared" ca="1" si="77"/>
        <v>76</v>
      </c>
      <c r="AU42" s="119">
        <f t="shared" ca="1" si="77"/>
        <v>21</v>
      </c>
      <c r="AV42" s="119">
        <f t="shared" ca="1" si="77"/>
        <v>47</v>
      </c>
      <c r="AW42" s="119">
        <f t="shared" ca="1" si="77"/>
        <v>45</v>
      </c>
      <c r="AX42" s="119">
        <f t="shared" ca="1" si="77"/>
        <v>53</v>
      </c>
      <c r="AY42" s="119">
        <f t="shared" ca="1" si="77"/>
        <v>10</v>
      </c>
      <c r="AZ42" s="119">
        <f t="shared" ca="1" si="77"/>
        <v>70</v>
      </c>
      <c r="BA42" s="119">
        <f t="shared" ca="1" si="77"/>
        <v>11</v>
      </c>
      <c r="BB42" s="119">
        <f t="shared" ca="1" si="77"/>
        <v>44</v>
      </c>
      <c r="BC42" s="119">
        <f t="shared" ca="1" si="77"/>
        <v>22</v>
      </c>
      <c r="BD42" s="119">
        <f t="shared" ca="1" si="77"/>
        <v>29</v>
      </c>
      <c r="BE42" s="119">
        <f t="shared" ca="1" si="77"/>
        <v>78</v>
      </c>
      <c r="BF42" s="119">
        <f t="shared" ca="1" si="77"/>
        <v>77</v>
      </c>
      <c r="BG42" s="119">
        <f t="shared" ca="1" si="77"/>
        <v>5</v>
      </c>
      <c r="BH42" s="119">
        <f t="shared" ca="1" si="77"/>
        <v>33</v>
      </c>
      <c r="BI42" s="120">
        <f t="shared" ca="1" si="77"/>
        <v>45</v>
      </c>
    </row>
    <row r="43" spans="1:61" x14ac:dyDescent="0.2">
      <c r="A43" s="116">
        <v>40</v>
      </c>
      <c r="B43" s="117">
        <f t="shared" ref="B43:AG43" ca="1" si="78">B140</f>
        <v>12</v>
      </c>
      <c r="C43" s="117">
        <f t="shared" ca="1" si="78"/>
        <v>50</v>
      </c>
      <c r="D43" s="117">
        <f t="shared" ca="1" si="78"/>
        <v>14</v>
      </c>
      <c r="E43" s="117">
        <f t="shared" ca="1" si="78"/>
        <v>31</v>
      </c>
      <c r="F43" s="117">
        <f t="shared" ca="1" si="78"/>
        <v>19</v>
      </c>
      <c r="G43" s="117">
        <f t="shared" ca="1" si="78"/>
        <v>44</v>
      </c>
      <c r="H43" s="117">
        <f t="shared" ca="1" si="78"/>
        <v>80</v>
      </c>
      <c r="I43" s="117">
        <f t="shared" ca="1" si="78"/>
        <v>27</v>
      </c>
      <c r="J43" s="117">
        <f t="shared" ca="1" si="78"/>
        <v>79</v>
      </c>
      <c r="K43" s="117">
        <f t="shared" ca="1" si="78"/>
        <v>25</v>
      </c>
      <c r="L43" s="117">
        <f t="shared" ca="1" si="78"/>
        <v>62</v>
      </c>
      <c r="M43" s="117">
        <f t="shared" ca="1" si="78"/>
        <v>55</v>
      </c>
      <c r="N43" s="117">
        <f t="shared" ca="1" si="78"/>
        <v>9</v>
      </c>
      <c r="O43" s="117">
        <f t="shared" ca="1" si="78"/>
        <v>42</v>
      </c>
      <c r="P43" s="117">
        <f t="shared" ca="1" si="78"/>
        <v>69</v>
      </c>
      <c r="Q43" s="117">
        <f t="shared" ca="1" si="78"/>
        <v>23</v>
      </c>
      <c r="R43" s="117">
        <f t="shared" ca="1" si="78"/>
        <v>47</v>
      </c>
      <c r="S43" s="117">
        <f t="shared" ca="1" si="78"/>
        <v>1</v>
      </c>
      <c r="T43" s="117">
        <f t="shared" ca="1" si="78"/>
        <v>23</v>
      </c>
      <c r="U43" s="117">
        <f t="shared" ca="1" si="78"/>
        <v>10</v>
      </c>
      <c r="V43" s="117">
        <f t="shared" ca="1" si="78"/>
        <v>77</v>
      </c>
      <c r="W43" s="117">
        <f t="shared" ca="1" si="78"/>
        <v>7</v>
      </c>
      <c r="X43" s="117">
        <f t="shared" ca="1" si="78"/>
        <v>11</v>
      </c>
      <c r="Y43" s="117">
        <f t="shared" ca="1" si="78"/>
        <v>27</v>
      </c>
      <c r="Z43" s="117">
        <f t="shared" ca="1" si="78"/>
        <v>25</v>
      </c>
      <c r="AA43" s="117">
        <f t="shared" ca="1" si="78"/>
        <v>51</v>
      </c>
      <c r="AB43" s="117">
        <f t="shared" ca="1" si="78"/>
        <v>6</v>
      </c>
      <c r="AC43" s="117">
        <f t="shared" ca="1" si="78"/>
        <v>73</v>
      </c>
      <c r="AD43" s="117">
        <f t="shared" ca="1" si="78"/>
        <v>34</v>
      </c>
      <c r="AE43" s="117">
        <f t="shared" ca="1" si="78"/>
        <v>58</v>
      </c>
      <c r="AF43" s="117">
        <f t="shared" ca="1" si="78"/>
        <v>60</v>
      </c>
      <c r="AG43" s="117">
        <f t="shared" ca="1" si="78"/>
        <v>79</v>
      </c>
      <c r="AH43" s="117">
        <f t="shared" ref="AH43:BI43" ca="1" si="79">AH140</f>
        <v>17</v>
      </c>
      <c r="AI43" s="117">
        <f t="shared" ca="1" si="79"/>
        <v>54</v>
      </c>
      <c r="AJ43" s="117">
        <f t="shared" ca="1" si="79"/>
        <v>77</v>
      </c>
      <c r="AK43" s="117">
        <f t="shared" ca="1" si="79"/>
        <v>24</v>
      </c>
      <c r="AL43" s="117">
        <f t="shared" ca="1" si="79"/>
        <v>64</v>
      </c>
      <c r="AM43" s="117">
        <f t="shared" ca="1" si="79"/>
        <v>63</v>
      </c>
      <c r="AN43" s="117">
        <f t="shared" ca="1" si="79"/>
        <v>55</v>
      </c>
      <c r="AO43" s="117">
        <f t="shared" ca="1" si="79"/>
        <v>10</v>
      </c>
      <c r="AP43" s="117">
        <f t="shared" ca="1" si="79"/>
        <v>62</v>
      </c>
      <c r="AQ43" s="117">
        <f t="shared" ca="1" si="79"/>
        <v>32</v>
      </c>
      <c r="AR43" s="117">
        <f t="shared" ca="1" si="79"/>
        <v>62</v>
      </c>
      <c r="AS43" s="117">
        <f t="shared" ca="1" si="79"/>
        <v>32</v>
      </c>
      <c r="AT43" s="117">
        <f t="shared" ca="1" si="79"/>
        <v>25</v>
      </c>
      <c r="AU43" s="117">
        <f t="shared" ca="1" si="79"/>
        <v>44</v>
      </c>
      <c r="AV43" s="117">
        <f t="shared" ca="1" si="79"/>
        <v>41</v>
      </c>
      <c r="AW43" s="117">
        <f t="shared" ca="1" si="79"/>
        <v>81</v>
      </c>
      <c r="AX43" s="117">
        <f t="shared" ca="1" si="79"/>
        <v>76</v>
      </c>
      <c r="AY43" s="117">
        <f t="shared" ca="1" si="79"/>
        <v>10</v>
      </c>
      <c r="AZ43" s="117">
        <f t="shared" ca="1" si="79"/>
        <v>53</v>
      </c>
      <c r="BA43" s="117">
        <f t="shared" ca="1" si="79"/>
        <v>52</v>
      </c>
      <c r="BB43" s="117">
        <f t="shared" ca="1" si="79"/>
        <v>75</v>
      </c>
      <c r="BC43" s="117">
        <f t="shared" ca="1" si="79"/>
        <v>22</v>
      </c>
      <c r="BD43" s="117">
        <f t="shared" ca="1" si="79"/>
        <v>68</v>
      </c>
      <c r="BE43" s="117">
        <f t="shared" ca="1" si="79"/>
        <v>25</v>
      </c>
      <c r="BF43" s="117">
        <f t="shared" ca="1" si="79"/>
        <v>15</v>
      </c>
      <c r="BG43" s="117">
        <f t="shared" ca="1" si="79"/>
        <v>38</v>
      </c>
      <c r="BH43" s="117">
        <f t="shared" ca="1" si="79"/>
        <v>1</v>
      </c>
      <c r="BI43" s="118">
        <f t="shared" ca="1" si="79"/>
        <v>6</v>
      </c>
    </row>
    <row r="44" spans="1:61" x14ac:dyDescent="0.2">
      <c r="A44" s="116">
        <v>41</v>
      </c>
      <c r="B44" s="119">
        <f t="shared" ref="B44:AG44" ca="1" si="80">IF(B141&gt;=B140,B141+1,B141)</f>
        <v>64</v>
      </c>
      <c r="C44" s="119">
        <f t="shared" ca="1" si="80"/>
        <v>9</v>
      </c>
      <c r="D44" s="119">
        <f t="shared" ca="1" si="80"/>
        <v>22</v>
      </c>
      <c r="E44" s="119">
        <f t="shared" ca="1" si="80"/>
        <v>24</v>
      </c>
      <c r="F44" s="119">
        <f t="shared" ca="1" si="80"/>
        <v>36</v>
      </c>
      <c r="G44" s="119">
        <f t="shared" ca="1" si="80"/>
        <v>77</v>
      </c>
      <c r="H44" s="119">
        <f t="shared" ca="1" si="80"/>
        <v>15</v>
      </c>
      <c r="I44" s="119">
        <f t="shared" ca="1" si="80"/>
        <v>40</v>
      </c>
      <c r="J44" s="119">
        <f t="shared" ca="1" si="80"/>
        <v>4</v>
      </c>
      <c r="K44" s="119">
        <f t="shared" ca="1" si="80"/>
        <v>71</v>
      </c>
      <c r="L44" s="119">
        <f t="shared" ca="1" si="80"/>
        <v>34</v>
      </c>
      <c r="M44" s="119">
        <f t="shared" ca="1" si="80"/>
        <v>10</v>
      </c>
      <c r="N44" s="119">
        <f t="shared" ca="1" si="80"/>
        <v>50</v>
      </c>
      <c r="O44" s="119">
        <f t="shared" ca="1" si="80"/>
        <v>38</v>
      </c>
      <c r="P44" s="119">
        <f t="shared" ca="1" si="80"/>
        <v>35</v>
      </c>
      <c r="Q44" s="119">
        <f t="shared" ca="1" si="80"/>
        <v>16</v>
      </c>
      <c r="R44" s="119">
        <f t="shared" ca="1" si="80"/>
        <v>22</v>
      </c>
      <c r="S44" s="119">
        <f t="shared" ca="1" si="80"/>
        <v>30</v>
      </c>
      <c r="T44" s="119">
        <f t="shared" ca="1" si="80"/>
        <v>38</v>
      </c>
      <c r="U44" s="119">
        <f t="shared" ca="1" si="80"/>
        <v>80</v>
      </c>
      <c r="V44" s="119">
        <f t="shared" ca="1" si="80"/>
        <v>20</v>
      </c>
      <c r="W44" s="119">
        <f t="shared" ca="1" si="80"/>
        <v>68</v>
      </c>
      <c r="X44" s="119">
        <f t="shared" ca="1" si="80"/>
        <v>60</v>
      </c>
      <c r="Y44" s="119">
        <f t="shared" ca="1" si="80"/>
        <v>41</v>
      </c>
      <c r="Z44" s="119">
        <f t="shared" ca="1" si="80"/>
        <v>71</v>
      </c>
      <c r="AA44" s="119">
        <f t="shared" ca="1" si="80"/>
        <v>60</v>
      </c>
      <c r="AB44" s="119">
        <f t="shared" ca="1" si="80"/>
        <v>60</v>
      </c>
      <c r="AC44" s="119">
        <f t="shared" ca="1" si="80"/>
        <v>8</v>
      </c>
      <c r="AD44" s="119">
        <f t="shared" ca="1" si="80"/>
        <v>67</v>
      </c>
      <c r="AE44" s="119">
        <f t="shared" ca="1" si="80"/>
        <v>71</v>
      </c>
      <c r="AF44" s="119">
        <f t="shared" ca="1" si="80"/>
        <v>35</v>
      </c>
      <c r="AG44" s="119">
        <f t="shared" ca="1" si="80"/>
        <v>37</v>
      </c>
      <c r="AH44" s="119">
        <f t="shared" ref="AH44:BI44" ca="1" si="81">IF(AH141&gt;=AH140,AH141+1,AH141)</f>
        <v>74</v>
      </c>
      <c r="AI44" s="119">
        <f t="shared" ca="1" si="81"/>
        <v>19</v>
      </c>
      <c r="AJ44" s="119">
        <f t="shared" ca="1" si="81"/>
        <v>56</v>
      </c>
      <c r="AK44" s="119">
        <f t="shared" ca="1" si="81"/>
        <v>14</v>
      </c>
      <c r="AL44" s="119">
        <f t="shared" ca="1" si="81"/>
        <v>48</v>
      </c>
      <c r="AM44" s="119">
        <f t="shared" ca="1" si="81"/>
        <v>44</v>
      </c>
      <c r="AN44" s="119">
        <f t="shared" ca="1" si="81"/>
        <v>47</v>
      </c>
      <c r="AO44" s="119">
        <f t="shared" ca="1" si="81"/>
        <v>20</v>
      </c>
      <c r="AP44" s="119">
        <f t="shared" ca="1" si="81"/>
        <v>2</v>
      </c>
      <c r="AQ44" s="119">
        <f t="shared" ca="1" si="81"/>
        <v>15</v>
      </c>
      <c r="AR44" s="119">
        <f t="shared" ca="1" si="81"/>
        <v>37</v>
      </c>
      <c r="AS44" s="119">
        <f t="shared" ca="1" si="81"/>
        <v>78</v>
      </c>
      <c r="AT44" s="119">
        <f t="shared" ca="1" si="81"/>
        <v>73</v>
      </c>
      <c r="AU44" s="119">
        <f t="shared" ca="1" si="81"/>
        <v>52</v>
      </c>
      <c r="AV44" s="119">
        <f t="shared" ca="1" si="81"/>
        <v>34</v>
      </c>
      <c r="AW44" s="119">
        <f t="shared" ca="1" si="81"/>
        <v>2</v>
      </c>
      <c r="AX44" s="119">
        <f t="shared" ca="1" si="81"/>
        <v>77</v>
      </c>
      <c r="AY44" s="119">
        <f t="shared" ca="1" si="81"/>
        <v>70</v>
      </c>
      <c r="AZ44" s="119">
        <f t="shared" ca="1" si="81"/>
        <v>54</v>
      </c>
      <c r="BA44" s="119">
        <f t="shared" ca="1" si="81"/>
        <v>72</v>
      </c>
      <c r="BB44" s="119">
        <f t="shared" ca="1" si="81"/>
        <v>72</v>
      </c>
      <c r="BC44" s="119">
        <f t="shared" ca="1" si="81"/>
        <v>78</v>
      </c>
      <c r="BD44" s="119">
        <f t="shared" ca="1" si="81"/>
        <v>14</v>
      </c>
      <c r="BE44" s="119">
        <f t="shared" ca="1" si="81"/>
        <v>27</v>
      </c>
      <c r="BF44" s="119">
        <f t="shared" ca="1" si="81"/>
        <v>65</v>
      </c>
      <c r="BG44" s="119">
        <f t="shared" ca="1" si="81"/>
        <v>54</v>
      </c>
      <c r="BH44" s="119">
        <f t="shared" ca="1" si="81"/>
        <v>57</v>
      </c>
      <c r="BI44" s="120">
        <f t="shared" ca="1" si="81"/>
        <v>49</v>
      </c>
    </row>
    <row r="45" spans="1:61" x14ac:dyDescent="0.2">
      <c r="A45" s="116">
        <v>42</v>
      </c>
      <c r="B45" s="117">
        <f t="shared" ref="B45:AG45" ca="1" si="82">IF(B142&gt;=MIN(B43,B44),IF((B142+1)&gt;=MAX(B43,B44),B142+2,B142+1),B142)</f>
        <v>15</v>
      </c>
      <c r="C45" s="117">
        <f t="shared" ca="1" si="82"/>
        <v>25</v>
      </c>
      <c r="D45" s="117">
        <f t="shared" ca="1" si="82"/>
        <v>50</v>
      </c>
      <c r="E45" s="117">
        <f t="shared" ca="1" si="82"/>
        <v>48</v>
      </c>
      <c r="F45" s="117">
        <f t="shared" ca="1" si="82"/>
        <v>60</v>
      </c>
      <c r="G45" s="117">
        <f t="shared" ca="1" si="82"/>
        <v>47</v>
      </c>
      <c r="H45" s="117">
        <f t="shared" ca="1" si="82"/>
        <v>77</v>
      </c>
      <c r="I45" s="117">
        <f t="shared" ca="1" si="82"/>
        <v>2</v>
      </c>
      <c r="J45" s="117">
        <f t="shared" ca="1" si="82"/>
        <v>67</v>
      </c>
      <c r="K45" s="117">
        <f t="shared" ca="1" si="82"/>
        <v>64</v>
      </c>
      <c r="L45" s="117">
        <f t="shared" ca="1" si="82"/>
        <v>19</v>
      </c>
      <c r="M45" s="117">
        <f t="shared" ca="1" si="82"/>
        <v>29</v>
      </c>
      <c r="N45" s="117">
        <f t="shared" ca="1" si="82"/>
        <v>6</v>
      </c>
      <c r="O45" s="117">
        <f t="shared" ca="1" si="82"/>
        <v>80</v>
      </c>
      <c r="P45" s="117">
        <f t="shared" ca="1" si="82"/>
        <v>3</v>
      </c>
      <c r="Q45" s="117">
        <f t="shared" ca="1" si="82"/>
        <v>31</v>
      </c>
      <c r="R45" s="117">
        <f t="shared" ca="1" si="82"/>
        <v>73</v>
      </c>
      <c r="S45" s="117">
        <f t="shared" ca="1" si="82"/>
        <v>44</v>
      </c>
      <c r="T45" s="117">
        <f t="shared" ca="1" si="82"/>
        <v>62</v>
      </c>
      <c r="U45" s="117">
        <f t="shared" ca="1" si="82"/>
        <v>73</v>
      </c>
      <c r="V45" s="117">
        <f t="shared" ca="1" si="82"/>
        <v>69</v>
      </c>
      <c r="W45" s="117">
        <f t="shared" ca="1" si="82"/>
        <v>43</v>
      </c>
      <c r="X45" s="117">
        <f t="shared" ca="1" si="82"/>
        <v>12</v>
      </c>
      <c r="Y45" s="117">
        <f t="shared" ca="1" si="82"/>
        <v>53</v>
      </c>
      <c r="Z45" s="117">
        <f t="shared" ca="1" si="82"/>
        <v>5</v>
      </c>
      <c r="AA45" s="117">
        <f t="shared" ca="1" si="82"/>
        <v>25</v>
      </c>
      <c r="AB45" s="117">
        <f t="shared" ca="1" si="82"/>
        <v>77</v>
      </c>
      <c r="AC45" s="117">
        <f t="shared" ca="1" si="82"/>
        <v>81</v>
      </c>
      <c r="AD45" s="117">
        <f t="shared" ca="1" si="82"/>
        <v>43</v>
      </c>
      <c r="AE45" s="117">
        <f t="shared" ca="1" si="82"/>
        <v>4</v>
      </c>
      <c r="AF45" s="117">
        <f t="shared" ca="1" si="82"/>
        <v>27</v>
      </c>
      <c r="AG45" s="117">
        <f t="shared" ca="1" si="82"/>
        <v>68</v>
      </c>
      <c r="AH45" s="117">
        <f t="shared" ref="AH45:BI45" ca="1" si="83">IF(AH142&gt;=MIN(AH43,AH44),IF((AH142+1)&gt;=MAX(AH43,AH44),AH142+2,AH142+1),AH142)</f>
        <v>76</v>
      </c>
      <c r="AI45" s="117">
        <f t="shared" ca="1" si="83"/>
        <v>70</v>
      </c>
      <c r="AJ45" s="117">
        <f t="shared" ca="1" si="83"/>
        <v>1</v>
      </c>
      <c r="AK45" s="117">
        <f t="shared" ca="1" si="83"/>
        <v>44</v>
      </c>
      <c r="AL45" s="117">
        <f t="shared" ca="1" si="83"/>
        <v>45</v>
      </c>
      <c r="AM45" s="117">
        <f t="shared" ca="1" si="83"/>
        <v>38</v>
      </c>
      <c r="AN45" s="117">
        <f t="shared" ca="1" si="83"/>
        <v>63</v>
      </c>
      <c r="AO45" s="117">
        <f t="shared" ca="1" si="83"/>
        <v>40</v>
      </c>
      <c r="AP45" s="117">
        <f t="shared" ca="1" si="83"/>
        <v>76</v>
      </c>
      <c r="AQ45" s="117">
        <f t="shared" ca="1" si="83"/>
        <v>48</v>
      </c>
      <c r="AR45" s="117">
        <f t="shared" ca="1" si="83"/>
        <v>52</v>
      </c>
      <c r="AS45" s="117">
        <f t="shared" ca="1" si="83"/>
        <v>53</v>
      </c>
      <c r="AT45" s="117">
        <f t="shared" ca="1" si="83"/>
        <v>2</v>
      </c>
      <c r="AU45" s="117">
        <f t="shared" ca="1" si="83"/>
        <v>56</v>
      </c>
      <c r="AV45" s="117">
        <f t="shared" ca="1" si="83"/>
        <v>49</v>
      </c>
      <c r="AW45" s="117">
        <f t="shared" ca="1" si="83"/>
        <v>5</v>
      </c>
      <c r="AX45" s="117">
        <f t="shared" ca="1" si="83"/>
        <v>39</v>
      </c>
      <c r="AY45" s="117">
        <f t="shared" ca="1" si="83"/>
        <v>45</v>
      </c>
      <c r="AZ45" s="117">
        <f t="shared" ca="1" si="83"/>
        <v>65</v>
      </c>
      <c r="BA45" s="117">
        <f t="shared" ca="1" si="83"/>
        <v>3</v>
      </c>
      <c r="BB45" s="117">
        <f t="shared" ca="1" si="83"/>
        <v>35</v>
      </c>
      <c r="BC45" s="117">
        <f t="shared" ca="1" si="83"/>
        <v>33</v>
      </c>
      <c r="BD45" s="117">
        <f t="shared" ca="1" si="83"/>
        <v>15</v>
      </c>
      <c r="BE45" s="117">
        <f t="shared" ca="1" si="83"/>
        <v>44</v>
      </c>
      <c r="BF45" s="117">
        <f t="shared" ca="1" si="83"/>
        <v>63</v>
      </c>
      <c r="BG45" s="117">
        <f t="shared" ca="1" si="83"/>
        <v>15</v>
      </c>
      <c r="BH45" s="117">
        <f t="shared" ca="1" si="83"/>
        <v>73</v>
      </c>
      <c r="BI45" s="118">
        <f t="shared" ca="1" si="83"/>
        <v>29</v>
      </c>
    </row>
    <row r="46" spans="1:61" x14ac:dyDescent="0.2">
      <c r="A46" s="116">
        <v>43</v>
      </c>
      <c r="B46" s="119">
        <f t="shared" ref="B46:AG46" ca="1" si="84">B143</f>
        <v>68</v>
      </c>
      <c r="C46" s="119">
        <f t="shared" ca="1" si="84"/>
        <v>10</v>
      </c>
      <c r="D46" s="119">
        <f t="shared" ca="1" si="84"/>
        <v>36</v>
      </c>
      <c r="E46" s="119">
        <f t="shared" ca="1" si="84"/>
        <v>67</v>
      </c>
      <c r="F46" s="119">
        <f t="shared" ca="1" si="84"/>
        <v>9</v>
      </c>
      <c r="G46" s="119">
        <f t="shared" ca="1" si="84"/>
        <v>34</v>
      </c>
      <c r="H46" s="119">
        <f t="shared" ca="1" si="84"/>
        <v>1</v>
      </c>
      <c r="I46" s="119">
        <f t="shared" ca="1" si="84"/>
        <v>74</v>
      </c>
      <c r="J46" s="119">
        <f t="shared" ca="1" si="84"/>
        <v>4</v>
      </c>
      <c r="K46" s="119">
        <f t="shared" ca="1" si="84"/>
        <v>69</v>
      </c>
      <c r="L46" s="119">
        <f t="shared" ca="1" si="84"/>
        <v>69</v>
      </c>
      <c r="M46" s="119">
        <f t="shared" ca="1" si="84"/>
        <v>9</v>
      </c>
      <c r="N46" s="119">
        <f t="shared" ca="1" si="84"/>
        <v>2</v>
      </c>
      <c r="O46" s="119">
        <f t="shared" ca="1" si="84"/>
        <v>2</v>
      </c>
      <c r="P46" s="119">
        <f t="shared" ca="1" si="84"/>
        <v>21</v>
      </c>
      <c r="Q46" s="119">
        <f t="shared" ca="1" si="84"/>
        <v>21</v>
      </c>
      <c r="R46" s="119">
        <f t="shared" ca="1" si="84"/>
        <v>75</v>
      </c>
      <c r="S46" s="119">
        <f t="shared" ca="1" si="84"/>
        <v>47</v>
      </c>
      <c r="T46" s="119">
        <f t="shared" ca="1" si="84"/>
        <v>58</v>
      </c>
      <c r="U46" s="119">
        <f t="shared" ca="1" si="84"/>
        <v>47</v>
      </c>
      <c r="V46" s="119">
        <f t="shared" ca="1" si="84"/>
        <v>59</v>
      </c>
      <c r="W46" s="119">
        <f t="shared" ca="1" si="84"/>
        <v>37</v>
      </c>
      <c r="X46" s="119">
        <f t="shared" ca="1" si="84"/>
        <v>51</v>
      </c>
      <c r="Y46" s="119">
        <f t="shared" ca="1" si="84"/>
        <v>59</v>
      </c>
      <c r="Z46" s="119">
        <f t="shared" ca="1" si="84"/>
        <v>6</v>
      </c>
      <c r="AA46" s="119">
        <f t="shared" ca="1" si="84"/>
        <v>72</v>
      </c>
      <c r="AB46" s="119">
        <f t="shared" ca="1" si="84"/>
        <v>29</v>
      </c>
      <c r="AC46" s="119">
        <f t="shared" ca="1" si="84"/>
        <v>35</v>
      </c>
      <c r="AD46" s="119">
        <f t="shared" ca="1" si="84"/>
        <v>2</v>
      </c>
      <c r="AE46" s="119">
        <f t="shared" ca="1" si="84"/>
        <v>78</v>
      </c>
      <c r="AF46" s="119">
        <f t="shared" ca="1" si="84"/>
        <v>58</v>
      </c>
      <c r="AG46" s="119">
        <f t="shared" ca="1" si="84"/>
        <v>6</v>
      </c>
      <c r="AH46" s="119">
        <f t="shared" ref="AH46:BI46" ca="1" si="85">AH143</f>
        <v>80</v>
      </c>
      <c r="AI46" s="119">
        <f t="shared" ca="1" si="85"/>
        <v>20</v>
      </c>
      <c r="AJ46" s="119">
        <f t="shared" ca="1" si="85"/>
        <v>41</v>
      </c>
      <c r="AK46" s="119">
        <f t="shared" ca="1" si="85"/>
        <v>46</v>
      </c>
      <c r="AL46" s="119">
        <f t="shared" ca="1" si="85"/>
        <v>76</v>
      </c>
      <c r="AM46" s="119">
        <f t="shared" ca="1" si="85"/>
        <v>67</v>
      </c>
      <c r="AN46" s="119">
        <f t="shared" ca="1" si="85"/>
        <v>49</v>
      </c>
      <c r="AO46" s="119">
        <f t="shared" ca="1" si="85"/>
        <v>27</v>
      </c>
      <c r="AP46" s="119">
        <f t="shared" ca="1" si="85"/>
        <v>17</v>
      </c>
      <c r="AQ46" s="119">
        <f t="shared" ca="1" si="85"/>
        <v>16</v>
      </c>
      <c r="AR46" s="119">
        <f t="shared" ca="1" si="85"/>
        <v>69</v>
      </c>
      <c r="AS46" s="119">
        <f t="shared" ca="1" si="85"/>
        <v>27</v>
      </c>
      <c r="AT46" s="119">
        <f t="shared" ca="1" si="85"/>
        <v>1</v>
      </c>
      <c r="AU46" s="119">
        <f t="shared" ca="1" si="85"/>
        <v>65</v>
      </c>
      <c r="AV46" s="119">
        <f t="shared" ca="1" si="85"/>
        <v>58</v>
      </c>
      <c r="AW46" s="119">
        <f t="shared" ca="1" si="85"/>
        <v>23</v>
      </c>
      <c r="AX46" s="119">
        <f t="shared" ca="1" si="85"/>
        <v>50</v>
      </c>
      <c r="AY46" s="119">
        <f t="shared" ca="1" si="85"/>
        <v>39</v>
      </c>
      <c r="AZ46" s="119">
        <f t="shared" ca="1" si="85"/>
        <v>24</v>
      </c>
      <c r="BA46" s="119">
        <f t="shared" ca="1" si="85"/>
        <v>69</v>
      </c>
      <c r="BB46" s="119">
        <f t="shared" ca="1" si="85"/>
        <v>48</v>
      </c>
      <c r="BC46" s="119">
        <f t="shared" ca="1" si="85"/>
        <v>44</v>
      </c>
      <c r="BD46" s="119">
        <f t="shared" ca="1" si="85"/>
        <v>45</v>
      </c>
      <c r="BE46" s="119">
        <f t="shared" ca="1" si="85"/>
        <v>77</v>
      </c>
      <c r="BF46" s="119">
        <f t="shared" ca="1" si="85"/>
        <v>2</v>
      </c>
      <c r="BG46" s="119">
        <f t="shared" ca="1" si="85"/>
        <v>1</v>
      </c>
      <c r="BH46" s="119">
        <f t="shared" ca="1" si="85"/>
        <v>56</v>
      </c>
      <c r="BI46" s="120">
        <f t="shared" ca="1" si="85"/>
        <v>46</v>
      </c>
    </row>
    <row r="47" spans="1:61" x14ac:dyDescent="0.2">
      <c r="A47" s="116">
        <v>44</v>
      </c>
      <c r="B47" s="117">
        <f t="shared" ref="B47:AG47" ca="1" si="86">IF(B144&gt;=B143,B144+1,B144)</f>
        <v>59</v>
      </c>
      <c r="C47" s="117">
        <f t="shared" ca="1" si="86"/>
        <v>34</v>
      </c>
      <c r="D47" s="117">
        <f t="shared" ca="1" si="86"/>
        <v>47</v>
      </c>
      <c r="E47" s="117">
        <f t="shared" ca="1" si="86"/>
        <v>4</v>
      </c>
      <c r="F47" s="117">
        <f t="shared" ca="1" si="86"/>
        <v>59</v>
      </c>
      <c r="G47" s="117">
        <f t="shared" ca="1" si="86"/>
        <v>30</v>
      </c>
      <c r="H47" s="117">
        <f t="shared" ca="1" si="86"/>
        <v>74</v>
      </c>
      <c r="I47" s="117">
        <f t="shared" ca="1" si="86"/>
        <v>8</v>
      </c>
      <c r="J47" s="117">
        <f t="shared" ca="1" si="86"/>
        <v>81</v>
      </c>
      <c r="K47" s="117">
        <f t="shared" ca="1" si="86"/>
        <v>62</v>
      </c>
      <c r="L47" s="117">
        <f t="shared" ca="1" si="86"/>
        <v>21</v>
      </c>
      <c r="M47" s="117">
        <f t="shared" ca="1" si="86"/>
        <v>61</v>
      </c>
      <c r="N47" s="117">
        <f t="shared" ca="1" si="86"/>
        <v>42</v>
      </c>
      <c r="O47" s="117">
        <f t="shared" ca="1" si="86"/>
        <v>24</v>
      </c>
      <c r="P47" s="117">
        <f t="shared" ca="1" si="86"/>
        <v>33</v>
      </c>
      <c r="Q47" s="117">
        <f t="shared" ca="1" si="86"/>
        <v>27</v>
      </c>
      <c r="R47" s="117">
        <f t="shared" ca="1" si="86"/>
        <v>56</v>
      </c>
      <c r="S47" s="117">
        <f t="shared" ca="1" si="86"/>
        <v>49</v>
      </c>
      <c r="T47" s="117">
        <f t="shared" ca="1" si="86"/>
        <v>27</v>
      </c>
      <c r="U47" s="117">
        <f t="shared" ca="1" si="86"/>
        <v>70</v>
      </c>
      <c r="V47" s="117">
        <f t="shared" ca="1" si="86"/>
        <v>21</v>
      </c>
      <c r="W47" s="117">
        <f t="shared" ca="1" si="86"/>
        <v>74</v>
      </c>
      <c r="X47" s="117">
        <f t="shared" ca="1" si="86"/>
        <v>18</v>
      </c>
      <c r="Y47" s="117">
        <f t="shared" ca="1" si="86"/>
        <v>5</v>
      </c>
      <c r="Z47" s="117">
        <f t="shared" ca="1" si="86"/>
        <v>48</v>
      </c>
      <c r="AA47" s="117">
        <f t="shared" ca="1" si="86"/>
        <v>35</v>
      </c>
      <c r="AB47" s="117">
        <f t="shared" ca="1" si="86"/>
        <v>31</v>
      </c>
      <c r="AC47" s="117">
        <f t="shared" ca="1" si="86"/>
        <v>72</v>
      </c>
      <c r="AD47" s="117">
        <f t="shared" ca="1" si="86"/>
        <v>81</v>
      </c>
      <c r="AE47" s="117">
        <f t="shared" ca="1" si="86"/>
        <v>25</v>
      </c>
      <c r="AF47" s="117">
        <f t="shared" ca="1" si="86"/>
        <v>38</v>
      </c>
      <c r="AG47" s="117">
        <f t="shared" ca="1" si="86"/>
        <v>22</v>
      </c>
      <c r="AH47" s="117">
        <f t="shared" ref="AH47:BI47" ca="1" si="87">IF(AH144&gt;=AH143,AH144+1,AH144)</f>
        <v>5</v>
      </c>
      <c r="AI47" s="117">
        <f t="shared" ca="1" si="87"/>
        <v>36</v>
      </c>
      <c r="AJ47" s="117">
        <f t="shared" ca="1" si="87"/>
        <v>75</v>
      </c>
      <c r="AK47" s="117">
        <f t="shared" ca="1" si="87"/>
        <v>19</v>
      </c>
      <c r="AL47" s="117">
        <f t="shared" ca="1" si="87"/>
        <v>31</v>
      </c>
      <c r="AM47" s="117">
        <f t="shared" ca="1" si="87"/>
        <v>38</v>
      </c>
      <c r="AN47" s="117">
        <f t="shared" ca="1" si="87"/>
        <v>74</v>
      </c>
      <c r="AO47" s="117">
        <f t="shared" ca="1" si="87"/>
        <v>53</v>
      </c>
      <c r="AP47" s="117">
        <f t="shared" ca="1" si="87"/>
        <v>45</v>
      </c>
      <c r="AQ47" s="117">
        <f t="shared" ca="1" si="87"/>
        <v>34</v>
      </c>
      <c r="AR47" s="117">
        <f t="shared" ca="1" si="87"/>
        <v>42</v>
      </c>
      <c r="AS47" s="117">
        <f t="shared" ca="1" si="87"/>
        <v>32</v>
      </c>
      <c r="AT47" s="117">
        <f t="shared" ca="1" si="87"/>
        <v>78</v>
      </c>
      <c r="AU47" s="117">
        <f t="shared" ca="1" si="87"/>
        <v>20</v>
      </c>
      <c r="AV47" s="117">
        <f t="shared" ca="1" si="87"/>
        <v>71</v>
      </c>
      <c r="AW47" s="117">
        <f t="shared" ca="1" si="87"/>
        <v>72</v>
      </c>
      <c r="AX47" s="117">
        <f t="shared" ca="1" si="87"/>
        <v>32</v>
      </c>
      <c r="AY47" s="117">
        <f t="shared" ca="1" si="87"/>
        <v>73</v>
      </c>
      <c r="AZ47" s="117">
        <f t="shared" ca="1" si="87"/>
        <v>6</v>
      </c>
      <c r="BA47" s="117">
        <f t="shared" ca="1" si="87"/>
        <v>26</v>
      </c>
      <c r="BB47" s="117">
        <f t="shared" ca="1" si="87"/>
        <v>23</v>
      </c>
      <c r="BC47" s="117">
        <f t="shared" ca="1" si="87"/>
        <v>29</v>
      </c>
      <c r="BD47" s="117">
        <f t="shared" ca="1" si="87"/>
        <v>9</v>
      </c>
      <c r="BE47" s="117">
        <f t="shared" ca="1" si="87"/>
        <v>50</v>
      </c>
      <c r="BF47" s="117">
        <f t="shared" ca="1" si="87"/>
        <v>4</v>
      </c>
      <c r="BG47" s="117">
        <f t="shared" ca="1" si="87"/>
        <v>54</v>
      </c>
      <c r="BH47" s="117">
        <f t="shared" ca="1" si="87"/>
        <v>6</v>
      </c>
      <c r="BI47" s="118">
        <f t="shared" ca="1" si="87"/>
        <v>9</v>
      </c>
    </row>
    <row r="48" spans="1:61" x14ac:dyDescent="0.2">
      <c r="A48" s="116">
        <v>45</v>
      </c>
      <c r="B48" s="119">
        <f t="shared" ref="B48:AG48" ca="1" si="88">IF(B145&gt;=MIN(B46,B47),IF((B145+1)&gt;=MAX(B46,B47),B145+2,B145+1),B145)</f>
        <v>4</v>
      </c>
      <c r="C48" s="119">
        <f t="shared" ca="1" si="88"/>
        <v>16</v>
      </c>
      <c r="D48" s="119">
        <f t="shared" ca="1" si="88"/>
        <v>53</v>
      </c>
      <c r="E48" s="119">
        <f t="shared" ca="1" si="88"/>
        <v>72</v>
      </c>
      <c r="F48" s="119">
        <f t="shared" ca="1" si="88"/>
        <v>78</v>
      </c>
      <c r="G48" s="119">
        <f t="shared" ca="1" si="88"/>
        <v>74</v>
      </c>
      <c r="H48" s="119">
        <f t="shared" ca="1" si="88"/>
        <v>8</v>
      </c>
      <c r="I48" s="119">
        <f t="shared" ca="1" si="88"/>
        <v>45</v>
      </c>
      <c r="J48" s="119">
        <f t="shared" ca="1" si="88"/>
        <v>22</v>
      </c>
      <c r="K48" s="119">
        <f t="shared" ca="1" si="88"/>
        <v>57</v>
      </c>
      <c r="L48" s="119">
        <f t="shared" ca="1" si="88"/>
        <v>36</v>
      </c>
      <c r="M48" s="119">
        <f t="shared" ca="1" si="88"/>
        <v>40</v>
      </c>
      <c r="N48" s="119">
        <f t="shared" ca="1" si="88"/>
        <v>20</v>
      </c>
      <c r="O48" s="119">
        <f t="shared" ca="1" si="88"/>
        <v>74</v>
      </c>
      <c r="P48" s="119">
        <f t="shared" ca="1" si="88"/>
        <v>8</v>
      </c>
      <c r="Q48" s="119">
        <f t="shared" ca="1" si="88"/>
        <v>49</v>
      </c>
      <c r="R48" s="119">
        <f t="shared" ca="1" si="88"/>
        <v>32</v>
      </c>
      <c r="S48" s="119">
        <f t="shared" ca="1" si="88"/>
        <v>61</v>
      </c>
      <c r="T48" s="119">
        <f t="shared" ca="1" si="88"/>
        <v>13</v>
      </c>
      <c r="U48" s="119">
        <f t="shared" ca="1" si="88"/>
        <v>15</v>
      </c>
      <c r="V48" s="119">
        <f t="shared" ca="1" si="88"/>
        <v>38</v>
      </c>
      <c r="W48" s="119">
        <f t="shared" ca="1" si="88"/>
        <v>77</v>
      </c>
      <c r="X48" s="119">
        <f t="shared" ca="1" si="88"/>
        <v>48</v>
      </c>
      <c r="Y48" s="119">
        <f t="shared" ca="1" si="88"/>
        <v>80</v>
      </c>
      <c r="Z48" s="119">
        <f t="shared" ca="1" si="88"/>
        <v>17</v>
      </c>
      <c r="AA48" s="119">
        <f t="shared" ca="1" si="88"/>
        <v>44</v>
      </c>
      <c r="AB48" s="119">
        <f t="shared" ca="1" si="88"/>
        <v>13</v>
      </c>
      <c r="AC48" s="119">
        <f t="shared" ca="1" si="88"/>
        <v>51</v>
      </c>
      <c r="AD48" s="119">
        <f t="shared" ca="1" si="88"/>
        <v>5</v>
      </c>
      <c r="AE48" s="119">
        <f t="shared" ca="1" si="88"/>
        <v>7</v>
      </c>
      <c r="AF48" s="119">
        <f t="shared" ca="1" si="88"/>
        <v>3</v>
      </c>
      <c r="AG48" s="119">
        <f t="shared" ca="1" si="88"/>
        <v>72</v>
      </c>
      <c r="AH48" s="119">
        <f t="shared" ref="AH48:BI48" ca="1" si="89">IF(AH145&gt;=MIN(AH46,AH47),IF((AH145+1)&gt;=MAX(AH46,AH47),AH145+2,AH145+1),AH145)</f>
        <v>7</v>
      </c>
      <c r="AI48" s="119">
        <f t="shared" ca="1" si="89"/>
        <v>9</v>
      </c>
      <c r="AJ48" s="119">
        <f t="shared" ca="1" si="89"/>
        <v>38</v>
      </c>
      <c r="AK48" s="119">
        <f t="shared" ca="1" si="89"/>
        <v>28</v>
      </c>
      <c r="AL48" s="119">
        <f t="shared" ca="1" si="89"/>
        <v>18</v>
      </c>
      <c r="AM48" s="119">
        <f t="shared" ca="1" si="89"/>
        <v>16</v>
      </c>
      <c r="AN48" s="119">
        <f t="shared" ca="1" si="89"/>
        <v>40</v>
      </c>
      <c r="AO48" s="119">
        <f t="shared" ca="1" si="89"/>
        <v>76</v>
      </c>
      <c r="AP48" s="119">
        <f t="shared" ca="1" si="89"/>
        <v>33</v>
      </c>
      <c r="AQ48" s="119">
        <f t="shared" ca="1" si="89"/>
        <v>38</v>
      </c>
      <c r="AR48" s="119">
        <f t="shared" ca="1" si="89"/>
        <v>71</v>
      </c>
      <c r="AS48" s="119">
        <f t="shared" ca="1" si="89"/>
        <v>26</v>
      </c>
      <c r="AT48" s="119">
        <f t="shared" ca="1" si="89"/>
        <v>58</v>
      </c>
      <c r="AU48" s="119">
        <f t="shared" ca="1" si="89"/>
        <v>66</v>
      </c>
      <c r="AV48" s="119">
        <f t="shared" ca="1" si="89"/>
        <v>45</v>
      </c>
      <c r="AW48" s="119">
        <f t="shared" ca="1" si="89"/>
        <v>46</v>
      </c>
      <c r="AX48" s="119">
        <f t="shared" ca="1" si="89"/>
        <v>38</v>
      </c>
      <c r="AY48" s="119">
        <f t="shared" ca="1" si="89"/>
        <v>2</v>
      </c>
      <c r="AZ48" s="119">
        <f t="shared" ca="1" si="89"/>
        <v>66</v>
      </c>
      <c r="BA48" s="119">
        <f t="shared" ca="1" si="89"/>
        <v>37</v>
      </c>
      <c r="BB48" s="119">
        <f t="shared" ca="1" si="89"/>
        <v>24</v>
      </c>
      <c r="BC48" s="119">
        <f t="shared" ca="1" si="89"/>
        <v>59</v>
      </c>
      <c r="BD48" s="119">
        <f t="shared" ca="1" si="89"/>
        <v>51</v>
      </c>
      <c r="BE48" s="119">
        <f t="shared" ca="1" si="89"/>
        <v>35</v>
      </c>
      <c r="BF48" s="119">
        <f t="shared" ca="1" si="89"/>
        <v>23</v>
      </c>
      <c r="BG48" s="119">
        <f t="shared" ca="1" si="89"/>
        <v>63</v>
      </c>
      <c r="BH48" s="119">
        <f t="shared" ca="1" si="89"/>
        <v>3</v>
      </c>
      <c r="BI48" s="120">
        <f t="shared" ca="1" si="89"/>
        <v>3</v>
      </c>
    </row>
    <row r="49" spans="1:61" x14ac:dyDescent="0.2">
      <c r="A49" s="116">
        <v>46</v>
      </c>
      <c r="B49" s="117">
        <f t="shared" ref="B49:AG49" ca="1" si="90">B146</f>
        <v>65</v>
      </c>
      <c r="C49" s="117">
        <f t="shared" ca="1" si="90"/>
        <v>55</v>
      </c>
      <c r="D49" s="117">
        <f t="shared" ca="1" si="90"/>
        <v>23</v>
      </c>
      <c r="E49" s="117">
        <f t="shared" ca="1" si="90"/>
        <v>11</v>
      </c>
      <c r="F49" s="117">
        <f t="shared" ca="1" si="90"/>
        <v>8</v>
      </c>
      <c r="G49" s="117">
        <f t="shared" ca="1" si="90"/>
        <v>1</v>
      </c>
      <c r="H49" s="117">
        <f t="shared" ca="1" si="90"/>
        <v>68</v>
      </c>
      <c r="I49" s="117">
        <f t="shared" ca="1" si="90"/>
        <v>49</v>
      </c>
      <c r="J49" s="117">
        <f t="shared" ca="1" si="90"/>
        <v>56</v>
      </c>
      <c r="K49" s="117">
        <f t="shared" ca="1" si="90"/>
        <v>47</v>
      </c>
      <c r="L49" s="117">
        <f t="shared" ca="1" si="90"/>
        <v>32</v>
      </c>
      <c r="M49" s="117">
        <f t="shared" ca="1" si="90"/>
        <v>6</v>
      </c>
      <c r="N49" s="117">
        <f t="shared" ca="1" si="90"/>
        <v>3</v>
      </c>
      <c r="O49" s="117">
        <f t="shared" ca="1" si="90"/>
        <v>78</v>
      </c>
      <c r="P49" s="117">
        <f t="shared" ca="1" si="90"/>
        <v>75</v>
      </c>
      <c r="Q49" s="117">
        <f t="shared" ca="1" si="90"/>
        <v>26</v>
      </c>
      <c r="R49" s="117">
        <f t="shared" ca="1" si="90"/>
        <v>33</v>
      </c>
      <c r="S49" s="117">
        <f t="shared" ca="1" si="90"/>
        <v>71</v>
      </c>
      <c r="T49" s="117">
        <f t="shared" ca="1" si="90"/>
        <v>21</v>
      </c>
      <c r="U49" s="117">
        <f t="shared" ca="1" si="90"/>
        <v>13</v>
      </c>
      <c r="V49" s="117">
        <f t="shared" ca="1" si="90"/>
        <v>56</v>
      </c>
      <c r="W49" s="117">
        <f t="shared" ca="1" si="90"/>
        <v>3</v>
      </c>
      <c r="X49" s="117">
        <f t="shared" ca="1" si="90"/>
        <v>49</v>
      </c>
      <c r="Y49" s="117">
        <f t="shared" ca="1" si="90"/>
        <v>3</v>
      </c>
      <c r="Z49" s="117">
        <f t="shared" ca="1" si="90"/>
        <v>39</v>
      </c>
      <c r="AA49" s="117">
        <f t="shared" ca="1" si="90"/>
        <v>41</v>
      </c>
      <c r="AB49" s="117">
        <f t="shared" ca="1" si="90"/>
        <v>59</v>
      </c>
      <c r="AC49" s="117">
        <f t="shared" ca="1" si="90"/>
        <v>11</v>
      </c>
      <c r="AD49" s="117">
        <f t="shared" ca="1" si="90"/>
        <v>78</v>
      </c>
      <c r="AE49" s="117">
        <f t="shared" ca="1" si="90"/>
        <v>57</v>
      </c>
      <c r="AF49" s="117">
        <f t="shared" ca="1" si="90"/>
        <v>43</v>
      </c>
      <c r="AG49" s="117">
        <f t="shared" ca="1" si="90"/>
        <v>54</v>
      </c>
      <c r="AH49" s="117">
        <f t="shared" ref="AH49:BI49" ca="1" si="91">AH146</f>
        <v>18</v>
      </c>
      <c r="AI49" s="117">
        <f t="shared" ca="1" si="91"/>
        <v>67</v>
      </c>
      <c r="AJ49" s="117">
        <f t="shared" ca="1" si="91"/>
        <v>24</v>
      </c>
      <c r="AK49" s="117">
        <f t="shared" ca="1" si="91"/>
        <v>39</v>
      </c>
      <c r="AL49" s="117">
        <f t="shared" ca="1" si="91"/>
        <v>16</v>
      </c>
      <c r="AM49" s="117">
        <f t="shared" ca="1" si="91"/>
        <v>41</v>
      </c>
      <c r="AN49" s="117">
        <f t="shared" ca="1" si="91"/>
        <v>47</v>
      </c>
      <c r="AO49" s="117">
        <f t="shared" ca="1" si="91"/>
        <v>76</v>
      </c>
      <c r="AP49" s="117">
        <f t="shared" ca="1" si="91"/>
        <v>36</v>
      </c>
      <c r="AQ49" s="117">
        <f t="shared" ca="1" si="91"/>
        <v>36</v>
      </c>
      <c r="AR49" s="117">
        <f t="shared" ca="1" si="91"/>
        <v>50</v>
      </c>
      <c r="AS49" s="117">
        <f t="shared" ca="1" si="91"/>
        <v>24</v>
      </c>
      <c r="AT49" s="117">
        <f t="shared" ca="1" si="91"/>
        <v>58</v>
      </c>
      <c r="AU49" s="117">
        <f t="shared" ca="1" si="91"/>
        <v>27</v>
      </c>
      <c r="AV49" s="117">
        <f t="shared" ca="1" si="91"/>
        <v>73</v>
      </c>
      <c r="AW49" s="117">
        <f t="shared" ca="1" si="91"/>
        <v>81</v>
      </c>
      <c r="AX49" s="117">
        <f t="shared" ca="1" si="91"/>
        <v>22</v>
      </c>
      <c r="AY49" s="117">
        <f t="shared" ca="1" si="91"/>
        <v>40</v>
      </c>
      <c r="AZ49" s="117">
        <f t="shared" ca="1" si="91"/>
        <v>14</v>
      </c>
      <c r="BA49" s="117">
        <f t="shared" ca="1" si="91"/>
        <v>64</v>
      </c>
      <c r="BB49" s="117">
        <f t="shared" ca="1" si="91"/>
        <v>53</v>
      </c>
      <c r="BC49" s="117">
        <f t="shared" ca="1" si="91"/>
        <v>68</v>
      </c>
      <c r="BD49" s="117">
        <f t="shared" ca="1" si="91"/>
        <v>20</v>
      </c>
      <c r="BE49" s="117">
        <f t="shared" ca="1" si="91"/>
        <v>29</v>
      </c>
      <c r="BF49" s="117">
        <f t="shared" ca="1" si="91"/>
        <v>40</v>
      </c>
      <c r="BG49" s="117">
        <f t="shared" ca="1" si="91"/>
        <v>70</v>
      </c>
      <c r="BH49" s="117">
        <f t="shared" ca="1" si="91"/>
        <v>17</v>
      </c>
      <c r="BI49" s="118">
        <f t="shared" ca="1" si="91"/>
        <v>65</v>
      </c>
    </row>
    <row r="50" spans="1:61" x14ac:dyDescent="0.2">
      <c r="A50" s="116">
        <v>47</v>
      </c>
      <c r="B50" s="119">
        <f t="shared" ref="B50:AG50" ca="1" si="92">IF(B147&gt;=B146,B147+1,B147)</f>
        <v>36</v>
      </c>
      <c r="C50" s="119">
        <f t="shared" ca="1" si="92"/>
        <v>32</v>
      </c>
      <c r="D50" s="119">
        <f t="shared" ca="1" si="92"/>
        <v>56</v>
      </c>
      <c r="E50" s="119">
        <f t="shared" ca="1" si="92"/>
        <v>59</v>
      </c>
      <c r="F50" s="119">
        <f t="shared" ca="1" si="92"/>
        <v>22</v>
      </c>
      <c r="G50" s="119">
        <f t="shared" ca="1" si="92"/>
        <v>35</v>
      </c>
      <c r="H50" s="119">
        <f t="shared" ca="1" si="92"/>
        <v>31</v>
      </c>
      <c r="I50" s="119">
        <f t="shared" ca="1" si="92"/>
        <v>70</v>
      </c>
      <c r="J50" s="119">
        <f t="shared" ca="1" si="92"/>
        <v>17</v>
      </c>
      <c r="K50" s="119">
        <f t="shared" ca="1" si="92"/>
        <v>30</v>
      </c>
      <c r="L50" s="119">
        <f t="shared" ca="1" si="92"/>
        <v>76</v>
      </c>
      <c r="M50" s="119">
        <f t="shared" ca="1" si="92"/>
        <v>49</v>
      </c>
      <c r="N50" s="119">
        <f t="shared" ca="1" si="92"/>
        <v>27</v>
      </c>
      <c r="O50" s="119">
        <f t="shared" ca="1" si="92"/>
        <v>76</v>
      </c>
      <c r="P50" s="119">
        <f t="shared" ca="1" si="92"/>
        <v>73</v>
      </c>
      <c r="Q50" s="119">
        <f t="shared" ca="1" si="92"/>
        <v>17</v>
      </c>
      <c r="R50" s="119">
        <f t="shared" ca="1" si="92"/>
        <v>69</v>
      </c>
      <c r="S50" s="119">
        <f t="shared" ca="1" si="92"/>
        <v>30</v>
      </c>
      <c r="T50" s="119">
        <f t="shared" ca="1" si="92"/>
        <v>27</v>
      </c>
      <c r="U50" s="119">
        <f t="shared" ca="1" si="92"/>
        <v>16</v>
      </c>
      <c r="V50" s="119">
        <f t="shared" ca="1" si="92"/>
        <v>60</v>
      </c>
      <c r="W50" s="119">
        <f t="shared" ca="1" si="92"/>
        <v>71</v>
      </c>
      <c r="X50" s="119">
        <f t="shared" ca="1" si="92"/>
        <v>29</v>
      </c>
      <c r="Y50" s="119">
        <f t="shared" ca="1" si="92"/>
        <v>53</v>
      </c>
      <c r="Z50" s="119">
        <f t="shared" ca="1" si="92"/>
        <v>81</v>
      </c>
      <c r="AA50" s="119">
        <f t="shared" ca="1" si="92"/>
        <v>59</v>
      </c>
      <c r="AB50" s="119">
        <f t="shared" ca="1" si="92"/>
        <v>52</v>
      </c>
      <c r="AC50" s="119">
        <f t="shared" ca="1" si="92"/>
        <v>26</v>
      </c>
      <c r="AD50" s="119">
        <f t="shared" ca="1" si="92"/>
        <v>57</v>
      </c>
      <c r="AE50" s="119">
        <f t="shared" ca="1" si="92"/>
        <v>14</v>
      </c>
      <c r="AF50" s="119">
        <f t="shared" ca="1" si="92"/>
        <v>47</v>
      </c>
      <c r="AG50" s="119">
        <f t="shared" ca="1" si="92"/>
        <v>9</v>
      </c>
      <c r="AH50" s="119">
        <f t="shared" ref="AH50:BI50" ca="1" si="93">IF(AH147&gt;=AH146,AH147+1,AH147)</f>
        <v>3</v>
      </c>
      <c r="AI50" s="119">
        <f t="shared" ca="1" si="93"/>
        <v>66</v>
      </c>
      <c r="AJ50" s="119">
        <f t="shared" ca="1" si="93"/>
        <v>28</v>
      </c>
      <c r="AK50" s="119">
        <f t="shared" ca="1" si="93"/>
        <v>65</v>
      </c>
      <c r="AL50" s="119">
        <f t="shared" ca="1" si="93"/>
        <v>44</v>
      </c>
      <c r="AM50" s="119">
        <f t="shared" ca="1" si="93"/>
        <v>27</v>
      </c>
      <c r="AN50" s="119">
        <f t="shared" ca="1" si="93"/>
        <v>56</v>
      </c>
      <c r="AO50" s="119">
        <f t="shared" ca="1" si="93"/>
        <v>74</v>
      </c>
      <c r="AP50" s="119">
        <f t="shared" ca="1" si="93"/>
        <v>32</v>
      </c>
      <c r="AQ50" s="119">
        <f t="shared" ca="1" si="93"/>
        <v>77</v>
      </c>
      <c r="AR50" s="119">
        <f t="shared" ca="1" si="93"/>
        <v>57</v>
      </c>
      <c r="AS50" s="119">
        <f t="shared" ca="1" si="93"/>
        <v>44</v>
      </c>
      <c r="AT50" s="119">
        <f t="shared" ca="1" si="93"/>
        <v>79</v>
      </c>
      <c r="AU50" s="119">
        <f t="shared" ca="1" si="93"/>
        <v>6</v>
      </c>
      <c r="AV50" s="119">
        <f t="shared" ca="1" si="93"/>
        <v>28</v>
      </c>
      <c r="AW50" s="119">
        <f t="shared" ca="1" si="93"/>
        <v>62</v>
      </c>
      <c r="AX50" s="119">
        <f t="shared" ca="1" si="93"/>
        <v>65</v>
      </c>
      <c r="AY50" s="119">
        <f t="shared" ca="1" si="93"/>
        <v>55</v>
      </c>
      <c r="AZ50" s="119">
        <f t="shared" ca="1" si="93"/>
        <v>39</v>
      </c>
      <c r="BA50" s="119">
        <f t="shared" ca="1" si="93"/>
        <v>43</v>
      </c>
      <c r="BB50" s="119">
        <f t="shared" ca="1" si="93"/>
        <v>57</v>
      </c>
      <c r="BC50" s="119">
        <f t="shared" ca="1" si="93"/>
        <v>59</v>
      </c>
      <c r="BD50" s="119">
        <f t="shared" ca="1" si="93"/>
        <v>7</v>
      </c>
      <c r="BE50" s="119">
        <f t="shared" ca="1" si="93"/>
        <v>30</v>
      </c>
      <c r="BF50" s="119">
        <f t="shared" ca="1" si="93"/>
        <v>35</v>
      </c>
      <c r="BG50" s="119">
        <f t="shared" ca="1" si="93"/>
        <v>68</v>
      </c>
      <c r="BH50" s="119">
        <f t="shared" ca="1" si="93"/>
        <v>13</v>
      </c>
      <c r="BI50" s="120">
        <f t="shared" ca="1" si="93"/>
        <v>25</v>
      </c>
    </row>
    <row r="51" spans="1:61" x14ac:dyDescent="0.2">
      <c r="A51" s="116">
        <v>48</v>
      </c>
      <c r="B51" s="117">
        <f t="shared" ref="B51:AG51" ca="1" si="94">IF(B148&gt;=MIN(B49,B50),IF((B148+1)&gt;=MAX(B49,B50),B148+2,B148+1),B148)</f>
        <v>20</v>
      </c>
      <c r="C51" s="117">
        <f t="shared" ca="1" si="94"/>
        <v>4</v>
      </c>
      <c r="D51" s="117">
        <f t="shared" ca="1" si="94"/>
        <v>51</v>
      </c>
      <c r="E51" s="117">
        <f t="shared" ca="1" si="94"/>
        <v>16</v>
      </c>
      <c r="F51" s="117">
        <f t="shared" ca="1" si="94"/>
        <v>70</v>
      </c>
      <c r="G51" s="117">
        <f t="shared" ca="1" si="94"/>
        <v>3</v>
      </c>
      <c r="H51" s="117">
        <f t="shared" ca="1" si="94"/>
        <v>15</v>
      </c>
      <c r="I51" s="117">
        <f t="shared" ca="1" si="94"/>
        <v>27</v>
      </c>
      <c r="J51" s="117">
        <f t="shared" ca="1" si="94"/>
        <v>30</v>
      </c>
      <c r="K51" s="117">
        <f t="shared" ca="1" si="94"/>
        <v>78</v>
      </c>
      <c r="L51" s="117">
        <f t="shared" ca="1" si="94"/>
        <v>30</v>
      </c>
      <c r="M51" s="117">
        <f t="shared" ca="1" si="94"/>
        <v>72</v>
      </c>
      <c r="N51" s="117">
        <f t="shared" ca="1" si="94"/>
        <v>52</v>
      </c>
      <c r="O51" s="117">
        <f t="shared" ca="1" si="94"/>
        <v>38</v>
      </c>
      <c r="P51" s="117">
        <f t="shared" ca="1" si="94"/>
        <v>58</v>
      </c>
      <c r="Q51" s="117">
        <f t="shared" ca="1" si="94"/>
        <v>29</v>
      </c>
      <c r="R51" s="117">
        <f t="shared" ca="1" si="94"/>
        <v>28</v>
      </c>
      <c r="S51" s="117">
        <f t="shared" ca="1" si="94"/>
        <v>42</v>
      </c>
      <c r="T51" s="117">
        <f t="shared" ca="1" si="94"/>
        <v>59</v>
      </c>
      <c r="U51" s="117">
        <f t="shared" ca="1" si="94"/>
        <v>68</v>
      </c>
      <c r="V51" s="117">
        <f t="shared" ca="1" si="94"/>
        <v>76</v>
      </c>
      <c r="W51" s="117">
        <f t="shared" ca="1" si="94"/>
        <v>33</v>
      </c>
      <c r="X51" s="117">
        <f t="shared" ca="1" si="94"/>
        <v>74</v>
      </c>
      <c r="Y51" s="117">
        <f t="shared" ca="1" si="94"/>
        <v>74</v>
      </c>
      <c r="Z51" s="117">
        <f t="shared" ca="1" si="94"/>
        <v>46</v>
      </c>
      <c r="AA51" s="117">
        <f t="shared" ca="1" si="94"/>
        <v>10</v>
      </c>
      <c r="AB51" s="117">
        <f t="shared" ca="1" si="94"/>
        <v>30</v>
      </c>
      <c r="AC51" s="117">
        <f t="shared" ca="1" si="94"/>
        <v>76</v>
      </c>
      <c r="AD51" s="117">
        <f t="shared" ca="1" si="94"/>
        <v>22</v>
      </c>
      <c r="AE51" s="117">
        <f t="shared" ca="1" si="94"/>
        <v>41</v>
      </c>
      <c r="AF51" s="117">
        <f t="shared" ca="1" si="94"/>
        <v>20</v>
      </c>
      <c r="AG51" s="117">
        <f t="shared" ca="1" si="94"/>
        <v>52</v>
      </c>
      <c r="AH51" s="117">
        <f t="shared" ref="AH51:BI51" ca="1" si="95">IF(AH148&gt;=MIN(AH49,AH50),IF((AH148+1)&gt;=MAX(AH49,AH50),AH148+2,AH148+1),AH148)</f>
        <v>55</v>
      </c>
      <c r="AI51" s="117">
        <f t="shared" ca="1" si="95"/>
        <v>43</v>
      </c>
      <c r="AJ51" s="117">
        <f t="shared" ca="1" si="95"/>
        <v>52</v>
      </c>
      <c r="AK51" s="117">
        <f t="shared" ca="1" si="95"/>
        <v>38</v>
      </c>
      <c r="AL51" s="117">
        <f t="shared" ca="1" si="95"/>
        <v>10</v>
      </c>
      <c r="AM51" s="117">
        <f t="shared" ca="1" si="95"/>
        <v>35</v>
      </c>
      <c r="AN51" s="117">
        <f t="shared" ca="1" si="95"/>
        <v>14</v>
      </c>
      <c r="AO51" s="117">
        <f t="shared" ca="1" si="95"/>
        <v>36</v>
      </c>
      <c r="AP51" s="117">
        <f t="shared" ca="1" si="95"/>
        <v>46</v>
      </c>
      <c r="AQ51" s="117">
        <f t="shared" ca="1" si="95"/>
        <v>72</v>
      </c>
      <c r="AR51" s="117">
        <f t="shared" ca="1" si="95"/>
        <v>43</v>
      </c>
      <c r="AS51" s="117">
        <f t="shared" ca="1" si="95"/>
        <v>75</v>
      </c>
      <c r="AT51" s="117">
        <f t="shared" ca="1" si="95"/>
        <v>71</v>
      </c>
      <c r="AU51" s="117">
        <f t="shared" ca="1" si="95"/>
        <v>40</v>
      </c>
      <c r="AV51" s="117">
        <f t="shared" ca="1" si="95"/>
        <v>45</v>
      </c>
      <c r="AW51" s="117">
        <f t="shared" ca="1" si="95"/>
        <v>20</v>
      </c>
      <c r="AX51" s="117">
        <f t="shared" ca="1" si="95"/>
        <v>44</v>
      </c>
      <c r="AY51" s="117">
        <f t="shared" ca="1" si="95"/>
        <v>67</v>
      </c>
      <c r="AZ51" s="117">
        <f t="shared" ca="1" si="95"/>
        <v>33</v>
      </c>
      <c r="BA51" s="117">
        <f t="shared" ca="1" si="95"/>
        <v>80</v>
      </c>
      <c r="BB51" s="117">
        <f t="shared" ca="1" si="95"/>
        <v>46</v>
      </c>
      <c r="BC51" s="117">
        <f t="shared" ca="1" si="95"/>
        <v>11</v>
      </c>
      <c r="BD51" s="117">
        <f t="shared" ca="1" si="95"/>
        <v>18</v>
      </c>
      <c r="BE51" s="117">
        <f t="shared" ca="1" si="95"/>
        <v>54</v>
      </c>
      <c r="BF51" s="117">
        <f t="shared" ca="1" si="95"/>
        <v>65</v>
      </c>
      <c r="BG51" s="117">
        <f t="shared" ca="1" si="95"/>
        <v>72</v>
      </c>
      <c r="BH51" s="117">
        <f t="shared" ca="1" si="95"/>
        <v>54</v>
      </c>
      <c r="BI51" s="118">
        <f t="shared" ca="1" si="95"/>
        <v>43</v>
      </c>
    </row>
    <row r="52" spans="1:61" x14ac:dyDescent="0.2">
      <c r="A52" s="116">
        <v>49</v>
      </c>
      <c r="B52" s="119">
        <f t="shared" ref="B52:AG52" ca="1" si="96">B149</f>
        <v>37</v>
      </c>
      <c r="C52" s="119">
        <f t="shared" ca="1" si="96"/>
        <v>44</v>
      </c>
      <c r="D52" s="119">
        <f t="shared" ca="1" si="96"/>
        <v>51</v>
      </c>
      <c r="E52" s="119">
        <f t="shared" ca="1" si="96"/>
        <v>44</v>
      </c>
      <c r="F52" s="119">
        <f t="shared" ca="1" si="96"/>
        <v>45</v>
      </c>
      <c r="G52" s="119">
        <f t="shared" ca="1" si="96"/>
        <v>19</v>
      </c>
      <c r="H52" s="119">
        <f t="shared" ca="1" si="96"/>
        <v>32</v>
      </c>
      <c r="I52" s="119">
        <f t="shared" ca="1" si="96"/>
        <v>52</v>
      </c>
      <c r="J52" s="119">
        <f t="shared" ca="1" si="96"/>
        <v>16</v>
      </c>
      <c r="K52" s="119">
        <f t="shared" ca="1" si="96"/>
        <v>64</v>
      </c>
      <c r="L52" s="119">
        <f t="shared" ca="1" si="96"/>
        <v>10</v>
      </c>
      <c r="M52" s="119">
        <f t="shared" ca="1" si="96"/>
        <v>33</v>
      </c>
      <c r="N52" s="119">
        <f t="shared" ca="1" si="96"/>
        <v>10</v>
      </c>
      <c r="O52" s="119">
        <f t="shared" ca="1" si="96"/>
        <v>40</v>
      </c>
      <c r="P52" s="119">
        <f t="shared" ca="1" si="96"/>
        <v>21</v>
      </c>
      <c r="Q52" s="119">
        <f t="shared" ca="1" si="96"/>
        <v>81</v>
      </c>
      <c r="R52" s="119">
        <f t="shared" ca="1" si="96"/>
        <v>14</v>
      </c>
      <c r="S52" s="119">
        <f t="shared" ca="1" si="96"/>
        <v>55</v>
      </c>
      <c r="T52" s="119">
        <f t="shared" ca="1" si="96"/>
        <v>46</v>
      </c>
      <c r="U52" s="119">
        <f t="shared" ca="1" si="96"/>
        <v>44</v>
      </c>
      <c r="V52" s="119">
        <f t="shared" ca="1" si="96"/>
        <v>4</v>
      </c>
      <c r="W52" s="119">
        <f t="shared" ca="1" si="96"/>
        <v>71</v>
      </c>
      <c r="X52" s="119">
        <f t="shared" ca="1" si="96"/>
        <v>74</v>
      </c>
      <c r="Y52" s="119">
        <f t="shared" ca="1" si="96"/>
        <v>50</v>
      </c>
      <c r="Z52" s="119">
        <f t="shared" ca="1" si="96"/>
        <v>8</v>
      </c>
      <c r="AA52" s="119">
        <f t="shared" ca="1" si="96"/>
        <v>79</v>
      </c>
      <c r="AB52" s="119">
        <f t="shared" ca="1" si="96"/>
        <v>26</v>
      </c>
      <c r="AC52" s="119">
        <f t="shared" ca="1" si="96"/>
        <v>37</v>
      </c>
      <c r="AD52" s="119">
        <f t="shared" ca="1" si="96"/>
        <v>59</v>
      </c>
      <c r="AE52" s="119">
        <f t="shared" ca="1" si="96"/>
        <v>52</v>
      </c>
      <c r="AF52" s="119">
        <f t="shared" ca="1" si="96"/>
        <v>81</v>
      </c>
      <c r="AG52" s="119">
        <f t="shared" ca="1" si="96"/>
        <v>29</v>
      </c>
      <c r="AH52" s="119">
        <f t="shared" ref="AH52:BI52" ca="1" si="97">AH149</f>
        <v>19</v>
      </c>
      <c r="AI52" s="119">
        <f t="shared" ca="1" si="97"/>
        <v>12</v>
      </c>
      <c r="AJ52" s="119">
        <f t="shared" ca="1" si="97"/>
        <v>10</v>
      </c>
      <c r="AK52" s="119">
        <f t="shared" ca="1" si="97"/>
        <v>43</v>
      </c>
      <c r="AL52" s="119">
        <f t="shared" ca="1" si="97"/>
        <v>41</v>
      </c>
      <c r="AM52" s="119">
        <f t="shared" ca="1" si="97"/>
        <v>68</v>
      </c>
      <c r="AN52" s="119">
        <f t="shared" ca="1" si="97"/>
        <v>14</v>
      </c>
      <c r="AO52" s="119">
        <f t="shared" ca="1" si="97"/>
        <v>18</v>
      </c>
      <c r="AP52" s="119">
        <f t="shared" ca="1" si="97"/>
        <v>11</v>
      </c>
      <c r="AQ52" s="119">
        <f t="shared" ca="1" si="97"/>
        <v>66</v>
      </c>
      <c r="AR52" s="119">
        <f t="shared" ca="1" si="97"/>
        <v>31</v>
      </c>
      <c r="AS52" s="119">
        <f t="shared" ca="1" si="97"/>
        <v>69</v>
      </c>
      <c r="AT52" s="119">
        <f t="shared" ca="1" si="97"/>
        <v>57</v>
      </c>
      <c r="AU52" s="119">
        <f t="shared" ca="1" si="97"/>
        <v>56</v>
      </c>
      <c r="AV52" s="119">
        <f t="shared" ca="1" si="97"/>
        <v>68</v>
      </c>
      <c r="AW52" s="119">
        <f t="shared" ca="1" si="97"/>
        <v>27</v>
      </c>
      <c r="AX52" s="119">
        <f t="shared" ca="1" si="97"/>
        <v>16</v>
      </c>
      <c r="AY52" s="119">
        <f t="shared" ca="1" si="97"/>
        <v>38</v>
      </c>
      <c r="AZ52" s="119">
        <f t="shared" ca="1" si="97"/>
        <v>79</v>
      </c>
      <c r="BA52" s="119">
        <f t="shared" ca="1" si="97"/>
        <v>69</v>
      </c>
      <c r="BB52" s="119">
        <f t="shared" ca="1" si="97"/>
        <v>50</v>
      </c>
      <c r="BC52" s="119">
        <f t="shared" ca="1" si="97"/>
        <v>55</v>
      </c>
      <c r="BD52" s="119">
        <f t="shared" ca="1" si="97"/>
        <v>23</v>
      </c>
      <c r="BE52" s="119">
        <f t="shared" ca="1" si="97"/>
        <v>58</v>
      </c>
      <c r="BF52" s="119">
        <f t="shared" ca="1" si="97"/>
        <v>35</v>
      </c>
      <c r="BG52" s="119">
        <f t="shared" ca="1" si="97"/>
        <v>77</v>
      </c>
      <c r="BH52" s="119">
        <f t="shared" ca="1" si="97"/>
        <v>23</v>
      </c>
      <c r="BI52" s="120">
        <f t="shared" ca="1" si="97"/>
        <v>67</v>
      </c>
    </row>
    <row r="53" spans="1:61" x14ac:dyDescent="0.2">
      <c r="A53" s="116">
        <v>50</v>
      </c>
      <c r="B53" s="117">
        <f t="shared" ref="B53:AG53" ca="1" si="98">IF(B150&gt;=B149,B150+1,B150)</f>
        <v>3</v>
      </c>
      <c r="C53" s="117">
        <f t="shared" ca="1" si="98"/>
        <v>35</v>
      </c>
      <c r="D53" s="117">
        <f t="shared" ca="1" si="98"/>
        <v>13</v>
      </c>
      <c r="E53" s="117">
        <f t="shared" ca="1" si="98"/>
        <v>26</v>
      </c>
      <c r="F53" s="117">
        <f t="shared" ca="1" si="98"/>
        <v>22</v>
      </c>
      <c r="G53" s="117">
        <f t="shared" ca="1" si="98"/>
        <v>79</v>
      </c>
      <c r="H53" s="117">
        <f t="shared" ca="1" si="98"/>
        <v>70</v>
      </c>
      <c r="I53" s="117">
        <f t="shared" ca="1" si="98"/>
        <v>73</v>
      </c>
      <c r="J53" s="117">
        <f t="shared" ca="1" si="98"/>
        <v>30</v>
      </c>
      <c r="K53" s="117">
        <f t="shared" ca="1" si="98"/>
        <v>9</v>
      </c>
      <c r="L53" s="117">
        <f t="shared" ca="1" si="98"/>
        <v>8</v>
      </c>
      <c r="M53" s="117">
        <f t="shared" ca="1" si="98"/>
        <v>51</v>
      </c>
      <c r="N53" s="117">
        <f t="shared" ca="1" si="98"/>
        <v>13</v>
      </c>
      <c r="O53" s="117">
        <f t="shared" ca="1" si="98"/>
        <v>4</v>
      </c>
      <c r="P53" s="117">
        <f t="shared" ca="1" si="98"/>
        <v>22</v>
      </c>
      <c r="Q53" s="117">
        <f t="shared" ca="1" si="98"/>
        <v>54</v>
      </c>
      <c r="R53" s="117">
        <f t="shared" ca="1" si="98"/>
        <v>57</v>
      </c>
      <c r="S53" s="117">
        <f t="shared" ca="1" si="98"/>
        <v>22</v>
      </c>
      <c r="T53" s="117">
        <f t="shared" ca="1" si="98"/>
        <v>49</v>
      </c>
      <c r="U53" s="117">
        <f t="shared" ca="1" si="98"/>
        <v>80</v>
      </c>
      <c r="V53" s="117">
        <f t="shared" ca="1" si="98"/>
        <v>66</v>
      </c>
      <c r="W53" s="117">
        <f t="shared" ca="1" si="98"/>
        <v>14</v>
      </c>
      <c r="X53" s="117">
        <f t="shared" ca="1" si="98"/>
        <v>3</v>
      </c>
      <c r="Y53" s="117">
        <f t="shared" ca="1" si="98"/>
        <v>3</v>
      </c>
      <c r="Z53" s="117">
        <f t="shared" ca="1" si="98"/>
        <v>74</v>
      </c>
      <c r="AA53" s="117">
        <f t="shared" ca="1" si="98"/>
        <v>77</v>
      </c>
      <c r="AB53" s="117">
        <f t="shared" ca="1" si="98"/>
        <v>45</v>
      </c>
      <c r="AC53" s="117">
        <f t="shared" ca="1" si="98"/>
        <v>81</v>
      </c>
      <c r="AD53" s="117">
        <f t="shared" ca="1" si="98"/>
        <v>48</v>
      </c>
      <c r="AE53" s="117">
        <f t="shared" ca="1" si="98"/>
        <v>26</v>
      </c>
      <c r="AF53" s="117">
        <f t="shared" ca="1" si="98"/>
        <v>9</v>
      </c>
      <c r="AG53" s="117">
        <f t="shared" ca="1" si="98"/>
        <v>59</v>
      </c>
      <c r="AH53" s="117">
        <f t="shared" ref="AH53:BI53" ca="1" si="99">IF(AH150&gt;=AH149,AH150+1,AH150)</f>
        <v>53</v>
      </c>
      <c r="AI53" s="117">
        <f t="shared" ca="1" si="99"/>
        <v>11</v>
      </c>
      <c r="AJ53" s="117">
        <f t="shared" ca="1" si="99"/>
        <v>43</v>
      </c>
      <c r="AK53" s="117">
        <f t="shared" ca="1" si="99"/>
        <v>66</v>
      </c>
      <c r="AL53" s="117">
        <f t="shared" ca="1" si="99"/>
        <v>46</v>
      </c>
      <c r="AM53" s="117">
        <f t="shared" ca="1" si="99"/>
        <v>31</v>
      </c>
      <c r="AN53" s="117">
        <f t="shared" ca="1" si="99"/>
        <v>37</v>
      </c>
      <c r="AO53" s="117">
        <f t="shared" ca="1" si="99"/>
        <v>4</v>
      </c>
      <c r="AP53" s="117">
        <f t="shared" ca="1" si="99"/>
        <v>55</v>
      </c>
      <c r="AQ53" s="117">
        <f t="shared" ca="1" si="99"/>
        <v>24</v>
      </c>
      <c r="AR53" s="117">
        <f t="shared" ca="1" si="99"/>
        <v>27</v>
      </c>
      <c r="AS53" s="117">
        <f t="shared" ca="1" si="99"/>
        <v>1</v>
      </c>
      <c r="AT53" s="117">
        <f t="shared" ca="1" si="99"/>
        <v>53</v>
      </c>
      <c r="AU53" s="117">
        <f t="shared" ca="1" si="99"/>
        <v>60</v>
      </c>
      <c r="AV53" s="117">
        <f t="shared" ca="1" si="99"/>
        <v>65</v>
      </c>
      <c r="AW53" s="117">
        <f t="shared" ca="1" si="99"/>
        <v>9</v>
      </c>
      <c r="AX53" s="117">
        <f t="shared" ca="1" si="99"/>
        <v>36</v>
      </c>
      <c r="AY53" s="117">
        <f t="shared" ca="1" si="99"/>
        <v>22</v>
      </c>
      <c r="AZ53" s="117">
        <f t="shared" ca="1" si="99"/>
        <v>13</v>
      </c>
      <c r="BA53" s="117">
        <f t="shared" ca="1" si="99"/>
        <v>62</v>
      </c>
      <c r="BB53" s="117">
        <f t="shared" ca="1" si="99"/>
        <v>22</v>
      </c>
      <c r="BC53" s="117">
        <f t="shared" ca="1" si="99"/>
        <v>58</v>
      </c>
      <c r="BD53" s="117">
        <f t="shared" ca="1" si="99"/>
        <v>31</v>
      </c>
      <c r="BE53" s="117">
        <f t="shared" ca="1" si="99"/>
        <v>77</v>
      </c>
      <c r="BF53" s="117">
        <f t="shared" ca="1" si="99"/>
        <v>66</v>
      </c>
      <c r="BG53" s="117">
        <f t="shared" ca="1" si="99"/>
        <v>69</v>
      </c>
      <c r="BH53" s="117">
        <f t="shared" ca="1" si="99"/>
        <v>59</v>
      </c>
      <c r="BI53" s="118">
        <f t="shared" ca="1" si="99"/>
        <v>68</v>
      </c>
    </row>
    <row r="54" spans="1:61" x14ac:dyDescent="0.2">
      <c r="A54" s="116">
        <v>51</v>
      </c>
      <c r="B54" s="119">
        <f t="shared" ref="B54:AG54" ca="1" si="100">IF(B151&gt;=MIN(B52,B53),IF((B151+1)&gt;=MAX(B52,B53),B151+2,B151+1),B151)</f>
        <v>33</v>
      </c>
      <c r="C54" s="119">
        <f t="shared" ca="1" si="100"/>
        <v>66</v>
      </c>
      <c r="D54" s="119">
        <f t="shared" ca="1" si="100"/>
        <v>47</v>
      </c>
      <c r="E54" s="119">
        <f t="shared" ca="1" si="100"/>
        <v>9</v>
      </c>
      <c r="F54" s="119">
        <f t="shared" ca="1" si="100"/>
        <v>62</v>
      </c>
      <c r="G54" s="119">
        <f t="shared" ca="1" si="100"/>
        <v>51</v>
      </c>
      <c r="H54" s="119">
        <f t="shared" ca="1" si="100"/>
        <v>58</v>
      </c>
      <c r="I54" s="119">
        <f t="shared" ca="1" si="100"/>
        <v>54</v>
      </c>
      <c r="J54" s="119">
        <f t="shared" ca="1" si="100"/>
        <v>49</v>
      </c>
      <c r="K54" s="119">
        <f t="shared" ca="1" si="100"/>
        <v>44</v>
      </c>
      <c r="L54" s="119">
        <f t="shared" ca="1" si="100"/>
        <v>7</v>
      </c>
      <c r="M54" s="119">
        <f t="shared" ca="1" si="100"/>
        <v>34</v>
      </c>
      <c r="N54" s="119">
        <f t="shared" ca="1" si="100"/>
        <v>70</v>
      </c>
      <c r="O54" s="119">
        <f t="shared" ca="1" si="100"/>
        <v>67</v>
      </c>
      <c r="P54" s="119">
        <f t="shared" ca="1" si="100"/>
        <v>56</v>
      </c>
      <c r="Q54" s="119">
        <f t="shared" ca="1" si="100"/>
        <v>68</v>
      </c>
      <c r="R54" s="119">
        <f t="shared" ca="1" si="100"/>
        <v>5</v>
      </c>
      <c r="S54" s="119">
        <f t="shared" ca="1" si="100"/>
        <v>72</v>
      </c>
      <c r="T54" s="119">
        <f t="shared" ca="1" si="100"/>
        <v>14</v>
      </c>
      <c r="U54" s="119">
        <f t="shared" ca="1" si="100"/>
        <v>37</v>
      </c>
      <c r="V54" s="119">
        <f t="shared" ca="1" si="100"/>
        <v>44</v>
      </c>
      <c r="W54" s="119">
        <f t="shared" ca="1" si="100"/>
        <v>36</v>
      </c>
      <c r="X54" s="119">
        <f t="shared" ca="1" si="100"/>
        <v>75</v>
      </c>
      <c r="Y54" s="119">
        <f t="shared" ca="1" si="100"/>
        <v>15</v>
      </c>
      <c r="Z54" s="119">
        <f t="shared" ca="1" si="100"/>
        <v>10</v>
      </c>
      <c r="AA54" s="119">
        <f t="shared" ca="1" si="100"/>
        <v>18</v>
      </c>
      <c r="AB54" s="119">
        <f t="shared" ca="1" si="100"/>
        <v>56</v>
      </c>
      <c r="AC54" s="119">
        <f t="shared" ca="1" si="100"/>
        <v>25</v>
      </c>
      <c r="AD54" s="119">
        <f t="shared" ca="1" si="100"/>
        <v>15</v>
      </c>
      <c r="AE54" s="119">
        <f t="shared" ca="1" si="100"/>
        <v>39</v>
      </c>
      <c r="AF54" s="119">
        <f t="shared" ca="1" si="100"/>
        <v>72</v>
      </c>
      <c r="AG54" s="119">
        <f t="shared" ca="1" si="100"/>
        <v>36</v>
      </c>
      <c r="AH54" s="119">
        <f t="shared" ref="AH54:BI54" ca="1" si="101">IF(AH151&gt;=MIN(AH52,AH53),IF((AH151+1)&gt;=MAX(AH52,AH53),AH151+2,AH151+1),AH151)</f>
        <v>44</v>
      </c>
      <c r="AI54" s="119">
        <f t="shared" ca="1" si="101"/>
        <v>39</v>
      </c>
      <c r="AJ54" s="119">
        <f t="shared" ca="1" si="101"/>
        <v>36</v>
      </c>
      <c r="AK54" s="119">
        <f t="shared" ca="1" si="101"/>
        <v>29</v>
      </c>
      <c r="AL54" s="119">
        <f t="shared" ca="1" si="101"/>
        <v>64</v>
      </c>
      <c r="AM54" s="119">
        <f t="shared" ca="1" si="101"/>
        <v>20</v>
      </c>
      <c r="AN54" s="119">
        <f t="shared" ca="1" si="101"/>
        <v>19</v>
      </c>
      <c r="AO54" s="119">
        <f t="shared" ca="1" si="101"/>
        <v>35</v>
      </c>
      <c r="AP54" s="119">
        <f t="shared" ca="1" si="101"/>
        <v>7</v>
      </c>
      <c r="AQ54" s="119">
        <f t="shared" ca="1" si="101"/>
        <v>50</v>
      </c>
      <c r="AR54" s="119">
        <f t="shared" ca="1" si="101"/>
        <v>72</v>
      </c>
      <c r="AS54" s="119">
        <f t="shared" ca="1" si="101"/>
        <v>35</v>
      </c>
      <c r="AT54" s="119">
        <f t="shared" ca="1" si="101"/>
        <v>51</v>
      </c>
      <c r="AU54" s="119">
        <f t="shared" ca="1" si="101"/>
        <v>49</v>
      </c>
      <c r="AV54" s="119">
        <f t="shared" ca="1" si="101"/>
        <v>43</v>
      </c>
      <c r="AW54" s="119">
        <f t="shared" ca="1" si="101"/>
        <v>4</v>
      </c>
      <c r="AX54" s="119">
        <f t="shared" ca="1" si="101"/>
        <v>2</v>
      </c>
      <c r="AY54" s="119">
        <f t="shared" ca="1" si="101"/>
        <v>62</v>
      </c>
      <c r="AZ54" s="119">
        <f t="shared" ca="1" si="101"/>
        <v>39</v>
      </c>
      <c r="BA54" s="119">
        <f t="shared" ca="1" si="101"/>
        <v>15</v>
      </c>
      <c r="BB54" s="119">
        <f t="shared" ca="1" si="101"/>
        <v>53</v>
      </c>
      <c r="BC54" s="119">
        <f t="shared" ca="1" si="101"/>
        <v>23</v>
      </c>
      <c r="BD54" s="119">
        <f t="shared" ca="1" si="101"/>
        <v>37</v>
      </c>
      <c r="BE54" s="119">
        <f t="shared" ca="1" si="101"/>
        <v>40</v>
      </c>
      <c r="BF54" s="119">
        <f t="shared" ca="1" si="101"/>
        <v>16</v>
      </c>
      <c r="BG54" s="119">
        <f t="shared" ca="1" si="101"/>
        <v>31</v>
      </c>
      <c r="BH54" s="119">
        <f t="shared" ca="1" si="101"/>
        <v>28</v>
      </c>
      <c r="BI54" s="120">
        <f t="shared" ca="1" si="101"/>
        <v>37</v>
      </c>
    </row>
    <row r="55" spans="1:61" x14ac:dyDescent="0.2">
      <c r="A55" s="116">
        <v>52</v>
      </c>
      <c r="B55" s="117">
        <f t="shared" ref="B55:AG55" ca="1" si="102">B152</f>
        <v>62</v>
      </c>
      <c r="C55" s="117">
        <f t="shared" ca="1" si="102"/>
        <v>76</v>
      </c>
      <c r="D55" s="117">
        <f t="shared" ca="1" si="102"/>
        <v>18</v>
      </c>
      <c r="E55" s="117">
        <f t="shared" ca="1" si="102"/>
        <v>6</v>
      </c>
      <c r="F55" s="117">
        <f t="shared" ca="1" si="102"/>
        <v>75</v>
      </c>
      <c r="G55" s="117">
        <f t="shared" ca="1" si="102"/>
        <v>28</v>
      </c>
      <c r="H55" s="117">
        <f t="shared" ca="1" si="102"/>
        <v>57</v>
      </c>
      <c r="I55" s="117">
        <f t="shared" ca="1" si="102"/>
        <v>70</v>
      </c>
      <c r="J55" s="117">
        <f t="shared" ca="1" si="102"/>
        <v>12</v>
      </c>
      <c r="K55" s="117">
        <f t="shared" ca="1" si="102"/>
        <v>39</v>
      </c>
      <c r="L55" s="117">
        <f t="shared" ca="1" si="102"/>
        <v>11</v>
      </c>
      <c r="M55" s="117">
        <f t="shared" ca="1" si="102"/>
        <v>18</v>
      </c>
      <c r="N55" s="117">
        <f t="shared" ca="1" si="102"/>
        <v>15</v>
      </c>
      <c r="O55" s="117">
        <f t="shared" ca="1" si="102"/>
        <v>56</v>
      </c>
      <c r="P55" s="117">
        <f t="shared" ca="1" si="102"/>
        <v>20</v>
      </c>
      <c r="Q55" s="117">
        <f t="shared" ca="1" si="102"/>
        <v>80</v>
      </c>
      <c r="R55" s="117">
        <f t="shared" ca="1" si="102"/>
        <v>14</v>
      </c>
      <c r="S55" s="117">
        <f t="shared" ca="1" si="102"/>
        <v>14</v>
      </c>
      <c r="T55" s="117">
        <f t="shared" ca="1" si="102"/>
        <v>33</v>
      </c>
      <c r="U55" s="117">
        <f t="shared" ca="1" si="102"/>
        <v>34</v>
      </c>
      <c r="V55" s="117">
        <f t="shared" ca="1" si="102"/>
        <v>72</v>
      </c>
      <c r="W55" s="117">
        <f t="shared" ca="1" si="102"/>
        <v>72</v>
      </c>
      <c r="X55" s="117">
        <f t="shared" ca="1" si="102"/>
        <v>79</v>
      </c>
      <c r="Y55" s="117">
        <f t="shared" ca="1" si="102"/>
        <v>61</v>
      </c>
      <c r="Z55" s="117">
        <f t="shared" ca="1" si="102"/>
        <v>63</v>
      </c>
      <c r="AA55" s="117">
        <f t="shared" ca="1" si="102"/>
        <v>50</v>
      </c>
      <c r="AB55" s="117">
        <f t="shared" ca="1" si="102"/>
        <v>69</v>
      </c>
      <c r="AC55" s="117">
        <f t="shared" ca="1" si="102"/>
        <v>76</v>
      </c>
      <c r="AD55" s="117">
        <f t="shared" ca="1" si="102"/>
        <v>51</v>
      </c>
      <c r="AE55" s="117">
        <f t="shared" ca="1" si="102"/>
        <v>50</v>
      </c>
      <c r="AF55" s="117">
        <f t="shared" ca="1" si="102"/>
        <v>60</v>
      </c>
      <c r="AG55" s="117">
        <f t="shared" ca="1" si="102"/>
        <v>5</v>
      </c>
      <c r="AH55" s="117">
        <f t="shared" ref="AH55:BI55" ca="1" si="103">AH152</f>
        <v>4</v>
      </c>
      <c r="AI55" s="117">
        <f t="shared" ca="1" si="103"/>
        <v>61</v>
      </c>
      <c r="AJ55" s="117">
        <f t="shared" ca="1" si="103"/>
        <v>66</v>
      </c>
      <c r="AK55" s="117">
        <f t="shared" ca="1" si="103"/>
        <v>18</v>
      </c>
      <c r="AL55" s="117">
        <f t="shared" ca="1" si="103"/>
        <v>22</v>
      </c>
      <c r="AM55" s="117">
        <f t="shared" ca="1" si="103"/>
        <v>1</v>
      </c>
      <c r="AN55" s="117">
        <f t="shared" ca="1" si="103"/>
        <v>10</v>
      </c>
      <c r="AO55" s="117">
        <f t="shared" ca="1" si="103"/>
        <v>64</v>
      </c>
      <c r="AP55" s="117">
        <f t="shared" ca="1" si="103"/>
        <v>10</v>
      </c>
      <c r="AQ55" s="117">
        <f t="shared" ca="1" si="103"/>
        <v>43</v>
      </c>
      <c r="AR55" s="117">
        <f t="shared" ca="1" si="103"/>
        <v>60</v>
      </c>
      <c r="AS55" s="117">
        <f t="shared" ca="1" si="103"/>
        <v>49</v>
      </c>
      <c r="AT55" s="117">
        <f t="shared" ca="1" si="103"/>
        <v>29</v>
      </c>
      <c r="AU55" s="117">
        <f t="shared" ca="1" si="103"/>
        <v>65</v>
      </c>
      <c r="AV55" s="117">
        <f t="shared" ca="1" si="103"/>
        <v>12</v>
      </c>
      <c r="AW55" s="117">
        <f t="shared" ca="1" si="103"/>
        <v>40</v>
      </c>
      <c r="AX55" s="117">
        <f t="shared" ca="1" si="103"/>
        <v>34</v>
      </c>
      <c r="AY55" s="117">
        <f t="shared" ca="1" si="103"/>
        <v>24</v>
      </c>
      <c r="AZ55" s="117">
        <f t="shared" ca="1" si="103"/>
        <v>72</v>
      </c>
      <c r="BA55" s="117">
        <f t="shared" ca="1" si="103"/>
        <v>7</v>
      </c>
      <c r="BB55" s="117">
        <f t="shared" ca="1" si="103"/>
        <v>11</v>
      </c>
      <c r="BC55" s="117">
        <f t="shared" ca="1" si="103"/>
        <v>19</v>
      </c>
      <c r="BD55" s="117">
        <f t="shared" ca="1" si="103"/>
        <v>17</v>
      </c>
      <c r="BE55" s="117">
        <f t="shared" ca="1" si="103"/>
        <v>6</v>
      </c>
      <c r="BF55" s="117">
        <f t="shared" ca="1" si="103"/>
        <v>35</v>
      </c>
      <c r="BG55" s="117">
        <f t="shared" ca="1" si="103"/>
        <v>2</v>
      </c>
      <c r="BH55" s="117">
        <f t="shared" ca="1" si="103"/>
        <v>52</v>
      </c>
      <c r="BI55" s="118">
        <f t="shared" ca="1" si="103"/>
        <v>36</v>
      </c>
    </row>
    <row r="56" spans="1:61" x14ac:dyDescent="0.2">
      <c r="A56" s="116">
        <v>53</v>
      </c>
      <c r="B56" s="119">
        <f t="shared" ref="B56:AG56" ca="1" si="104">IF(B153&gt;=B152,B153+1,B153)</f>
        <v>60</v>
      </c>
      <c r="C56" s="119">
        <f t="shared" ca="1" si="104"/>
        <v>43</v>
      </c>
      <c r="D56" s="119">
        <f t="shared" ca="1" si="104"/>
        <v>60</v>
      </c>
      <c r="E56" s="119">
        <f t="shared" ca="1" si="104"/>
        <v>39</v>
      </c>
      <c r="F56" s="119">
        <f t="shared" ca="1" si="104"/>
        <v>59</v>
      </c>
      <c r="G56" s="119">
        <f t="shared" ca="1" si="104"/>
        <v>39</v>
      </c>
      <c r="H56" s="119">
        <f t="shared" ca="1" si="104"/>
        <v>51</v>
      </c>
      <c r="I56" s="119">
        <f t="shared" ca="1" si="104"/>
        <v>32</v>
      </c>
      <c r="J56" s="119">
        <f t="shared" ca="1" si="104"/>
        <v>76</v>
      </c>
      <c r="K56" s="119">
        <f t="shared" ca="1" si="104"/>
        <v>2</v>
      </c>
      <c r="L56" s="119">
        <f t="shared" ca="1" si="104"/>
        <v>52</v>
      </c>
      <c r="M56" s="119">
        <f t="shared" ca="1" si="104"/>
        <v>22</v>
      </c>
      <c r="N56" s="119">
        <f t="shared" ca="1" si="104"/>
        <v>4</v>
      </c>
      <c r="O56" s="119">
        <f t="shared" ca="1" si="104"/>
        <v>43</v>
      </c>
      <c r="P56" s="119">
        <f t="shared" ca="1" si="104"/>
        <v>71</v>
      </c>
      <c r="Q56" s="119">
        <f t="shared" ca="1" si="104"/>
        <v>50</v>
      </c>
      <c r="R56" s="119">
        <f t="shared" ca="1" si="104"/>
        <v>31</v>
      </c>
      <c r="S56" s="119">
        <f t="shared" ca="1" si="104"/>
        <v>60</v>
      </c>
      <c r="T56" s="119">
        <f t="shared" ca="1" si="104"/>
        <v>13</v>
      </c>
      <c r="U56" s="119">
        <f t="shared" ca="1" si="104"/>
        <v>7</v>
      </c>
      <c r="V56" s="119">
        <f t="shared" ca="1" si="104"/>
        <v>7</v>
      </c>
      <c r="W56" s="119">
        <f t="shared" ca="1" si="104"/>
        <v>44</v>
      </c>
      <c r="X56" s="119">
        <f t="shared" ca="1" si="104"/>
        <v>56</v>
      </c>
      <c r="Y56" s="119">
        <f t="shared" ca="1" si="104"/>
        <v>29</v>
      </c>
      <c r="Z56" s="119">
        <f t="shared" ca="1" si="104"/>
        <v>60</v>
      </c>
      <c r="AA56" s="119">
        <f t="shared" ca="1" si="104"/>
        <v>57</v>
      </c>
      <c r="AB56" s="119">
        <f t="shared" ca="1" si="104"/>
        <v>78</v>
      </c>
      <c r="AC56" s="119">
        <f t="shared" ca="1" si="104"/>
        <v>22</v>
      </c>
      <c r="AD56" s="119">
        <f t="shared" ca="1" si="104"/>
        <v>40</v>
      </c>
      <c r="AE56" s="119">
        <f t="shared" ca="1" si="104"/>
        <v>73</v>
      </c>
      <c r="AF56" s="119">
        <f t="shared" ca="1" si="104"/>
        <v>48</v>
      </c>
      <c r="AG56" s="119">
        <f t="shared" ca="1" si="104"/>
        <v>15</v>
      </c>
      <c r="AH56" s="119">
        <f t="shared" ref="AH56:BI56" ca="1" si="105">IF(AH153&gt;=AH152,AH153+1,AH153)</f>
        <v>7</v>
      </c>
      <c r="AI56" s="119">
        <f t="shared" ca="1" si="105"/>
        <v>43</v>
      </c>
      <c r="AJ56" s="119">
        <f t="shared" ca="1" si="105"/>
        <v>76</v>
      </c>
      <c r="AK56" s="119">
        <f t="shared" ca="1" si="105"/>
        <v>3</v>
      </c>
      <c r="AL56" s="119">
        <f t="shared" ca="1" si="105"/>
        <v>23</v>
      </c>
      <c r="AM56" s="119">
        <f t="shared" ca="1" si="105"/>
        <v>55</v>
      </c>
      <c r="AN56" s="119">
        <f t="shared" ca="1" si="105"/>
        <v>35</v>
      </c>
      <c r="AO56" s="119">
        <f t="shared" ca="1" si="105"/>
        <v>52</v>
      </c>
      <c r="AP56" s="119">
        <f t="shared" ca="1" si="105"/>
        <v>72</v>
      </c>
      <c r="AQ56" s="119">
        <f t="shared" ca="1" si="105"/>
        <v>31</v>
      </c>
      <c r="AR56" s="119">
        <f t="shared" ca="1" si="105"/>
        <v>58</v>
      </c>
      <c r="AS56" s="119">
        <f t="shared" ca="1" si="105"/>
        <v>79</v>
      </c>
      <c r="AT56" s="119">
        <f t="shared" ca="1" si="105"/>
        <v>71</v>
      </c>
      <c r="AU56" s="119">
        <f t="shared" ca="1" si="105"/>
        <v>19</v>
      </c>
      <c r="AV56" s="119">
        <f t="shared" ca="1" si="105"/>
        <v>13</v>
      </c>
      <c r="AW56" s="119">
        <f t="shared" ca="1" si="105"/>
        <v>19</v>
      </c>
      <c r="AX56" s="119">
        <f t="shared" ca="1" si="105"/>
        <v>51</v>
      </c>
      <c r="AY56" s="119">
        <f t="shared" ca="1" si="105"/>
        <v>79</v>
      </c>
      <c r="AZ56" s="119">
        <f t="shared" ca="1" si="105"/>
        <v>69</v>
      </c>
      <c r="BA56" s="119">
        <f t="shared" ca="1" si="105"/>
        <v>21</v>
      </c>
      <c r="BB56" s="119">
        <f t="shared" ca="1" si="105"/>
        <v>63</v>
      </c>
      <c r="BC56" s="119">
        <f t="shared" ca="1" si="105"/>
        <v>46</v>
      </c>
      <c r="BD56" s="119">
        <f t="shared" ca="1" si="105"/>
        <v>29</v>
      </c>
      <c r="BE56" s="119">
        <f t="shared" ca="1" si="105"/>
        <v>72</v>
      </c>
      <c r="BF56" s="119">
        <f t="shared" ca="1" si="105"/>
        <v>7</v>
      </c>
      <c r="BG56" s="119">
        <f t="shared" ca="1" si="105"/>
        <v>32</v>
      </c>
      <c r="BH56" s="119">
        <f t="shared" ca="1" si="105"/>
        <v>20</v>
      </c>
      <c r="BI56" s="120">
        <f t="shared" ca="1" si="105"/>
        <v>18</v>
      </c>
    </row>
    <row r="57" spans="1:61" x14ac:dyDescent="0.2">
      <c r="A57" s="116">
        <v>54</v>
      </c>
      <c r="B57" s="117">
        <f t="shared" ref="B57:AG57" ca="1" si="106">IF(B154&gt;=MIN(B55,B56),IF((B154+1)&gt;=MAX(B55,B56),B154+2,B154+1),B154)</f>
        <v>67</v>
      </c>
      <c r="C57" s="117">
        <f t="shared" ca="1" si="106"/>
        <v>53</v>
      </c>
      <c r="D57" s="117">
        <f t="shared" ca="1" si="106"/>
        <v>3</v>
      </c>
      <c r="E57" s="117">
        <f t="shared" ca="1" si="106"/>
        <v>63</v>
      </c>
      <c r="F57" s="117">
        <f t="shared" ca="1" si="106"/>
        <v>26</v>
      </c>
      <c r="G57" s="117">
        <f t="shared" ca="1" si="106"/>
        <v>49</v>
      </c>
      <c r="H57" s="117">
        <f t="shared" ca="1" si="106"/>
        <v>11</v>
      </c>
      <c r="I57" s="117">
        <f t="shared" ca="1" si="106"/>
        <v>11</v>
      </c>
      <c r="J57" s="117">
        <f t="shared" ca="1" si="106"/>
        <v>20</v>
      </c>
      <c r="K57" s="117">
        <f t="shared" ca="1" si="106"/>
        <v>15</v>
      </c>
      <c r="L57" s="117">
        <f t="shared" ca="1" si="106"/>
        <v>75</v>
      </c>
      <c r="M57" s="117">
        <f t="shared" ca="1" si="106"/>
        <v>25</v>
      </c>
      <c r="N57" s="117">
        <f t="shared" ca="1" si="106"/>
        <v>80</v>
      </c>
      <c r="O57" s="117">
        <f t="shared" ca="1" si="106"/>
        <v>75</v>
      </c>
      <c r="P57" s="117">
        <f t="shared" ca="1" si="106"/>
        <v>78</v>
      </c>
      <c r="Q57" s="117">
        <f t="shared" ca="1" si="106"/>
        <v>35</v>
      </c>
      <c r="R57" s="117">
        <f t="shared" ca="1" si="106"/>
        <v>79</v>
      </c>
      <c r="S57" s="117">
        <f t="shared" ca="1" si="106"/>
        <v>70</v>
      </c>
      <c r="T57" s="117">
        <f t="shared" ca="1" si="106"/>
        <v>54</v>
      </c>
      <c r="U57" s="117">
        <f t="shared" ca="1" si="106"/>
        <v>59</v>
      </c>
      <c r="V57" s="117">
        <f t="shared" ca="1" si="106"/>
        <v>23</v>
      </c>
      <c r="W57" s="117">
        <f t="shared" ca="1" si="106"/>
        <v>38</v>
      </c>
      <c r="X57" s="117">
        <f t="shared" ca="1" si="106"/>
        <v>47</v>
      </c>
      <c r="Y57" s="117">
        <f t="shared" ca="1" si="106"/>
        <v>50</v>
      </c>
      <c r="Z57" s="117">
        <f t="shared" ca="1" si="106"/>
        <v>34</v>
      </c>
      <c r="AA57" s="117">
        <f t="shared" ca="1" si="106"/>
        <v>69</v>
      </c>
      <c r="AB57" s="117">
        <f t="shared" ca="1" si="106"/>
        <v>62</v>
      </c>
      <c r="AC57" s="117">
        <f t="shared" ca="1" si="106"/>
        <v>69</v>
      </c>
      <c r="AD57" s="117">
        <f t="shared" ca="1" si="106"/>
        <v>11</v>
      </c>
      <c r="AE57" s="117">
        <f t="shared" ca="1" si="106"/>
        <v>17</v>
      </c>
      <c r="AF57" s="117">
        <f t="shared" ca="1" si="106"/>
        <v>3</v>
      </c>
      <c r="AG57" s="117">
        <f t="shared" ca="1" si="106"/>
        <v>56</v>
      </c>
      <c r="AH57" s="117">
        <f t="shared" ref="AH57:BI57" ca="1" si="107">IF(AH154&gt;=MIN(AH55,AH56),IF((AH154+1)&gt;=MAX(AH55,AH56),AH154+2,AH154+1),AH154)</f>
        <v>70</v>
      </c>
      <c r="AI57" s="117">
        <f t="shared" ca="1" si="107"/>
        <v>32</v>
      </c>
      <c r="AJ57" s="117">
        <f t="shared" ca="1" si="107"/>
        <v>48</v>
      </c>
      <c r="AK57" s="117">
        <f t="shared" ca="1" si="107"/>
        <v>67</v>
      </c>
      <c r="AL57" s="117">
        <f t="shared" ca="1" si="107"/>
        <v>76</v>
      </c>
      <c r="AM57" s="117">
        <f t="shared" ca="1" si="107"/>
        <v>9</v>
      </c>
      <c r="AN57" s="117">
        <f t="shared" ca="1" si="107"/>
        <v>57</v>
      </c>
      <c r="AO57" s="117">
        <f t="shared" ca="1" si="107"/>
        <v>49</v>
      </c>
      <c r="AP57" s="117">
        <f t="shared" ca="1" si="107"/>
        <v>61</v>
      </c>
      <c r="AQ57" s="117">
        <f t="shared" ca="1" si="107"/>
        <v>18</v>
      </c>
      <c r="AR57" s="117">
        <f t="shared" ca="1" si="107"/>
        <v>55</v>
      </c>
      <c r="AS57" s="117">
        <f t="shared" ca="1" si="107"/>
        <v>51</v>
      </c>
      <c r="AT57" s="117">
        <f t="shared" ca="1" si="107"/>
        <v>66</v>
      </c>
      <c r="AU57" s="117">
        <f t="shared" ca="1" si="107"/>
        <v>1</v>
      </c>
      <c r="AV57" s="117">
        <f t="shared" ca="1" si="107"/>
        <v>64</v>
      </c>
      <c r="AW57" s="117">
        <f t="shared" ca="1" si="107"/>
        <v>28</v>
      </c>
      <c r="AX57" s="117">
        <f t="shared" ca="1" si="107"/>
        <v>3</v>
      </c>
      <c r="AY57" s="117">
        <f t="shared" ca="1" si="107"/>
        <v>49</v>
      </c>
      <c r="AZ57" s="117">
        <f t="shared" ca="1" si="107"/>
        <v>54</v>
      </c>
      <c r="BA57" s="117">
        <f t="shared" ca="1" si="107"/>
        <v>26</v>
      </c>
      <c r="BB57" s="117">
        <f t="shared" ca="1" si="107"/>
        <v>75</v>
      </c>
      <c r="BC57" s="117">
        <f t="shared" ca="1" si="107"/>
        <v>16</v>
      </c>
      <c r="BD57" s="117">
        <f t="shared" ca="1" si="107"/>
        <v>69</v>
      </c>
      <c r="BE57" s="117">
        <f t="shared" ca="1" si="107"/>
        <v>34</v>
      </c>
      <c r="BF57" s="117">
        <f t="shared" ca="1" si="107"/>
        <v>34</v>
      </c>
      <c r="BG57" s="117">
        <f t="shared" ca="1" si="107"/>
        <v>64</v>
      </c>
      <c r="BH57" s="117">
        <f t="shared" ca="1" si="107"/>
        <v>72</v>
      </c>
      <c r="BI57" s="118">
        <f t="shared" ca="1" si="107"/>
        <v>8</v>
      </c>
    </row>
    <row r="58" spans="1:61" x14ac:dyDescent="0.2">
      <c r="A58" s="116">
        <v>55</v>
      </c>
      <c r="B58" s="119">
        <f t="shared" ref="B58:AG58" ca="1" si="108">B155</f>
        <v>50</v>
      </c>
      <c r="C58" s="119">
        <f t="shared" ca="1" si="108"/>
        <v>4</v>
      </c>
      <c r="D58" s="119">
        <f t="shared" ca="1" si="108"/>
        <v>11</v>
      </c>
      <c r="E58" s="119">
        <f t="shared" ca="1" si="108"/>
        <v>26</v>
      </c>
      <c r="F58" s="119">
        <f t="shared" ca="1" si="108"/>
        <v>16</v>
      </c>
      <c r="G58" s="119">
        <f t="shared" ca="1" si="108"/>
        <v>36</v>
      </c>
      <c r="H58" s="119">
        <f t="shared" ca="1" si="108"/>
        <v>61</v>
      </c>
      <c r="I58" s="119">
        <f t="shared" ca="1" si="108"/>
        <v>28</v>
      </c>
      <c r="J58" s="119">
        <f t="shared" ca="1" si="108"/>
        <v>58</v>
      </c>
      <c r="K58" s="119">
        <f t="shared" ca="1" si="108"/>
        <v>69</v>
      </c>
      <c r="L58" s="119">
        <f t="shared" ca="1" si="108"/>
        <v>44</v>
      </c>
      <c r="M58" s="119">
        <f t="shared" ca="1" si="108"/>
        <v>45</v>
      </c>
      <c r="N58" s="119">
        <f t="shared" ca="1" si="108"/>
        <v>59</v>
      </c>
      <c r="O58" s="119">
        <f t="shared" ca="1" si="108"/>
        <v>11</v>
      </c>
      <c r="P58" s="119">
        <f t="shared" ca="1" si="108"/>
        <v>27</v>
      </c>
      <c r="Q58" s="119">
        <f t="shared" ca="1" si="108"/>
        <v>2</v>
      </c>
      <c r="R58" s="119">
        <f t="shared" ca="1" si="108"/>
        <v>22</v>
      </c>
      <c r="S58" s="119">
        <f t="shared" ca="1" si="108"/>
        <v>64</v>
      </c>
      <c r="T58" s="119">
        <f t="shared" ca="1" si="108"/>
        <v>25</v>
      </c>
      <c r="U58" s="119">
        <f t="shared" ca="1" si="108"/>
        <v>69</v>
      </c>
      <c r="V58" s="119">
        <f t="shared" ca="1" si="108"/>
        <v>21</v>
      </c>
      <c r="W58" s="119">
        <f t="shared" ca="1" si="108"/>
        <v>43</v>
      </c>
      <c r="X58" s="119">
        <f t="shared" ca="1" si="108"/>
        <v>24</v>
      </c>
      <c r="Y58" s="119">
        <f t="shared" ca="1" si="108"/>
        <v>62</v>
      </c>
      <c r="Z58" s="119">
        <f t="shared" ca="1" si="108"/>
        <v>42</v>
      </c>
      <c r="AA58" s="119">
        <f t="shared" ca="1" si="108"/>
        <v>56</v>
      </c>
      <c r="AB58" s="119">
        <f t="shared" ca="1" si="108"/>
        <v>49</v>
      </c>
      <c r="AC58" s="119">
        <f t="shared" ca="1" si="108"/>
        <v>53</v>
      </c>
      <c r="AD58" s="119">
        <f t="shared" ca="1" si="108"/>
        <v>16</v>
      </c>
      <c r="AE58" s="119">
        <f t="shared" ca="1" si="108"/>
        <v>65</v>
      </c>
      <c r="AF58" s="119">
        <f t="shared" ca="1" si="108"/>
        <v>31</v>
      </c>
      <c r="AG58" s="119">
        <f t="shared" ca="1" si="108"/>
        <v>25</v>
      </c>
      <c r="AH58" s="119">
        <f t="shared" ref="AH58:BI58" ca="1" si="109">AH155</f>
        <v>56</v>
      </c>
      <c r="AI58" s="119">
        <f t="shared" ca="1" si="109"/>
        <v>39</v>
      </c>
      <c r="AJ58" s="119">
        <f t="shared" ca="1" si="109"/>
        <v>19</v>
      </c>
      <c r="AK58" s="119">
        <f t="shared" ca="1" si="109"/>
        <v>34</v>
      </c>
      <c r="AL58" s="119">
        <f t="shared" ca="1" si="109"/>
        <v>38</v>
      </c>
      <c r="AM58" s="119">
        <f t="shared" ca="1" si="109"/>
        <v>2</v>
      </c>
      <c r="AN58" s="119">
        <f t="shared" ca="1" si="109"/>
        <v>27</v>
      </c>
      <c r="AO58" s="119">
        <f t="shared" ca="1" si="109"/>
        <v>4</v>
      </c>
      <c r="AP58" s="119">
        <f t="shared" ca="1" si="109"/>
        <v>42</v>
      </c>
      <c r="AQ58" s="119">
        <f t="shared" ca="1" si="109"/>
        <v>36</v>
      </c>
      <c r="AR58" s="119">
        <f t="shared" ca="1" si="109"/>
        <v>49</v>
      </c>
      <c r="AS58" s="119">
        <f t="shared" ca="1" si="109"/>
        <v>23</v>
      </c>
      <c r="AT58" s="119">
        <f t="shared" ca="1" si="109"/>
        <v>47</v>
      </c>
      <c r="AU58" s="119">
        <f t="shared" ca="1" si="109"/>
        <v>1</v>
      </c>
      <c r="AV58" s="119">
        <f t="shared" ca="1" si="109"/>
        <v>11</v>
      </c>
      <c r="AW58" s="119">
        <f t="shared" ca="1" si="109"/>
        <v>70</v>
      </c>
      <c r="AX58" s="119">
        <f t="shared" ca="1" si="109"/>
        <v>7</v>
      </c>
      <c r="AY58" s="119">
        <f t="shared" ca="1" si="109"/>
        <v>14</v>
      </c>
      <c r="AZ58" s="119">
        <f t="shared" ca="1" si="109"/>
        <v>50</v>
      </c>
      <c r="BA58" s="119">
        <f t="shared" ca="1" si="109"/>
        <v>46</v>
      </c>
      <c r="BB58" s="119">
        <f t="shared" ca="1" si="109"/>
        <v>14</v>
      </c>
      <c r="BC58" s="119">
        <f t="shared" ca="1" si="109"/>
        <v>47</v>
      </c>
      <c r="BD58" s="119">
        <f t="shared" ca="1" si="109"/>
        <v>10</v>
      </c>
      <c r="BE58" s="119">
        <f t="shared" ca="1" si="109"/>
        <v>66</v>
      </c>
      <c r="BF58" s="119">
        <f t="shared" ca="1" si="109"/>
        <v>7</v>
      </c>
      <c r="BG58" s="119">
        <f t="shared" ca="1" si="109"/>
        <v>35</v>
      </c>
      <c r="BH58" s="119">
        <f t="shared" ca="1" si="109"/>
        <v>67</v>
      </c>
      <c r="BI58" s="120">
        <f t="shared" ca="1" si="109"/>
        <v>15</v>
      </c>
    </row>
    <row r="59" spans="1:61" x14ac:dyDescent="0.2">
      <c r="A59" s="116">
        <v>56</v>
      </c>
      <c r="B59" s="117">
        <f t="shared" ref="B59:AG59" ca="1" si="110">IF(B156&gt;=B155,B156+1,B156)</f>
        <v>77</v>
      </c>
      <c r="C59" s="117">
        <f t="shared" ca="1" si="110"/>
        <v>32</v>
      </c>
      <c r="D59" s="117">
        <f t="shared" ca="1" si="110"/>
        <v>55</v>
      </c>
      <c r="E59" s="117">
        <f t="shared" ca="1" si="110"/>
        <v>33</v>
      </c>
      <c r="F59" s="117">
        <f t="shared" ca="1" si="110"/>
        <v>20</v>
      </c>
      <c r="G59" s="117">
        <f t="shared" ca="1" si="110"/>
        <v>5</v>
      </c>
      <c r="H59" s="117">
        <f t="shared" ca="1" si="110"/>
        <v>34</v>
      </c>
      <c r="I59" s="117">
        <f t="shared" ca="1" si="110"/>
        <v>37</v>
      </c>
      <c r="J59" s="117">
        <f t="shared" ca="1" si="110"/>
        <v>71</v>
      </c>
      <c r="K59" s="117">
        <f t="shared" ca="1" si="110"/>
        <v>66</v>
      </c>
      <c r="L59" s="117">
        <f t="shared" ca="1" si="110"/>
        <v>55</v>
      </c>
      <c r="M59" s="117">
        <f t="shared" ca="1" si="110"/>
        <v>79</v>
      </c>
      <c r="N59" s="117">
        <f t="shared" ca="1" si="110"/>
        <v>75</v>
      </c>
      <c r="O59" s="117">
        <f t="shared" ca="1" si="110"/>
        <v>20</v>
      </c>
      <c r="P59" s="117">
        <f t="shared" ca="1" si="110"/>
        <v>45</v>
      </c>
      <c r="Q59" s="117">
        <f t="shared" ca="1" si="110"/>
        <v>8</v>
      </c>
      <c r="R59" s="117">
        <f t="shared" ca="1" si="110"/>
        <v>36</v>
      </c>
      <c r="S59" s="117">
        <f t="shared" ca="1" si="110"/>
        <v>12</v>
      </c>
      <c r="T59" s="117">
        <f t="shared" ca="1" si="110"/>
        <v>81</v>
      </c>
      <c r="U59" s="117">
        <f t="shared" ca="1" si="110"/>
        <v>67</v>
      </c>
      <c r="V59" s="117">
        <f t="shared" ca="1" si="110"/>
        <v>64</v>
      </c>
      <c r="W59" s="117">
        <f t="shared" ca="1" si="110"/>
        <v>67</v>
      </c>
      <c r="X59" s="117">
        <f t="shared" ca="1" si="110"/>
        <v>33</v>
      </c>
      <c r="Y59" s="117">
        <f t="shared" ca="1" si="110"/>
        <v>26</v>
      </c>
      <c r="Z59" s="117">
        <f t="shared" ca="1" si="110"/>
        <v>62</v>
      </c>
      <c r="AA59" s="117">
        <f t="shared" ca="1" si="110"/>
        <v>54</v>
      </c>
      <c r="AB59" s="117">
        <f t="shared" ca="1" si="110"/>
        <v>20</v>
      </c>
      <c r="AC59" s="117">
        <f t="shared" ca="1" si="110"/>
        <v>55</v>
      </c>
      <c r="AD59" s="117">
        <f t="shared" ca="1" si="110"/>
        <v>78</v>
      </c>
      <c r="AE59" s="117">
        <f t="shared" ca="1" si="110"/>
        <v>61</v>
      </c>
      <c r="AF59" s="117">
        <f t="shared" ca="1" si="110"/>
        <v>45</v>
      </c>
      <c r="AG59" s="117">
        <f t="shared" ca="1" si="110"/>
        <v>49</v>
      </c>
      <c r="AH59" s="117">
        <f t="shared" ref="AH59:BI59" ca="1" si="111">IF(AH156&gt;=AH155,AH156+1,AH156)</f>
        <v>81</v>
      </c>
      <c r="AI59" s="117">
        <f t="shared" ca="1" si="111"/>
        <v>62</v>
      </c>
      <c r="AJ59" s="117">
        <f t="shared" ca="1" si="111"/>
        <v>48</v>
      </c>
      <c r="AK59" s="117">
        <f t="shared" ca="1" si="111"/>
        <v>8</v>
      </c>
      <c r="AL59" s="117">
        <f t="shared" ca="1" si="111"/>
        <v>56</v>
      </c>
      <c r="AM59" s="117">
        <f t="shared" ca="1" si="111"/>
        <v>45</v>
      </c>
      <c r="AN59" s="117">
        <f t="shared" ca="1" si="111"/>
        <v>4</v>
      </c>
      <c r="AO59" s="117">
        <f t="shared" ca="1" si="111"/>
        <v>67</v>
      </c>
      <c r="AP59" s="117">
        <f t="shared" ca="1" si="111"/>
        <v>78</v>
      </c>
      <c r="AQ59" s="117">
        <f t="shared" ca="1" si="111"/>
        <v>59</v>
      </c>
      <c r="AR59" s="117">
        <f t="shared" ca="1" si="111"/>
        <v>7</v>
      </c>
      <c r="AS59" s="117">
        <f t="shared" ca="1" si="111"/>
        <v>46</v>
      </c>
      <c r="AT59" s="117">
        <f t="shared" ca="1" si="111"/>
        <v>5</v>
      </c>
      <c r="AU59" s="117">
        <f t="shared" ca="1" si="111"/>
        <v>43</v>
      </c>
      <c r="AV59" s="117">
        <f t="shared" ca="1" si="111"/>
        <v>17</v>
      </c>
      <c r="AW59" s="117">
        <f t="shared" ca="1" si="111"/>
        <v>55</v>
      </c>
      <c r="AX59" s="117">
        <f t="shared" ca="1" si="111"/>
        <v>51</v>
      </c>
      <c r="AY59" s="117">
        <f t="shared" ca="1" si="111"/>
        <v>20</v>
      </c>
      <c r="AZ59" s="117">
        <f t="shared" ca="1" si="111"/>
        <v>21</v>
      </c>
      <c r="BA59" s="117">
        <f t="shared" ca="1" si="111"/>
        <v>65</v>
      </c>
      <c r="BB59" s="117">
        <f t="shared" ca="1" si="111"/>
        <v>26</v>
      </c>
      <c r="BC59" s="117">
        <f t="shared" ca="1" si="111"/>
        <v>29</v>
      </c>
      <c r="BD59" s="117">
        <f t="shared" ca="1" si="111"/>
        <v>12</v>
      </c>
      <c r="BE59" s="117">
        <f t="shared" ca="1" si="111"/>
        <v>63</v>
      </c>
      <c r="BF59" s="117">
        <f t="shared" ca="1" si="111"/>
        <v>58</v>
      </c>
      <c r="BG59" s="117">
        <f t="shared" ca="1" si="111"/>
        <v>25</v>
      </c>
      <c r="BH59" s="117">
        <f t="shared" ca="1" si="111"/>
        <v>20</v>
      </c>
      <c r="BI59" s="118">
        <f t="shared" ca="1" si="111"/>
        <v>1</v>
      </c>
    </row>
    <row r="60" spans="1:61" x14ac:dyDescent="0.2">
      <c r="A60" s="116">
        <v>57</v>
      </c>
      <c r="B60" s="119">
        <f t="shared" ref="B60:AG60" ca="1" si="112">IF(B157&gt;=MIN(B58,B59),IF((B157+1)&gt;=MAX(B58,B59),B157+2,B157+1),B157)</f>
        <v>33</v>
      </c>
      <c r="C60" s="119">
        <f t="shared" ca="1" si="112"/>
        <v>9</v>
      </c>
      <c r="D60" s="119">
        <f t="shared" ca="1" si="112"/>
        <v>56</v>
      </c>
      <c r="E60" s="119">
        <f t="shared" ca="1" si="112"/>
        <v>55</v>
      </c>
      <c r="F60" s="119">
        <f t="shared" ca="1" si="112"/>
        <v>51</v>
      </c>
      <c r="G60" s="119">
        <f t="shared" ca="1" si="112"/>
        <v>76</v>
      </c>
      <c r="H60" s="119">
        <f t="shared" ca="1" si="112"/>
        <v>48</v>
      </c>
      <c r="I60" s="119">
        <f t="shared" ca="1" si="112"/>
        <v>9</v>
      </c>
      <c r="J60" s="119">
        <f t="shared" ca="1" si="112"/>
        <v>19</v>
      </c>
      <c r="K60" s="119">
        <f t="shared" ca="1" si="112"/>
        <v>55</v>
      </c>
      <c r="L60" s="119">
        <f t="shared" ca="1" si="112"/>
        <v>37</v>
      </c>
      <c r="M60" s="119">
        <f t="shared" ca="1" si="112"/>
        <v>5</v>
      </c>
      <c r="N60" s="119">
        <f t="shared" ca="1" si="112"/>
        <v>11</v>
      </c>
      <c r="O60" s="119">
        <f t="shared" ca="1" si="112"/>
        <v>69</v>
      </c>
      <c r="P60" s="119">
        <f t="shared" ca="1" si="112"/>
        <v>79</v>
      </c>
      <c r="Q60" s="119">
        <f t="shared" ca="1" si="112"/>
        <v>63</v>
      </c>
      <c r="R60" s="119">
        <f t="shared" ca="1" si="112"/>
        <v>24</v>
      </c>
      <c r="S60" s="119">
        <f t="shared" ca="1" si="112"/>
        <v>68</v>
      </c>
      <c r="T60" s="119">
        <f t="shared" ca="1" si="112"/>
        <v>11</v>
      </c>
      <c r="U60" s="119">
        <f t="shared" ca="1" si="112"/>
        <v>43</v>
      </c>
      <c r="V60" s="119">
        <f t="shared" ca="1" si="112"/>
        <v>30</v>
      </c>
      <c r="W60" s="119">
        <f t="shared" ca="1" si="112"/>
        <v>48</v>
      </c>
      <c r="X60" s="119">
        <f t="shared" ca="1" si="112"/>
        <v>63</v>
      </c>
      <c r="Y60" s="119">
        <f t="shared" ca="1" si="112"/>
        <v>77</v>
      </c>
      <c r="Z60" s="119">
        <f t="shared" ca="1" si="112"/>
        <v>68</v>
      </c>
      <c r="AA60" s="119">
        <f t="shared" ca="1" si="112"/>
        <v>60</v>
      </c>
      <c r="AB60" s="119">
        <f t="shared" ca="1" si="112"/>
        <v>25</v>
      </c>
      <c r="AC60" s="119">
        <f t="shared" ca="1" si="112"/>
        <v>12</v>
      </c>
      <c r="AD60" s="119">
        <f t="shared" ca="1" si="112"/>
        <v>69</v>
      </c>
      <c r="AE60" s="119">
        <f t="shared" ca="1" si="112"/>
        <v>5</v>
      </c>
      <c r="AF60" s="119">
        <f t="shared" ca="1" si="112"/>
        <v>35</v>
      </c>
      <c r="AG60" s="119">
        <f t="shared" ca="1" si="112"/>
        <v>3</v>
      </c>
      <c r="AH60" s="119">
        <f t="shared" ref="AH60:BI60" ca="1" si="113">IF(AH157&gt;=MIN(AH58,AH59),IF((AH157+1)&gt;=MAX(AH58,AH59),AH157+2,AH157+1),AH157)</f>
        <v>16</v>
      </c>
      <c r="AI60" s="119">
        <f t="shared" ca="1" si="113"/>
        <v>50</v>
      </c>
      <c r="AJ60" s="119">
        <f t="shared" ca="1" si="113"/>
        <v>30</v>
      </c>
      <c r="AK60" s="119">
        <f t="shared" ca="1" si="113"/>
        <v>40</v>
      </c>
      <c r="AL60" s="119">
        <f t="shared" ca="1" si="113"/>
        <v>61</v>
      </c>
      <c r="AM60" s="119">
        <f t="shared" ca="1" si="113"/>
        <v>8</v>
      </c>
      <c r="AN60" s="119">
        <f t="shared" ca="1" si="113"/>
        <v>20</v>
      </c>
      <c r="AO60" s="119">
        <f t="shared" ca="1" si="113"/>
        <v>49</v>
      </c>
      <c r="AP60" s="119">
        <f t="shared" ca="1" si="113"/>
        <v>59</v>
      </c>
      <c r="AQ60" s="119">
        <f t="shared" ca="1" si="113"/>
        <v>67</v>
      </c>
      <c r="AR60" s="119">
        <f t="shared" ca="1" si="113"/>
        <v>15</v>
      </c>
      <c r="AS60" s="119">
        <f t="shared" ca="1" si="113"/>
        <v>80</v>
      </c>
      <c r="AT60" s="119">
        <f t="shared" ca="1" si="113"/>
        <v>10</v>
      </c>
      <c r="AU60" s="119">
        <f t="shared" ca="1" si="113"/>
        <v>7</v>
      </c>
      <c r="AV60" s="119">
        <f t="shared" ca="1" si="113"/>
        <v>66</v>
      </c>
      <c r="AW60" s="119">
        <f t="shared" ca="1" si="113"/>
        <v>16</v>
      </c>
      <c r="AX60" s="119">
        <f t="shared" ca="1" si="113"/>
        <v>17</v>
      </c>
      <c r="AY60" s="119">
        <f t="shared" ca="1" si="113"/>
        <v>57</v>
      </c>
      <c r="AZ60" s="119">
        <f t="shared" ca="1" si="113"/>
        <v>45</v>
      </c>
      <c r="BA60" s="119">
        <f t="shared" ca="1" si="113"/>
        <v>5</v>
      </c>
      <c r="BB60" s="119">
        <f t="shared" ca="1" si="113"/>
        <v>5</v>
      </c>
      <c r="BC60" s="119">
        <f t="shared" ca="1" si="113"/>
        <v>10</v>
      </c>
      <c r="BD60" s="119">
        <f t="shared" ca="1" si="113"/>
        <v>2</v>
      </c>
      <c r="BE60" s="119">
        <f t="shared" ca="1" si="113"/>
        <v>32</v>
      </c>
      <c r="BF60" s="119">
        <f t="shared" ca="1" si="113"/>
        <v>74</v>
      </c>
      <c r="BG60" s="119">
        <f t="shared" ca="1" si="113"/>
        <v>19</v>
      </c>
      <c r="BH60" s="119">
        <f t="shared" ca="1" si="113"/>
        <v>50</v>
      </c>
      <c r="BI60" s="120">
        <f t="shared" ca="1" si="113"/>
        <v>19</v>
      </c>
    </row>
    <row r="61" spans="1:61" x14ac:dyDescent="0.2">
      <c r="A61" s="116">
        <v>58</v>
      </c>
      <c r="B61" s="117">
        <f t="shared" ref="B61:AG61" ca="1" si="114">B158</f>
        <v>42</v>
      </c>
      <c r="C61" s="117">
        <f t="shared" ca="1" si="114"/>
        <v>51</v>
      </c>
      <c r="D61" s="117">
        <f t="shared" ca="1" si="114"/>
        <v>62</v>
      </c>
      <c r="E61" s="117">
        <f t="shared" ca="1" si="114"/>
        <v>48</v>
      </c>
      <c r="F61" s="117">
        <f t="shared" ca="1" si="114"/>
        <v>2</v>
      </c>
      <c r="G61" s="117">
        <f t="shared" ca="1" si="114"/>
        <v>39</v>
      </c>
      <c r="H61" s="117">
        <f t="shared" ca="1" si="114"/>
        <v>9</v>
      </c>
      <c r="I61" s="117">
        <f t="shared" ca="1" si="114"/>
        <v>36</v>
      </c>
      <c r="J61" s="117">
        <f t="shared" ca="1" si="114"/>
        <v>33</v>
      </c>
      <c r="K61" s="117">
        <f t="shared" ca="1" si="114"/>
        <v>19</v>
      </c>
      <c r="L61" s="117">
        <f t="shared" ca="1" si="114"/>
        <v>45</v>
      </c>
      <c r="M61" s="117">
        <f t="shared" ca="1" si="114"/>
        <v>77</v>
      </c>
      <c r="N61" s="117">
        <f t="shared" ca="1" si="114"/>
        <v>79</v>
      </c>
      <c r="O61" s="117">
        <f t="shared" ca="1" si="114"/>
        <v>63</v>
      </c>
      <c r="P61" s="117">
        <f t="shared" ca="1" si="114"/>
        <v>43</v>
      </c>
      <c r="Q61" s="117">
        <f t="shared" ca="1" si="114"/>
        <v>4</v>
      </c>
      <c r="R61" s="117">
        <f t="shared" ca="1" si="114"/>
        <v>6</v>
      </c>
      <c r="S61" s="117">
        <f t="shared" ca="1" si="114"/>
        <v>9</v>
      </c>
      <c r="T61" s="117">
        <f t="shared" ca="1" si="114"/>
        <v>27</v>
      </c>
      <c r="U61" s="117">
        <f t="shared" ca="1" si="114"/>
        <v>67</v>
      </c>
      <c r="V61" s="117">
        <f t="shared" ca="1" si="114"/>
        <v>80</v>
      </c>
      <c r="W61" s="117">
        <f t="shared" ca="1" si="114"/>
        <v>78</v>
      </c>
      <c r="X61" s="117">
        <f t="shared" ca="1" si="114"/>
        <v>40</v>
      </c>
      <c r="Y61" s="117">
        <f t="shared" ca="1" si="114"/>
        <v>16</v>
      </c>
      <c r="Z61" s="117">
        <f t="shared" ca="1" si="114"/>
        <v>7</v>
      </c>
      <c r="AA61" s="117">
        <f t="shared" ca="1" si="114"/>
        <v>15</v>
      </c>
      <c r="AB61" s="117">
        <f t="shared" ca="1" si="114"/>
        <v>18</v>
      </c>
      <c r="AC61" s="117">
        <f t="shared" ca="1" si="114"/>
        <v>5</v>
      </c>
      <c r="AD61" s="117">
        <f t="shared" ca="1" si="114"/>
        <v>22</v>
      </c>
      <c r="AE61" s="117">
        <f t="shared" ca="1" si="114"/>
        <v>20</v>
      </c>
      <c r="AF61" s="117">
        <f t="shared" ca="1" si="114"/>
        <v>40</v>
      </c>
      <c r="AG61" s="117">
        <f t="shared" ca="1" si="114"/>
        <v>76</v>
      </c>
      <c r="AH61" s="117">
        <f t="shared" ref="AH61:BI61" ca="1" si="115">AH158</f>
        <v>41</v>
      </c>
      <c r="AI61" s="117">
        <f t="shared" ca="1" si="115"/>
        <v>39</v>
      </c>
      <c r="AJ61" s="117">
        <f t="shared" ca="1" si="115"/>
        <v>28</v>
      </c>
      <c r="AK61" s="117">
        <f t="shared" ca="1" si="115"/>
        <v>23</v>
      </c>
      <c r="AL61" s="117">
        <f t="shared" ca="1" si="115"/>
        <v>77</v>
      </c>
      <c r="AM61" s="117">
        <f t="shared" ca="1" si="115"/>
        <v>47</v>
      </c>
      <c r="AN61" s="117">
        <f t="shared" ca="1" si="115"/>
        <v>77</v>
      </c>
      <c r="AO61" s="117">
        <f t="shared" ca="1" si="115"/>
        <v>7</v>
      </c>
      <c r="AP61" s="117">
        <f t="shared" ca="1" si="115"/>
        <v>18</v>
      </c>
      <c r="AQ61" s="117">
        <f t="shared" ca="1" si="115"/>
        <v>56</v>
      </c>
      <c r="AR61" s="117">
        <f t="shared" ca="1" si="115"/>
        <v>36</v>
      </c>
      <c r="AS61" s="117">
        <f t="shared" ca="1" si="115"/>
        <v>63</v>
      </c>
      <c r="AT61" s="117">
        <f t="shared" ca="1" si="115"/>
        <v>32</v>
      </c>
      <c r="AU61" s="117">
        <f t="shared" ca="1" si="115"/>
        <v>19</v>
      </c>
      <c r="AV61" s="117">
        <f t="shared" ca="1" si="115"/>
        <v>52</v>
      </c>
      <c r="AW61" s="117">
        <f t="shared" ca="1" si="115"/>
        <v>71</v>
      </c>
      <c r="AX61" s="117">
        <f t="shared" ca="1" si="115"/>
        <v>29</v>
      </c>
      <c r="AY61" s="117">
        <f t="shared" ca="1" si="115"/>
        <v>61</v>
      </c>
      <c r="AZ61" s="117">
        <f t="shared" ca="1" si="115"/>
        <v>8</v>
      </c>
      <c r="BA61" s="117">
        <f t="shared" ca="1" si="115"/>
        <v>72</v>
      </c>
      <c r="BB61" s="117">
        <f t="shared" ca="1" si="115"/>
        <v>57</v>
      </c>
      <c r="BC61" s="117">
        <f t="shared" ca="1" si="115"/>
        <v>27</v>
      </c>
      <c r="BD61" s="117">
        <f t="shared" ca="1" si="115"/>
        <v>61</v>
      </c>
      <c r="BE61" s="117">
        <f t="shared" ca="1" si="115"/>
        <v>72</v>
      </c>
      <c r="BF61" s="117">
        <f t="shared" ca="1" si="115"/>
        <v>10</v>
      </c>
      <c r="BG61" s="117">
        <f t="shared" ca="1" si="115"/>
        <v>41</v>
      </c>
      <c r="BH61" s="117">
        <f t="shared" ca="1" si="115"/>
        <v>80</v>
      </c>
      <c r="BI61" s="118">
        <f t="shared" ca="1" si="115"/>
        <v>33</v>
      </c>
    </row>
    <row r="62" spans="1:61" x14ac:dyDescent="0.2">
      <c r="A62" s="116">
        <v>59</v>
      </c>
      <c r="B62" s="119">
        <f t="shared" ref="B62:AG62" ca="1" si="116">IF(B159&gt;=B158,B159+1,B159)</f>
        <v>51</v>
      </c>
      <c r="C62" s="119">
        <f t="shared" ca="1" si="116"/>
        <v>41</v>
      </c>
      <c r="D62" s="119">
        <f t="shared" ca="1" si="116"/>
        <v>29</v>
      </c>
      <c r="E62" s="119">
        <f t="shared" ca="1" si="116"/>
        <v>76</v>
      </c>
      <c r="F62" s="119">
        <f t="shared" ca="1" si="116"/>
        <v>66</v>
      </c>
      <c r="G62" s="119">
        <f t="shared" ca="1" si="116"/>
        <v>64</v>
      </c>
      <c r="H62" s="119">
        <f t="shared" ca="1" si="116"/>
        <v>41</v>
      </c>
      <c r="I62" s="119">
        <f t="shared" ca="1" si="116"/>
        <v>38</v>
      </c>
      <c r="J62" s="119">
        <f t="shared" ca="1" si="116"/>
        <v>42</v>
      </c>
      <c r="K62" s="119">
        <f t="shared" ca="1" si="116"/>
        <v>12</v>
      </c>
      <c r="L62" s="119">
        <f t="shared" ca="1" si="116"/>
        <v>42</v>
      </c>
      <c r="M62" s="119">
        <f t="shared" ca="1" si="116"/>
        <v>72</v>
      </c>
      <c r="N62" s="119">
        <f t="shared" ca="1" si="116"/>
        <v>52</v>
      </c>
      <c r="O62" s="119">
        <f t="shared" ca="1" si="116"/>
        <v>20</v>
      </c>
      <c r="P62" s="119">
        <f t="shared" ca="1" si="116"/>
        <v>26</v>
      </c>
      <c r="Q62" s="119">
        <f t="shared" ca="1" si="116"/>
        <v>3</v>
      </c>
      <c r="R62" s="119">
        <f t="shared" ca="1" si="116"/>
        <v>17</v>
      </c>
      <c r="S62" s="119">
        <f t="shared" ca="1" si="116"/>
        <v>4</v>
      </c>
      <c r="T62" s="119">
        <f t="shared" ca="1" si="116"/>
        <v>69</v>
      </c>
      <c r="U62" s="119">
        <f t="shared" ca="1" si="116"/>
        <v>74</v>
      </c>
      <c r="V62" s="119">
        <f t="shared" ca="1" si="116"/>
        <v>2</v>
      </c>
      <c r="W62" s="119">
        <f t="shared" ca="1" si="116"/>
        <v>74</v>
      </c>
      <c r="X62" s="119">
        <f t="shared" ca="1" si="116"/>
        <v>44</v>
      </c>
      <c r="Y62" s="119">
        <f t="shared" ca="1" si="116"/>
        <v>42</v>
      </c>
      <c r="Z62" s="119">
        <f t="shared" ca="1" si="116"/>
        <v>53</v>
      </c>
      <c r="AA62" s="119">
        <f t="shared" ca="1" si="116"/>
        <v>3</v>
      </c>
      <c r="AB62" s="119">
        <f t="shared" ca="1" si="116"/>
        <v>71</v>
      </c>
      <c r="AC62" s="119">
        <f t="shared" ca="1" si="116"/>
        <v>49</v>
      </c>
      <c r="AD62" s="119">
        <f t="shared" ca="1" si="116"/>
        <v>17</v>
      </c>
      <c r="AE62" s="119">
        <f t="shared" ca="1" si="116"/>
        <v>74</v>
      </c>
      <c r="AF62" s="119">
        <f t="shared" ca="1" si="116"/>
        <v>11</v>
      </c>
      <c r="AG62" s="119">
        <f t="shared" ca="1" si="116"/>
        <v>72</v>
      </c>
      <c r="AH62" s="119">
        <f t="shared" ref="AH62:BI62" ca="1" si="117">IF(AH159&gt;=AH158,AH159+1,AH159)</f>
        <v>79</v>
      </c>
      <c r="AI62" s="119">
        <f t="shared" ca="1" si="117"/>
        <v>2</v>
      </c>
      <c r="AJ62" s="119">
        <f t="shared" ca="1" si="117"/>
        <v>1</v>
      </c>
      <c r="AK62" s="119">
        <f t="shared" ca="1" si="117"/>
        <v>34</v>
      </c>
      <c r="AL62" s="119">
        <f t="shared" ca="1" si="117"/>
        <v>11</v>
      </c>
      <c r="AM62" s="119">
        <f t="shared" ca="1" si="117"/>
        <v>3</v>
      </c>
      <c r="AN62" s="119">
        <f t="shared" ca="1" si="117"/>
        <v>15</v>
      </c>
      <c r="AO62" s="119">
        <f t="shared" ca="1" si="117"/>
        <v>51</v>
      </c>
      <c r="AP62" s="119">
        <f t="shared" ca="1" si="117"/>
        <v>59</v>
      </c>
      <c r="AQ62" s="119">
        <f t="shared" ca="1" si="117"/>
        <v>65</v>
      </c>
      <c r="AR62" s="119">
        <f t="shared" ca="1" si="117"/>
        <v>35</v>
      </c>
      <c r="AS62" s="119">
        <f t="shared" ca="1" si="117"/>
        <v>32</v>
      </c>
      <c r="AT62" s="119">
        <f t="shared" ca="1" si="117"/>
        <v>48</v>
      </c>
      <c r="AU62" s="119">
        <f t="shared" ca="1" si="117"/>
        <v>20</v>
      </c>
      <c r="AV62" s="119">
        <f t="shared" ca="1" si="117"/>
        <v>2</v>
      </c>
      <c r="AW62" s="119">
        <f t="shared" ca="1" si="117"/>
        <v>23</v>
      </c>
      <c r="AX62" s="119">
        <f t="shared" ca="1" si="117"/>
        <v>74</v>
      </c>
      <c r="AY62" s="119">
        <f t="shared" ca="1" si="117"/>
        <v>35</v>
      </c>
      <c r="AZ62" s="119">
        <f t="shared" ca="1" si="117"/>
        <v>22</v>
      </c>
      <c r="BA62" s="119">
        <f t="shared" ca="1" si="117"/>
        <v>12</v>
      </c>
      <c r="BB62" s="119">
        <f t="shared" ca="1" si="117"/>
        <v>70</v>
      </c>
      <c r="BC62" s="119">
        <f t="shared" ca="1" si="117"/>
        <v>45</v>
      </c>
      <c r="BD62" s="119">
        <f t="shared" ca="1" si="117"/>
        <v>28</v>
      </c>
      <c r="BE62" s="119">
        <f t="shared" ca="1" si="117"/>
        <v>26</v>
      </c>
      <c r="BF62" s="119">
        <f t="shared" ca="1" si="117"/>
        <v>74</v>
      </c>
      <c r="BG62" s="119">
        <f t="shared" ca="1" si="117"/>
        <v>81</v>
      </c>
      <c r="BH62" s="119">
        <f t="shared" ca="1" si="117"/>
        <v>46</v>
      </c>
      <c r="BI62" s="120">
        <f t="shared" ca="1" si="117"/>
        <v>35</v>
      </c>
    </row>
    <row r="63" spans="1:61" x14ac:dyDescent="0.2">
      <c r="A63" s="116">
        <v>60</v>
      </c>
      <c r="B63" s="117">
        <f t="shared" ref="B63:AG63" ca="1" si="118">IF(B160&gt;=MIN(B61,B62),IF((B160+1)&gt;=MAX(B61,B62),B160+2,B160+1),B160)</f>
        <v>61</v>
      </c>
      <c r="C63" s="117">
        <f t="shared" ca="1" si="118"/>
        <v>53</v>
      </c>
      <c r="D63" s="117">
        <f t="shared" ca="1" si="118"/>
        <v>15</v>
      </c>
      <c r="E63" s="117">
        <f t="shared" ca="1" si="118"/>
        <v>52</v>
      </c>
      <c r="F63" s="117">
        <f t="shared" ca="1" si="118"/>
        <v>45</v>
      </c>
      <c r="G63" s="117">
        <f t="shared" ca="1" si="118"/>
        <v>40</v>
      </c>
      <c r="H63" s="117">
        <f t="shared" ca="1" si="118"/>
        <v>33</v>
      </c>
      <c r="I63" s="117">
        <f t="shared" ca="1" si="118"/>
        <v>11</v>
      </c>
      <c r="J63" s="117">
        <f t="shared" ca="1" si="118"/>
        <v>31</v>
      </c>
      <c r="K63" s="117">
        <f t="shared" ca="1" si="118"/>
        <v>41</v>
      </c>
      <c r="L63" s="117">
        <f t="shared" ca="1" si="118"/>
        <v>59</v>
      </c>
      <c r="M63" s="117">
        <f t="shared" ca="1" si="118"/>
        <v>76</v>
      </c>
      <c r="N63" s="117">
        <f t="shared" ca="1" si="118"/>
        <v>69</v>
      </c>
      <c r="O63" s="117">
        <f t="shared" ca="1" si="118"/>
        <v>13</v>
      </c>
      <c r="P63" s="117">
        <f t="shared" ca="1" si="118"/>
        <v>46</v>
      </c>
      <c r="Q63" s="117">
        <f t="shared" ca="1" si="118"/>
        <v>21</v>
      </c>
      <c r="R63" s="117">
        <f t="shared" ca="1" si="118"/>
        <v>62</v>
      </c>
      <c r="S63" s="117">
        <f t="shared" ca="1" si="118"/>
        <v>63</v>
      </c>
      <c r="T63" s="117">
        <f t="shared" ca="1" si="118"/>
        <v>41</v>
      </c>
      <c r="U63" s="117">
        <f t="shared" ca="1" si="118"/>
        <v>47</v>
      </c>
      <c r="V63" s="117">
        <f t="shared" ca="1" si="118"/>
        <v>24</v>
      </c>
      <c r="W63" s="117">
        <f t="shared" ca="1" si="118"/>
        <v>76</v>
      </c>
      <c r="X63" s="117">
        <f t="shared" ca="1" si="118"/>
        <v>50</v>
      </c>
      <c r="Y63" s="117">
        <f t="shared" ca="1" si="118"/>
        <v>59</v>
      </c>
      <c r="Z63" s="117">
        <f t="shared" ca="1" si="118"/>
        <v>28</v>
      </c>
      <c r="AA63" s="117">
        <f t="shared" ca="1" si="118"/>
        <v>33</v>
      </c>
      <c r="AB63" s="117">
        <f t="shared" ca="1" si="118"/>
        <v>16</v>
      </c>
      <c r="AC63" s="117">
        <f t="shared" ca="1" si="118"/>
        <v>24</v>
      </c>
      <c r="AD63" s="117">
        <f t="shared" ca="1" si="118"/>
        <v>76</v>
      </c>
      <c r="AE63" s="117">
        <f t="shared" ca="1" si="118"/>
        <v>73</v>
      </c>
      <c r="AF63" s="117">
        <f t="shared" ca="1" si="118"/>
        <v>49</v>
      </c>
      <c r="AG63" s="117">
        <f t="shared" ca="1" si="118"/>
        <v>31</v>
      </c>
      <c r="AH63" s="117">
        <f t="shared" ref="AH63:BI63" ca="1" si="119">IF(AH160&gt;=MIN(AH61,AH62),IF((AH160+1)&gt;=MAX(AH61,AH62),AH160+2,AH160+1),AH160)</f>
        <v>38</v>
      </c>
      <c r="AI63" s="117">
        <f t="shared" ca="1" si="119"/>
        <v>3</v>
      </c>
      <c r="AJ63" s="117">
        <f t="shared" ca="1" si="119"/>
        <v>61</v>
      </c>
      <c r="AK63" s="117">
        <f t="shared" ca="1" si="119"/>
        <v>43</v>
      </c>
      <c r="AL63" s="117">
        <f t="shared" ca="1" si="119"/>
        <v>36</v>
      </c>
      <c r="AM63" s="117">
        <f t="shared" ca="1" si="119"/>
        <v>77</v>
      </c>
      <c r="AN63" s="117">
        <f t="shared" ca="1" si="119"/>
        <v>29</v>
      </c>
      <c r="AO63" s="117">
        <f t="shared" ca="1" si="119"/>
        <v>29</v>
      </c>
      <c r="AP63" s="117">
        <f t="shared" ca="1" si="119"/>
        <v>13</v>
      </c>
      <c r="AQ63" s="117">
        <f t="shared" ca="1" si="119"/>
        <v>79</v>
      </c>
      <c r="AR63" s="117">
        <f t="shared" ca="1" si="119"/>
        <v>24</v>
      </c>
      <c r="AS63" s="117">
        <f t="shared" ca="1" si="119"/>
        <v>3</v>
      </c>
      <c r="AT63" s="117">
        <f t="shared" ca="1" si="119"/>
        <v>67</v>
      </c>
      <c r="AU63" s="117">
        <f t="shared" ca="1" si="119"/>
        <v>13</v>
      </c>
      <c r="AV63" s="117">
        <f t="shared" ca="1" si="119"/>
        <v>7</v>
      </c>
      <c r="AW63" s="117">
        <f t="shared" ca="1" si="119"/>
        <v>73</v>
      </c>
      <c r="AX63" s="117">
        <f t="shared" ca="1" si="119"/>
        <v>38</v>
      </c>
      <c r="AY63" s="117">
        <f t="shared" ca="1" si="119"/>
        <v>22</v>
      </c>
      <c r="AZ63" s="117">
        <f t="shared" ca="1" si="119"/>
        <v>63</v>
      </c>
      <c r="BA63" s="117">
        <f t="shared" ca="1" si="119"/>
        <v>51</v>
      </c>
      <c r="BB63" s="117">
        <f t="shared" ca="1" si="119"/>
        <v>9</v>
      </c>
      <c r="BC63" s="117">
        <f t="shared" ca="1" si="119"/>
        <v>29</v>
      </c>
      <c r="BD63" s="117">
        <f t="shared" ca="1" si="119"/>
        <v>15</v>
      </c>
      <c r="BE63" s="117">
        <f t="shared" ca="1" si="119"/>
        <v>15</v>
      </c>
      <c r="BF63" s="117">
        <f t="shared" ca="1" si="119"/>
        <v>14</v>
      </c>
      <c r="BG63" s="117">
        <f t="shared" ca="1" si="119"/>
        <v>51</v>
      </c>
      <c r="BH63" s="117">
        <f t="shared" ca="1" si="119"/>
        <v>40</v>
      </c>
      <c r="BI63" s="118">
        <f t="shared" ca="1" si="119"/>
        <v>79</v>
      </c>
    </row>
    <row r="64" spans="1:61" x14ac:dyDescent="0.2">
      <c r="A64" s="116">
        <v>61</v>
      </c>
      <c r="B64" s="119">
        <f t="shared" ref="B64:AG64" ca="1" si="120">B161</f>
        <v>58</v>
      </c>
      <c r="C64" s="119">
        <f t="shared" ca="1" si="120"/>
        <v>64</v>
      </c>
      <c r="D64" s="119">
        <f t="shared" ca="1" si="120"/>
        <v>30</v>
      </c>
      <c r="E64" s="119">
        <f t="shared" ca="1" si="120"/>
        <v>79</v>
      </c>
      <c r="F64" s="119">
        <f t="shared" ca="1" si="120"/>
        <v>64</v>
      </c>
      <c r="G64" s="119">
        <f t="shared" ca="1" si="120"/>
        <v>6</v>
      </c>
      <c r="H64" s="119">
        <f t="shared" ca="1" si="120"/>
        <v>56</v>
      </c>
      <c r="I64" s="119">
        <f t="shared" ca="1" si="120"/>
        <v>29</v>
      </c>
      <c r="J64" s="119">
        <f t="shared" ca="1" si="120"/>
        <v>45</v>
      </c>
      <c r="K64" s="119">
        <f t="shared" ca="1" si="120"/>
        <v>78</v>
      </c>
      <c r="L64" s="119">
        <f t="shared" ca="1" si="120"/>
        <v>63</v>
      </c>
      <c r="M64" s="119">
        <f t="shared" ca="1" si="120"/>
        <v>13</v>
      </c>
      <c r="N64" s="119">
        <f t="shared" ca="1" si="120"/>
        <v>7</v>
      </c>
      <c r="O64" s="119">
        <f t="shared" ca="1" si="120"/>
        <v>54</v>
      </c>
      <c r="P64" s="119">
        <f t="shared" ca="1" si="120"/>
        <v>54</v>
      </c>
      <c r="Q64" s="119">
        <f t="shared" ca="1" si="120"/>
        <v>62</v>
      </c>
      <c r="R64" s="119">
        <f t="shared" ca="1" si="120"/>
        <v>71</v>
      </c>
      <c r="S64" s="119">
        <f t="shared" ca="1" si="120"/>
        <v>38</v>
      </c>
      <c r="T64" s="119">
        <f t="shared" ca="1" si="120"/>
        <v>35</v>
      </c>
      <c r="U64" s="119">
        <f t="shared" ca="1" si="120"/>
        <v>40</v>
      </c>
      <c r="V64" s="119">
        <f t="shared" ca="1" si="120"/>
        <v>62</v>
      </c>
      <c r="W64" s="119">
        <f t="shared" ca="1" si="120"/>
        <v>40</v>
      </c>
      <c r="X64" s="119">
        <f t="shared" ca="1" si="120"/>
        <v>1</v>
      </c>
      <c r="Y64" s="119">
        <f t="shared" ca="1" si="120"/>
        <v>7</v>
      </c>
      <c r="Z64" s="119">
        <f t="shared" ca="1" si="120"/>
        <v>27</v>
      </c>
      <c r="AA64" s="119">
        <f t="shared" ca="1" si="120"/>
        <v>22</v>
      </c>
      <c r="AB64" s="119">
        <f t="shared" ca="1" si="120"/>
        <v>49</v>
      </c>
      <c r="AC64" s="119">
        <f t="shared" ca="1" si="120"/>
        <v>39</v>
      </c>
      <c r="AD64" s="119">
        <f t="shared" ca="1" si="120"/>
        <v>38</v>
      </c>
      <c r="AE64" s="119">
        <f t="shared" ca="1" si="120"/>
        <v>47</v>
      </c>
      <c r="AF64" s="119">
        <f t="shared" ca="1" si="120"/>
        <v>6</v>
      </c>
      <c r="AG64" s="119">
        <f t="shared" ca="1" si="120"/>
        <v>5</v>
      </c>
      <c r="AH64" s="119">
        <f t="shared" ref="AH64:BI64" ca="1" si="121">AH161</f>
        <v>65</v>
      </c>
      <c r="AI64" s="119">
        <f t="shared" ca="1" si="121"/>
        <v>65</v>
      </c>
      <c r="AJ64" s="119">
        <f t="shared" ca="1" si="121"/>
        <v>74</v>
      </c>
      <c r="AK64" s="119">
        <f t="shared" ca="1" si="121"/>
        <v>27</v>
      </c>
      <c r="AL64" s="119">
        <f t="shared" ca="1" si="121"/>
        <v>77</v>
      </c>
      <c r="AM64" s="119">
        <f t="shared" ca="1" si="121"/>
        <v>54</v>
      </c>
      <c r="AN64" s="119">
        <f t="shared" ca="1" si="121"/>
        <v>70</v>
      </c>
      <c r="AO64" s="119">
        <f t="shared" ca="1" si="121"/>
        <v>56</v>
      </c>
      <c r="AP64" s="119">
        <f t="shared" ca="1" si="121"/>
        <v>42</v>
      </c>
      <c r="AQ64" s="119">
        <f t="shared" ca="1" si="121"/>
        <v>48</v>
      </c>
      <c r="AR64" s="119">
        <f t="shared" ca="1" si="121"/>
        <v>15</v>
      </c>
      <c r="AS64" s="119">
        <f t="shared" ca="1" si="121"/>
        <v>5</v>
      </c>
      <c r="AT64" s="119">
        <f t="shared" ca="1" si="121"/>
        <v>8</v>
      </c>
      <c r="AU64" s="119">
        <f t="shared" ca="1" si="121"/>
        <v>14</v>
      </c>
      <c r="AV64" s="119">
        <f t="shared" ca="1" si="121"/>
        <v>36</v>
      </c>
      <c r="AW64" s="119">
        <f t="shared" ca="1" si="121"/>
        <v>64</v>
      </c>
      <c r="AX64" s="119">
        <f t="shared" ca="1" si="121"/>
        <v>12</v>
      </c>
      <c r="AY64" s="119">
        <f t="shared" ca="1" si="121"/>
        <v>27</v>
      </c>
      <c r="AZ64" s="119">
        <f t="shared" ca="1" si="121"/>
        <v>55</v>
      </c>
      <c r="BA64" s="119">
        <f t="shared" ca="1" si="121"/>
        <v>3</v>
      </c>
      <c r="BB64" s="119">
        <f t="shared" ca="1" si="121"/>
        <v>81</v>
      </c>
      <c r="BC64" s="119">
        <f t="shared" ca="1" si="121"/>
        <v>71</v>
      </c>
      <c r="BD64" s="119">
        <f t="shared" ca="1" si="121"/>
        <v>42</v>
      </c>
      <c r="BE64" s="119">
        <f t="shared" ca="1" si="121"/>
        <v>81</v>
      </c>
      <c r="BF64" s="119">
        <f t="shared" ca="1" si="121"/>
        <v>72</v>
      </c>
      <c r="BG64" s="119">
        <f t="shared" ca="1" si="121"/>
        <v>67</v>
      </c>
      <c r="BH64" s="119">
        <f t="shared" ca="1" si="121"/>
        <v>41</v>
      </c>
      <c r="BI64" s="120">
        <f t="shared" ca="1" si="121"/>
        <v>2</v>
      </c>
    </row>
    <row r="65" spans="1:61" x14ac:dyDescent="0.2">
      <c r="A65" s="116">
        <v>62</v>
      </c>
      <c r="B65" s="117">
        <f t="shared" ref="B65:AG65" ca="1" si="122">IF(B162&gt;=B161,B162+1,B162)</f>
        <v>81</v>
      </c>
      <c r="C65" s="117">
        <f t="shared" ca="1" si="122"/>
        <v>49</v>
      </c>
      <c r="D65" s="117">
        <f t="shared" ca="1" si="122"/>
        <v>51</v>
      </c>
      <c r="E65" s="117">
        <f t="shared" ca="1" si="122"/>
        <v>54</v>
      </c>
      <c r="F65" s="117">
        <f t="shared" ca="1" si="122"/>
        <v>9</v>
      </c>
      <c r="G65" s="117">
        <f t="shared" ca="1" si="122"/>
        <v>17</v>
      </c>
      <c r="H65" s="117">
        <f t="shared" ca="1" si="122"/>
        <v>68</v>
      </c>
      <c r="I65" s="117">
        <f t="shared" ca="1" si="122"/>
        <v>78</v>
      </c>
      <c r="J65" s="117">
        <f t="shared" ca="1" si="122"/>
        <v>77</v>
      </c>
      <c r="K65" s="117">
        <f t="shared" ca="1" si="122"/>
        <v>26</v>
      </c>
      <c r="L65" s="117">
        <f t="shared" ca="1" si="122"/>
        <v>2</v>
      </c>
      <c r="M65" s="117">
        <f t="shared" ca="1" si="122"/>
        <v>27</v>
      </c>
      <c r="N65" s="117">
        <f t="shared" ca="1" si="122"/>
        <v>13</v>
      </c>
      <c r="O65" s="117">
        <f t="shared" ca="1" si="122"/>
        <v>5</v>
      </c>
      <c r="P65" s="117">
        <f t="shared" ca="1" si="122"/>
        <v>26</v>
      </c>
      <c r="Q65" s="117">
        <f t="shared" ca="1" si="122"/>
        <v>10</v>
      </c>
      <c r="R65" s="117">
        <f t="shared" ca="1" si="122"/>
        <v>44</v>
      </c>
      <c r="S65" s="117">
        <f t="shared" ca="1" si="122"/>
        <v>10</v>
      </c>
      <c r="T65" s="117">
        <f t="shared" ca="1" si="122"/>
        <v>16</v>
      </c>
      <c r="U65" s="117">
        <f t="shared" ca="1" si="122"/>
        <v>48</v>
      </c>
      <c r="V65" s="117">
        <f t="shared" ca="1" si="122"/>
        <v>29</v>
      </c>
      <c r="W65" s="117">
        <f t="shared" ca="1" si="122"/>
        <v>41</v>
      </c>
      <c r="X65" s="117">
        <f t="shared" ca="1" si="122"/>
        <v>35</v>
      </c>
      <c r="Y65" s="117">
        <f t="shared" ca="1" si="122"/>
        <v>65</v>
      </c>
      <c r="Z65" s="117">
        <f t="shared" ca="1" si="122"/>
        <v>34</v>
      </c>
      <c r="AA65" s="117">
        <f t="shared" ca="1" si="122"/>
        <v>49</v>
      </c>
      <c r="AB65" s="117">
        <f t="shared" ca="1" si="122"/>
        <v>65</v>
      </c>
      <c r="AC65" s="117">
        <f t="shared" ca="1" si="122"/>
        <v>36</v>
      </c>
      <c r="AD65" s="117">
        <f t="shared" ca="1" si="122"/>
        <v>61</v>
      </c>
      <c r="AE65" s="117">
        <f t="shared" ca="1" si="122"/>
        <v>64</v>
      </c>
      <c r="AF65" s="117">
        <f t="shared" ca="1" si="122"/>
        <v>31</v>
      </c>
      <c r="AG65" s="117">
        <f t="shared" ca="1" si="122"/>
        <v>8</v>
      </c>
      <c r="AH65" s="117">
        <f t="shared" ref="AH65:BI65" ca="1" si="123">IF(AH162&gt;=AH161,AH162+1,AH162)</f>
        <v>17</v>
      </c>
      <c r="AI65" s="117">
        <f t="shared" ca="1" si="123"/>
        <v>69</v>
      </c>
      <c r="AJ65" s="117">
        <f t="shared" ca="1" si="123"/>
        <v>63</v>
      </c>
      <c r="AK65" s="117">
        <f t="shared" ca="1" si="123"/>
        <v>47</v>
      </c>
      <c r="AL65" s="117">
        <f t="shared" ca="1" si="123"/>
        <v>10</v>
      </c>
      <c r="AM65" s="117">
        <f t="shared" ca="1" si="123"/>
        <v>45</v>
      </c>
      <c r="AN65" s="117">
        <f t="shared" ca="1" si="123"/>
        <v>59</v>
      </c>
      <c r="AO65" s="117">
        <f t="shared" ca="1" si="123"/>
        <v>29</v>
      </c>
      <c r="AP65" s="117">
        <f t="shared" ca="1" si="123"/>
        <v>36</v>
      </c>
      <c r="AQ65" s="117">
        <f t="shared" ca="1" si="123"/>
        <v>78</v>
      </c>
      <c r="AR65" s="117">
        <f t="shared" ca="1" si="123"/>
        <v>21</v>
      </c>
      <c r="AS65" s="117">
        <f t="shared" ca="1" si="123"/>
        <v>80</v>
      </c>
      <c r="AT65" s="117">
        <f t="shared" ca="1" si="123"/>
        <v>64</v>
      </c>
      <c r="AU65" s="117">
        <f t="shared" ca="1" si="123"/>
        <v>26</v>
      </c>
      <c r="AV65" s="117">
        <f t="shared" ca="1" si="123"/>
        <v>61</v>
      </c>
      <c r="AW65" s="117">
        <f t="shared" ca="1" si="123"/>
        <v>4</v>
      </c>
      <c r="AX65" s="117">
        <f t="shared" ca="1" si="123"/>
        <v>74</v>
      </c>
      <c r="AY65" s="117">
        <f t="shared" ca="1" si="123"/>
        <v>32</v>
      </c>
      <c r="AZ65" s="117">
        <f t="shared" ca="1" si="123"/>
        <v>58</v>
      </c>
      <c r="BA65" s="117">
        <f t="shared" ca="1" si="123"/>
        <v>24</v>
      </c>
      <c r="BB65" s="117">
        <f t="shared" ca="1" si="123"/>
        <v>33</v>
      </c>
      <c r="BC65" s="117">
        <f t="shared" ca="1" si="123"/>
        <v>23</v>
      </c>
      <c r="BD65" s="117">
        <f t="shared" ca="1" si="123"/>
        <v>77</v>
      </c>
      <c r="BE65" s="117">
        <f t="shared" ca="1" si="123"/>
        <v>40</v>
      </c>
      <c r="BF65" s="117">
        <f t="shared" ca="1" si="123"/>
        <v>20</v>
      </c>
      <c r="BG65" s="117">
        <f t="shared" ca="1" si="123"/>
        <v>71</v>
      </c>
      <c r="BH65" s="117">
        <f t="shared" ca="1" si="123"/>
        <v>55</v>
      </c>
      <c r="BI65" s="118">
        <f t="shared" ca="1" si="123"/>
        <v>45</v>
      </c>
    </row>
    <row r="66" spans="1:61" x14ac:dyDescent="0.2">
      <c r="A66" s="116">
        <v>63</v>
      </c>
      <c r="B66" s="119">
        <f t="shared" ref="B66:AG66" ca="1" si="124">IF(B163&gt;=MIN(B64,B65),IF((B163+1)&gt;=MAX(B64,B65),B163+2,B163+1),B163)</f>
        <v>48</v>
      </c>
      <c r="C66" s="119">
        <f t="shared" ca="1" si="124"/>
        <v>36</v>
      </c>
      <c r="D66" s="119">
        <f t="shared" ca="1" si="124"/>
        <v>61</v>
      </c>
      <c r="E66" s="119">
        <f t="shared" ca="1" si="124"/>
        <v>39</v>
      </c>
      <c r="F66" s="119">
        <f t="shared" ca="1" si="124"/>
        <v>30</v>
      </c>
      <c r="G66" s="119">
        <f t="shared" ca="1" si="124"/>
        <v>58</v>
      </c>
      <c r="H66" s="119">
        <f t="shared" ca="1" si="124"/>
        <v>4</v>
      </c>
      <c r="I66" s="119">
        <f t="shared" ca="1" si="124"/>
        <v>14</v>
      </c>
      <c r="J66" s="119">
        <f t="shared" ca="1" si="124"/>
        <v>72</v>
      </c>
      <c r="K66" s="119">
        <f t="shared" ca="1" si="124"/>
        <v>37</v>
      </c>
      <c r="L66" s="119">
        <f t="shared" ca="1" si="124"/>
        <v>76</v>
      </c>
      <c r="M66" s="119">
        <f t="shared" ca="1" si="124"/>
        <v>71</v>
      </c>
      <c r="N66" s="119">
        <f t="shared" ca="1" si="124"/>
        <v>11</v>
      </c>
      <c r="O66" s="119">
        <f t="shared" ca="1" si="124"/>
        <v>1</v>
      </c>
      <c r="P66" s="119">
        <f t="shared" ca="1" si="124"/>
        <v>59</v>
      </c>
      <c r="Q66" s="119">
        <f t="shared" ca="1" si="124"/>
        <v>1</v>
      </c>
      <c r="R66" s="119">
        <f t="shared" ca="1" si="124"/>
        <v>12</v>
      </c>
      <c r="S66" s="119">
        <f t="shared" ca="1" si="124"/>
        <v>12</v>
      </c>
      <c r="T66" s="119">
        <f t="shared" ca="1" si="124"/>
        <v>50</v>
      </c>
      <c r="U66" s="119">
        <f t="shared" ca="1" si="124"/>
        <v>1</v>
      </c>
      <c r="V66" s="119">
        <f t="shared" ca="1" si="124"/>
        <v>47</v>
      </c>
      <c r="W66" s="119">
        <f t="shared" ca="1" si="124"/>
        <v>47</v>
      </c>
      <c r="X66" s="119">
        <f t="shared" ca="1" si="124"/>
        <v>26</v>
      </c>
      <c r="Y66" s="119">
        <f t="shared" ca="1" si="124"/>
        <v>54</v>
      </c>
      <c r="Z66" s="119">
        <f t="shared" ca="1" si="124"/>
        <v>69</v>
      </c>
      <c r="AA66" s="119">
        <f t="shared" ca="1" si="124"/>
        <v>48</v>
      </c>
      <c r="AB66" s="119">
        <f t="shared" ca="1" si="124"/>
        <v>69</v>
      </c>
      <c r="AC66" s="119">
        <f t="shared" ca="1" si="124"/>
        <v>31</v>
      </c>
      <c r="AD66" s="119">
        <f t="shared" ca="1" si="124"/>
        <v>81</v>
      </c>
      <c r="AE66" s="119">
        <f t="shared" ca="1" si="124"/>
        <v>55</v>
      </c>
      <c r="AF66" s="119">
        <f t="shared" ca="1" si="124"/>
        <v>28</v>
      </c>
      <c r="AG66" s="119">
        <f t="shared" ca="1" si="124"/>
        <v>13</v>
      </c>
      <c r="AH66" s="119">
        <f t="shared" ref="AH66:BI66" ca="1" si="125">IF(AH163&gt;=MIN(AH64,AH65),IF((AH163+1)&gt;=MAX(AH64,AH65),AH163+2,AH163+1),AH163)</f>
        <v>35</v>
      </c>
      <c r="AI66" s="119">
        <f t="shared" ca="1" si="125"/>
        <v>27</v>
      </c>
      <c r="AJ66" s="119">
        <f t="shared" ca="1" si="125"/>
        <v>64</v>
      </c>
      <c r="AK66" s="119">
        <f t="shared" ca="1" si="125"/>
        <v>72</v>
      </c>
      <c r="AL66" s="119">
        <f t="shared" ca="1" si="125"/>
        <v>49</v>
      </c>
      <c r="AM66" s="119">
        <f t="shared" ca="1" si="125"/>
        <v>72</v>
      </c>
      <c r="AN66" s="119">
        <f t="shared" ca="1" si="125"/>
        <v>49</v>
      </c>
      <c r="AO66" s="119">
        <f t="shared" ca="1" si="125"/>
        <v>6</v>
      </c>
      <c r="AP66" s="119">
        <f t="shared" ca="1" si="125"/>
        <v>34</v>
      </c>
      <c r="AQ66" s="119">
        <f t="shared" ca="1" si="125"/>
        <v>46</v>
      </c>
      <c r="AR66" s="119">
        <f t="shared" ca="1" si="125"/>
        <v>52</v>
      </c>
      <c r="AS66" s="119">
        <f t="shared" ca="1" si="125"/>
        <v>36</v>
      </c>
      <c r="AT66" s="119">
        <f t="shared" ca="1" si="125"/>
        <v>56</v>
      </c>
      <c r="AU66" s="119">
        <f t="shared" ca="1" si="125"/>
        <v>52</v>
      </c>
      <c r="AV66" s="119">
        <f t="shared" ca="1" si="125"/>
        <v>74</v>
      </c>
      <c r="AW66" s="119">
        <f t="shared" ca="1" si="125"/>
        <v>14</v>
      </c>
      <c r="AX66" s="119">
        <f t="shared" ca="1" si="125"/>
        <v>28</v>
      </c>
      <c r="AY66" s="119">
        <f t="shared" ca="1" si="125"/>
        <v>4</v>
      </c>
      <c r="AZ66" s="119">
        <f t="shared" ca="1" si="125"/>
        <v>13</v>
      </c>
      <c r="BA66" s="119">
        <f t="shared" ca="1" si="125"/>
        <v>27</v>
      </c>
      <c r="BB66" s="119">
        <f t="shared" ca="1" si="125"/>
        <v>42</v>
      </c>
      <c r="BC66" s="119">
        <f t="shared" ca="1" si="125"/>
        <v>4</v>
      </c>
      <c r="BD66" s="119">
        <f t="shared" ca="1" si="125"/>
        <v>46</v>
      </c>
      <c r="BE66" s="119">
        <f t="shared" ca="1" si="125"/>
        <v>34</v>
      </c>
      <c r="BF66" s="119">
        <f t="shared" ca="1" si="125"/>
        <v>19</v>
      </c>
      <c r="BG66" s="119">
        <f t="shared" ca="1" si="125"/>
        <v>51</v>
      </c>
      <c r="BH66" s="119">
        <f t="shared" ca="1" si="125"/>
        <v>15</v>
      </c>
      <c r="BI66" s="120">
        <f t="shared" ca="1" si="125"/>
        <v>24</v>
      </c>
    </row>
    <row r="67" spans="1:61" x14ac:dyDescent="0.2">
      <c r="A67" s="116">
        <v>64</v>
      </c>
      <c r="B67" s="117">
        <f t="shared" ref="B67:AG67" ca="1" si="126">B164</f>
        <v>78</v>
      </c>
      <c r="C67" s="117">
        <f t="shared" ca="1" si="126"/>
        <v>40</v>
      </c>
      <c r="D67" s="117">
        <f t="shared" ca="1" si="126"/>
        <v>57</v>
      </c>
      <c r="E67" s="117">
        <f t="shared" ca="1" si="126"/>
        <v>78</v>
      </c>
      <c r="F67" s="117">
        <f t="shared" ca="1" si="126"/>
        <v>81</v>
      </c>
      <c r="G67" s="117">
        <f t="shared" ca="1" si="126"/>
        <v>34</v>
      </c>
      <c r="H67" s="117">
        <f t="shared" ca="1" si="126"/>
        <v>59</v>
      </c>
      <c r="I67" s="117">
        <f t="shared" ca="1" si="126"/>
        <v>38</v>
      </c>
      <c r="J67" s="117">
        <f t="shared" ca="1" si="126"/>
        <v>76</v>
      </c>
      <c r="K67" s="117">
        <f t="shared" ca="1" si="126"/>
        <v>47</v>
      </c>
      <c r="L67" s="117">
        <f t="shared" ca="1" si="126"/>
        <v>14</v>
      </c>
      <c r="M67" s="117">
        <f t="shared" ca="1" si="126"/>
        <v>44</v>
      </c>
      <c r="N67" s="117">
        <f t="shared" ca="1" si="126"/>
        <v>43</v>
      </c>
      <c r="O67" s="117">
        <f t="shared" ca="1" si="126"/>
        <v>10</v>
      </c>
      <c r="P67" s="117">
        <f t="shared" ca="1" si="126"/>
        <v>54</v>
      </c>
      <c r="Q67" s="117">
        <f t="shared" ca="1" si="126"/>
        <v>38</v>
      </c>
      <c r="R67" s="117">
        <f t="shared" ca="1" si="126"/>
        <v>10</v>
      </c>
      <c r="S67" s="117">
        <f t="shared" ca="1" si="126"/>
        <v>70</v>
      </c>
      <c r="T67" s="117">
        <f t="shared" ca="1" si="126"/>
        <v>30</v>
      </c>
      <c r="U67" s="117">
        <f t="shared" ca="1" si="126"/>
        <v>63</v>
      </c>
      <c r="V67" s="117">
        <f t="shared" ca="1" si="126"/>
        <v>31</v>
      </c>
      <c r="W67" s="117">
        <f t="shared" ca="1" si="126"/>
        <v>41</v>
      </c>
      <c r="X67" s="117">
        <f t="shared" ca="1" si="126"/>
        <v>39</v>
      </c>
      <c r="Y67" s="117">
        <f t="shared" ca="1" si="126"/>
        <v>14</v>
      </c>
      <c r="Z67" s="117">
        <f t="shared" ca="1" si="126"/>
        <v>22</v>
      </c>
      <c r="AA67" s="117">
        <f t="shared" ca="1" si="126"/>
        <v>68</v>
      </c>
      <c r="AB67" s="117">
        <f t="shared" ca="1" si="126"/>
        <v>19</v>
      </c>
      <c r="AC67" s="117">
        <f t="shared" ca="1" si="126"/>
        <v>80</v>
      </c>
      <c r="AD67" s="117">
        <f t="shared" ca="1" si="126"/>
        <v>28</v>
      </c>
      <c r="AE67" s="117">
        <f t="shared" ca="1" si="126"/>
        <v>81</v>
      </c>
      <c r="AF67" s="117">
        <f t="shared" ca="1" si="126"/>
        <v>60</v>
      </c>
      <c r="AG67" s="117">
        <f t="shared" ca="1" si="126"/>
        <v>54</v>
      </c>
      <c r="AH67" s="117">
        <f t="shared" ref="AH67:BI67" ca="1" si="127">AH164</f>
        <v>9</v>
      </c>
      <c r="AI67" s="117">
        <f t="shared" ca="1" si="127"/>
        <v>57</v>
      </c>
      <c r="AJ67" s="117">
        <f t="shared" ca="1" si="127"/>
        <v>41</v>
      </c>
      <c r="AK67" s="117">
        <f t="shared" ca="1" si="127"/>
        <v>15</v>
      </c>
      <c r="AL67" s="117">
        <f t="shared" ca="1" si="127"/>
        <v>73</v>
      </c>
      <c r="AM67" s="117">
        <f t="shared" ca="1" si="127"/>
        <v>30</v>
      </c>
      <c r="AN67" s="117">
        <f t="shared" ca="1" si="127"/>
        <v>77</v>
      </c>
      <c r="AO67" s="117">
        <f t="shared" ca="1" si="127"/>
        <v>81</v>
      </c>
      <c r="AP67" s="117">
        <f t="shared" ca="1" si="127"/>
        <v>15</v>
      </c>
      <c r="AQ67" s="117">
        <f t="shared" ca="1" si="127"/>
        <v>24</v>
      </c>
      <c r="AR67" s="117">
        <f t="shared" ca="1" si="127"/>
        <v>37</v>
      </c>
      <c r="AS67" s="117">
        <f t="shared" ca="1" si="127"/>
        <v>31</v>
      </c>
      <c r="AT67" s="117">
        <f t="shared" ca="1" si="127"/>
        <v>62</v>
      </c>
      <c r="AU67" s="117">
        <f t="shared" ca="1" si="127"/>
        <v>31</v>
      </c>
      <c r="AV67" s="117">
        <f t="shared" ca="1" si="127"/>
        <v>29</v>
      </c>
      <c r="AW67" s="117">
        <f t="shared" ca="1" si="127"/>
        <v>81</v>
      </c>
      <c r="AX67" s="117">
        <f t="shared" ca="1" si="127"/>
        <v>79</v>
      </c>
      <c r="AY67" s="117">
        <f t="shared" ca="1" si="127"/>
        <v>42</v>
      </c>
      <c r="AZ67" s="117">
        <f t="shared" ca="1" si="127"/>
        <v>14</v>
      </c>
      <c r="BA67" s="117">
        <f t="shared" ca="1" si="127"/>
        <v>41</v>
      </c>
      <c r="BB67" s="117">
        <f t="shared" ca="1" si="127"/>
        <v>52</v>
      </c>
      <c r="BC67" s="117">
        <f t="shared" ca="1" si="127"/>
        <v>60</v>
      </c>
      <c r="BD67" s="117">
        <f t="shared" ca="1" si="127"/>
        <v>35</v>
      </c>
      <c r="BE67" s="117">
        <f t="shared" ca="1" si="127"/>
        <v>11</v>
      </c>
      <c r="BF67" s="117">
        <f t="shared" ca="1" si="127"/>
        <v>72</v>
      </c>
      <c r="BG67" s="117">
        <f t="shared" ca="1" si="127"/>
        <v>28</v>
      </c>
      <c r="BH67" s="117">
        <f t="shared" ca="1" si="127"/>
        <v>80</v>
      </c>
      <c r="BI67" s="118">
        <f t="shared" ca="1" si="127"/>
        <v>78</v>
      </c>
    </row>
    <row r="68" spans="1:61" x14ac:dyDescent="0.2">
      <c r="A68" s="116">
        <v>65</v>
      </c>
      <c r="B68" s="119">
        <f t="shared" ref="B68:AG68" ca="1" si="128">IF(B165&gt;=B164,B165+1,B165)</f>
        <v>49</v>
      </c>
      <c r="C68" s="119">
        <f t="shared" ca="1" si="128"/>
        <v>67</v>
      </c>
      <c r="D68" s="119">
        <f t="shared" ca="1" si="128"/>
        <v>43</v>
      </c>
      <c r="E68" s="119">
        <f t="shared" ca="1" si="128"/>
        <v>56</v>
      </c>
      <c r="F68" s="119">
        <f t="shared" ca="1" si="128"/>
        <v>37</v>
      </c>
      <c r="G68" s="119">
        <f t="shared" ca="1" si="128"/>
        <v>18</v>
      </c>
      <c r="H68" s="119">
        <f t="shared" ca="1" si="128"/>
        <v>62</v>
      </c>
      <c r="I68" s="119">
        <f t="shared" ca="1" si="128"/>
        <v>4</v>
      </c>
      <c r="J68" s="119">
        <f t="shared" ca="1" si="128"/>
        <v>1</v>
      </c>
      <c r="K68" s="119">
        <f t="shared" ca="1" si="128"/>
        <v>11</v>
      </c>
      <c r="L68" s="119">
        <f t="shared" ca="1" si="128"/>
        <v>54</v>
      </c>
      <c r="M68" s="119">
        <f t="shared" ca="1" si="128"/>
        <v>62</v>
      </c>
      <c r="N68" s="119">
        <f t="shared" ca="1" si="128"/>
        <v>68</v>
      </c>
      <c r="O68" s="119">
        <f t="shared" ca="1" si="128"/>
        <v>57</v>
      </c>
      <c r="P68" s="119">
        <f t="shared" ca="1" si="128"/>
        <v>61</v>
      </c>
      <c r="Q68" s="119">
        <f t="shared" ca="1" si="128"/>
        <v>69</v>
      </c>
      <c r="R68" s="119">
        <f t="shared" ca="1" si="128"/>
        <v>45</v>
      </c>
      <c r="S68" s="119">
        <f t="shared" ca="1" si="128"/>
        <v>14</v>
      </c>
      <c r="T68" s="119">
        <f t="shared" ca="1" si="128"/>
        <v>47</v>
      </c>
      <c r="U68" s="119">
        <f t="shared" ca="1" si="128"/>
        <v>49</v>
      </c>
      <c r="V68" s="119">
        <f t="shared" ca="1" si="128"/>
        <v>33</v>
      </c>
      <c r="W68" s="119">
        <f t="shared" ca="1" si="128"/>
        <v>60</v>
      </c>
      <c r="X68" s="119">
        <f t="shared" ca="1" si="128"/>
        <v>53</v>
      </c>
      <c r="Y68" s="119">
        <f t="shared" ca="1" si="128"/>
        <v>64</v>
      </c>
      <c r="Z68" s="119">
        <f t="shared" ca="1" si="128"/>
        <v>14</v>
      </c>
      <c r="AA68" s="119">
        <f t="shared" ca="1" si="128"/>
        <v>29</v>
      </c>
      <c r="AB68" s="119">
        <f t="shared" ca="1" si="128"/>
        <v>24</v>
      </c>
      <c r="AC68" s="119">
        <f t="shared" ca="1" si="128"/>
        <v>40</v>
      </c>
      <c r="AD68" s="119">
        <f t="shared" ca="1" si="128"/>
        <v>57</v>
      </c>
      <c r="AE68" s="119">
        <f t="shared" ca="1" si="128"/>
        <v>72</v>
      </c>
      <c r="AF68" s="119">
        <f t="shared" ca="1" si="128"/>
        <v>8</v>
      </c>
      <c r="AG68" s="119">
        <f t="shared" ca="1" si="128"/>
        <v>22</v>
      </c>
      <c r="AH68" s="119">
        <f t="shared" ref="AH68:BI68" ca="1" si="129">IF(AH165&gt;=AH164,AH165+1,AH165)</f>
        <v>2</v>
      </c>
      <c r="AI68" s="119">
        <f t="shared" ca="1" si="129"/>
        <v>1</v>
      </c>
      <c r="AJ68" s="119">
        <f t="shared" ca="1" si="129"/>
        <v>40</v>
      </c>
      <c r="AK68" s="119">
        <f t="shared" ca="1" si="129"/>
        <v>38</v>
      </c>
      <c r="AL68" s="119">
        <f t="shared" ca="1" si="129"/>
        <v>70</v>
      </c>
      <c r="AM68" s="119">
        <f t="shared" ca="1" si="129"/>
        <v>42</v>
      </c>
      <c r="AN68" s="119">
        <f t="shared" ca="1" si="129"/>
        <v>1</v>
      </c>
      <c r="AO68" s="119">
        <f t="shared" ca="1" si="129"/>
        <v>1</v>
      </c>
      <c r="AP68" s="119">
        <f t="shared" ca="1" si="129"/>
        <v>75</v>
      </c>
      <c r="AQ68" s="119">
        <f t="shared" ca="1" si="129"/>
        <v>13</v>
      </c>
      <c r="AR68" s="119">
        <f t="shared" ca="1" si="129"/>
        <v>56</v>
      </c>
      <c r="AS68" s="119">
        <f t="shared" ca="1" si="129"/>
        <v>10</v>
      </c>
      <c r="AT68" s="119">
        <f t="shared" ca="1" si="129"/>
        <v>47</v>
      </c>
      <c r="AU68" s="119">
        <f t="shared" ca="1" si="129"/>
        <v>33</v>
      </c>
      <c r="AV68" s="119">
        <f t="shared" ca="1" si="129"/>
        <v>52</v>
      </c>
      <c r="AW68" s="119">
        <f t="shared" ca="1" si="129"/>
        <v>15</v>
      </c>
      <c r="AX68" s="119">
        <f t="shared" ca="1" si="129"/>
        <v>53</v>
      </c>
      <c r="AY68" s="119">
        <f t="shared" ca="1" si="129"/>
        <v>49</v>
      </c>
      <c r="AZ68" s="119">
        <f t="shared" ca="1" si="129"/>
        <v>69</v>
      </c>
      <c r="BA68" s="119">
        <f t="shared" ca="1" si="129"/>
        <v>81</v>
      </c>
      <c r="BB68" s="119">
        <f t="shared" ca="1" si="129"/>
        <v>13</v>
      </c>
      <c r="BC68" s="119">
        <f t="shared" ca="1" si="129"/>
        <v>54</v>
      </c>
      <c r="BD68" s="119">
        <f t="shared" ca="1" si="129"/>
        <v>9</v>
      </c>
      <c r="BE68" s="119">
        <f t="shared" ca="1" si="129"/>
        <v>18</v>
      </c>
      <c r="BF68" s="119">
        <f t="shared" ca="1" si="129"/>
        <v>58</v>
      </c>
      <c r="BG68" s="119">
        <f t="shared" ca="1" si="129"/>
        <v>78</v>
      </c>
      <c r="BH68" s="119">
        <f t="shared" ca="1" si="129"/>
        <v>12</v>
      </c>
      <c r="BI68" s="120">
        <f t="shared" ca="1" si="129"/>
        <v>1</v>
      </c>
    </row>
    <row r="69" spans="1:61" x14ac:dyDescent="0.2">
      <c r="A69" s="116">
        <v>66</v>
      </c>
      <c r="B69" s="117">
        <f t="shared" ref="B69:AG69" ca="1" si="130">IF(B166&gt;=MIN(B67,B68),IF((B166+1)&gt;=MAX(B67,B68),B166+2,B166+1),B166)</f>
        <v>11</v>
      </c>
      <c r="C69" s="117">
        <f t="shared" ca="1" si="130"/>
        <v>50</v>
      </c>
      <c r="D69" s="117">
        <f t="shared" ca="1" si="130"/>
        <v>21</v>
      </c>
      <c r="E69" s="117">
        <f t="shared" ca="1" si="130"/>
        <v>46</v>
      </c>
      <c r="F69" s="117">
        <f t="shared" ca="1" si="130"/>
        <v>44</v>
      </c>
      <c r="G69" s="117">
        <f t="shared" ca="1" si="130"/>
        <v>56</v>
      </c>
      <c r="H69" s="117">
        <f t="shared" ca="1" si="130"/>
        <v>61</v>
      </c>
      <c r="I69" s="117">
        <f t="shared" ca="1" si="130"/>
        <v>24</v>
      </c>
      <c r="J69" s="117">
        <f t="shared" ca="1" si="130"/>
        <v>37</v>
      </c>
      <c r="K69" s="117">
        <f t="shared" ca="1" si="130"/>
        <v>64</v>
      </c>
      <c r="L69" s="117">
        <f t="shared" ca="1" si="130"/>
        <v>22</v>
      </c>
      <c r="M69" s="117">
        <f t="shared" ca="1" si="130"/>
        <v>34</v>
      </c>
      <c r="N69" s="117">
        <f t="shared" ca="1" si="130"/>
        <v>46</v>
      </c>
      <c r="O69" s="117">
        <f t="shared" ca="1" si="130"/>
        <v>52</v>
      </c>
      <c r="P69" s="117">
        <f t="shared" ca="1" si="130"/>
        <v>39</v>
      </c>
      <c r="Q69" s="117">
        <f t="shared" ca="1" si="130"/>
        <v>55</v>
      </c>
      <c r="R69" s="117">
        <f t="shared" ca="1" si="130"/>
        <v>35</v>
      </c>
      <c r="S69" s="117">
        <f t="shared" ca="1" si="130"/>
        <v>12</v>
      </c>
      <c r="T69" s="117">
        <f t="shared" ca="1" si="130"/>
        <v>25</v>
      </c>
      <c r="U69" s="117">
        <f t="shared" ca="1" si="130"/>
        <v>48</v>
      </c>
      <c r="V69" s="117">
        <f t="shared" ca="1" si="130"/>
        <v>25</v>
      </c>
      <c r="W69" s="117">
        <f t="shared" ca="1" si="130"/>
        <v>22</v>
      </c>
      <c r="X69" s="117">
        <f t="shared" ca="1" si="130"/>
        <v>48</v>
      </c>
      <c r="Y69" s="117">
        <f t="shared" ca="1" si="130"/>
        <v>55</v>
      </c>
      <c r="Z69" s="117">
        <f t="shared" ca="1" si="130"/>
        <v>80</v>
      </c>
      <c r="AA69" s="117">
        <f t="shared" ca="1" si="130"/>
        <v>13</v>
      </c>
      <c r="AB69" s="117">
        <f t="shared" ca="1" si="130"/>
        <v>39</v>
      </c>
      <c r="AC69" s="117">
        <f t="shared" ca="1" si="130"/>
        <v>15</v>
      </c>
      <c r="AD69" s="117">
        <f t="shared" ca="1" si="130"/>
        <v>35</v>
      </c>
      <c r="AE69" s="117">
        <f t="shared" ca="1" si="130"/>
        <v>28</v>
      </c>
      <c r="AF69" s="117">
        <f t="shared" ca="1" si="130"/>
        <v>3</v>
      </c>
      <c r="AG69" s="117">
        <f t="shared" ca="1" si="130"/>
        <v>25</v>
      </c>
      <c r="AH69" s="117">
        <f t="shared" ref="AH69:BI69" ca="1" si="131">IF(AH166&gt;=MIN(AH67,AH68),IF((AH166+1)&gt;=MAX(AH67,AH68),AH166+2,AH166+1),AH166)</f>
        <v>22</v>
      </c>
      <c r="AI69" s="117">
        <f t="shared" ca="1" si="131"/>
        <v>70</v>
      </c>
      <c r="AJ69" s="117">
        <f t="shared" ca="1" si="131"/>
        <v>63</v>
      </c>
      <c r="AK69" s="117">
        <f t="shared" ca="1" si="131"/>
        <v>80</v>
      </c>
      <c r="AL69" s="117">
        <f t="shared" ca="1" si="131"/>
        <v>25</v>
      </c>
      <c r="AM69" s="117">
        <f t="shared" ca="1" si="131"/>
        <v>6</v>
      </c>
      <c r="AN69" s="117">
        <f t="shared" ca="1" si="131"/>
        <v>70</v>
      </c>
      <c r="AO69" s="117">
        <f t="shared" ca="1" si="131"/>
        <v>50</v>
      </c>
      <c r="AP69" s="117">
        <f t="shared" ca="1" si="131"/>
        <v>64</v>
      </c>
      <c r="AQ69" s="117">
        <f t="shared" ca="1" si="131"/>
        <v>31</v>
      </c>
      <c r="AR69" s="117">
        <f t="shared" ca="1" si="131"/>
        <v>47</v>
      </c>
      <c r="AS69" s="117">
        <f t="shared" ca="1" si="131"/>
        <v>71</v>
      </c>
      <c r="AT69" s="117">
        <f t="shared" ca="1" si="131"/>
        <v>28</v>
      </c>
      <c r="AU69" s="117">
        <f t="shared" ca="1" si="131"/>
        <v>69</v>
      </c>
      <c r="AV69" s="117">
        <f t="shared" ca="1" si="131"/>
        <v>81</v>
      </c>
      <c r="AW69" s="117">
        <f t="shared" ca="1" si="131"/>
        <v>8</v>
      </c>
      <c r="AX69" s="117">
        <f t="shared" ca="1" si="131"/>
        <v>63</v>
      </c>
      <c r="AY69" s="117">
        <f t="shared" ca="1" si="131"/>
        <v>62</v>
      </c>
      <c r="AZ69" s="117">
        <f t="shared" ca="1" si="131"/>
        <v>61</v>
      </c>
      <c r="BA69" s="117">
        <f t="shared" ca="1" si="131"/>
        <v>71</v>
      </c>
      <c r="BB69" s="117">
        <f t="shared" ca="1" si="131"/>
        <v>40</v>
      </c>
      <c r="BC69" s="117">
        <f t="shared" ca="1" si="131"/>
        <v>78</v>
      </c>
      <c r="BD69" s="117">
        <f t="shared" ca="1" si="131"/>
        <v>4</v>
      </c>
      <c r="BE69" s="117">
        <f t="shared" ca="1" si="131"/>
        <v>71</v>
      </c>
      <c r="BF69" s="117">
        <f t="shared" ca="1" si="131"/>
        <v>22</v>
      </c>
      <c r="BG69" s="117">
        <f t="shared" ca="1" si="131"/>
        <v>63</v>
      </c>
      <c r="BH69" s="117">
        <f t="shared" ca="1" si="131"/>
        <v>10</v>
      </c>
      <c r="BI69" s="118">
        <f t="shared" ca="1" si="131"/>
        <v>19</v>
      </c>
    </row>
    <row r="70" spans="1:61" x14ac:dyDescent="0.2">
      <c r="A70" s="116">
        <v>67</v>
      </c>
      <c r="B70" s="119">
        <f t="shared" ref="B70:AG70" ca="1" si="132">B167</f>
        <v>43</v>
      </c>
      <c r="C70" s="119">
        <f t="shared" ca="1" si="132"/>
        <v>69</v>
      </c>
      <c r="D70" s="119">
        <f t="shared" ca="1" si="132"/>
        <v>48</v>
      </c>
      <c r="E70" s="119">
        <f t="shared" ca="1" si="132"/>
        <v>10</v>
      </c>
      <c r="F70" s="119">
        <f t="shared" ca="1" si="132"/>
        <v>55</v>
      </c>
      <c r="G70" s="119">
        <f t="shared" ca="1" si="132"/>
        <v>15</v>
      </c>
      <c r="H70" s="119">
        <f t="shared" ca="1" si="132"/>
        <v>47</v>
      </c>
      <c r="I70" s="119">
        <f t="shared" ca="1" si="132"/>
        <v>77</v>
      </c>
      <c r="J70" s="119">
        <f t="shared" ca="1" si="132"/>
        <v>74</v>
      </c>
      <c r="K70" s="119">
        <f t="shared" ca="1" si="132"/>
        <v>62</v>
      </c>
      <c r="L70" s="119">
        <f t="shared" ca="1" si="132"/>
        <v>71</v>
      </c>
      <c r="M70" s="119">
        <f t="shared" ca="1" si="132"/>
        <v>29</v>
      </c>
      <c r="N70" s="119">
        <f t="shared" ca="1" si="132"/>
        <v>49</v>
      </c>
      <c r="O70" s="119">
        <f t="shared" ca="1" si="132"/>
        <v>44</v>
      </c>
      <c r="P70" s="119">
        <f t="shared" ca="1" si="132"/>
        <v>38</v>
      </c>
      <c r="Q70" s="119">
        <f t="shared" ca="1" si="132"/>
        <v>44</v>
      </c>
      <c r="R70" s="119">
        <f t="shared" ca="1" si="132"/>
        <v>9</v>
      </c>
      <c r="S70" s="119">
        <f t="shared" ca="1" si="132"/>
        <v>2</v>
      </c>
      <c r="T70" s="119">
        <f t="shared" ca="1" si="132"/>
        <v>2</v>
      </c>
      <c r="U70" s="119">
        <f t="shared" ca="1" si="132"/>
        <v>66</v>
      </c>
      <c r="V70" s="119">
        <f t="shared" ca="1" si="132"/>
        <v>76</v>
      </c>
      <c r="W70" s="119">
        <f t="shared" ca="1" si="132"/>
        <v>5</v>
      </c>
      <c r="X70" s="119">
        <f t="shared" ca="1" si="132"/>
        <v>37</v>
      </c>
      <c r="Y70" s="119">
        <f t="shared" ca="1" si="132"/>
        <v>24</v>
      </c>
      <c r="Z70" s="119">
        <f t="shared" ca="1" si="132"/>
        <v>31</v>
      </c>
      <c r="AA70" s="119">
        <f t="shared" ca="1" si="132"/>
        <v>16</v>
      </c>
      <c r="AB70" s="119">
        <f t="shared" ca="1" si="132"/>
        <v>22</v>
      </c>
      <c r="AC70" s="119">
        <f t="shared" ca="1" si="132"/>
        <v>79</v>
      </c>
      <c r="AD70" s="119">
        <f t="shared" ca="1" si="132"/>
        <v>52</v>
      </c>
      <c r="AE70" s="119">
        <f t="shared" ca="1" si="132"/>
        <v>29</v>
      </c>
      <c r="AF70" s="119">
        <f t="shared" ca="1" si="132"/>
        <v>33</v>
      </c>
      <c r="AG70" s="119">
        <f t="shared" ca="1" si="132"/>
        <v>61</v>
      </c>
      <c r="AH70" s="119">
        <f t="shared" ref="AH70:BI70" ca="1" si="133">AH167</f>
        <v>52</v>
      </c>
      <c r="AI70" s="119">
        <f t="shared" ca="1" si="133"/>
        <v>54</v>
      </c>
      <c r="AJ70" s="119">
        <f t="shared" ca="1" si="133"/>
        <v>73</v>
      </c>
      <c r="AK70" s="119">
        <f t="shared" ca="1" si="133"/>
        <v>29</v>
      </c>
      <c r="AL70" s="119">
        <f t="shared" ca="1" si="133"/>
        <v>28</v>
      </c>
      <c r="AM70" s="119">
        <f t="shared" ca="1" si="133"/>
        <v>80</v>
      </c>
      <c r="AN70" s="119">
        <f t="shared" ca="1" si="133"/>
        <v>30</v>
      </c>
      <c r="AO70" s="119">
        <f t="shared" ca="1" si="133"/>
        <v>20</v>
      </c>
      <c r="AP70" s="119">
        <f t="shared" ca="1" si="133"/>
        <v>55</v>
      </c>
      <c r="AQ70" s="119">
        <f t="shared" ca="1" si="133"/>
        <v>44</v>
      </c>
      <c r="AR70" s="119">
        <f t="shared" ca="1" si="133"/>
        <v>79</v>
      </c>
      <c r="AS70" s="119">
        <f t="shared" ca="1" si="133"/>
        <v>27</v>
      </c>
      <c r="AT70" s="119">
        <f t="shared" ca="1" si="133"/>
        <v>29</v>
      </c>
      <c r="AU70" s="119">
        <f t="shared" ca="1" si="133"/>
        <v>48</v>
      </c>
      <c r="AV70" s="119">
        <f t="shared" ca="1" si="133"/>
        <v>15</v>
      </c>
      <c r="AW70" s="119">
        <f t="shared" ca="1" si="133"/>
        <v>55</v>
      </c>
      <c r="AX70" s="119">
        <f t="shared" ca="1" si="133"/>
        <v>69</v>
      </c>
      <c r="AY70" s="119">
        <f t="shared" ca="1" si="133"/>
        <v>43</v>
      </c>
      <c r="AZ70" s="119">
        <f t="shared" ca="1" si="133"/>
        <v>72</v>
      </c>
      <c r="BA70" s="119">
        <f t="shared" ca="1" si="133"/>
        <v>52</v>
      </c>
      <c r="BB70" s="119">
        <f t="shared" ca="1" si="133"/>
        <v>52</v>
      </c>
      <c r="BC70" s="119">
        <f t="shared" ca="1" si="133"/>
        <v>50</v>
      </c>
      <c r="BD70" s="119">
        <f t="shared" ca="1" si="133"/>
        <v>24</v>
      </c>
      <c r="BE70" s="119">
        <f t="shared" ca="1" si="133"/>
        <v>78</v>
      </c>
      <c r="BF70" s="119">
        <f t="shared" ca="1" si="133"/>
        <v>25</v>
      </c>
      <c r="BG70" s="119">
        <f t="shared" ca="1" si="133"/>
        <v>47</v>
      </c>
      <c r="BH70" s="119">
        <f t="shared" ca="1" si="133"/>
        <v>29</v>
      </c>
      <c r="BI70" s="120">
        <f t="shared" ca="1" si="133"/>
        <v>34</v>
      </c>
    </row>
    <row r="71" spans="1:61" x14ac:dyDescent="0.2">
      <c r="A71" s="116">
        <v>68</v>
      </c>
      <c r="B71" s="117">
        <f t="shared" ref="B71:AG71" ca="1" si="134">IF(B168&gt;=B167,B168+1,B168)</f>
        <v>54</v>
      </c>
      <c r="C71" s="117">
        <f t="shared" ca="1" si="134"/>
        <v>51</v>
      </c>
      <c r="D71" s="117">
        <f t="shared" ca="1" si="134"/>
        <v>81</v>
      </c>
      <c r="E71" s="117">
        <f t="shared" ca="1" si="134"/>
        <v>6</v>
      </c>
      <c r="F71" s="117">
        <f t="shared" ca="1" si="134"/>
        <v>23</v>
      </c>
      <c r="G71" s="117">
        <f t="shared" ca="1" si="134"/>
        <v>10</v>
      </c>
      <c r="H71" s="117">
        <f t="shared" ca="1" si="134"/>
        <v>34</v>
      </c>
      <c r="I71" s="117">
        <f t="shared" ca="1" si="134"/>
        <v>61</v>
      </c>
      <c r="J71" s="117">
        <f t="shared" ca="1" si="134"/>
        <v>72</v>
      </c>
      <c r="K71" s="117">
        <f t="shared" ca="1" si="134"/>
        <v>73</v>
      </c>
      <c r="L71" s="117">
        <f t="shared" ca="1" si="134"/>
        <v>55</v>
      </c>
      <c r="M71" s="117">
        <f t="shared" ca="1" si="134"/>
        <v>70</v>
      </c>
      <c r="N71" s="117">
        <f t="shared" ca="1" si="134"/>
        <v>19</v>
      </c>
      <c r="O71" s="117">
        <f t="shared" ca="1" si="134"/>
        <v>16</v>
      </c>
      <c r="P71" s="117">
        <f t="shared" ca="1" si="134"/>
        <v>63</v>
      </c>
      <c r="Q71" s="117">
        <f t="shared" ca="1" si="134"/>
        <v>70</v>
      </c>
      <c r="R71" s="117">
        <f t="shared" ca="1" si="134"/>
        <v>17</v>
      </c>
      <c r="S71" s="117">
        <f t="shared" ca="1" si="134"/>
        <v>46</v>
      </c>
      <c r="T71" s="117">
        <f t="shared" ca="1" si="134"/>
        <v>5</v>
      </c>
      <c r="U71" s="117">
        <f t="shared" ca="1" si="134"/>
        <v>59</v>
      </c>
      <c r="V71" s="117">
        <f t="shared" ca="1" si="134"/>
        <v>19</v>
      </c>
      <c r="W71" s="117">
        <f t="shared" ca="1" si="134"/>
        <v>39</v>
      </c>
      <c r="X71" s="117">
        <f t="shared" ca="1" si="134"/>
        <v>42</v>
      </c>
      <c r="Y71" s="117">
        <f t="shared" ca="1" si="134"/>
        <v>20</v>
      </c>
      <c r="Z71" s="117">
        <f t="shared" ca="1" si="134"/>
        <v>76</v>
      </c>
      <c r="AA71" s="117">
        <f t="shared" ca="1" si="134"/>
        <v>57</v>
      </c>
      <c r="AB71" s="117">
        <f t="shared" ca="1" si="134"/>
        <v>29</v>
      </c>
      <c r="AC71" s="117">
        <f t="shared" ca="1" si="134"/>
        <v>72</v>
      </c>
      <c r="AD71" s="117">
        <f t="shared" ca="1" si="134"/>
        <v>76</v>
      </c>
      <c r="AE71" s="117">
        <f t="shared" ca="1" si="134"/>
        <v>76</v>
      </c>
      <c r="AF71" s="117">
        <f t="shared" ca="1" si="134"/>
        <v>12</v>
      </c>
      <c r="AG71" s="117">
        <f t="shared" ca="1" si="134"/>
        <v>46</v>
      </c>
      <c r="AH71" s="117">
        <f t="shared" ref="AH71:BI71" ca="1" si="135">IF(AH168&gt;=AH167,AH168+1,AH168)</f>
        <v>80</v>
      </c>
      <c r="AI71" s="117">
        <f t="shared" ca="1" si="135"/>
        <v>44</v>
      </c>
      <c r="AJ71" s="117">
        <f t="shared" ca="1" si="135"/>
        <v>38</v>
      </c>
      <c r="AK71" s="117">
        <f t="shared" ca="1" si="135"/>
        <v>56</v>
      </c>
      <c r="AL71" s="117">
        <f t="shared" ca="1" si="135"/>
        <v>35</v>
      </c>
      <c r="AM71" s="117">
        <f t="shared" ca="1" si="135"/>
        <v>2</v>
      </c>
      <c r="AN71" s="117">
        <f t="shared" ca="1" si="135"/>
        <v>72</v>
      </c>
      <c r="AO71" s="117">
        <f t="shared" ca="1" si="135"/>
        <v>80</v>
      </c>
      <c r="AP71" s="117">
        <f t="shared" ca="1" si="135"/>
        <v>59</v>
      </c>
      <c r="AQ71" s="117">
        <f t="shared" ca="1" si="135"/>
        <v>37</v>
      </c>
      <c r="AR71" s="117">
        <f t="shared" ca="1" si="135"/>
        <v>53</v>
      </c>
      <c r="AS71" s="117">
        <f t="shared" ca="1" si="135"/>
        <v>63</v>
      </c>
      <c r="AT71" s="117">
        <f t="shared" ca="1" si="135"/>
        <v>12</v>
      </c>
      <c r="AU71" s="117">
        <f t="shared" ca="1" si="135"/>
        <v>35</v>
      </c>
      <c r="AV71" s="117">
        <f t="shared" ca="1" si="135"/>
        <v>13</v>
      </c>
      <c r="AW71" s="117">
        <f t="shared" ca="1" si="135"/>
        <v>10</v>
      </c>
      <c r="AX71" s="117">
        <f t="shared" ca="1" si="135"/>
        <v>24</v>
      </c>
      <c r="AY71" s="117">
        <f t="shared" ca="1" si="135"/>
        <v>28</v>
      </c>
      <c r="AZ71" s="117">
        <f t="shared" ca="1" si="135"/>
        <v>60</v>
      </c>
      <c r="BA71" s="117">
        <f t="shared" ca="1" si="135"/>
        <v>68</v>
      </c>
      <c r="BB71" s="117">
        <f t="shared" ca="1" si="135"/>
        <v>77</v>
      </c>
      <c r="BC71" s="117">
        <f t="shared" ca="1" si="135"/>
        <v>81</v>
      </c>
      <c r="BD71" s="117">
        <f t="shared" ca="1" si="135"/>
        <v>41</v>
      </c>
      <c r="BE71" s="117">
        <f t="shared" ca="1" si="135"/>
        <v>37</v>
      </c>
      <c r="BF71" s="117">
        <f t="shared" ca="1" si="135"/>
        <v>29</v>
      </c>
      <c r="BG71" s="117">
        <f t="shared" ca="1" si="135"/>
        <v>11</v>
      </c>
      <c r="BH71" s="117">
        <f t="shared" ca="1" si="135"/>
        <v>45</v>
      </c>
      <c r="BI71" s="118">
        <f t="shared" ca="1" si="135"/>
        <v>26</v>
      </c>
    </row>
    <row r="72" spans="1:61" x14ac:dyDescent="0.2">
      <c r="A72" s="116">
        <v>69</v>
      </c>
      <c r="B72" s="119">
        <f t="shared" ref="B72:AG72" ca="1" si="136">IF(B169&gt;=MIN(B70,B71),IF((B169+1)&gt;=MAX(B70,B71),B169+2,B169+1),B169)</f>
        <v>23</v>
      </c>
      <c r="C72" s="119">
        <f t="shared" ca="1" si="136"/>
        <v>13</v>
      </c>
      <c r="D72" s="119">
        <f t="shared" ca="1" si="136"/>
        <v>39</v>
      </c>
      <c r="E72" s="119">
        <f t="shared" ca="1" si="136"/>
        <v>18</v>
      </c>
      <c r="F72" s="119">
        <f t="shared" ca="1" si="136"/>
        <v>75</v>
      </c>
      <c r="G72" s="119">
        <f t="shared" ca="1" si="136"/>
        <v>8</v>
      </c>
      <c r="H72" s="119">
        <f t="shared" ca="1" si="136"/>
        <v>67</v>
      </c>
      <c r="I72" s="119">
        <f t="shared" ca="1" si="136"/>
        <v>72</v>
      </c>
      <c r="J72" s="119">
        <f t="shared" ca="1" si="136"/>
        <v>10</v>
      </c>
      <c r="K72" s="119">
        <f t="shared" ca="1" si="136"/>
        <v>9</v>
      </c>
      <c r="L72" s="119">
        <f t="shared" ca="1" si="136"/>
        <v>52</v>
      </c>
      <c r="M72" s="119">
        <f t="shared" ca="1" si="136"/>
        <v>22</v>
      </c>
      <c r="N72" s="119">
        <f t="shared" ca="1" si="136"/>
        <v>27</v>
      </c>
      <c r="O72" s="119">
        <f t="shared" ca="1" si="136"/>
        <v>48</v>
      </c>
      <c r="P72" s="119">
        <f t="shared" ca="1" si="136"/>
        <v>66</v>
      </c>
      <c r="Q72" s="119">
        <f t="shared" ca="1" si="136"/>
        <v>19</v>
      </c>
      <c r="R72" s="119">
        <f t="shared" ca="1" si="136"/>
        <v>61</v>
      </c>
      <c r="S72" s="119">
        <f t="shared" ca="1" si="136"/>
        <v>73</v>
      </c>
      <c r="T72" s="119">
        <f t="shared" ca="1" si="136"/>
        <v>47</v>
      </c>
      <c r="U72" s="119">
        <f t="shared" ca="1" si="136"/>
        <v>17</v>
      </c>
      <c r="V72" s="119">
        <f t="shared" ca="1" si="136"/>
        <v>55</v>
      </c>
      <c r="W72" s="119">
        <f t="shared" ca="1" si="136"/>
        <v>63</v>
      </c>
      <c r="X72" s="119">
        <f t="shared" ca="1" si="136"/>
        <v>50</v>
      </c>
      <c r="Y72" s="119">
        <f t="shared" ca="1" si="136"/>
        <v>14</v>
      </c>
      <c r="Z72" s="119">
        <f t="shared" ca="1" si="136"/>
        <v>49</v>
      </c>
      <c r="AA72" s="119">
        <f t="shared" ca="1" si="136"/>
        <v>36</v>
      </c>
      <c r="AB72" s="119">
        <f t="shared" ca="1" si="136"/>
        <v>63</v>
      </c>
      <c r="AC72" s="119">
        <f t="shared" ca="1" si="136"/>
        <v>39</v>
      </c>
      <c r="AD72" s="119">
        <f t="shared" ca="1" si="136"/>
        <v>53</v>
      </c>
      <c r="AE72" s="119">
        <f t="shared" ca="1" si="136"/>
        <v>48</v>
      </c>
      <c r="AF72" s="119">
        <f t="shared" ca="1" si="136"/>
        <v>15</v>
      </c>
      <c r="AG72" s="119">
        <f t="shared" ca="1" si="136"/>
        <v>9</v>
      </c>
      <c r="AH72" s="119">
        <f t="shared" ref="AH72:BI72" ca="1" si="137">IF(AH169&gt;=MIN(AH70,AH71),IF((AH169+1)&gt;=MAX(AH70,AH71),AH169+2,AH169+1),AH169)</f>
        <v>49</v>
      </c>
      <c r="AI72" s="119">
        <f t="shared" ca="1" si="137"/>
        <v>59</v>
      </c>
      <c r="AJ72" s="119">
        <f t="shared" ca="1" si="137"/>
        <v>26</v>
      </c>
      <c r="AK72" s="119">
        <f t="shared" ca="1" si="137"/>
        <v>72</v>
      </c>
      <c r="AL72" s="119">
        <f t="shared" ca="1" si="137"/>
        <v>70</v>
      </c>
      <c r="AM72" s="119">
        <f t="shared" ca="1" si="137"/>
        <v>42</v>
      </c>
      <c r="AN72" s="119">
        <f t="shared" ca="1" si="137"/>
        <v>57</v>
      </c>
      <c r="AO72" s="119">
        <f t="shared" ca="1" si="137"/>
        <v>44</v>
      </c>
      <c r="AP72" s="119">
        <f t="shared" ca="1" si="137"/>
        <v>35</v>
      </c>
      <c r="AQ72" s="119">
        <f t="shared" ca="1" si="137"/>
        <v>1</v>
      </c>
      <c r="AR72" s="119">
        <f t="shared" ca="1" si="137"/>
        <v>48</v>
      </c>
      <c r="AS72" s="119">
        <f t="shared" ca="1" si="137"/>
        <v>60</v>
      </c>
      <c r="AT72" s="119">
        <f t="shared" ca="1" si="137"/>
        <v>65</v>
      </c>
      <c r="AU72" s="119">
        <f t="shared" ca="1" si="137"/>
        <v>21</v>
      </c>
      <c r="AV72" s="119">
        <f t="shared" ca="1" si="137"/>
        <v>24</v>
      </c>
      <c r="AW72" s="119">
        <f t="shared" ca="1" si="137"/>
        <v>41</v>
      </c>
      <c r="AX72" s="119">
        <f t="shared" ca="1" si="137"/>
        <v>74</v>
      </c>
      <c r="AY72" s="119">
        <f t="shared" ca="1" si="137"/>
        <v>12</v>
      </c>
      <c r="AZ72" s="119">
        <f t="shared" ca="1" si="137"/>
        <v>36</v>
      </c>
      <c r="BA72" s="119">
        <f t="shared" ca="1" si="137"/>
        <v>58</v>
      </c>
      <c r="BB72" s="119">
        <f t="shared" ca="1" si="137"/>
        <v>36</v>
      </c>
      <c r="BC72" s="119">
        <f t="shared" ca="1" si="137"/>
        <v>2</v>
      </c>
      <c r="BD72" s="119">
        <f t="shared" ca="1" si="137"/>
        <v>34</v>
      </c>
      <c r="BE72" s="119">
        <f t="shared" ca="1" si="137"/>
        <v>12</v>
      </c>
      <c r="BF72" s="119">
        <f t="shared" ca="1" si="137"/>
        <v>57</v>
      </c>
      <c r="BG72" s="119">
        <f t="shared" ca="1" si="137"/>
        <v>41</v>
      </c>
      <c r="BH72" s="119">
        <f t="shared" ca="1" si="137"/>
        <v>68</v>
      </c>
      <c r="BI72" s="120">
        <f t="shared" ca="1" si="137"/>
        <v>29</v>
      </c>
    </row>
    <row r="73" spans="1:61" x14ac:dyDescent="0.2">
      <c r="A73" s="116">
        <v>70</v>
      </c>
      <c r="B73" s="117">
        <f t="shared" ref="B73:AG73" ca="1" si="138">B170</f>
        <v>11</v>
      </c>
      <c r="C73" s="117">
        <f t="shared" ca="1" si="138"/>
        <v>71</v>
      </c>
      <c r="D73" s="117">
        <f t="shared" ca="1" si="138"/>
        <v>73</v>
      </c>
      <c r="E73" s="117">
        <f t="shared" ca="1" si="138"/>
        <v>73</v>
      </c>
      <c r="F73" s="117">
        <f t="shared" ca="1" si="138"/>
        <v>65</v>
      </c>
      <c r="G73" s="117">
        <f t="shared" ca="1" si="138"/>
        <v>61</v>
      </c>
      <c r="H73" s="117">
        <f t="shared" ca="1" si="138"/>
        <v>58</v>
      </c>
      <c r="I73" s="117">
        <f t="shared" ca="1" si="138"/>
        <v>25</v>
      </c>
      <c r="J73" s="117">
        <f t="shared" ca="1" si="138"/>
        <v>62</v>
      </c>
      <c r="K73" s="117">
        <f t="shared" ca="1" si="138"/>
        <v>6</v>
      </c>
      <c r="L73" s="117">
        <f t="shared" ca="1" si="138"/>
        <v>19</v>
      </c>
      <c r="M73" s="117">
        <f t="shared" ca="1" si="138"/>
        <v>72</v>
      </c>
      <c r="N73" s="117">
        <f t="shared" ca="1" si="138"/>
        <v>55</v>
      </c>
      <c r="O73" s="117">
        <f t="shared" ca="1" si="138"/>
        <v>52</v>
      </c>
      <c r="P73" s="117">
        <f t="shared" ca="1" si="138"/>
        <v>66</v>
      </c>
      <c r="Q73" s="117">
        <f t="shared" ca="1" si="138"/>
        <v>67</v>
      </c>
      <c r="R73" s="117">
        <f t="shared" ca="1" si="138"/>
        <v>72</v>
      </c>
      <c r="S73" s="117">
        <f t="shared" ca="1" si="138"/>
        <v>34</v>
      </c>
      <c r="T73" s="117">
        <f t="shared" ca="1" si="138"/>
        <v>2</v>
      </c>
      <c r="U73" s="117">
        <f t="shared" ca="1" si="138"/>
        <v>51</v>
      </c>
      <c r="V73" s="117">
        <f t="shared" ca="1" si="138"/>
        <v>24</v>
      </c>
      <c r="W73" s="117">
        <f t="shared" ca="1" si="138"/>
        <v>41</v>
      </c>
      <c r="X73" s="117">
        <f t="shared" ca="1" si="138"/>
        <v>4</v>
      </c>
      <c r="Y73" s="117">
        <f t="shared" ca="1" si="138"/>
        <v>68</v>
      </c>
      <c r="Z73" s="117">
        <f t="shared" ca="1" si="138"/>
        <v>77</v>
      </c>
      <c r="AA73" s="117">
        <f t="shared" ca="1" si="138"/>
        <v>53</v>
      </c>
      <c r="AB73" s="117">
        <f t="shared" ca="1" si="138"/>
        <v>4</v>
      </c>
      <c r="AC73" s="117">
        <f t="shared" ca="1" si="138"/>
        <v>77</v>
      </c>
      <c r="AD73" s="117">
        <f t="shared" ca="1" si="138"/>
        <v>44</v>
      </c>
      <c r="AE73" s="117">
        <f t="shared" ca="1" si="138"/>
        <v>43</v>
      </c>
      <c r="AF73" s="117">
        <f t="shared" ca="1" si="138"/>
        <v>11</v>
      </c>
      <c r="AG73" s="117">
        <f t="shared" ca="1" si="138"/>
        <v>80</v>
      </c>
      <c r="AH73" s="117">
        <f t="shared" ref="AH73:BI73" ca="1" si="139">AH170</f>
        <v>5</v>
      </c>
      <c r="AI73" s="117">
        <f t="shared" ca="1" si="139"/>
        <v>49</v>
      </c>
      <c r="AJ73" s="117">
        <f t="shared" ca="1" si="139"/>
        <v>75</v>
      </c>
      <c r="AK73" s="117">
        <f t="shared" ca="1" si="139"/>
        <v>10</v>
      </c>
      <c r="AL73" s="117">
        <f t="shared" ca="1" si="139"/>
        <v>1</v>
      </c>
      <c r="AM73" s="117">
        <f t="shared" ca="1" si="139"/>
        <v>9</v>
      </c>
      <c r="AN73" s="117">
        <f t="shared" ca="1" si="139"/>
        <v>32</v>
      </c>
      <c r="AO73" s="117">
        <f t="shared" ca="1" si="139"/>
        <v>70</v>
      </c>
      <c r="AP73" s="117">
        <f t="shared" ca="1" si="139"/>
        <v>74</v>
      </c>
      <c r="AQ73" s="117">
        <f t="shared" ca="1" si="139"/>
        <v>77</v>
      </c>
      <c r="AR73" s="117">
        <f t="shared" ca="1" si="139"/>
        <v>43</v>
      </c>
      <c r="AS73" s="117">
        <f t="shared" ca="1" si="139"/>
        <v>14</v>
      </c>
      <c r="AT73" s="117">
        <f t="shared" ca="1" si="139"/>
        <v>54</v>
      </c>
      <c r="AU73" s="117">
        <f t="shared" ca="1" si="139"/>
        <v>30</v>
      </c>
      <c r="AV73" s="117">
        <f t="shared" ca="1" si="139"/>
        <v>19</v>
      </c>
      <c r="AW73" s="117">
        <f t="shared" ca="1" si="139"/>
        <v>28</v>
      </c>
      <c r="AX73" s="117">
        <f t="shared" ca="1" si="139"/>
        <v>17</v>
      </c>
      <c r="AY73" s="117">
        <f t="shared" ca="1" si="139"/>
        <v>76</v>
      </c>
      <c r="AZ73" s="117">
        <f t="shared" ca="1" si="139"/>
        <v>34</v>
      </c>
      <c r="BA73" s="117">
        <f t="shared" ca="1" si="139"/>
        <v>44</v>
      </c>
      <c r="BB73" s="117">
        <f t="shared" ca="1" si="139"/>
        <v>72</v>
      </c>
      <c r="BC73" s="117">
        <f t="shared" ca="1" si="139"/>
        <v>31</v>
      </c>
      <c r="BD73" s="117">
        <f t="shared" ca="1" si="139"/>
        <v>14</v>
      </c>
      <c r="BE73" s="117">
        <f t="shared" ca="1" si="139"/>
        <v>74</v>
      </c>
      <c r="BF73" s="117">
        <f t="shared" ca="1" si="139"/>
        <v>36</v>
      </c>
      <c r="BG73" s="117">
        <f t="shared" ca="1" si="139"/>
        <v>6</v>
      </c>
      <c r="BH73" s="117">
        <f t="shared" ca="1" si="139"/>
        <v>18</v>
      </c>
      <c r="BI73" s="118">
        <f t="shared" ca="1" si="139"/>
        <v>41</v>
      </c>
    </row>
    <row r="74" spans="1:61" x14ac:dyDescent="0.2">
      <c r="A74" s="116">
        <v>71</v>
      </c>
      <c r="B74" s="119">
        <f t="shared" ref="B74:AG74" ca="1" si="140">IF(B171&gt;=B170,B171+1,B171)</f>
        <v>67</v>
      </c>
      <c r="C74" s="119">
        <f t="shared" ca="1" si="140"/>
        <v>8</v>
      </c>
      <c r="D74" s="119">
        <f t="shared" ca="1" si="140"/>
        <v>35</v>
      </c>
      <c r="E74" s="119">
        <f t="shared" ca="1" si="140"/>
        <v>26</v>
      </c>
      <c r="F74" s="119">
        <f t="shared" ca="1" si="140"/>
        <v>62</v>
      </c>
      <c r="G74" s="119">
        <f t="shared" ca="1" si="140"/>
        <v>49</v>
      </c>
      <c r="H74" s="119">
        <f t="shared" ca="1" si="140"/>
        <v>14</v>
      </c>
      <c r="I74" s="119">
        <f t="shared" ca="1" si="140"/>
        <v>69</v>
      </c>
      <c r="J74" s="119">
        <f t="shared" ca="1" si="140"/>
        <v>27</v>
      </c>
      <c r="K74" s="119">
        <f t="shared" ca="1" si="140"/>
        <v>73</v>
      </c>
      <c r="L74" s="119">
        <f t="shared" ca="1" si="140"/>
        <v>73</v>
      </c>
      <c r="M74" s="119">
        <f t="shared" ca="1" si="140"/>
        <v>59</v>
      </c>
      <c r="N74" s="119">
        <f t="shared" ca="1" si="140"/>
        <v>5</v>
      </c>
      <c r="O74" s="119">
        <f t="shared" ca="1" si="140"/>
        <v>8</v>
      </c>
      <c r="P74" s="119">
        <f t="shared" ca="1" si="140"/>
        <v>61</v>
      </c>
      <c r="Q74" s="119">
        <f t="shared" ca="1" si="140"/>
        <v>8</v>
      </c>
      <c r="R74" s="119">
        <f t="shared" ca="1" si="140"/>
        <v>13</v>
      </c>
      <c r="S74" s="119">
        <f t="shared" ca="1" si="140"/>
        <v>45</v>
      </c>
      <c r="T74" s="119">
        <f t="shared" ca="1" si="140"/>
        <v>70</v>
      </c>
      <c r="U74" s="119">
        <f t="shared" ca="1" si="140"/>
        <v>58</v>
      </c>
      <c r="V74" s="119">
        <f t="shared" ca="1" si="140"/>
        <v>49</v>
      </c>
      <c r="W74" s="119">
        <f t="shared" ca="1" si="140"/>
        <v>78</v>
      </c>
      <c r="X74" s="119">
        <f t="shared" ca="1" si="140"/>
        <v>18</v>
      </c>
      <c r="Y74" s="119">
        <f t="shared" ca="1" si="140"/>
        <v>42</v>
      </c>
      <c r="Z74" s="119">
        <f t="shared" ca="1" si="140"/>
        <v>50</v>
      </c>
      <c r="AA74" s="119">
        <f t="shared" ca="1" si="140"/>
        <v>61</v>
      </c>
      <c r="AB74" s="119">
        <f t="shared" ca="1" si="140"/>
        <v>7</v>
      </c>
      <c r="AC74" s="119">
        <f t="shared" ca="1" si="140"/>
        <v>70</v>
      </c>
      <c r="AD74" s="119">
        <f t="shared" ca="1" si="140"/>
        <v>16</v>
      </c>
      <c r="AE74" s="119">
        <f t="shared" ca="1" si="140"/>
        <v>9</v>
      </c>
      <c r="AF74" s="119">
        <f t="shared" ca="1" si="140"/>
        <v>33</v>
      </c>
      <c r="AG74" s="119">
        <f t="shared" ca="1" si="140"/>
        <v>51</v>
      </c>
      <c r="AH74" s="119">
        <f t="shared" ref="AH74:BI74" ca="1" si="141">IF(AH171&gt;=AH170,AH171+1,AH171)</f>
        <v>17</v>
      </c>
      <c r="AI74" s="119">
        <f t="shared" ca="1" si="141"/>
        <v>51</v>
      </c>
      <c r="AJ74" s="119">
        <f t="shared" ca="1" si="141"/>
        <v>3</v>
      </c>
      <c r="AK74" s="119">
        <f t="shared" ca="1" si="141"/>
        <v>79</v>
      </c>
      <c r="AL74" s="119">
        <f t="shared" ca="1" si="141"/>
        <v>32</v>
      </c>
      <c r="AM74" s="119">
        <f t="shared" ca="1" si="141"/>
        <v>54</v>
      </c>
      <c r="AN74" s="119">
        <f t="shared" ca="1" si="141"/>
        <v>13</v>
      </c>
      <c r="AO74" s="119">
        <f t="shared" ca="1" si="141"/>
        <v>50</v>
      </c>
      <c r="AP74" s="119">
        <f t="shared" ca="1" si="141"/>
        <v>77</v>
      </c>
      <c r="AQ74" s="119">
        <f t="shared" ca="1" si="141"/>
        <v>80</v>
      </c>
      <c r="AR74" s="119">
        <f t="shared" ca="1" si="141"/>
        <v>16</v>
      </c>
      <c r="AS74" s="119">
        <f t="shared" ca="1" si="141"/>
        <v>26</v>
      </c>
      <c r="AT74" s="119">
        <f t="shared" ca="1" si="141"/>
        <v>52</v>
      </c>
      <c r="AU74" s="119">
        <f t="shared" ca="1" si="141"/>
        <v>40</v>
      </c>
      <c r="AV74" s="119">
        <f t="shared" ca="1" si="141"/>
        <v>48</v>
      </c>
      <c r="AW74" s="119">
        <f t="shared" ca="1" si="141"/>
        <v>81</v>
      </c>
      <c r="AX74" s="119">
        <f t="shared" ca="1" si="141"/>
        <v>38</v>
      </c>
      <c r="AY74" s="119">
        <f t="shared" ca="1" si="141"/>
        <v>1</v>
      </c>
      <c r="AZ74" s="119">
        <f t="shared" ca="1" si="141"/>
        <v>71</v>
      </c>
      <c r="BA74" s="119">
        <f t="shared" ca="1" si="141"/>
        <v>61</v>
      </c>
      <c r="BB74" s="119">
        <f t="shared" ca="1" si="141"/>
        <v>74</v>
      </c>
      <c r="BC74" s="119">
        <f t="shared" ca="1" si="141"/>
        <v>4</v>
      </c>
      <c r="BD74" s="119">
        <f t="shared" ca="1" si="141"/>
        <v>32</v>
      </c>
      <c r="BE74" s="119">
        <f t="shared" ca="1" si="141"/>
        <v>54</v>
      </c>
      <c r="BF74" s="119">
        <f t="shared" ca="1" si="141"/>
        <v>25</v>
      </c>
      <c r="BG74" s="119">
        <f t="shared" ca="1" si="141"/>
        <v>34</v>
      </c>
      <c r="BH74" s="119">
        <f t="shared" ca="1" si="141"/>
        <v>2</v>
      </c>
      <c r="BI74" s="120">
        <f t="shared" ca="1" si="141"/>
        <v>70</v>
      </c>
    </row>
    <row r="75" spans="1:61" x14ac:dyDescent="0.2">
      <c r="A75" s="116">
        <v>72</v>
      </c>
      <c r="B75" s="117">
        <f t="shared" ref="B75:AG75" ca="1" si="142">IF(B172&gt;=MIN(B73,B74),IF((B172+1)&gt;=MAX(B73,B74),B172+2,B172+1),B172)</f>
        <v>18</v>
      </c>
      <c r="C75" s="117">
        <f t="shared" ca="1" si="142"/>
        <v>10</v>
      </c>
      <c r="D75" s="117">
        <f t="shared" ca="1" si="142"/>
        <v>76</v>
      </c>
      <c r="E75" s="117">
        <f t="shared" ca="1" si="142"/>
        <v>79</v>
      </c>
      <c r="F75" s="117">
        <f t="shared" ca="1" si="142"/>
        <v>53</v>
      </c>
      <c r="G75" s="117">
        <f t="shared" ca="1" si="142"/>
        <v>20</v>
      </c>
      <c r="H75" s="117">
        <f t="shared" ca="1" si="142"/>
        <v>37</v>
      </c>
      <c r="I75" s="117">
        <f t="shared" ca="1" si="142"/>
        <v>16</v>
      </c>
      <c r="J75" s="117">
        <f t="shared" ca="1" si="142"/>
        <v>69</v>
      </c>
      <c r="K75" s="117">
        <f t="shared" ca="1" si="142"/>
        <v>12</v>
      </c>
      <c r="L75" s="117">
        <f t="shared" ca="1" si="142"/>
        <v>32</v>
      </c>
      <c r="M75" s="117">
        <f t="shared" ca="1" si="142"/>
        <v>33</v>
      </c>
      <c r="N75" s="117">
        <f t="shared" ca="1" si="142"/>
        <v>70</v>
      </c>
      <c r="O75" s="117">
        <f t="shared" ca="1" si="142"/>
        <v>24</v>
      </c>
      <c r="P75" s="117">
        <f t="shared" ca="1" si="142"/>
        <v>2</v>
      </c>
      <c r="Q75" s="117">
        <f t="shared" ca="1" si="142"/>
        <v>78</v>
      </c>
      <c r="R75" s="117">
        <f t="shared" ca="1" si="142"/>
        <v>63</v>
      </c>
      <c r="S75" s="117">
        <f t="shared" ca="1" si="142"/>
        <v>39</v>
      </c>
      <c r="T75" s="117">
        <f t="shared" ca="1" si="142"/>
        <v>47</v>
      </c>
      <c r="U75" s="117">
        <f t="shared" ca="1" si="142"/>
        <v>47</v>
      </c>
      <c r="V75" s="117">
        <f t="shared" ca="1" si="142"/>
        <v>21</v>
      </c>
      <c r="W75" s="117">
        <f t="shared" ca="1" si="142"/>
        <v>10</v>
      </c>
      <c r="X75" s="117">
        <f t="shared" ca="1" si="142"/>
        <v>54</v>
      </c>
      <c r="Y75" s="117">
        <f t="shared" ca="1" si="142"/>
        <v>1</v>
      </c>
      <c r="Z75" s="117">
        <f t="shared" ca="1" si="142"/>
        <v>54</v>
      </c>
      <c r="AA75" s="117">
        <f t="shared" ca="1" si="142"/>
        <v>51</v>
      </c>
      <c r="AB75" s="117">
        <f t="shared" ca="1" si="142"/>
        <v>77</v>
      </c>
      <c r="AC75" s="117">
        <f t="shared" ca="1" si="142"/>
        <v>21</v>
      </c>
      <c r="AD75" s="117">
        <f t="shared" ca="1" si="142"/>
        <v>71</v>
      </c>
      <c r="AE75" s="117">
        <f t="shared" ca="1" si="142"/>
        <v>49</v>
      </c>
      <c r="AF75" s="117">
        <f t="shared" ca="1" si="142"/>
        <v>10</v>
      </c>
      <c r="AG75" s="117">
        <f t="shared" ca="1" si="142"/>
        <v>56</v>
      </c>
      <c r="AH75" s="117">
        <f t="shared" ref="AH75:BI75" ca="1" si="143">IF(AH172&gt;=MIN(AH73,AH74),IF((AH172+1)&gt;=MAX(AH73,AH74),AH172+2,AH172+1),AH172)</f>
        <v>11</v>
      </c>
      <c r="AI75" s="117">
        <f t="shared" ca="1" si="143"/>
        <v>10</v>
      </c>
      <c r="AJ75" s="117">
        <f t="shared" ca="1" si="143"/>
        <v>57</v>
      </c>
      <c r="AK75" s="117">
        <f t="shared" ca="1" si="143"/>
        <v>62</v>
      </c>
      <c r="AL75" s="117">
        <f t="shared" ca="1" si="143"/>
        <v>67</v>
      </c>
      <c r="AM75" s="117">
        <f t="shared" ca="1" si="143"/>
        <v>8</v>
      </c>
      <c r="AN75" s="117">
        <f t="shared" ca="1" si="143"/>
        <v>20</v>
      </c>
      <c r="AO75" s="117">
        <f t="shared" ca="1" si="143"/>
        <v>35</v>
      </c>
      <c r="AP75" s="117">
        <f t="shared" ca="1" si="143"/>
        <v>6</v>
      </c>
      <c r="AQ75" s="117">
        <f t="shared" ca="1" si="143"/>
        <v>76</v>
      </c>
      <c r="AR75" s="117">
        <f t="shared" ca="1" si="143"/>
        <v>46</v>
      </c>
      <c r="AS75" s="117">
        <f t="shared" ca="1" si="143"/>
        <v>7</v>
      </c>
      <c r="AT75" s="117">
        <f t="shared" ca="1" si="143"/>
        <v>56</v>
      </c>
      <c r="AU75" s="117">
        <f t="shared" ca="1" si="143"/>
        <v>9</v>
      </c>
      <c r="AV75" s="117">
        <f t="shared" ca="1" si="143"/>
        <v>42</v>
      </c>
      <c r="AW75" s="117">
        <f t="shared" ca="1" si="143"/>
        <v>75</v>
      </c>
      <c r="AX75" s="117">
        <f t="shared" ca="1" si="143"/>
        <v>70</v>
      </c>
      <c r="AY75" s="117">
        <f t="shared" ca="1" si="143"/>
        <v>7</v>
      </c>
      <c r="AZ75" s="117">
        <f t="shared" ca="1" si="143"/>
        <v>72</v>
      </c>
      <c r="BA75" s="117">
        <f t="shared" ca="1" si="143"/>
        <v>70</v>
      </c>
      <c r="BB75" s="117">
        <f t="shared" ca="1" si="143"/>
        <v>49</v>
      </c>
      <c r="BC75" s="117">
        <f t="shared" ca="1" si="143"/>
        <v>51</v>
      </c>
      <c r="BD75" s="117">
        <f t="shared" ca="1" si="143"/>
        <v>74</v>
      </c>
      <c r="BE75" s="117">
        <f t="shared" ca="1" si="143"/>
        <v>20</v>
      </c>
      <c r="BF75" s="117">
        <f t="shared" ca="1" si="143"/>
        <v>19</v>
      </c>
      <c r="BG75" s="117">
        <f t="shared" ca="1" si="143"/>
        <v>73</v>
      </c>
      <c r="BH75" s="117">
        <f t="shared" ca="1" si="143"/>
        <v>12</v>
      </c>
      <c r="BI75" s="118">
        <f t="shared" ca="1" si="143"/>
        <v>61</v>
      </c>
    </row>
    <row r="76" spans="1:61" x14ac:dyDescent="0.2">
      <c r="A76" s="116">
        <v>73</v>
      </c>
      <c r="B76" s="119">
        <f t="shared" ref="B76:AG76" ca="1" si="144">B173</f>
        <v>49</v>
      </c>
      <c r="C76" s="119">
        <f t="shared" ca="1" si="144"/>
        <v>57</v>
      </c>
      <c r="D76" s="119">
        <f t="shared" ca="1" si="144"/>
        <v>55</v>
      </c>
      <c r="E76" s="119">
        <f t="shared" ca="1" si="144"/>
        <v>24</v>
      </c>
      <c r="F76" s="119">
        <f t="shared" ca="1" si="144"/>
        <v>39</v>
      </c>
      <c r="G76" s="119">
        <f t="shared" ca="1" si="144"/>
        <v>9</v>
      </c>
      <c r="H76" s="119">
        <f t="shared" ca="1" si="144"/>
        <v>75</v>
      </c>
      <c r="I76" s="119">
        <f t="shared" ca="1" si="144"/>
        <v>60</v>
      </c>
      <c r="J76" s="119">
        <f t="shared" ca="1" si="144"/>
        <v>81</v>
      </c>
      <c r="K76" s="119">
        <f t="shared" ca="1" si="144"/>
        <v>16</v>
      </c>
      <c r="L76" s="119">
        <f t="shared" ca="1" si="144"/>
        <v>1</v>
      </c>
      <c r="M76" s="119">
        <f t="shared" ca="1" si="144"/>
        <v>21</v>
      </c>
      <c r="N76" s="119">
        <f t="shared" ca="1" si="144"/>
        <v>59</v>
      </c>
      <c r="O76" s="119">
        <f t="shared" ca="1" si="144"/>
        <v>38</v>
      </c>
      <c r="P76" s="119">
        <f t="shared" ca="1" si="144"/>
        <v>25</v>
      </c>
      <c r="Q76" s="119">
        <f t="shared" ca="1" si="144"/>
        <v>41</v>
      </c>
      <c r="R76" s="119">
        <f t="shared" ca="1" si="144"/>
        <v>41</v>
      </c>
      <c r="S76" s="119">
        <f t="shared" ca="1" si="144"/>
        <v>46</v>
      </c>
      <c r="T76" s="119">
        <f t="shared" ca="1" si="144"/>
        <v>23</v>
      </c>
      <c r="U76" s="119">
        <f t="shared" ca="1" si="144"/>
        <v>81</v>
      </c>
      <c r="V76" s="119">
        <f t="shared" ca="1" si="144"/>
        <v>35</v>
      </c>
      <c r="W76" s="119">
        <f t="shared" ca="1" si="144"/>
        <v>19</v>
      </c>
      <c r="X76" s="119">
        <f t="shared" ca="1" si="144"/>
        <v>6</v>
      </c>
      <c r="Y76" s="119">
        <f t="shared" ca="1" si="144"/>
        <v>61</v>
      </c>
      <c r="Z76" s="119">
        <f t="shared" ca="1" si="144"/>
        <v>14</v>
      </c>
      <c r="AA76" s="119">
        <f t="shared" ca="1" si="144"/>
        <v>75</v>
      </c>
      <c r="AB76" s="119">
        <f t="shared" ca="1" si="144"/>
        <v>58</v>
      </c>
      <c r="AC76" s="119">
        <f t="shared" ca="1" si="144"/>
        <v>80</v>
      </c>
      <c r="AD76" s="119">
        <f t="shared" ca="1" si="144"/>
        <v>55</v>
      </c>
      <c r="AE76" s="119">
        <f t="shared" ca="1" si="144"/>
        <v>18</v>
      </c>
      <c r="AF76" s="119">
        <f t="shared" ca="1" si="144"/>
        <v>1</v>
      </c>
      <c r="AG76" s="119">
        <f t="shared" ca="1" si="144"/>
        <v>7</v>
      </c>
      <c r="AH76" s="119">
        <f t="shared" ref="AH76:BI76" ca="1" si="145">AH173</f>
        <v>20</v>
      </c>
      <c r="AI76" s="119">
        <f t="shared" ca="1" si="145"/>
        <v>35</v>
      </c>
      <c r="AJ76" s="119">
        <f t="shared" ca="1" si="145"/>
        <v>11</v>
      </c>
      <c r="AK76" s="119">
        <f t="shared" ca="1" si="145"/>
        <v>5</v>
      </c>
      <c r="AL76" s="119">
        <f t="shared" ca="1" si="145"/>
        <v>14</v>
      </c>
      <c r="AM76" s="119">
        <f t="shared" ca="1" si="145"/>
        <v>34</v>
      </c>
      <c r="AN76" s="119">
        <f t="shared" ca="1" si="145"/>
        <v>73</v>
      </c>
      <c r="AO76" s="119">
        <f t="shared" ca="1" si="145"/>
        <v>73</v>
      </c>
      <c r="AP76" s="119">
        <f t="shared" ca="1" si="145"/>
        <v>74</v>
      </c>
      <c r="AQ76" s="119">
        <f t="shared" ca="1" si="145"/>
        <v>10</v>
      </c>
      <c r="AR76" s="119">
        <f t="shared" ca="1" si="145"/>
        <v>29</v>
      </c>
      <c r="AS76" s="119">
        <f t="shared" ca="1" si="145"/>
        <v>37</v>
      </c>
      <c r="AT76" s="119">
        <f t="shared" ca="1" si="145"/>
        <v>20</v>
      </c>
      <c r="AU76" s="119">
        <f t="shared" ca="1" si="145"/>
        <v>57</v>
      </c>
      <c r="AV76" s="119">
        <f t="shared" ca="1" si="145"/>
        <v>50</v>
      </c>
      <c r="AW76" s="119">
        <f t="shared" ca="1" si="145"/>
        <v>66</v>
      </c>
      <c r="AX76" s="119">
        <f t="shared" ca="1" si="145"/>
        <v>18</v>
      </c>
      <c r="AY76" s="119">
        <f t="shared" ca="1" si="145"/>
        <v>15</v>
      </c>
      <c r="AZ76" s="119">
        <f t="shared" ca="1" si="145"/>
        <v>46</v>
      </c>
      <c r="BA76" s="119">
        <f t="shared" ca="1" si="145"/>
        <v>48</v>
      </c>
      <c r="BB76" s="119">
        <f t="shared" ca="1" si="145"/>
        <v>67</v>
      </c>
      <c r="BC76" s="119">
        <f t="shared" ca="1" si="145"/>
        <v>34</v>
      </c>
      <c r="BD76" s="119">
        <f t="shared" ca="1" si="145"/>
        <v>32</v>
      </c>
      <c r="BE76" s="119">
        <f t="shared" ca="1" si="145"/>
        <v>11</v>
      </c>
      <c r="BF76" s="119">
        <f t="shared" ca="1" si="145"/>
        <v>27</v>
      </c>
      <c r="BG76" s="119">
        <f t="shared" ca="1" si="145"/>
        <v>66</v>
      </c>
      <c r="BH76" s="119">
        <f t="shared" ca="1" si="145"/>
        <v>62</v>
      </c>
      <c r="BI76" s="120">
        <f t="shared" ca="1" si="145"/>
        <v>23</v>
      </c>
    </row>
    <row r="77" spans="1:61" x14ac:dyDescent="0.2">
      <c r="A77" s="116">
        <v>74</v>
      </c>
      <c r="B77" s="117">
        <f t="shared" ref="B77:AG77" ca="1" si="146">IF(B174&gt;=B173,B174+1,B174)</f>
        <v>34</v>
      </c>
      <c r="C77" s="117">
        <f t="shared" ca="1" si="146"/>
        <v>29</v>
      </c>
      <c r="D77" s="117">
        <f t="shared" ca="1" si="146"/>
        <v>41</v>
      </c>
      <c r="E77" s="117">
        <f t="shared" ca="1" si="146"/>
        <v>65</v>
      </c>
      <c r="F77" s="117">
        <f t="shared" ca="1" si="146"/>
        <v>76</v>
      </c>
      <c r="G77" s="117">
        <f t="shared" ca="1" si="146"/>
        <v>11</v>
      </c>
      <c r="H77" s="117">
        <f t="shared" ca="1" si="146"/>
        <v>50</v>
      </c>
      <c r="I77" s="117">
        <f t="shared" ca="1" si="146"/>
        <v>6</v>
      </c>
      <c r="J77" s="117">
        <f t="shared" ca="1" si="146"/>
        <v>21</v>
      </c>
      <c r="K77" s="117">
        <f t="shared" ca="1" si="146"/>
        <v>5</v>
      </c>
      <c r="L77" s="117">
        <f t="shared" ca="1" si="146"/>
        <v>79</v>
      </c>
      <c r="M77" s="117">
        <f t="shared" ca="1" si="146"/>
        <v>33</v>
      </c>
      <c r="N77" s="117">
        <f t="shared" ca="1" si="146"/>
        <v>70</v>
      </c>
      <c r="O77" s="117">
        <f t="shared" ca="1" si="146"/>
        <v>71</v>
      </c>
      <c r="P77" s="117">
        <f t="shared" ca="1" si="146"/>
        <v>9</v>
      </c>
      <c r="Q77" s="117">
        <f t="shared" ca="1" si="146"/>
        <v>15</v>
      </c>
      <c r="R77" s="117">
        <f t="shared" ca="1" si="146"/>
        <v>26</v>
      </c>
      <c r="S77" s="117">
        <f t="shared" ca="1" si="146"/>
        <v>68</v>
      </c>
      <c r="T77" s="117">
        <f t="shared" ca="1" si="146"/>
        <v>30</v>
      </c>
      <c r="U77" s="117">
        <f t="shared" ca="1" si="146"/>
        <v>55</v>
      </c>
      <c r="V77" s="117">
        <f t="shared" ca="1" si="146"/>
        <v>60</v>
      </c>
      <c r="W77" s="117">
        <f t="shared" ca="1" si="146"/>
        <v>6</v>
      </c>
      <c r="X77" s="117">
        <f t="shared" ca="1" si="146"/>
        <v>11</v>
      </c>
      <c r="Y77" s="117">
        <f t="shared" ca="1" si="146"/>
        <v>29</v>
      </c>
      <c r="Z77" s="117">
        <f t="shared" ca="1" si="146"/>
        <v>45</v>
      </c>
      <c r="AA77" s="117">
        <f t="shared" ca="1" si="146"/>
        <v>29</v>
      </c>
      <c r="AB77" s="117">
        <f t="shared" ca="1" si="146"/>
        <v>74</v>
      </c>
      <c r="AC77" s="117">
        <f t="shared" ca="1" si="146"/>
        <v>42</v>
      </c>
      <c r="AD77" s="117">
        <f t="shared" ca="1" si="146"/>
        <v>44</v>
      </c>
      <c r="AE77" s="117">
        <f t="shared" ca="1" si="146"/>
        <v>68</v>
      </c>
      <c r="AF77" s="117">
        <f t="shared" ca="1" si="146"/>
        <v>42</v>
      </c>
      <c r="AG77" s="117">
        <f t="shared" ca="1" si="146"/>
        <v>19</v>
      </c>
      <c r="AH77" s="117">
        <f t="shared" ref="AH77:BI77" ca="1" si="147">IF(AH174&gt;=AH173,AH174+1,AH174)</f>
        <v>48</v>
      </c>
      <c r="AI77" s="117">
        <f t="shared" ca="1" si="147"/>
        <v>32</v>
      </c>
      <c r="AJ77" s="117">
        <f t="shared" ca="1" si="147"/>
        <v>18</v>
      </c>
      <c r="AK77" s="117">
        <f t="shared" ca="1" si="147"/>
        <v>61</v>
      </c>
      <c r="AL77" s="117">
        <f t="shared" ca="1" si="147"/>
        <v>43</v>
      </c>
      <c r="AM77" s="117">
        <f t="shared" ca="1" si="147"/>
        <v>18</v>
      </c>
      <c r="AN77" s="117">
        <f t="shared" ca="1" si="147"/>
        <v>16</v>
      </c>
      <c r="AO77" s="117">
        <f t="shared" ca="1" si="147"/>
        <v>77</v>
      </c>
      <c r="AP77" s="117">
        <f t="shared" ca="1" si="147"/>
        <v>70</v>
      </c>
      <c r="AQ77" s="117">
        <f t="shared" ca="1" si="147"/>
        <v>61</v>
      </c>
      <c r="AR77" s="117">
        <f t="shared" ca="1" si="147"/>
        <v>13</v>
      </c>
      <c r="AS77" s="117">
        <f t="shared" ca="1" si="147"/>
        <v>28</v>
      </c>
      <c r="AT77" s="117">
        <f t="shared" ca="1" si="147"/>
        <v>61</v>
      </c>
      <c r="AU77" s="117">
        <f t="shared" ca="1" si="147"/>
        <v>56</v>
      </c>
      <c r="AV77" s="117">
        <f t="shared" ca="1" si="147"/>
        <v>3</v>
      </c>
      <c r="AW77" s="117">
        <f t="shared" ca="1" si="147"/>
        <v>33</v>
      </c>
      <c r="AX77" s="117">
        <f t="shared" ca="1" si="147"/>
        <v>34</v>
      </c>
      <c r="AY77" s="117">
        <f t="shared" ca="1" si="147"/>
        <v>25</v>
      </c>
      <c r="AZ77" s="117">
        <f t="shared" ca="1" si="147"/>
        <v>19</v>
      </c>
      <c r="BA77" s="117">
        <f t="shared" ca="1" si="147"/>
        <v>78</v>
      </c>
      <c r="BB77" s="117">
        <f t="shared" ca="1" si="147"/>
        <v>60</v>
      </c>
      <c r="BC77" s="117">
        <f t="shared" ca="1" si="147"/>
        <v>22</v>
      </c>
      <c r="BD77" s="117">
        <f t="shared" ca="1" si="147"/>
        <v>74</v>
      </c>
      <c r="BE77" s="117">
        <f t="shared" ca="1" si="147"/>
        <v>9</v>
      </c>
      <c r="BF77" s="117">
        <f t="shared" ca="1" si="147"/>
        <v>70</v>
      </c>
      <c r="BG77" s="117">
        <f t="shared" ca="1" si="147"/>
        <v>47</v>
      </c>
      <c r="BH77" s="117">
        <f t="shared" ca="1" si="147"/>
        <v>61</v>
      </c>
      <c r="BI77" s="118">
        <f t="shared" ca="1" si="147"/>
        <v>51</v>
      </c>
    </row>
    <row r="78" spans="1:61" x14ac:dyDescent="0.2">
      <c r="A78" s="116">
        <v>75</v>
      </c>
      <c r="B78" s="119">
        <f t="shared" ref="B78:AG78" ca="1" si="148">IF(B175&gt;=MIN(B76,B77),IF((B175+1)&gt;=MAX(B76,B77),B175+2,B175+1),B175)</f>
        <v>69</v>
      </c>
      <c r="C78" s="119">
        <f t="shared" ca="1" si="148"/>
        <v>73</v>
      </c>
      <c r="D78" s="119">
        <f t="shared" ca="1" si="148"/>
        <v>30</v>
      </c>
      <c r="E78" s="119">
        <f t="shared" ca="1" si="148"/>
        <v>12</v>
      </c>
      <c r="F78" s="119">
        <f t="shared" ca="1" si="148"/>
        <v>62</v>
      </c>
      <c r="G78" s="119">
        <f t="shared" ca="1" si="148"/>
        <v>52</v>
      </c>
      <c r="H78" s="119">
        <f t="shared" ca="1" si="148"/>
        <v>10</v>
      </c>
      <c r="I78" s="119">
        <f t="shared" ca="1" si="148"/>
        <v>80</v>
      </c>
      <c r="J78" s="119">
        <f t="shared" ca="1" si="148"/>
        <v>55</v>
      </c>
      <c r="K78" s="119">
        <f t="shared" ca="1" si="148"/>
        <v>38</v>
      </c>
      <c r="L78" s="119">
        <f t="shared" ca="1" si="148"/>
        <v>57</v>
      </c>
      <c r="M78" s="119">
        <f t="shared" ca="1" si="148"/>
        <v>18</v>
      </c>
      <c r="N78" s="119">
        <f t="shared" ca="1" si="148"/>
        <v>24</v>
      </c>
      <c r="O78" s="119">
        <f t="shared" ca="1" si="148"/>
        <v>3</v>
      </c>
      <c r="P78" s="119">
        <f t="shared" ca="1" si="148"/>
        <v>34</v>
      </c>
      <c r="Q78" s="119">
        <f t="shared" ca="1" si="148"/>
        <v>27</v>
      </c>
      <c r="R78" s="119">
        <f t="shared" ca="1" si="148"/>
        <v>35</v>
      </c>
      <c r="S78" s="119">
        <f t="shared" ca="1" si="148"/>
        <v>38</v>
      </c>
      <c r="T78" s="119">
        <f t="shared" ca="1" si="148"/>
        <v>25</v>
      </c>
      <c r="U78" s="119">
        <f t="shared" ca="1" si="148"/>
        <v>9</v>
      </c>
      <c r="V78" s="119">
        <f t="shared" ca="1" si="148"/>
        <v>31</v>
      </c>
      <c r="W78" s="119">
        <f t="shared" ca="1" si="148"/>
        <v>69</v>
      </c>
      <c r="X78" s="119">
        <f t="shared" ca="1" si="148"/>
        <v>31</v>
      </c>
      <c r="Y78" s="119">
        <f t="shared" ca="1" si="148"/>
        <v>80</v>
      </c>
      <c r="Z78" s="119">
        <f t="shared" ca="1" si="148"/>
        <v>66</v>
      </c>
      <c r="AA78" s="119">
        <f t="shared" ca="1" si="148"/>
        <v>7</v>
      </c>
      <c r="AB78" s="119">
        <f t="shared" ca="1" si="148"/>
        <v>76</v>
      </c>
      <c r="AC78" s="119">
        <f t="shared" ca="1" si="148"/>
        <v>32</v>
      </c>
      <c r="AD78" s="119">
        <f t="shared" ca="1" si="148"/>
        <v>2</v>
      </c>
      <c r="AE78" s="119">
        <f t="shared" ca="1" si="148"/>
        <v>79</v>
      </c>
      <c r="AF78" s="119">
        <f t="shared" ca="1" si="148"/>
        <v>9</v>
      </c>
      <c r="AG78" s="119">
        <f t="shared" ca="1" si="148"/>
        <v>9</v>
      </c>
      <c r="AH78" s="119">
        <f t="shared" ref="AH78:BI78" ca="1" si="149">IF(AH175&gt;=MIN(AH76,AH77),IF((AH175+1)&gt;=MAX(AH76,AH77),AH175+2,AH175+1),AH175)</f>
        <v>44</v>
      </c>
      <c r="AI78" s="119">
        <f t="shared" ca="1" si="149"/>
        <v>64</v>
      </c>
      <c r="AJ78" s="119">
        <f t="shared" ca="1" si="149"/>
        <v>10</v>
      </c>
      <c r="AK78" s="119">
        <f t="shared" ca="1" si="149"/>
        <v>4</v>
      </c>
      <c r="AL78" s="119">
        <f t="shared" ca="1" si="149"/>
        <v>17</v>
      </c>
      <c r="AM78" s="119">
        <f t="shared" ca="1" si="149"/>
        <v>7</v>
      </c>
      <c r="AN78" s="119">
        <f t="shared" ca="1" si="149"/>
        <v>34</v>
      </c>
      <c r="AO78" s="119">
        <f t="shared" ca="1" si="149"/>
        <v>79</v>
      </c>
      <c r="AP78" s="119">
        <f t="shared" ca="1" si="149"/>
        <v>53</v>
      </c>
      <c r="AQ78" s="119">
        <f t="shared" ca="1" si="149"/>
        <v>41</v>
      </c>
      <c r="AR78" s="119">
        <f t="shared" ca="1" si="149"/>
        <v>50</v>
      </c>
      <c r="AS78" s="119">
        <f t="shared" ca="1" si="149"/>
        <v>4</v>
      </c>
      <c r="AT78" s="119">
        <f t="shared" ca="1" si="149"/>
        <v>56</v>
      </c>
      <c r="AU78" s="119">
        <f t="shared" ca="1" si="149"/>
        <v>70</v>
      </c>
      <c r="AV78" s="119">
        <f t="shared" ca="1" si="149"/>
        <v>54</v>
      </c>
      <c r="AW78" s="119">
        <f t="shared" ca="1" si="149"/>
        <v>48</v>
      </c>
      <c r="AX78" s="119">
        <f t="shared" ca="1" si="149"/>
        <v>19</v>
      </c>
      <c r="AY78" s="119">
        <f t="shared" ca="1" si="149"/>
        <v>73</v>
      </c>
      <c r="AZ78" s="119">
        <f t="shared" ca="1" si="149"/>
        <v>20</v>
      </c>
      <c r="BA78" s="119">
        <f t="shared" ca="1" si="149"/>
        <v>14</v>
      </c>
      <c r="BB78" s="119">
        <f t="shared" ca="1" si="149"/>
        <v>55</v>
      </c>
      <c r="BC78" s="119">
        <f t="shared" ca="1" si="149"/>
        <v>75</v>
      </c>
      <c r="BD78" s="119">
        <f t="shared" ca="1" si="149"/>
        <v>50</v>
      </c>
      <c r="BE78" s="119">
        <f t="shared" ca="1" si="149"/>
        <v>56</v>
      </c>
      <c r="BF78" s="119">
        <f t="shared" ca="1" si="149"/>
        <v>11</v>
      </c>
      <c r="BG78" s="119">
        <f t="shared" ca="1" si="149"/>
        <v>8</v>
      </c>
      <c r="BH78" s="119">
        <f t="shared" ca="1" si="149"/>
        <v>16</v>
      </c>
      <c r="BI78" s="120">
        <f t="shared" ca="1" si="149"/>
        <v>65</v>
      </c>
    </row>
    <row r="79" spans="1:61" x14ac:dyDescent="0.2">
      <c r="A79" s="116">
        <v>76</v>
      </c>
      <c r="B79" s="117">
        <f t="shared" ref="B79:AG79" ca="1" si="150">B176</f>
        <v>1</v>
      </c>
      <c r="C79" s="117">
        <f t="shared" ca="1" si="150"/>
        <v>53</v>
      </c>
      <c r="D79" s="117">
        <f t="shared" ca="1" si="150"/>
        <v>32</v>
      </c>
      <c r="E79" s="117">
        <f t="shared" ca="1" si="150"/>
        <v>20</v>
      </c>
      <c r="F79" s="117">
        <f t="shared" ca="1" si="150"/>
        <v>14</v>
      </c>
      <c r="G79" s="117">
        <f t="shared" ca="1" si="150"/>
        <v>69</v>
      </c>
      <c r="H79" s="117">
        <f t="shared" ca="1" si="150"/>
        <v>1</v>
      </c>
      <c r="I79" s="117">
        <f t="shared" ca="1" si="150"/>
        <v>21</v>
      </c>
      <c r="J79" s="117">
        <f t="shared" ca="1" si="150"/>
        <v>14</v>
      </c>
      <c r="K79" s="117">
        <f t="shared" ca="1" si="150"/>
        <v>20</v>
      </c>
      <c r="L79" s="117">
        <f t="shared" ca="1" si="150"/>
        <v>46</v>
      </c>
      <c r="M79" s="117">
        <f t="shared" ca="1" si="150"/>
        <v>9</v>
      </c>
      <c r="N79" s="117">
        <f t="shared" ca="1" si="150"/>
        <v>64</v>
      </c>
      <c r="O79" s="117">
        <f t="shared" ca="1" si="150"/>
        <v>23</v>
      </c>
      <c r="P79" s="117">
        <f t="shared" ca="1" si="150"/>
        <v>73</v>
      </c>
      <c r="Q79" s="117">
        <f t="shared" ca="1" si="150"/>
        <v>57</v>
      </c>
      <c r="R79" s="117">
        <f t="shared" ca="1" si="150"/>
        <v>12</v>
      </c>
      <c r="S79" s="117">
        <f t="shared" ca="1" si="150"/>
        <v>59</v>
      </c>
      <c r="T79" s="117">
        <f t="shared" ca="1" si="150"/>
        <v>76</v>
      </c>
      <c r="U79" s="117">
        <f t="shared" ca="1" si="150"/>
        <v>43</v>
      </c>
      <c r="V79" s="117">
        <f t="shared" ca="1" si="150"/>
        <v>36</v>
      </c>
      <c r="W79" s="117">
        <f t="shared" ca="1" si="150"/>
        <v>37</v>
      </c>
      <c r="X79" s="117">
        <f t="shared" ca="1" si="150"/>
        <v>51</v>
      </c>
      <c r="Y79" s="117">
        <f t="shared" ca="1" si="150"/>
        <v>72</v>
      </c>
      <c r="Z79" s="117">
        <f t="shared" ca="1" si="150"/>
        <v>49</v>
      </c>
      <c r="AA79" s="117">
        <f t="shared" ca="1" si="150"/>
        <v>4</v>
      </c>
      <c r="AB79" s="117">
        <f t="shared" ca="1" si="150"/>
        <v>21</v>
      </c>
      <c r="AC79" s="117">
        <f t="shared" ca="1" si="150"/>
        <v>61</v>
      </c>
      <c r="AD79" s="117">
        <f t="shared" ca="1" si="150"/>
        <v>16</v>
      </c>
      <c r="AE79" s="117">
        <f t="shared" ca="1" si="150"/>
        <v>41</v>
      </c>
      <c r="AF79" s="117">
        <f t="shared" ca="1" si="150"/>
        <v>78</v>
      </c>
      <c r="AG79" s="117">
        <f t="shared" ca="1" si="150"/>
        <v>66</v>
      </c>
      <c r="AH79" s="117">
        <f t="shared" ref="AH79:BI79" ca="1" si="151">AH176</f>
        <v>63</v>
      </c>
      <c r="AI79" s="117">
        <f t="shared" ca="1" si="151"/>
        <v>32</v>
      </c>
      <c r="AJ79" s="117">
        <f t="shared" ca="1" si="151"/>
        <v>5</v>
      </c>
      <c r="AK79" s="117">
        <f t="shared" ca="1" si="151"/>
        <v>61</v>
      </c>
      <c r="AL79" s="117">
        <f t="shared" ca="1" si="151"/>
        <v>79</v>
      </c>
      <c r="AM79" s="117">
        <f t="shared" ca="1" si="151"/>
        <v>23</v>
      </c>
      <c r="AN79" s="117">
        <f t="shared" ca="1" si="151"/>
        <v>27</v>
      </c>
      <c r="AO79" s="117">
        <f t="shared" ca="1" si="151"/>
        <v>17</v>
      </c>
      <c r="AP79" s="117">
        <f t="shared" ca="1" si="151"/>
        <v>26</v>
      </c>
      <c r="AQ79" s="117">
        <f t="shared" ca="1" si="151"/>
        <v>77</v>
      </c>
      <c r="AR79" s="117">
        <f t="shared" ca="1" si="151"/>
        <v>5</v>
      </c>
      <c r="AS79" s="117">
        <f t="shared" ca="1" si="151"/>
        <v>51</v>
      </c>
      <c r="AT79" s="117">
        <f t="shared" ca="1" si="151"/>
        <v>7</v>
      </c>
      <c r="AU79" s="117">
        <f t="shared" ca="1" si="151"/>
        <v>10</v>
      </c>
      <c r="AV79" s="117">
        <f t="shared" ca="1" si="151"/>
        <v>79</v>
      </c>
      <c r="AW79" s="117">
        <f t="shared" ca="1" si="151"/>
        <v>45</v>
      </c>
      <c r="AX79" s="117">
        <f t="shared" ca="1" si="151"/>
        <v>46</v>
      </c>
      <c r="AY79" s="117">
        <f t="shared" ca="1" si="151"/>
        <v>42</v>
      </c>
      <c r="AZ79" s="117">
        <f t="shared" ca="1" si="151"/>
        <v>45</v>
      </c>
      <c r="BA79" s="117">
        <f t="shared" ca="1" si="151"/>
        <v>69</v>
      </c>
      <c r="BB79" s="117">
        <f t="shared" ca="1" si="151"/>
        <v>2</v>
      </c>
      <c r="BC79" s="117">
        <f t="shared" ca="1" si="151"/>
        <v>56</v>
      </c>
      <c r="BD79" s="117">
        <f t="shared" ca="1" si="151"/>
        <v>58</v>
      </c>
      <c r="BE79" s="117">
        <f t="shared" ca="1" si="151"/>
        <v>26</v>
      </c>
      <c r="BF79" s="117">
        <f t="shared" ca="1" si="151"/>
        <v>43</v>
      </c>
      <c r="BG79" s="117">
        <f t="shared" ca="1" si="151"/>
        <v>15</v>
      </c>
      <c r="BH79" s="117">
        <f t="shared" ca="1" si="151"/>
        <v>80</v>
      </c>
      <c r="BI79" s="118">
        <f t="shared" ca="1" si="151"/>
        <v>35</v>
      </c>
    </row>
    <row r="80" spans="1:61" x14ac:dyDescent="0.2">
      <c r="A80" s="116">
        <v>77</v>
      </c>
      <c r="B80" s="119">
        <f t="shared" ref="B80:AG80" ca="1" si="152">IF(B177&gt;=B176,B177+1,B177)</f>
        <v>19</v>
      </c>
      <c r="C80" s="119">
        <f t="shared" ca="1" si="152"/>
        <v>14</v>
      </c>
      <c r="D80" s="119">
        <f t="shared" ca="1" si="152"/>
        <v>35</v>
      </c>
      <c r="E80" s="119">
        <f t="shared" ca="1" si="152"/>
        <v>6</v>
      </c>
      <c r="F80" s="119">
        <f t="shared" ca="1" si="152"/>
        <v>40</v>
      </c>
      <c r="G80" s="119">
        <f t="shared" ca="1" si="152"/>
        <v>19</v>
      </c>
      <c r="H80" s="119">
        <f t="shared" ca="1" si="152"/>
        <v>55</v>
      </c>
      <c r="I80" s="119">
        <f t="shared" ca="1" si="152"/>
        <v>25</v>
      </c>
      <c r="J80" s="119">
        <f t="shared" ca="1" si="152"/>
        <v>40</v>
      </c>
      <c r="K80" s="119">
        <f t="shared" ca="1" si="152"/>
        <v>30</v>
      </c>
      <c r="L80" s="119">
        <f t="shared" ca="1" si="152"/>
        <v>76</v>
      </c>
      <c r="M80" s="119">
        <f t="shared" ca="1" si="152"/>
        <v>36</v>
      </c>
      <c r="N80" s="119">
        <f t="shared" ca="1" si="152"/>
        <v>15</v>
      </c>
      <c r="O80" s="119">
        <f t="shared" ca="1" si="152"/>
        <v>29</v>
      </c>
      <c r="P80" s="119">
        <f t="shared" ca="1" si="152"/>
        <v>15</v>
      </c>
      <c r="Q80" s="119">
        <f t="shared" ca="1" si="152"/>
        <v>48</v>
      </c>
      <c r="R80" s="119">
        <f t="shared" ca="1" si="152"/>
        <v>67</v>
      </c>
      <c r="S80" s="119">
        <f t="shared" ca="1" si="152"/>
        <v>52</v>
      </c>
      <c r="T80" s="119">
        <f t="shared" ca="1" si="152"/>
        <v>67</v>
      </c>
      <c r="U80" s="119">
        <f t="shared" ca="1" si="152"/>
        <v>53</v>
      </c>
      <c r="V80" s="119">
        <f t="shared" ca="1" si="152"/>
        <v>70</v>
      </c>
      <c r="W80" s="119">
        <f t="shared" ca="1" si="152"/>
        <v>41</v>
      </c>
      <c r="X80" s="119">
        <f t="shared" ca="1" si="152"/>
        <v>12</v>
      </c>
      <c r="Y80" s="119">
        <f t="shared" ca="1" si="152"/>
        <v>67</v>
      </c>
      <c r="Z80" s="119">
        <f t="shared" ca="1" si="152"/>
        <v>77</v>
      </c>
      <c r="AA80" s="119">
        <f t="shared" ca="1" si="152"/>
        <v>11</v>
      </c>
      <c r="AB80" s="119">
        <f t="shared" ca="1" si="152"/>
        <v>22</v>
      </c>
      <c r="AC80" s="119">
        <f t="shared" ca="1" si="152"/>
        <v>59</v>
      </c>
      <c r="AD80" s="119">
        <f t="shared" ca="1" si="152"/>
        <v>72</v>
      </c>
      <c r="AE80" s="119">
        <f t="shared" ca="1" si="152"/>
        <v>22</v>
      </c>
      <c r="AF80" s="119">
        <f t="shared" ca="1" si="152"/>
        <v>11</v>
      </c>
      <c r="AG80" s="119">
        <f t="shared" ca="1" si="152"/>
        <v>64</v>
      </c>
      <c r="AH80" s="119">
        <f t="shared" ref="AH80:BI80" ca="1" si="153">IF(AH177&gt;=AH176,AH177+1,AH177)</f>
        <v>48</v>
      </c>
      <c r="AI80" s="119">
        <f t="shared" ca="1" si="153"/>
        <v>11</v>
      </c>
      <c r="AJ80" s="119">
        <f t="shared" ca="1" si="153"/>
        <v>67</v>
      </c>
      <c r="AK80" s="119">
        <f t="shared" ca="1" si="153"/>
        <v>27</v>
      </c>
      <c r="AL80" s="119">
        <f t="shared" ca="1" si="153"/>
        <v>25</v>
      </c>
      <c r="AM80" s="119">
        <f t="shared" ca="1" si="153"/>
        <v>54</v>
      </c>
      <c r="AN80" s="119">
        <f t="shared" ca="1" si="153"/>
        <v>50</v>
      </c>
      <c r="AO80" s="119">
        <f t="shared" ca="1" si="153"/>
        <v>71</v>
      </c>
      <c r="AP80" s="119">
        <f t="shared" ca="1" si="153"/>
        <v>29</v>
      </c>
      <c r="AQ80" s="119">
        <f t="shared" ca="1" si="153"/>
        <v>25</v>
      </c>
      <c r="AR80" s="119">
        <f t="shared" ca="1" si="153"/>
        <v>45</v>
      </c>
      <c r="AS80" s="119">
        <f t="shared" ca="1" si="153"/>
        <v>67</v>
      </c>
      <c r="AT80" s="119">
        <f t="shared" ca="1" si="153"/>
        <v>77</v>
      </c>
      <c r="AU80" s="119">
        <f t="shared" ca="1" si="153"/>
        <v>44</v>
      </c>
      <c r="AV80" s="119">
        <f t="shared" ca="1" si="153"/>
        <v>40</v>
      </c>
      <c r="AW80" s="119">
        <f t="shared" ca="1" si="153"/>
        <v>26</v>
      </c>
      <c r="AX80" s="119">
        <f t="shared" ca="1" si="153"/>
        <v>11</v>
      </c>
      <c r="AY80" s="119">
        <f t="shared" ca="1" si="153"/>
        <v>69</v>
      </c>
      <c r="AZ80" s="119">
        <f t="shared" ca="1" si="153"/>
        <v>55</v>
      </c>
      <c r="BA80" s="119">
        <f t="shared" ca="1" si="153"/>
        <v>30</v>
      </c>
      <c r="BB80" s="119">
        <f t="shared" ca="1" si="153"/>
        <v>19</v>
      </c>
      <c r="BC80" s="119">
        <f t="shared" ca="1" si="153"/>
        <v>15</v>
      </c>
      <c r="BD80" s="119">
        <f t="shared" ca="1" si="153"/>
        <v>31</v>
      </c>
      <c r="BE80" s="119">
        <f t="shared" ca="1" si="153"/>
        <v>52</v>
      </c>
      <c r="BF80" s="119">
        <f t="shared" ca="1" si="153"/>
        <v>27</v>
      </c>
      <c r="BG80" s="119">
        <f t="shared" ca="1" si="153"/>
        <v>73</v>
      </c>
      <c r="BH80" s="119">
        <f t="shared" ca="1" si="153"/>
        <v>56</v>
      </c>
      <c r="BI80" s="120">
        <f t="shared" ca="1" si="153"/>
        <v>18</v>
      </c>
    </row>
    <row r="81" spans="1:61" x14ac:dyDescent="0.2">
      <c r="A81" s="116">
        <v>78</v>
      </c>
      <c r="B81" s="117">
        <f t="shared" ref="B81:AG81" ca="1" si="154">IF(B178&gt;=MIN(B79,B80),IF((B178+1)&gt;=MAX(B79,B80),B178+2,B178+1),B178)</f>
        <v>7</v>
      </c>
      <c r="C81" s="117">
        <f t="shared" ca="1" si="154"/>
        <v>31</v>
      </c>
      <c r="D81" s="117">
        <f t="shared" ca="1" si="154"/>
        <v>77</v>
      </c>
      <c r="E81" s="117">
        <f t="shared" ca="1" si="154"/>
        <v>80</v>
      </c>
      <c r="F81" s="117">
        <f t="shared" ca="1" si="154"/>
        <v>78</v>
      </c>
      <c r="G81" s="117">
        <f t="shared" ca="1" si="154"/>
        <v>54</v>
      </c>
      <c r="H81" s="117">
        <f t="shared" ca="1" si="154"/>
        <v>25</v>
      </c>
      <c r="I81" s="117">
        <f t="shared" ca="1" si="154"/>
        <v>58</v>
      </c>
      <c r="J81" s="117">
        <f t="shared" ca="1" si="154"/>
        <v>64</v>
      </c>
      <c r="K81" s="117">
        <f t="shared" ca="1" si="154"/>
        <v>18</v>
      </c>
      <c r="L81" s="117">
        <f t="shared" ca="1" si="154"/>
        <v>31</v>
      </c>
      <c r="M81" s="117">
        <f t="shared" ca="1" si="154"/>
        <v>15</v>
      </c>
      <c r="N81" s="117">
        <f t="shared" ca="1" si="154"/>
        <v>66</v>
      </c>
      <c r="O81" s="117">
        <f t="shared" ca="1" si="154"/>
        <v>36</v>
      </c>
      <c r="P81" s="117">
        <f t="shared" ca="1" si="154"/>
        <v>42</v>
      </c>
      <c r="Q81" s="117">
        <f t="shared" ca="1" si="154"/>
        <v>11</v>
      </c>
      <c r="R81" s="117">
        <f t="shared" ca="1" si="154"/>
        <v>27</v>
      </c>
      <c r="S81" s="117">
        <f t="shared" ca="1" si="154"/>
        <v>29</v>
      </c>
      <c r="T81" s="117">
        <f t="shared" ca="1" si="154"/>
        <v>81</v>
      </c>
      <c r="U81" s="117">
        <f t="shared" ca="1" si="154"/>
        <v>11</v>
      </c>
      <c r="V81" s="117">
        <f t="shared" ca="1" si="154"/>
        <v>60</v>
      </c>
      <c r="W81" s="117">
        <f t="shared" ca="1" si="154"/>
        <v>4</v>
      </c>
      <c r="X81" s="117">
        <f t="shared" ca="1" si="154"/>
        <v>38</v>
      </c>
      <c r="Y81" s="117">
        <f t="shared" ca="1" si="154"/>
        <v>31</v>
      </c>
      <c r="Z81" s="117">
        <f t="shared" ca="1" si="154"/>
        <v>60</v>
      </c>
      <c r="AA81" s="117">
        <f t="shared" ca="1" si="154"/>
        <v>10</v>
      </c>
      <c r="AB81" s="117">
        <f t="shared" ca="1" si="154"/>
        <v>37</v>
      </c>
      <c r="AC81" s="117">
        <f t="shared" ca="1" si="154"/>
        <v>18</v>
      </c>
      <c r="AD81" s="117">
        <f t="shared" ca="1" si="154"/>
        <v>45</v>
      </c>
      <c r="AE81" s="117">
        <f t="shared" ca="1" si="154"/>
        <v>36</v>
      </c>
      <c r="AF81" s="117">
        <f t="shared" ca="1" si="154"/>
        <v>79</v>
      </c>
      <c r="AG81" s="117">
        <f t="shared" ca="1" si="154"/>
        <v>65</v>
      </c>
      <c r="AH81" s="117">
        <f t="shared" ref="AH81:BI81" ca="1" si="155">IF(AH178&gt;=MIN(AH79,AH80),IF((AH178+1)&gt;=MAX(AH79,AH80),AH178+2,AH178+1),AH178)</f>
        <v>65</v>
      </c>
      <c r="AI81" s="117">
        <f t="shared" ca="1" si="155"/>
        <v>12</v>
      </c>
      <c r="AJ81" s="117">
        <f t="shared" ca="1" si="155"/>
        <v>21</v>
      </c>
      <c r="AK81" s="117">
        <f t="shared" ca="1" si="155"/>
        <v>22</v>
      </c>
      <c r="AL81" s="117">
        <f t="shared" ca="1" si="155"/>
        <v>15</v>
      </c>
      <c r="AM81" s="117">
        <f t="shared" ca="1" si="155"/>
        <v>35</v>
      </c>
      <c r="AN81" s="117">
        <f t="shared" ca="1" si="155"/>
        <v>4</v>
      </c>
      <c r="AO81" s="117">
        <f t="shared" ca="1" si="155"/>
        <v>37</v>
      </c>
      <c r="AP81" s="117">
        <f t="shared" ca="1" si="155"/>
        <v>47</v>
      </c>
      <c r="AQ81" s="117">
        <f t="shared" ca="1" si="155"/>
        <v>51</v>
      </c>
      <c r="AR81" s="117">
        <f t="shared" ca="1" si="155"/>
        <v>20</v>
      </c>
      <c r="AS81" s="117">
        <f t="shared" ca="1" si="155"/>
        <v>8</v>
      </c>
      <c r="AT81" s="117">
        <f t="shared" ca="1" si="155"/>
        <v>49</v>
      </c>
      <c r="AU81" s="117">
        <f t="shared" ca="1" si="155"/>
        <v>56</v>
      </c>
      <c r="AV81" s="117">
        <f t="shared" ca="1" si="155"/>
        <v>37</v>
      </c>
      <c r="AW81" s="117">
        <f t="shared" ca="1" si="155"/>
        <v>61</v>
      </c>
      <c r="AX81" s="117">
        <f t="shared" ca="1" si="155"/>
        <v>27</v>
      </c>
      <c r="AY81" s="117">
        <f t="shared" ca="1" si="155"/>
        <v>57</v>
      </c>
      <c r="AZ81" s="117">
        <f t="shared" ca="1" si="155"/>
        <v>52</v>
      </c>
      <c r="BA81" s="117">
        <f t="shared" ca="1" si="155"/>
        <v>14</v>
      </c>
      <c r="BB81" s="117">
        <f t="shared" ca="1" si="155"/>
        <v>59</v>
      </c>
      <c r="BC81" s="117">
        <f t="shared" ca="1" si="155"/>
        <v>1</v>
      </c>
      <c r="BD81" s="117">
        <f t="shared" ca="1" si="155"/>
        <v>57</v>
      </c>
      <c r="BE81" s="117">
        <f t="shared" ca="1" si="155"/>
        <v>42</v>
      </c>
      <c r="BF81" s="117">
        <f t="shared" ca="1" si="155"/>
        <v>26</v>
      </c>
      <c r="BG81" s="117">
        <f t="shared" ca="1" si="155"/>
        <v>57</v>
      </c>
      <c r="BH81" s="117">
        <f t="shared" ca="1" si="155"/>
        <v>7</v>
      </c>
      <c r="BI81" s="118">
        <f t="shared" ca="1" si="155"/>
        <v>56</v>
      </c>
    </row>
    <row r="82" spans="1:61" x14ac:dyDescent="0.2">
      <c r="A82" s="116">
        <v>79</v>
      </c>
      <c r="B82" s="119">
        <f t="shared" ref="B82:AG82" ca="1" si="156">B179</f>
        <v>12</v>
      </c>
      <c r="C82" s="119">
        <f t="shared" ca="1" si="156"/>
        <v>63</v>
      </c>
      <c r="D82" s="119">
        <f t="shared" ca="1" si="156"/>
        <v>44</v>
      </c>
      <c r="E82" s="119">
        <f t="shared" ca="1" si="156"/>
        <v>16</v>
      </c>
      <c r="F82" s="119">
        <f t="shared" ca="1" si="156"/>
        <v>70</v>
      </c>
      <c r="G82" s="119">
        <f t="shared" ca="1" si="156"/>
        <v>15</v>
      </c>
      <c r="H82" s="119">
        <f t="shared" ca="1" si="156"/>
        <v>64</v>
      </c>
      <c r="I82" s="119">
        <f t="shared" ca="1" si="156"/>
        <v>61</v>
      </c>
      <c r="J82" s="119">
        <f t="shared" ca="1" si="156"/>
        <v>59</v>
      </c>
      <c r="K82" s="119">
        <f t="shared" ca="1" si="156"/>
        <v>47</v>
      </c>
      <c r="L82" s="119">
        <f t="shared" ca="1" si="156"/>
        <v>60</v>
      </c>
      <c r="M82" s="119">
        <f t="shared" ca="1" si="156"/>
        <v>74</v>
      </c>
      <c r="N82" s="119">
        <f t="shared" ca="1" si="156"/>
        <v>75</v>
      </c>
      <c r="O82" s="119">
        <f t="shared" ca="1" si="156"/>
        <v>15</v>
      </c>
      <c r="P82" s="119">
        <f t="shared" ca="1" si="156"/>
        <v>71</v>
      </c>
      <c r="Q82" s="119">
        <f t="shared" ca="1" si="156"/>
        <v>62</v>
      </c>
      <c r="R82" s="119">
        <f t="shared" ca="1" si="156"/>
        <v>45</v>
      </c>
      <c r="S82" s="119">
        <f t="shared" ca="1" si="156"/>
        <v>44</v>
      </c>
      <c r="T82" s="119">
        <f t="shared" ca="1" si="156"/>
        <v>37</v>
      </c>
      <c r="U82" s="119">
        <f t="shared" ca="1" si="156"/>
        <v>66</v>
      </c>
      <c r="V82" s="119">
        <f t="shared" ca="1" si="156"/>
        <v>55</v>
      </c>
      <c r="W82" s="119">
        <f t="shared" ca="1" si="156"/>
        <v>6</v>
      </c>
      <c r="X82" s="119">
        <f t="shared" ca="1" si="156"/>
        <v>51</v>
      </c>
      <c r="Y82" s="119">
        <f t="shared" ca="1" si="156"/>
        <v>67</v>
      </c>
      <c r="Z82" s="119">
        <f t="shared" ca="1" si="156"/>
        <v>33</v>
      </c>
      <c r="AA82" s="119">
        <f t="shared" ca="1" si="156"/>
        <v>24</v>
      </c>
      <c r="AB82" s="119">
        <f t="shared" ca="1" si="156"/>
        <v>45</v>
      </c>
      <c r="AC82" s="119">
        <f t="shared" ca="1" si="156"/>
        <v>4</v>
      </c>
      <c r="AD82" s="119">
        <f t="shared" ca="1" si="156"/>
        <v>47</v>
      </c>
      <c r="AE82" s="119">
        <f t="shared" ca="1" si="156"/>
        <v>68</v>
      </c>
      <c r="AF82" s="119">
        <f t="shared" ca="1" si="156"/>
        <v>35</v>
      </c>
      <c r="AG82" s="119">
        <f t="shared" ca="1" si="156"/>
        <v>24</v>
      </c>
      <c r="AH82" s="119">
        <f t="shared" ref="AH82:BI82" ca="1" si="157">AH179</f>
        <v>24</v>
      </c>
      <c r="AI82" s="119">
        <f t="shared" ca="1" si="157"/>
        <v>41</v>
      </c>
      <c r="AJ82" s="119">
        <f t="shared" ca="1" si="157"/>
        <v>40</v>
      </c>
      <c r="AK82" s="119">
        <f t="shared" ca="1" si="157"/>
        <v>7</v>
      </c>
      <c r="AL82" s="119">
        <f t="shared" ca="1" si="157"/>
        <v>14</v>
      </c>
      <c r="AM82" s="119">
        <f t="shared" ca="1" si="157"/>
        <v>22</v>
      </c>
      <c r="AN82" s="119">
        <f t="shared" ca="1" si="157"/>
        <v>46</v>
      </c>
      <c r="AO82" s="119">
        <f t="shared" ca="1" si="157"/>
        <v>25</v>
      </c>
      <c r="AP82" s="119">
        <f t="shared" ca="1" si="157"/>
        <v>2</v>
      </c>
      <c r="AQ82" s="119">
        <f t="shared" ca="1" si="157"/>
        <v>67</v>
      </c>
      <c r="AR82" s="119">
        <f t="shared" ca="1" si="157"/>
        <v>74</v>
      </c>
      <c r="AS82" s="119">
        <f t="shared" ca="1" si="157"/>
        <v>16</v>
      </c>
      <c r="AT82" s="119">
        <f t="shared" ca="1" si="157"/>
        <v>59</v>
      </c>
      <c r="AU82" s="119">
        <f t="shared" ca="1" si="157"/>
        <v>52</v>
      </c>
      <c r="AV82" s="119">
        <f t="shared" ca="1" si="157"/>
        <v>12</v>
      </c>
      <c r="AW82" s="119">
        <f t="shared" ca="1" si="157"/>
        <v>56</v>
      </c>
      <c r="AX82" s="119">
        <f t="shared" ca="1" si="157"/>
        <v>2</v>
      </c>
      <c r="AY82" s="119">
        <f t="shared" ca="1" si="157"/>
        <v>49</v>
      </c>
      <c r="AZ82" s="119">
        <f t="shared" ca="1" si="157"/>
        <v>32</v>
      </c>
      <c r="BA82" s="119">
        <f t="shared" ca="1" si="157"/>
        <v>61</v>
      </c>
      <c r="BB82" s="119">
        <f t="shared" ca="1" si="157"/>
        <v>4</v>
      </c>
      <c r="BC82" s="119">
        <f t="shared" ca="1" si="157"/>
        <v>24</v>
      </c>
      <c r="BD82" s="119">
        <f t="shared" ca="1" si="157"/>
        <v>45</v>
      </c>
      <c r="BE82" s="119">
        <f t="shared" ca="1" si="157"/>
        <v>11</v>
      </c>
      <c r="BF82" s="119">
        <f t="shared" ca="1" si="157"/>
        <v>41</v>
      </c>
      <c r="BG82" s="119">
        <f t="shared" ca="1" si="157"/>
        <v>9</v>
      </c>
      <c r="BH82" s="119">
        <f t="shared" ca="1" si="157"/>
        <v>58</v>
      </c>
      <c r="BI82" s="120">
        <f t="shared" ca="1" si="157"/>
        <v>50</v>
      </c>
    </row>
    <row r="83" spans="1:61" x14ac:dyDescent="0.2">
      <c r="A83" s="116">
        <v>80</v>
      </c>
      <c r="B83" s="117">
        <f t="shared" ref="B83:AG83" ca="1" si="158">IF(B180&gt;=B179,B180+1,B180)</f>
        <v>71</v>
      </c>
      <c r="C83" s="117">
        <f t="shared" ca="1" si="158"/>
        <v>39</v>
      </c>
      <c r="D83" s="117">
        <f t="shared" ca="1" si="158"/>
        <v>53</v>
      </c>
      <c r="E83" s="117">
        <f t="shared" ca="1" si="158"/>
        <v>31</v>
      </c>
      <c r="F83" s="117">
        <f t="shared" ca="1" si="158"/>
        <v>2</v>
      </c>
      <c r="G83" s="117">
        <f t="shared" ca="1" si="158"/>
        <v>21</v>
      </c>
      <c r="H83" s="117">
        <f t="shared" ca="1" si="158"/>
        <v>56</v>
      </c>
      <c r="I83" s="117">
        <f t="shared" ca="1" si="158"/>
        <v>71</v>
      </c>
      <c r="J83" s="117">
        <f t="shared" ca="1" si="158"/>
        <v>38</v>
      </c>
      <c r="K83" s="117">
        <f t="shared" ca="1" si="158"/>
        <v>34</v>
      </c>
      <c r="L83" s="117">
        <f t="shared" ca="1" si="158"/>
        <v>19</v>
      </c>
      <c r="M83" s="117">
        <f t="shared" ca="1" si="158"/>
        <v>23</v>
      </c>
      <c r="N83" s="117">
        <f t="shared" ca="1" si="158"/>
        <v>16</v>
      </c>
      <c r="O83" s="117">
        <f t="shared" ca="1" si="158"/>
        <v>33</v>
      </c>
      <c r="P83" s="117">
        <f t="shared" ca="1" si="158"/>
        <v>31</v>
      </c>
      <c r="Q83" s="117">
        <f t="shared" ca="1" si="158"/>
        <v>78</v>
      </c>
      <c r="R83" s="117">
        <f t="shared" ca="1" si="158"/>
        <v>39</v>
      </c>
      <c r="S83" s="117">
        <f t="shared" ca="1" si="158"/>
        <v>11</v>
      </c>
      <c r="T83" s="117">
        <f t="shared" ca="1" si="158"/>
        <v>71</v>
      </c>
      <c r="U83" s="117">
        <f t="shared" ca="1" si="158"/>
        <v>62</v>
      </c>
      <c r="V83" s="117">
        <f t="shared" ca="1" si="158"/>
        <v>81</v>
      </c>
      <c r="W83" s="117">
        <f t="shared" ca="1" si="158"/>
        <v>20</v>
      </c>
      <c r="X83" s="117">
        <f t="shared" ca="1" si="158"/>
        <v>66</v>
      </c>
      <c r="Y83" s="117">
        <f t="shared" ca="1" si="158"/>
        <v>54</v>
      </c>
      <c r="Z83" s="117">
        <f t="shared" ca="1" si="158"/>
        <v>57</v>
      </c>
      <c r="AA83" s="117">
        <f t="shared" ca="1" si="158"/>
        <v>35</v>
      </c>
      <c r="AB83" s="117">
        <f t="shared" ca="1" si="158"/>
        <v>70</v>
      </c>
      <c r="AC83" s="117">
        <f t="shared" ca="1" si="158"/>
        <v>19</v>
      </c>
      <c r="AD83" s="117">
        <f t="shared" ca="1" si="158"/>
        <v>36</v>
      </c>
      <c r="AE83" s="117">
        <f t="shared" ca="1" si="158"/>
        <v>20</v>
      </c>
      <c r="AF83" s="117">
        <f t="shared" ca="1" si="158"/>
        <v>27</v>
      </c>
      <c r="AG83" s="117">
        <f t="shared" ca="1" si="158"/>
        <v>79</v>
      </c>
      <c r="AH83" s="117">
        <f t="shared" ref="AH83:BI83" ca="1" si="159">IF(AH180&gt;=AH179,AH180+1,AH180)</f>
        <v>29</v>
      </c>
      <c r="AI83" s="117">
        <f t="shared" ca="1" si="159"/>
        <v>65</v>
      </c>
      <c r="AJ83" s="117">
        <f t="shared" ca="1" si="159"/>
        <v>79</v>
      </c>
      <c r="AK83" s="117">
        <f t="shared" ca="1" si="159"/>
        <v>64</v>
      </c>
      <c r="AL83" s="117">
        <f t="shared" ca="1" si="159"/>
        <v>81</v>
      </c>
      <c r="AM83" s="117">
        <f t="shared" ca="1" si="159"/>
        <v>33</v>
      </c>
      <c r="AN83" s="117">
        <f t="shared" ca="1" si="159"/>
        <v>14</v>
      </c>
      <c r="AO83" s="117">
        <f t="shared" ca="1" si="159"/>
        <v>41</v>
      </c>
      <c r="AP83" s="117">
        <f t="shared" ca="1" si="159"/>
        <v>28</v>
      </c>
      <c r="AQ83" s="117">
        <f t="shared" ca="1" si="159"/>
        <v>38</v>
      </c>
      <c r="AR83" s="117">
        <f t="shared" ca="1" si="159"/>
        <v>38</v>
      </c>
      <c r="AS83" s="117">
        <f t="shared" ca="1" si="159"/>
        <v>26</v>
      </c>
      <c r="AT83" s="117">
        <f t="shared" ca="1" si="159"/>
        <v>34</v>
      </c>
      <c r="AU83" s="117">
        <f t="shared" ca="1" si="159"/>
        <v>6</v>
      </c>
      <c r="AV83" s="117">
        <f t="shared" ca="1" si="159"/>
        <v>15</v>
      </c>
      <c r="AW83" s="117">
        <f t="shared" ca="1" si="159"/>
        <v>55</v>
      </c>
      <c r="AX83" s="117">
        <f t="shared" ca="1" si="159"/>
        <v>47</v>
      </c>
      <c r="AY83" s="117">
        <f t="shared" ca="1" si="159"/>
        <v>32</v>
      </c>
      <c r="AZ83" s="117">
        <f t="shared" ca="1" si="159"/>
        <v>46</v>
      </c>
      <c r="BA83" s="117">
        <f t="shared" ca="1" si="159"/>
        <v>79</v>
      </c>
      <c r="BB83" s="117">
        <f t="shared" ca="1" si="159"/>
        <v>9</v>
      </c>
      <c r="BC83" s="117">
        <f t="shared" ca="1" si="159"/>
        <v>62</v>
      </c>
      <c r="BD83" s="117">
        <f t="shared" ca="1" si="159"/>
        <v>22</v>
      </c>
      <c r="BE83" s="117">
        <f t="shared" ca="1" si="159"/>
        <v>80</v>
      </c>
      <c r="BF83" s="117">
        <f t="shared" ca="1" si="159"/>
        <v>62</v>
      </c>
      <c r="BG83" s="117">
        <f t="shared" ca="1" si="159"/>
        <v>43</v>
      </c>
      <c r="BH83" s="117">
        <f t="shared" ca="1" si="159"/>
        <v>33</v>
      </c>
      <c r="BI83" s="118">
        <f t="shared" ca="1" si="159"/>
        <v>81</v>
      </c>
    </row>
    <row r="84" spans="1:61" x14ac:dyDescent="0.2">
      <c r="A84" s="116">
        <v>81</v>
      </c>
      <c r="B84" s="119">
        <f t="shared" ref="B84:AG84" ca="1" si="160">IF(B181&gt;=MIN(B82,B83),IF((B181+1)&gt;=MAX(B82,B83),B181+2,B181+1),B181)</f>
        <v>28</v>
      </c>
      <c r="C84" s="119">
        <f t="shared" ca="1" si="160"/>
        <v>67</v>
      </c>
      <c r="D84" s="119">
        <f t="shared" ca="1" si="160"/>
        <v>26</v>
      </c>
      <c r="E84" s="119">
        <f t="shared" ca="1" si="160"/>
        <v>66</v>
      </c>
      <c r="F84" s="119">
        <f t="shared" ca="1" si="160"/>
        <v>68</v>
      </c>
      <c r="G84" s="119">
        <f t="shared" ca="1" si="160"/>
        <v>22</v>
      </c>
      <c r="H84" s="119">
        <f t="shared" ca="1" si="160"/>
        <v>41</v>
      </c>
      <c r="I84" s="119">
        <f t="shared" ca="1" si="160"/>
        <v>15</v>
      </c>
      <c r="J84" s="119">
        <f t="shared" ca="1" si="160"/>
        <v>15</v>
      </c>
      <c r="K84" s="119">
        <f t="shared" ca="1" si="160"/>
        <v>27</v>
      </c>
      <c r="L84" s="119">
        <f t="shared" ca="1" si="160"/>
        <v>12</v>
      </c>
      <c r="M84" s="119">
        <f t="shared" ca="1" si="160"/>
        <v>36</v>
      </c>
      <c r="N84" s="119">
        <f t="shared" ca="1" si="160"/>
        <v>48</v>
      </c>
      <c r="O84" s="119">
        <f t="shared" ca="1" si="160"/>
        <v>76</v>
      </c>
      <c r="P84" s="119">
        <f t="shared" ca="1" si="160"/>
        <v>48</v>
      </c>
      <c r="Q84" s="119">
        <f t="shared" ca="1" si="160"/>
        <v>1</v>
      </c>
      <c r="R84" s="119">
        <f t="shared" ca="1" si="160"/>
        <v>52</v>
      </c>
      <c r="S84" s="119">
        <f t="shared" ca="1" si="160"/>
        <v>66</v>
      </c>
      <c r="T84" s="119">
        <f t="shared" ca="1" si="160"/>
        <v>19</v>
      </c>
      <c r="U84" s="119">
        <f t="shared" ca="1" si="160"/>
        <v>28</v>
      </c>
      <c r="V84" s="119">
        <f t="shared" ca="1" si="160"/>
        <v>47</v>
      </c>
      <c r="W84" s="119">
        <f t="shared" ca="1" si="160"/>
        <v>2</v>
      </c>
      <c r="X84" s="119">
        <f t="shared" ca="1" si="160"/>
        <v>49</v>
      </c>
      <c r="Y84" s="119">
        <f t="shared" ca="1" si="160"/>
        <v>48</v>
      </c>
      <c r="Z84" s="119">
        <f t="shared" ca="1" si="160"/>
        <v>59</v>
      </c>
      <c r="AA84" s="119">
        <f t="shared" ca="1" si="160"/>
        <v>4</v>
      </c>
      <c r="AB84" s="119">
        <f t="shared" ca="1" si="160"/>
        <v>57</v>
      </c>
      <c r="AC84" s="119">
        <f t="shared" ca="1" si="160"/>
        <v>24</v>
      </c>
      <c r="AD84" s="119">
        <f t="shared" ca="1" si="160"/>
        <v>12</v>
      </c>
      <c r="AE84" s="119">
        <f t="shared" ca="1" si="160"/>
        <v>22</v>
      </c>
      <c r="AF84" s="119">
        <f t="shared" ca="1" si="160"/>
        <v>67</v>
      </c>
      <c r="AG84" s="119">
        <f t="shared" ca="1" si="160"/>
        <v>51</v>
      </c>
      <c r="AH84" s="119">
        <f t="shared" ref="AH84:BI84" ca="1" si="161">IF(AH181&gt;=MIN(AH82,AH83),IF((AH181+1)&gt;=MAX(AH82,AH83),AH181+2,AH181+1),AH181)</f>
        <v>9</v>
      </c>
      <c r="AI84" s="119">
        <f t="shared" ca="1" si="161"/>
        <v>18</v>
      </c>
      <c r="AJ84" s="119">
        <f t="shared" ca="1" si="161"/>
        <v>22</v>
      </c>
      <c r="AK84" s="119">
        <f t="shared" ca="1" si="161"/>
        <v>4</v>
      </c>
      <c r="AL84" s="119">
        <f t="shared" ca="1" si="161"/>
        <v>52</v>
      </c>
      <c r="AM84" s="119">
        <f t="shared" ca="1" si="161"/>
        <v>73</v>
      </c>
      <c r="AN84" s="119">
        <f t="shared" ca="1" si="161"/>
        <v>66</v>
      </c>
      <c r="AO84" s="119">
        <f t="shared" ca="1" si="161"/>
        <v>28</v>
      </c>
      <c r="AP84" s="119">
        <f t="shared" ca="1" si="161"/>
        <v>26</v>
      </c>
      <c r="AQ84" s="119">
        <f t="shared" ca="1" si="161"/>
        <v>61</v>
      </c>
      <c r="AR84" s="119">
        <f t="shared" ca="1" si="161"/>
        <v>8</v>
      </c>
      <c r="AS84" s="119">
        <f t="shared" ca="1" si="161"/>
        <v>28</v>
      </c>
      <c r="AT84" s="119">
        <f t="shared" ca="1" si="161"/>
        <v>36</v>
      </c>
      <c r="AU84" s="119">
        <f t="shared" ca="1" si="161"/>
        <v>32</v>
      </c>
      <c r="AV84" s="119">
        <f t="shared" ca="1" si="161"/>
        <v>70</v>
      </c>
      <c r="AW84" s="119">
        <f t="shared" ca="1" si="161"/>
        <v>40</v>
      </c>
      <c r="AX84" s="119">
        <f t="shared" ca="1" si="161"/>
        <v>11</v>
      </c>
      <c r="AY84" s="119">
        <f t="shared" ca="1" si="161"/>
        <v>25</v>
      </c>
      <c r="AZ84" s="119">
        <f t="shared" ca="1" si="161"/>
        <v>22</v>
      </c>
      <c r="BA84" s="119">
        <f t="shared" ca="1" si="161"/>
        <v>42</v>
      </c>
      <c r="BB84" s="119">
        <f t="shared" ca="1" si="161"/>
        <v>61</v>
      </c>
      <c r="BC84" s="119">
        <f t="shared" ca="1" si="161"/>
        <v>70</v>
      </c>
      <c r="BD84" s="119">
        <f t="shared" ca="1" si="161"/>
        <v>8</v>
      </c>
      <c r="BE84" s="119">
        <f t="shared" ca="1" si="161"/>
        <v>19</v>
      </c>
      <c r="BF84" s="119">
        <f t="shared" ca="1" si="161"/>
        <v>64</v>
      </c>
      <c r="BG84" s="119">
        <f t="shared" ca="1" si="161"/>
        <v>32</v>
      </c>
      <c r="BH84" s="119">
        <f t="shared" ca="1" si="161"/>
        <v>81</v>
      </c>
      <c r="BI84" s="120">
        <f t="shared" ca="1" si="161"/>
        <v>58</v>
      </c>
    </row>
    <row r="85" spans="1:61" x14ac:dyDescent="0.2">
      <c r="A85" s="116">
        <v>82</v>
      </c>
      <c r="B85" s="117">
        <f t="shared" ref="B85:AG85" ca="1" si="162">B182</f>
        <v>64</v>
      </c>
      <c r="C85" s="117">
        <f t="shared" ca="1" si="162"/>
        <v>80</v>
      </c>
      <c r="D85" s="117">
        <f t="shared" ca="1" si="162"/>
        <v>46</v>
      </c>
      <c r="E85" s="117">
        <f t="shared" ca="1" si="162"/>
        <v>45</v>
      </c>
      <c r="F85" s="117">
        <f t="shared" ca="1" si="162"/>
        <v>19</v>
      </c>
      <c r="G85" s="117">
        <f t="shared" ca="1" si="162"/>
        <v>7</v>
      </c>
      <c r="H85" s="117">
        <f t="shared" ca="1" si="162"/>
        <v>46</v>
      </c>
      <c r="I85" s="117">
        <f t="shared" ca="1" si="162"/>
        <v>19</v>
      </c>
      <c r="J85" s="117">
        <f t="shared" ca="1" si="162"/>
        <v>65</v>
      </c>
      <c r="K85" s="117">
        <f t="shared" ca="1" si="162"/>
        <v>36</v>
      </c>
      <c r="L85" s="117">
        <f t="shared" ca="1" si="162"/>
        <v>80</v>
      </c>
      <c r="M85" s="117">
        <f t="shared" ca="1" si="162"/>
        <v>72</v>
      </c>
      <c r="N85" s="117">
        <f t="shared" ca="1" si="162"/>
        <v>38</v>
      </c>
      <c r="O85" s="117">
        <f t="shared" ca="1" si="162"/>
        <v>63</v>
      </c>
      <c r="P85" s="117">
        <f t="shared" ca="1" si="162"/>
        <v>22</v>
      </c>
      <c r="Q85" s="117">
        <f t="shared" ca="1" si="162"/>
        <v>18</v>
      </c>
      <c r="R85" s="117">
        <f t="shared" ca="1" si="162"/>
        <v>57</v>
      </c>
      <c r="S85" s="117">
        <f t="shared" ca="1" si="162"/>
        <v>9</v>
      </c>
      <c r="T85" s="117">
        <f t="shared" ca="1" si="162"/>
        <v>5</v>
      </c>
      <c r="U85" s="117">
        <f t="shared" ca="1" si="162"/>
        <v>78</v>
      </c>
      <c r="V85" s="117">
        <f t="shared" ca="1" si="162"/>
        <v>36</v>
      </c>
      <c r="W85" s="117">
        <f t="shared" ca="1" si="162"/>
        <v>31</v>
      </c>
      <c r="X85" s="117">
        <f t="shared" ca="1" si="162"/>
        <v>80</v>
      </c>
      <c r="Y85" s="117">
        <f t="shared" ca="1" si="162"/>
        <v>24</v>
      </c>
      <c r="Z85" s="117">
        <f t="shared" ca="1" si="162"/>
        <v>76</v>
      </c>
      <c r="AA85" s="117">
        <f t="shared" ca="1" si="162"/>
        <v>10</v>
      </c>
      <c r="AB85" s="117">
        <f t="shared" ca="1" si="162"/>
        <v>6</v>
      </c>
      <c r="AC85" s="117">
        <f t="shared" ca="1" si="162"/>
        <v>10</v>
      </c>
      <c r="AD85" s="117">
        <f t="shared" ca="1" si="162"/>
        <v>37</v>
      </c>
      <c r="AE85" s="117">
        <f t="shared" ca="1" si="162"/>
        <v>22</v>
      </c>
      <c r="AF85" s="117">
        <f t="shared" ca="1" si="162"/>
        <v>44</v>
      </c>
      <c r="AG85" s="117">
        <f t="shared" ca="1" si="162"/>
        <v>58</v>
      </c>
      <c r="AH85" s="117">
        <f t="shared" ref="AH85:BI85" ca="1" si="163">AH182</f>
        <v>36</v>
      </c>
      <c r="AI85" s="117">
        <f t="shared" ca="1" si="163"/>
        <v>7</v>
      </c>
      <c r="AJ85" s="117">
        <f t="shared" ca="1" si="163"/>
        <v>35</v>
      </c>
      <c r="AK85" s="117">
        <f t="shared" ca="1" si="163"/>
        <v>36</v>
      </c>
      <c r="AL85" s="117">
        <f t="shared" ca="1" si="163"/>
        <v>15</v>
      </c>
      <c r="AM85" s="117">
        <f t="shared" ca="1" si="163"/>
        <v>41</v>
      </c>
      <c r="AN85" s="117">
        <f t="shared" ca="1" si="163"/>
        <v>8</v>
      </c>
      <c r="AO85" s="117">
        <f t="shared" ca="1" si="163"/>
        <v>20</v>
      </c>
      <c r="AP85" s="117">
        <f t="shared" ca="1" si="163"/>
        <v>33</v>
      </c>
      <c r="AQ85" s="117">
        <f t="shared" ca="1" si="163"/>
        <v>60</v>
      </c>
      <c r="AR85" s="117">
        <f t="shared" ca="1" si="163"/>
        <v>55</v>
      </c>
      <c r="AS85" s="117">
        <f t="shared" ca="1" si="163"/>
        <v>60</v>
      </c>
      <c r="AT85" s="117">
        <f t="shared" ca="1" si="163"/>
        <v>55</v>
      </c>
      <c r="AU85" s="117">
        <f t="shared" ca="1" si="163"/>
        <v>57</v>
      </c>
      <c r="AV85" s="117">
        <f t="shared" ca="1" si="163"/>
        <v>40</v>
      </c>
      <c r="AW85" s="117">
        <f t="shared" ca="1" si="163"/>
        <v>3</v>
      </c>
      <c r="AX85" s="117">
        <f t="shared" ca="1" si="163"/>
        <v>17</v>
      </c>
      <c r="AY85" s="117">
        <f t="shared" ca="1" si="163"/>
        <v>54</v>
      </c>
      <c r="AZ85" s="117">
        <f t="shared" ca="1" si="163"/>
        <v>20</v>
      </c>
      <c r="BA85" s="117">
        <f t="shared" ca="1" si="163"/>
        <v>40</v>
      </c>
      <c r="BB85" s="117">
        <f t="shared" ca="1" si="163"/>
        <v>72</v>
      </c>
      <c r="BC85" s="117">
        <f t="shared" ca="1" si="163"/>
        <v>66</v>
      </c>
      <c r="BD85" s="117">
        <f t="shared" ca="1" si="163"/>
        <v>41</v>
      </c>
      <c r="BE85" s="117">
        <f t="shared" ca="1" si="163"/>
        <v>52</v>
      </c>
      <c r="BF85" s="117">
        <f t="shared" ca="1" si="163"/>
        <v>80</v>
      </c>
      <c r="BG85" s="117">
        <f t="shared" ca="1" si="163"/>
        <v>52</v>
      </c>
      <c r="BH85" s="117">
        <f t="shared" ca="1" si="163"/>
        <v>80</v>
      </c>
      <c r="BI85" s="118">
        <f t="shared" ca="1" si="163"/>
        <v>30</v>
      </c>
    </row>
    <row r="86" spans="1:61" x14ac:dyDescent="0.2">
      <c r="A86" s="116">
        <v>83</v>
      </c>
      <c r="B86" s="119">
        <f t="shared" ref="B86:AG86" ca="1" si="164">IF(B183&gt;=B182,B183+1,B183)</f>
        <v>72</v>
      </c>
      <c r="C86" s="119">
        <f t="shared" ca="1" si="164"/>
        <v>32</v>
      </c>
      <c r="D86" s="119">
        <f t="shared" ca="1" si="164"/>
        <v>17</v>
      </c>
      <c r="E86" s="119">
        <f t="shared" ca="1" si="164"/>
        <v>58</v>
      </c>
      <c r="F86" s="119">
        <f t="shared" ca="1" si="164"/>
        <v>5</v>
      </c>
      <c r="G86" s="119">
        <f t="shared" ca="1" si="164"/>
        <v>58</v>
      </c>
      <c r="H86" s="119">
        <f t="shared" ca="1" si="164"/>
        <v>24</v>
      </c>
      <c r="I86" s="119">
        <f t="shared" ca="1" si="164"/>
        <v>64</v>
      </c>
      <c r="J86" s="119">
        <f t="shared" ca="1" si="164"/>
        <v>2</v>
      </c>
      <c r="K86" s="119">
        <f t="shared" ca="1" si="164"/>
        <v>26</v>
      </c>
      <c r="L86" s="119">
        <f t="shared" ca="1" si="164"/>
        <v>27</v>
      </c>
      <c r="M86" s="119">
        <f t="shared" ca="1" si="164"/>
        <v>70</v>
      </c>
      <c r="N86" s="119">
        <f t="shared" ca="1" si="164"/>
        <v>51</v>
      </c>
      <c r="O86" s="119">
        <f t="shared" ca="1" si="164"/>
        <v>64</v>
      </c>
      <c r="P86" s="119">
        <f t="shared" ca="1" si="164"/>
        <v>38</v>
      </c>
      <c r="Q86" s="119">
        <f t="shared" ca="1" si="164"/>
        <v>46</v>
      </c>
      <c r="R86" s="119">
        <f t="shared" ca="1" si="164"/>
        <v>13</v>
      </c>
      <c r="S86" s="119">
        <f t="shared" ca="1" si="164"/>
        <v>72</v>
      </c>
      <c r="T86" s="119">
        <f t="shared" ca="1" si="164"/>
        <v>14</v>
      </c>
      <c r="U86" s="119">
        <f t="shared" ca="1" si="164"/>
        <v>57</v>
      </c>
      <c r="V86" s="119">
        <f t="shared" ca="1" si="164"/>
        <v>48</v>
      </c>
      <c r="W86" s="119">
        <f t="shared" ca="1" si="164"/>
        <v>78</v>
      </c>
      <c r="X86" s="119">
        <f t="shared" ca="1" si="164"/>
        <v>25</v>
      </c>
      <c r="Y86" s="119">
        <f t="shared" ca="1" si="164"/>
        <v>53</v>
      </c>
      <c r="Z86" s="119">
        <f t="shared" ca="1" si="164"/>
        <v>5</v>
      </c>
      <c r="AA86" s="119">
        <f t="shared" ca="1" si="164"/>
        <v>12</v>
      </c>
      <c r="AB86" s="119">
        <f t="shared" ca="1" si="164"/>
        <v>53</v>
      </c>
      <c r="AC86" s="119">
        <f t="shared" ca="1" si="164"/>
        <v>73</v>
      </c>
      <c r="AD86" s="119">
        <f t="shared" ca="1" si="164"/>
        <v>7</v>
      </c>
      <c r="AE86" s="119">
        <f t="shared" ca="1" si="164"/>
        <v>28</v>
      </c>
      <c r="AF86" s="119">
        <f t="shared" ca="1" si="164"/>
        <v>9</v>
      </c>
      <c r="AG86" s="119">
        <f t="shared" ca="1" si="164"/>
        <v>21</v>
      </c>
      <c r="AH86" s="119">
        <f t="shared" ref="AH86:BI86" ca="1" si="165">IF(AH183&gt;=AH182,AH183+1,AH183)</f>
        <v>38</v>
      </c>
      <c r="AI86" s="119">
        <f t="shared" ca="1" si="165"/>
        <v>44</v>
      </c>
      <c r="AJ86" s="119">
        <f t="shared" ca="1" si="165"/>
        <v>61</v>
      </c>
      <c r="AK86" s="119">
        <f t="shared" ca="1" si="165"/>
        <v>41</v>
      </c>
      <c r="AL86" s="119">
        <f t="shared" ca="1" si="165"/>
        <v>50</v>
      </c>
      <c r="AM86" s="119">
        <f t="shared" ca="1" si="165"/>
        <v>23</v>
      </c>
      <c r="AN86" s="119">
        <f t="shared" ca="1" si="165"/>
        <v>6</v>
      </c>
      <c r="AO86" s="119">
        <f t="shared" ca="1" si="165"/>
        <v>73</v>
      </c>
      <c r="AP86" s="119">
        <f t="shared" ca="1" si="165"/>
        <v>29</v>
      </c>
      <c r="AQ86" s="119">
        <f t="shared" ca="1" si="165"/>
        <v>75</v>
      </c>
      <c r="AR86" s="119">
        <f t="shared" ca="1" si="165"/>
        <v>75</v>
      </c>
      <c r="AS86" s="119">
        <f t="shared" ca="1" si="165"/>
        <v>29</v>
      </c>
      <c r="AT86" s="119">
        <f t="shared" ca="1" si="165"/>
        <v>77</v>
      </c>
      <c r="AU86" s="119">
        <f t="shared" ca="1" si="165"/>
        <v>24</v>
      </c>
      <c r="AV86" s="119">
        <f t="shared" ca="1" si="165"/>
        <v>71</v>
      </c>
      <c r="AW86" s="119">
        <f t="shared" ca="1" si="165"/>
        <v>60</v>
      </c>
      <c r="AX86" s="119">
        <f t="shared" ca="1" si="165"/>
        <v>58</v>
      </c>
      <c r="AY86" s="119">
        <f t="shared" ca="1" si="165"/>
        <v>5</v>
      </c>
      <c r="AZ86" s="119">
        <f t="shared" ca="1" si="165"/>
        <v>76</v>
      </c>
      <c r="BA86" s="119">
        <f t="shared" ca="1" si="165"/>
        <v>61</v>
      </c>
      <c r="BB86" s="119">
        <f t="shared" ca="1" si="165"/>
        <v>33</v>
      </c>
      <c r="BC86" s="119">
        <f t="shared" ca="1" si="165"/>
        <v>57</v>
      </c>
      <c r="BD86" s="119">
        <f t="shared" ca="1" si="165"/>
        <v>39</v>
      </c>
      <c r="BE86" s="119">
        <f t="shared" ca="1" si="165"/>
        <v>80</v>
      </c>
      <c r="BF86" s="119">
        <f t="shared" ca="1" si="165"/>
        <v>79</v>
      </c>
      <c r="BG86" s="119">
        <f t="shared" ca="1" si="165"/>
        <v>62</v>
      </c>
      <c r="BH86" s="119">
        <f t="shared" ca="1" si="165"/>
        <v>57</v>
      </c>
      <c r="BI86" s="120">
        <f t="shared" ca="1" si="165"/>
        <v>11</v>
      </c>
    </row>
    <row r="87" spans="1:61" x14ac:dyDescent="0.2">
      <c r="A87" s="116">
        <v>84</v>
      </c>
      <c r="B87" s="117">
        <f t="shared" ref="B87:AG87" ca="1" si="166">IF(B184&gt;=MIN(B85,B86),IF((B184+1)&gt;=MAX(B85,B86),B184+2,B184+1),B184)</f>
        <v>19</v>
      </c>
      <c r="C87" s="117">
        <f t="shared" ca="1" si="166"/>
        <v>16</v>
      </c>
      <c r="D87" s="117">
        <f t="shared" ca="1" si="166"/>
        <v>34</v>
      </c>
      <c r="E87" s="117">
        <f t="shared" ca="1" si="166"/>
        <v>10</v>
      </c>
      <c r="F87" s="117">
        <f t="shared" ca="1" si="166"/>
        <v>59</v>
      </c>
      <c r="G87" s="117">
        <f t="shared" ca="1" si="166"/>
        <v>79</v>
      </c>
      <c r="H87" s="117">
        <f t="shared" ca="1" si="166"/>
        <v>66</v>
      </c>
      <c r="I87" s="117">
        <f t="shared" ca="1" si="166"/>
        <v>53</v>
      </c>
      <c r="J87" s="117">
        <f t="shared" ca="1" si="166"/>
        <v>32</v>
      </c>
      <c r="K87" s="117">
        <f t="shared" ca="1" si="166"/>
        <v>44</v>
      </c>
      <c r="L87" s="117">
        <f t="shared" ca="1" si="166"/>
        <v>53</v>
      </c>
      <c r="M87" s="117">
        <f t="shared" ca="1" si="166"/>
        <v>43</v>
      </c>
      <c r="N87" s="117">
        <f t="shared" ca="1" si="166"/>
        <v>62</v>
      </c>
      <c r="O87" s="117">
        <f t="shared" ca="1" si="166"/>
        <v>46</v>
      </c>
      <c r="P87" s="117">
        <f t="shared" ca="1" si="166"/>
        <v>25</v>
      </c>
      <c r="Q87" s="117">
        <f t="shared" ca="1" si="166"/>
        <v>68</v>
      </c>
      <c r="R87" s="117">
        <f t="shared" ca="1" si="166"/>
        <v>23</v>
      </c>
      <c r="S87" s="117">
        <f t="shared" ca="1" si="166"/>
        <v>37</v>
      </c>
      <c r="T87" s="117">
        <f t="shared" ca="1" si="166"/>
        <v>3</v>
      </c>
      <c r="U87" s="117">
        <f t="shared" ca="1" si="166"/>
        <v>39</v>
      </c>
      <c r="V87" s="117">
        <f t="shared" ca="1" si="166"/>
        <v>8</v>
      </c>
      <c r="W87" s="117">
        <f t="shared" ca="1" si="166"/>
        <v>74</v>
      </c>
      <c r="X87" s="117">
        <f t="shared" ca="1" si="166"/>
        <v>71</v>
      </c>
      <c r="Y87" s="117">
        <f t="shared" ca="1" si="166"/>
        <v>15</v>
      </c>
      <c r="Z87" s="117">
        <f t="shared" ca="1" si="166"/>
        <v>77</v>
      </c>
      <c r="AA87" s="117">
        <f t="shared" ca="1" si="166"/>
        <v>36</v>
      </c>
      <c r="AB87" s="117">
        <f t="shared" ca="1" si="166"/>
        <v>43</v>
      </c>
      <c r="AC87" s="117">
        <f t="shared" ca="1" si="166"/>
        <v>50</v>
      </c>
      <c r="AD87" s="117">
        <f t="shared" ca="1" si="166"/>
        <v>77</v>
      </c>
      <c r="AE87" s="117">
        <f t="shared" ca="1" si="166"/>
        <v>52</v>
      </c>
      <c r="AF87" s="117">
        <f t="shared" ca="1" si="166"/>
        <v>58</v>
      </c>
      <c r="AG87" s="117">
        <f t="shared" ca="1" si="166"/>
        <v>63</v>
      </c>
      <c r="AH87" s="117">
        <f t="shared" ref="AH87:BI87" ca="1" si="167">IF(AH184&gt;=MIN(AH85,AH86),IF((AH184+1)&gt;=MAX(AH85,AH86),AH184+2,AH184+1),AH184)</f>
        <v>14</v>
      </c>
      <c r="AI87" s="117">
        <f t="shared" ca="1" si="167"/>
        <v>58</v>
      </c>
      <c r="AJ87" s="117">
        <f t="shared" ca="1" si="167"/>
        <v>7</v>
      </c>
      <c r="AK87" s="117">
        <f t="shared" ca="1" si="167"/>
        <v>75</v>
      </c>
      <c r="AL87" s="117">
        <f t="shared" ca="1" si="167"/>
        <v>28</v>
      </c>
      <c r="AM87" s="117">
        <f t="shared" ca="1" si="167"/>
        <v>35</v>
      </c>
      <c r="AN87" s="117">
        <f t="shared" ca="1" si="167"/>
        <v>4</v>
      </c>
      <c r="AO87" s="117">
        <f t="shared" ca="1" si="167"/>
        <v>40</v>
      </c>
      <c r="AP87" s="117">
        <f t="shared" ca="1" si="167"/>
        <v>60</v>
      </c>
      <c r="AQ87" s="117">
        <f t="shared" ca="1" si="167"/>
        <v>52</v>
      </c>
      <c r="AR87" s="117">
        <f t="shared" ca="1" si="167"/>
        <v>31</v>
      </c>
      <c r="AS87" s="117">
        <f t="shared" ca="1" si="167"/>
        <v>44</v>
      </c>
      <c r="AT87" s="117">
        <f t="shared" ca="1" si="167"/>
        <v>76</v>
      </c>
      <c r="AU87" s="117">
        <f t="shared" ca="1" si="167"/>
        <v>41</v>
      </c>
      <c r="AV87" s="117">
        <f t="shared" ca="1" si="167"/>
        <v>45</v>
      </c>
      <c r="AW87" s="117">
        <f t="shared" ca="1" si="167"/>
        <v>79</v>
      </c>
      <c r="AX87" s="117">
        <f t="shared" ca="1" si="167"/>
        <v>28</v>
      </c>
      <c r="AY87" s="117">
        <f t="shared" ca="1" si="167"/>
        <v>71</v>
      </c>
      <c r="AZ87" s="117">
        <f t="shared" ca="1" si="167"/>
        <v>80</v>
      </c>
      <c r="BA87" s="117">
        <f t="shared" ca="1" si="167"/>
        <v>32</v>
      </c>
      <c r="BB87" s="117">
        <f t="shared" ca="1" si="167"/>
        <v>79</v>
      </c>
      <c r="BC87" s="117">
        <f t="shared" ca="1" si="167"/>
        <v>44</v>
      </c>
      <c r="BD87" s="117">
        <f t="shared" ca="1" si="167"/>
        <v>34</v>
      </c>
      <c r="BE87" s="117">
        <f t="shared" ca="1" si="167"/>
        <v>81</v>
      </c>
      <c r="BF87" s="117">
        <f t="shared" ca="1" si="167"/>
        <v>45</v>
      </c>
      <c r="BG87" s="117">
        <f t="shared" ca="1" si="167"/>
        <v>42</v>
      </c>
      <c r="BH87" s="117">
        <f t="shared" ca="1" si="167"/>
        <v>12</v>
      </c>
      <c r="BI87" s="118">
        <f t="shared" ca="1" si="167"/>
        <v>36</v>
      </c>
    </row>
    <row r="88" spans="1:61" x14ac:dyDescent="0.2">
      <c r="A88" s="116">
        <v>85</v>
      </c>
      <c r="B88" s="119">
        <f t="shared" ref="B88:AG88" ca="1" si="168">B185</f>
        <v>58</v>
      </c>
      <c r="C88" s="119">
        <f t="shared" ca="1" si="168"/>
        <v>73</v>
      </c>
      <c r="D88" s="119">
        <f t="shared" ca="1" si="168"/>
        <v>16</v>
      </c>
      <c r="E88" s="119">
        <f t="shared" ca="1" si="168"/>
        <v>6</v>
      </c>
      <c r="F88" s="119">
        <f t="shared" ca="1" si="168"/>
        <v>57</v>
      </c>
      <c r="G88" s="119">
        <f t="shared" ca="1" si="168"/>
        <v>80</v>
      </c>
      <c r="H88" s="119">
        <f t="shared" ca="1" si="168"/>
        <v>10</v>
      </c>
      <c r="I88" s="119">
        <f t="shared" ca="1" si="168"/>
        <v>30</v>
      </c>
      <c r="J88" s="119">
        <f t="shared" ca="1" si="168"/>
        <v>16</v>
      </c>
      <c r="K88" s="119">
        <f t="shared" ca="1" si="168"/>
        <v>46</v>
      </c>
      <c r="L88" s="119">
        <f t="shared" ca="1" si="168"/>
        <v>14</v>
      </c>
      <c r="M88" s="119">
        <f t="shared" ca="1" si="168"/>
        <v>4</v>
      </c>
      <c r="N88" s="119">
        <f t="shared" ca="1" si="168"/>
        <v>48</v>
      </c>
      <c r="O88" s="119">
        <f t="shared" ca="1" si="168"/>
        <v>75</v>
      </c>
      <c r="P88" s="119">
        <f t="shared" ca="1" si="168"/>
        <v>79</v>
      </c>
      <c r="Q88" s="119">
        <f t="shared" ca="1" si="168"/>
        <v>12</v>
      </c>
      <c r="R88" s="119">
        <f t="shared" ca="1" si="168"/>
        <v>78</v>
      </c>
      <c r="S88" s="119">
        <f t="shared" ca="1" si="168"/>
        <v>62</v>
      </c>
      <c r="T88" s="119">
        <f t="shared" ca="1" si="168"/>
        <v>51</v>
      </c>
      <c r="U88" s="119">
        <f t="shared" ca="1" si="168"/>
        <v>8</v>
      </c>
      <c r="V88" s="119">
        <f t="shared" ca="1" si="168"/>
        <v>74</v>
      </c>
      <c r="W88" s="119">
        <f t="shared" ca="1" si="168"/>
        <v>5</v>
      </c>
      <c r="X88" s="119">
        <f t="shared" ca="1" si="168"/>
        <v>41</v>
      </c>
      <c r="Y88" s="119">
        <f t="shared" ca="1" si="168"/>
        <v>48</v>
      </c>
      <c r="Z88" s="119">
        <f t="shared" ca="1" si="168"/>
        <v>74</v>
      </c>
      <c r="AA88" s="119">
        <f t="shared" ca="1" si="168"/>
        <v>78</v>
      </c>
      <c r="AB88" s="119">
        <f t="shared" ca="1" si="168"/>
        <v>68</v>
      </c>
      <c r="AC88" s="119">
        <f t="shared" ca="1" si="168"/>
        <v>81</v>
      </c>
      <c r="AD88" s="119">
        <f t="shared" ca="1" si="168"/>
        <v>48</v>
      </c>
      <c r="AE88" s="119">
        <f t="shared" ca="1" si="168"/>
        <v>44</v>
      </c>
      <c r="AF88" s="119">
        <f t="shared" ca="1" si="168"/>
        <v>46</v>
      </c>
      <c r="AG88" s="119">
        <f t="shared" ca="1" si="168"/>
        <v>4</v>
      </c>
      <c r="AH88" s="119">
        <f t="shared" ref="AH88:BI88" ca="1" si="169">AH185</f>
        <v>67</v>
      </c>
      <c r="AI88" s="119">
        <f t="shared" ca="1" si="169"/>
        <v>81</v>
      </c>
      <c r="AJ88" s="119">
        <f t="shared" ca="1" si="169"/>
        <v>74</v>
      </c>
      <c r="AK88" s="119">
        <f t="shared" ca="1" si="169"/>
        <v>35</v>
      </c>
      <c r="AL88" s="119">
        <f t="shared" ca="1" si="169"/>
        <v>18</v>
      </c>
      <c r="AM88" s="119">
        <f t="shared" ca="1" si="169"/>
        <v>18</v>
      </c>
      <c r="AN88" s="119">
        <f t="shared" ca="1" si="169"/>
        <v>63</v>
      </c>
      <c r="AO88" s="119">
        <f t="shared" ca="1" si="169"/>
        <v>80</v>
      </c>
      <c r="AP88" s="119">
        <f t="shared" ca="1" si="169"/>
        <v>6</v>
      </c>
      <c r="AQ88" s="119">
        <f t="shared" ca="1" si="169"/>
        <v>20</v>
      </c>
      <c r="AR88" s="119">
        <f t="shared" ca="1" si="169"/>
        <v>53</v>
      </c>
      <c r="AS88" s="119">
        <f t="shared" ca="1" si="169"/>
        <v>14</v>
      </c>
      <c r="AT88" s="119">
        <f t="shared" ca="1" si="169"/>
        <v>57</v>
      </c>
      <c r="AU88" s="119">
        <f t="shared" ca="1" si="169"/>
        <v>2</v>
      </c>
      <c r="AV88" s="119">
        <f t="shared" ca="1" si="169"/>
        <v>4</v>
      </c>
      <c r="AW88" s="119">
        <f t="shared" ca="1" si="169"/>
        <v>76</v>
      </c>
      <c r="AX88" s="119">
        <f t="shared" ca="1" si="169"/>
        <v>10</v>
      </c>
      <c r="AY88" s="119">
        <f t="shared" ca="1" si="169"/>
        <v>37</v>
      </c>
      <c r="AZ88" s="119">
        <f t="shared" ca="1" si="169"/>
        <v>40</v>
      </c>
      <c r="BA88" s="119">
        <f t="shared" ca="1" si="169"/>
        <v>46</v>
      </c>
      <c r="BB88" s="119">
        <f t="shared" ca="1" si="169"/>
        <v>38</v>
      </c>
      <c r="BC88" s="119">
        <f t="shared" ca="1" si="169"/>
        <v>30</v>
      </c>
      <c r="BD88" s="119">
        <f t="shared" ca="1" si="169"/>
        <v>61</v>
      </c>
      <c r="BE88" s="119">
        <f t="shared" ca="1" si="169"/>
        <v>2</v>
      </c>
      <c r="BF88" s="119">
        <f t="shared" ca="1" si="169"/>
        <v>61</v>
      </c>
      <c r="BG88" s="119">
        <f t="shared" ca="1" si="169"/>
        <v>19</v>
      </c>
      <c r="BH88" s="119">
        <f t="shared" ca="1" si="169"/>
        <v>49</v>
      </c>
      <c r="BI88" s="120">
        <f t="shared" ca="1" si="169"/>
        <v>6</v>
      </c>
    </row>
    <row r="89" spans="1:61" x14ac:dyDescent="0.2">
      <c r="A89" s="116">
        <v>86</v>
      </c>
      <c r="B89" s="117">
        <f t="shared" ref="B89:AG89" ca="1" si="170">IF(B186&gt;=B185,B186+1,B186)</f>
        <v>81</v>
      </c>
      <c r="C89" s="117">
        <f t="shared" ca="1" si="170"/>
        <v>14</v>
      </c>
      <c r="D89" s="117">
        <f t="shared" ca="1" si="170"/>
        <v>64</v>
      </c>
      <c r="E89" s="117">
        <f t="shared" ca="1" si="170"/>
        <v>20</v>
      </c>
      <c r="F89" s="117">
        <f t="shared" ca="1" si="170"/>
        <v>30</v>
      </c>
      <c r="G89" s="117">
        <f t="shared" ca="1" si="170"/>
        <v>43</v>
      </c>
      <c r="H89" s="117">
        <f t="shared" ca="1" si="170"/>
        <v>6</v>
      </c>
      <c r="I89" s="117">
        <f t="shared" ca="1" si="170"/>
        <v>32</v>
      </c>
      <c r="J89" s="117">
        <f t="shared" ca="1" si="170"/>
        <v>36</v>
      </c>
      <c r="K89" s="117">
        <f t="shared" ca="1" si="170"/>
        <v>18</v>
      </c>
      <c r="L89" s="117">
        <f t="shared" ca="1" si="170"/>
        <v>60</v>
      </c>
      <c r="M89" s="117">
        <f t="shared" ca="1" si="170"/>
        <v>50</v>
      </c>
      <c r="N89" s="117">
        <f t="shared" ca="1" si="170"/>
        <v>22</v>
      </c>
      <c r="O89" s="117">
        <f t="shared" ca="1" si="170"/>
        <v>38</v>
      </c>
      <c r="P89" s="117">
        <f t="shared" ca="1" si="170"/>
        <v>49</v>
      </c>
      <c r="Q89" s="117">
        <f t="shared" ca="1" si="170"/>
        <v>76</v>
      </c>
      <c r="R89" s="117">
        <f t="shared" ca="1" si="170"/>
        <v>59</v>
      </c>
      <c r="S89" s="117">
        <f t="shared" ca="1" si="170"/>
        <v>47</v>
      </c>
      <c r="T89" s="117">
        <f t="shared" ca="1" si="170"/>
        <v>57</v>
      </c>
      <c r="U89" s="117">
        <f t="shared" ca="1" si="170"/>
        <v>5</v>
      </c>
      <c r="V89" s="117">
        <f t="shared" ca="1" si="170"/>
        <v>20</v>
      </c>
      <c r="W89" s="117">
        <f t="shared" ca="1" si="170"/>
        <v>53</v>
      </c>
      <c r="X89" s="117">
        <f t="shared" ca="1" si="170"/>
        <v>67</v>
      </c>
      <c r="Y89" s="117">
        <f t="shared" ca="1" si="170"/>
        <v>77</v>
      </c>
      <c r="Z89" s="117">
        <f t="shared" ca="1" si="170"/>
        <v>2</v>
      </c>
      <c r="AA89" s="117">
        <f t="shared" ca="1" si="170"/>
        <v>36</v>
      </c>
      <c r="AB89" s="117">
        <f t="shared" ca="1" si="170"/>
        <v>15</v>
      </c>
      <c r="AC89" s="117">
        <f t="shared" ca="1" si="170"/>
        <v>58</v>
      </c>
      <c r="AD89" s="117">
        <f t="shared" ca="1" si="170"/>
        <v>18</v>
      </c>
      <c r="AE89" s="117">
        <f t="shared" ca="1" si="170"/>
        <v>65</v>
      </c>
      <c r="AF89" s="117">
        <f t="shared" ca="1" si="170"/>
        <v>9</v>
      </c>
      <c r="AG89" s="117">
        <f t="shared" ca="1" si="170"/>
        <v>29</v>
      </c>
      <c r="AH89" s="117">
        <f t="shared" ref="AH89:BI89" ca="1" si="171">IF(AH186&gt;=AH185,AH186+1,AH186)</f>
        <v>18</v>
      </c>
      <c r="AI89" s="117">
        <f t="shared" ca="1" si="171"/>
        <v>16</v>
      </c>
      <c r="AJ89" s="117">
        <f t="shared" ca="1" si="171"/>
        <v>28</v>
      </c>
      <c r="AK89" s="117">
        <f t="shared" ca="1" si="171"/>
        <v>80</v>
      </c>
      <c r="AL89" s="117">
        <f t="shared" ca="1" si="171"/>
        <v>43</v>
      </c>
      <c r="AM89" s="117">
        <f t="shared" ca="1" si="171"/>
        <v>52</v>
      </c>
      <c r="AN89" s="117">
        <f t="shared" ca="1" si="171"/>
        <v>20</v>
      </c>
      <c r="AO89" s="117">
        <f t="shared" ca="1" si="171"/>
        <v>16</v>
      </c>
      <c r="AP89" s="117">
        <f t="shared" ca="1" si="171"/>
        <v>71</v>
      </c>
      <c r="AQ89" s="117">
        <f t="shared" ca="1" si="171"/>
        <v>30</v>
      </c>
      <c r="AR89" s="117">
        <f t="shared" ca="1" si="171"/>
        <v>34</v>
      </c>
      <c r="AS89" s="117">
        <f t="shared" ca="1" si="171"/>
        <v>57</v>
      </c>
      <c r="AT89" s="117">
        <f t="shared" ca="1" si="171"/>
        <v>4</v>
      </c>
      <c r="AU89" s="117">
        <f t="shared" ca="1" si="171"/>
        <v>66</v>
      </c>
      <c r="AV89" s="117">
        <f t="shared" ca="1" si="171"/>
        <v>12</v>
      </c>
      <c r="AW89" s="117">
        <f t="shared" ca="1" si="171"/>
        <v>36</v>
      </c>
      <c r="AX89" s="117">
        <f t="shared" ca="1" si="171"/>
        <v>78</v>
      </c>
      <c r="AY89" s="117">
        <f t="shared" ca="1" si="171"/>
        <v>26</v>
      </c>
      <c r="AZ89" s="117">
        <f t="shared" ca="1" si="171"/>
        <v>60</v>
      </c>
      <c r="BA89" s="117">
        <f t="shared" ca="1" si="171"/>
        <v>71</v>
      </c>
      <c r="BB89" s="117">
        <f t="shared" ca="1" si="171"/>
        <v>19</v>
      </c>
      <c r="BC89" s="117">
        <f t="shared" ca="1" si="171"/>
        <v>4</v>
      </c>
      <c r="BD89" s="117">
        <f t="shared" ca="1" si="171"/>
        <v>68</v>
      </c>
      <c r="BE89" s="117">
        <f t="shared" ca="1" si="171"/>
        <v>77</v>
      </c>
      <c r="BF89" s="117">
        <f t="shared" ca="1" si="171"/>
        <v>2</v>
      </c>
      <c r="BG89" s="117">
        <f t="shared" ca="1" si="171"/>
        <v>26</v>
      </c>
      <c r="BH89" s="117">
        <f t="shared" ca="1" si="171"/>
        <v>6</v>
      </c>
      <c r="BI89" s="118">
        <f t="shared" ca="1" si="171"/>
        <v>3</v>
      </c>
    </row>
    <row r="90" spans="1:61" x14ac:dyDescent="0.2">
      <c r="A90" s="116">
        <v>87</v>
      </c>
      <c r="B90" s="119">
        <f t="shared" ref="B90:AG90" ca="1" si="172">IF(B187&gt;=MIN(B88,B89),IF((B187+1)&gt;=MAX(B88,B89),B187+2,B187+1),B187)</f>
        <v>14</v>
      </c>
      <c r="C90" s="119">
        <f t="shared" ca="1" si="172"/>
        <v>66</v>
      </c>
      <c r="D90" s="119">
        <f t="shared" ca="1" si="172"/>
        <v>25</v>
      </c>
      <c r="E90" s="119">
        <f t="shared" ca="1" si="172"/>
        <v>9</v>
      </c>
      <c r="F90" s="119">
        <f t="shared" ca="1" si="172"/>
        <v>23</v>
      </c>
      <c r="G90" s="119">
        <f t="shared" ca="1" si="172"/>
        <v>23</v>
      </c>
      <c r="H90" s="119">
        <f t="shared" ca="1" si="172"/>
        <v>66</v>
      </c>
      <c r="I90" s="119">
        <f t="shared" ca="1" si="172"/>
        <v>25</v>
      </c>
      <c r="J90" s="119">
        <f t="shared" ca="1" si="172"/>
        <v>18</v>
      </c>
      <c r="K90" s="119">
        <f t="shared" ca="1" si="172"/>
        <v>81</v>
      </c>
      <c r="L90" s="119">
        <f t="shared" ca="1" si="172"/>
        <v>40</v>
      </c>
      <c r="M90" s="119">
        <f t="shared" ca="1" si="172"/>
        <v>59</v>
      </c>
      <c r="N90" s="119">
        <f t="shared" ca="1" si="172"/>
        <v>52</v>
      </c>
      <c r="O90" s="119">
        <f t="shared" ca="1" si="172"/>
        <v>79</v>
      </c>
      <c r="P90" s="119">
        <f t="shared" ca="1" si="172"/>
        <v>69</v>
      </c>
      <c r="Q90" s="119">
        <f t="shared" ca="1" si="172"/>
        <v>62</v>
      </c>
      <c r="R90" s="119">
        <f t="shared" ca="1" si="172"/>
        <v>63</v>
      </c>
      <c r="S90" s="119">
        <f t="shared" ca="1" si="172"/>
        <v>56</v>
      </c>
      <c r="T90" s="119">
        <f t="shared" ca="1" si="172"/>
        <v>43</v>
      </c>
      <c r="U90" s="119">
        <f t="shared" ca="1" si="172"/>
        <v>7</v>
      </c>
      <c r="V90" s="119">
        <f t="shared" ca="1" si="172"/>
        <v>80</v>
      </c>
      <c r="W90" s="119">
        <f t="shared" ca="1" si="172"/>
        <v>7</v>
      </c>
      <c r="X90" s="119">
        <f t="shared" ca="1" si="172"/>
        <v>10</v>
      </c>
      <c r="Y90" s="119">
        <f t="shared" ca="1" si="172"/>
        <v>60</v>
      </c>
      <c r="Z90" s="119">
        <f t="shared" ca="1" si="172"/>
        <v>58</v>
      </c>
      <c r="AA90" s="119">
        <f t="shared" ca="1" si="172"/>
        <v>31</v>
      </c>
      <c r="AB90" s="119">
        <f t="shared" ca="1" si="172"/>
        <v>3</v>
      </c>
      <c r="AC90" s="119">
        <f t="shared" ca="1" si="172"/>
        <v>31</v>
      </c>
      <c r="AD90" s="119">
        <f t="shared" ca="1" si="172"/>
        <v>3</v>
      </c>
      <c r="AE90" s="119">
        <f t="shared" ca="1" si="172"/>
        <v>12</v>
      </c>
      <c r="AF90" s="119">
        <f t="shared" ca="1" si="172"/>
        <v>4</v>
      </c>
      <c r="AG90" s="119">
        <f t="shared" ca="1" si="172"/>
        <v>71</v>
      </c>
      <c r="AH90" s="119">
        <f t="shared" ref="AH90:BI90" ca="1" si="173">IF(AH187&gt;=MIN(AH88,AH89),IF((AH187+1)&gt;=MAX(AH88,AH89),AH187+2,AH187+1),AH187)</f>
        <v>54</v>
      </c>
      <c r="AI90" s="119">
        <f t="shared" ca="1" si="173"/>
        <v>63</v>
      </c>
      <c r="AJ90" s="119">
        <f t="shared" ca="1" si="173"/>
        <v>4</v>
      </c>
      <c r="AK90" s="119">
        <f t="shared" ca="1" si="173"/>
        <v>11</v>
      </c>
      <c r="AL90" s="119">
        <f t="shared" ca="1" si="173"/>
        <v>67</v>
      </c>
      <c r="AM90" s="119">
        <f t="shared" ca="1" si="173"/>
        <v>5</v>
      </c>
      <c r="AN90" s="119">
        <f t="shared" ca="1" si="173"/>
        <v>55</v>
      </c>
      <c r="AO90" s="119">
        <f t="shared" ca="1" si="173"/>
        <v>19</v>
      </c>
      <c r="AP90" s="119">
        <f t="shared" ca="1" si="173"/>
        <v>72</v>
      </c>
      <c r="AQ90" s="119">
        <f t="shared" ca="1" si="173"/>
        <v>80</v>
      </c>
      <c r="AR90" s="119">
        <f t="shared" ca="1" si="173"/>
        <v>72</v>
      </c>
      <c r="AS90" s="119">
        <f t="shared" ca="1" si="173"/>
        <v>17</v>
      </c>
      <c r="AT90" s="119">
        <f t="shared" ca="1" si="173"/>
        <v>52</v>
      </c>
      <c r="AU90" s="119">
        <f t="shared" ca="1" si="173"/>
        <v>45</v>
      </c>
      <c r="AV90" s="119">
        <f t="shared" ca="1" si="173"/>
        <v>53</v>
      </c>
      <c r="AW90" s="119">
        <f t="shared" ca="1" si="173"/>
        <v>47</v>
      </c>
      <c r="AX90" s="119">
        <f t="shared" ca="1" si="173"/>
        <v>56</v>
      </c>
      <c r="AY90" s="119">
        <f t="shared" ca="1" si="173"/>
        <v>16</v>
      </c>
      <c r="AZ90" s="119">
        <f t="shared" ca="1" si="173"/>
        <v>77</v>
      </c>
      <c r="BA90" s="119">
        <f t="shared" ca="1" si="173"/>
        <v>31</v>
      </c>
      <c r="BB90" s="119">
        <f t="shared" ca="1" si="173"/>
        <v>59</v>
      </c>
      <c r="BC90" s="119">
        <f t="shared" ca="1" si="173"/>
        <v>21</v>
      </c>
      <c r="BD90" s="119">
        <f t="shared" ca="1" si="173"/>
        <v>63</v>
      </c>
      <c r="BE90" s="119">
        <f t="shared" ca="1" si="173"/>
        <v>31</v>
      </c>
      <c r="BF90" s="119">
        <f t="shared" ca="1" si="173"/>
        <v>42</v>
      </c>
      <c r="BG90" s="119">
        <f t="shared" ca="1" si="173"/>
        <v>9</v>
      </c>
      <c r="BH90" s="119">
        <f t="shared" ca="1" si="173"/>
        <v>78</v>
      </c>
      <c r="BI90" s="120">
        <f t="shared" ca="1" si="173"/>
        <v>81</v>
      </c>
    </row>
    <row r="91" spans="1:61" x14ac:dyDescent="0.2">
      <c r="A91" s="116">
        <v>88</v>
      </c>
      <c r="B91" s="117">
        <f t="shared" ref="B91:AG91" ca="1" si="174">B188</f>
        <v>35</v>
      </c>
      <c r="C91" s="117">
        <f t="shared" ca="1" si="174"/>
        <v>2</v>
      </c>
      <c r="D91" s="117">
        <f t="shared" ca="1" si="174"/>
        <v>77</v>
      </c>
      <c r="E91" s="117">
        <f t="shared" ca="1" si="174"/>
        <v>37</v>
      </c>
      <c r="F91" s="117">
        <f t="shared" ca="1" si="174"/>
        <v>5</v>
      </c>
      <c r="G91" s="117">
        <f t="shared" ca="1" si="174"/>
        <v>41</v>
      </c>
      <c r="H91" s="117">
        <f t="shared" ca="1" si="174"/>
        <v>76</v>
      </c>
      <c r="I91" s="117">
        <f t="shared" ca="1" si="174"/>
        <v>23</v>
      </c>
      <c r="J91" s="117">
        <f t="shared" ca="1" si="174"/>
        <v>79</v>
      </c>
      <c r="K91" s="117">
        <f t="shared" ca="1" si="174"/>
        <v>64</v>
      </c>
      <c r="L91" s="117">
        <f t="shared" ca="1" si="174"/>
        <v>23</v>
      </c>
      <c r="M91" s="117">
        <f t="shared" ca="1" si="174"/>
        <v>32</v>
      </c>
      <c r="N91" s="117">
        <f t="shared" ca="1" si="174"/>
        <v>63</v>
      </c>
      <c r="O91" s="117">
        <f t="shared" ca="1" si="174"/>
        <v>46</v>
      </c>
      <c r="P91" s="117">
        <f t="shared" ca="1" si="174"/>
        <v>78</v>
      </c>
      <c r="Q91" s="117">
        <f t="shared" ca="1" si="174"/>
        <v>51</v>
      </c>
      <c r="R91" s="117">
        <f t="shared" ca="1" si="174"/>
        <v>22</v>
      </c>
      <c r="S91" s="117">
        <f t="shared" ca="1" si="174"/>
        <v>53</v>
      </c>
      <c r="T91" s="117">
        <f t="shared" ca="1" si="174"/>
        <v>26</v>
      </c>
      <c r="U91" s="117">
        <f t="shared" ca="1" si="174"/>
        <v>50</v>
      </c>
      <c r="V91" s="117">
        <f t="shared" ca="1" si="174"/>
        <v>15</v>
      </c>
      <c r="W91" s="117">
        <f t="shared" ca="1" si="174"/>
        <v>79</v>
      </c>
      <c r="X91" s="117">
        <f t="shared" ca="1" si="174"/>
        <v>1</v>
      </c>
      <c r="Y91" s="117">
        <f t="shared" ca="1" si="174"/>
        <v>53</v>
      </c>
      <c r="Z91" s="117">
        <f t="shared" ca="1" si="174"/>
        <v>46</v>
      </c>
      <c r="AA91" s="117">
        <f t="shared" ca="1" si="174"/>
        <v>31</v>
      </c>
      <c r="AB91" s="117">
        <f t="shared" ca="1" si="174"/>
        <v>54</v>
      </c>
      <c r="AC91" s="117">
        <f t="shared" ca="1" si="174"/>
        <v>8</v>
      </c>
      <c r="AD91" s="117">
        <f t="shared" ca="1" si="174"/>
        <v>36</v>
      </c>
      <c r="AE91" s="117">
        <f t="shared" ca="1" si="174"/>
        <v>11</v>
      </c>
      <c r="AF91" s="117">
        <f t="shared" ca="1" si="174"/>
        <v>8</v>
      </c>
      <c r="AG91" s="117">
        <f t="shared" ca="1" si="174"/>
        <v>25</v>
      </c>
      <c r="AH91" s="117">
        <f t="shared" ref="AH91:BI91" ca="1" si="175">AH188</f>
        <v>39</v>
      </c>
      <c r="AI91" s="117">
        <f t="shared" ca="1" si="175"/>
        <v>63</v>
      </c>
      <c r="AJ91" s="117">
        <f t="shared" ca="1" si="175"/>
        <v>58</v>
      </c>
      <c r="AK91" s="117">
        <f t="shared" ca="1" si="175"/>
        <v>5</v>
      </c>
      <c r="AL91" s="117">
        <f t="shared" ca="1" si="175"/>
        <v>33</v>
      </c>
      <c r="AM91" s="117">
        <f t="shared" ca="1" si="175"/>
        <v>55</v>
      </c>
      <c r="AN91" s="117">
        <f t="shared" ca="1" si="175"/>
        <v>78</v>
      </c>
      <c r="AO91" s="117">
        <f t="shared" ca="1" si="175"/>
        <v>57</v>
      </c>
      <c r="AP91" s="117">
        <f t="shared" ca="1" si="175"/>
        <v>41</v>
      </c>
      <c r="AQ91" s="117">
        <f t="shared" ca="1" si="175"/>
        <v>30</v>
      </c>
      <c r="AR91" s="117">
        <f t="shared" ca="1" si="175"/>
        <v>18</v>
      </c>
      <c r="AS91" s="117">
        <f t="shared" ca="1" si="175"/>
        <v>5</v>
      </c>
      <c r="AT91" s="117">
        <f t="shared" ca="1" si="175"/>
        <v>67</v>
      </c>
      <c r="AU91" s="117">
        <f t="shared" ca="1" si="175"/>
        <v>28</v>
      </c>
      <c r="AV91" s="117">
        <f t="shared" ca="1" si="175"/>
        <v>57</v>
      </c>
      <c r="AW91" s="117">
        <f t="shared" ca="1" si="175"/>
        <v>47</v>
      </c>
      <c r="AX91" s="117">
        <f t="shared" ca="1" si="175"/>
        <v>75</v>
      </c>
      <c r="AY91" s="117">
        <f t="shared" ca="1" si="175"/>
        <v>38</v>
      </c>
      <c r="AZ91" s="117">
        <f t="shared" ca="1" si="175"/>
        <v>45</v>
      </c>
      <c r="BA91" s="117">
        <f t="shared" ca="1" si="175"/>
        <v>58</v>
      </c>
      <c r="BB91" s="117">
        <f t="shared" ca="1" si="175"/>
        <v>42</v>
      </c>
      <c r="BC91" s="117">
        <f t="shared" ca="1" si="175"/>
        <v>5</v>
      </c>
      <c r="BD91" s="117">
        <f t="shared" ca="1" si="175"/>
        <v>37</v>
      </c>
      <c r="BE91" s="117">
        <f t="shared" ca="1" si="175"/>
        <v>78</v>
      </c>
      <c r="BF91" s="117">
        <f t="shared" ca="1" si="175"/>
        <v>38</v>
      </c>
      <c r="BG91" s="117">
        <f t="shared" ca="1" si="175"/>
        <v>45</v>
      </c>
      <c r="BH91" s="117">
        <f t="shared" ca="1" si="175"/>
        <v>65</v>
      </c>
      <c r="BI91" s="118">
        <f t="shared" ca="1" si="175"/>
        <v>57</v>
      </c>
    </row>
    <row r="92" spans="1:61" x14ac:dyDescent="0.2">
      <c r="A92" s="116">
        <v>89</v>
      </c>
      <c r="B92" s="119">
        <f t="shared" ref="B92:AG92" ca="1" si="176">IF(B189&gt;=B188,B189+1,B189)</f>
        <v>7</v>
      </c>
      <c r="C92" s="119">
        <f t="shared" ca="1" si="176"/>
        <v>77</v>
      </c>
      <c r="D92" s="119">
        <f t="shared" ca="1" si="176"/>
        <v>75</v>
      </c>
      <c r="E92" s="119">
        <f t="shared" ca="1" si="176"/>
        <v>69</v>
      </c>
      <c r="F92" s="119">
        <f t="shared" ca="1" si="176"/>
        <v>76</v>
      </c>
      <c r="G92" s="119">
        <f t="shared" ca="1" si="176"/>
        <v>26</v>
      </c>
      <c r="H92" s="119">
        <f t="shared" ca="1" si="176"/>
        <v>50</v>
      </c>
      <c r="I92" s="119">
        <f t="shared" ca="1" si="176"/>
        <v>5</v>
      </c>
      <c r="J92" s="119">
        <f t="shared" ca="1" si="176"/>
        <v>50</v>
      </c>
      <c r="K92" s="119">
        <f t="shared" ca="1" si="176"/>
        <v>22</v>
      </c>
      <c r="L92" s="119">
        <f t="shared" ca="1" si="176"/>
        <v>72</v>
      </c>
      <c r="M92" s="119">
        <f t="shared" ca="1" si="176"/>
        <v>50</v>
      </c>
      <c r="N92" s="119">
        <f t="shared" ca="1" si="176"/>
        <v>48</v>
      </c>
      <c r="O92" s="119">
        <f t="shared" ca="1" si="176"/>
        <v>62</v>
      </c>
      <c r="P92" s="119">
        <f t="shared" ca="1" si="176"/>
        <v>35</v>
      </c>
      <c r="Q92" s="119">
        <f t="shared" ca="1" si="176"/>
        <v>32</v>
      </c>
      <c r="R92" s="119">
        <f t="shared" ca="1" si="176"/>
        <v>78</v>
      </c>
      <c r="S92" s="119">
        <f t="shared" ca="1" si="176"/>
        <v>44</v>
      </c>
      <c r="T92" s="119">
        <f t="shared" ca="1" si="176"/>
        <v>77</v>
      </c>
      <c r="U92" s="119">
        <f t="shared" ca="1" si="176"/>
        <v>43</v>
      </c>
      <c r="V92" s="119">
        <f t="shared" ca="1" si="176"/>
        <v>46</v>
      </c>
      <c r="W92" s="119">
        <f t="shared" ca="1" si="176"/>
        <v>45</v>
      </c>
      <c r="X92" s="119">
        <f t="shared" ca="1" si="176"/>
        <v>66</v>
      </c>
      <c r="Y92" s="119">
        <f t="shared" ca="1" si="176"/>
        <v>51</v>
      </c>
      <c r="Z92" s="119">
        <f t="shared" ca="1" si="176"/>
        <v>17</v>
      </c>
      <c r="AA92" s="119">
        <f t="shared" ca="1" si="176"/>
        <v>67</v>
      </c>
      <c r="AB92" s="119">
        <f t="shared" ca="1" si="176"/>
        <v>5</v>
      </c>
      <c r="AC92" s="119">
        <f t="shared" ca="1" si="176"/>
        <v>71</v>
      </c>
      <c r="AD92" s="119">
        <f t="shared" ca="1" si="176"/>
        <v>1</v>
      </c>
      <c r="AE92" s="119">
        <f t="shared" ca="1" si="176"/>
        <v>29</v>
      </c>
      <c r="AF92" s="119">
        <f t="shared" ca="1" si="176"/>
        <v>21</v>
      </c>
      <c r="AG92" s="119">
        <f t="shared" ca="1" si="176"/>
        <v>72</v>
      </c>
      <c r="AH92" s="119">
        <f t="shared" ref="AH92:BI92" ca="1" si="177">IF(AH189&gt;=AH188,AH189+1,AH189)</f>
        <v>76</v>
      </c>
      <c r="AI92" s="119">
        <f t="shared" ca="1" si="177"/>
        <v>30</v>
      </c>
      <c r="AJ92" s="119">
        <f t="shared" ca="1" si="177"/>
        <v>77</v>
      </c>
      <c r="AK92" s="119">
        <f t="shared" ca="1" si="177"/>
        <v>8</v>
      </c>
      <c r="AL92" s="119">
        <f t="shared" ca="1" si="177"/>
        <v>71</v>
      </c>
      <c r="AM92" s="119">
        <f t="shared" ca="1" si="177"/>
        <v>19</v>
      </c>
      <c r="AN92" s="119">
        <f t="shared" ca="1" si="177"/>
        <v>24</v>
      </c>
      <c r="AO92" s="119">
        <f t="shared" ca="1" si="177"/>
        <v>64</v>
      </c>
      <c r="AP92" s="119">
        <f t="shared" ca="1" si="177"/>
        <v>47</v>
      </c>
      <c r="AQ92" s="119">
        <f t="shared" ca="1" si="177"/>
        <v>70</v>
      </c>
      <c r="AR92" s="119">
        <f t="shared" ca="1" si="177"/>
        <v>25</v>
      </c>
      <c r="AS92" s="119">
        <f t="shared" ca="1" si="177"/>
        <v>28</v>
      </c>
      <c r="AT92" s="119">
        <f t="shared" ca="1" si="177"/>
        <v>77</v>
      </c>
      <c r="AU92" s="119">
        <f t="shared" ca="1" si="177"/>
        <v>66</v>
      </c>
      <c r="AV92" s="119">
        <f t="shared" ca="1" si="177"/>
        <v>2</v>
      </c>
      <c r="AW92" s="119">
        <f t="shared" ca="1" si="177"/>
        <v>19</v>
      </c>
      <c r="AX92" s="119">
        <f t="shared" ca="1" si="177"/>
        <v>23</v>
      </c>
      <c r="AY92" s="119">
        <f t="shared" ca="1" si="177"/>
        <v>53</v>
      </c>
      <c r="AZ92" s="119">
        <f t="shared" ca="1" si="177"/>
        <v>73</v>
      </c>
      <c r="BA92" s="119">
        <f t="shared" ca="1" si="177"/>
        <v>81</v>
      </c>
      <c r="BB92" s="119">
        <f t="shared" ca="1" si="177"/>
        <v>5</v>
      </c>
      <c r="BC92" s="119">
        <f t="shared" ca="1" si="177"/>
        <v>69</v>
      </c>
      <c r="BD92" s="119">
        <f t="shared" ca="1" si="177"/>
        <v>75</v>
      </c>
      <c r="BE92" s="119">
        <f t="shared" ca="1" si="177"/>
        <v>6</v>
      </c>
      <c r="BF92" s="119">
        <f t="shared" ca="1" si="177"/>
        <v>18</v>
      </c>
      <c r="BG92" s="119">
        <f t="shared" ca="1" si="177"/>
        <v>31</v>
      </c>
      <c r="BH92" s="119">
        <f t="shared" ca="1" si="177"/>
        <v>35</v>
      </c>
      <c r="BI92" s="120">
        <f t="shared" ca="1" si="177"/>
        <v>68</v>
      </c>
    </row>
    <row r="93" spans="1:61" ht="13.5" thickBot="1" x14ac:dyDescent="0.25">
      <c r="A93" s="121">
        <v>90</v>
      </c>
      <c r="B93" s="122">
        <f t="shared" ref="B93:AG93" ca="1" si="178">IF(B190&gt;=MIN(B91,B92),IF((B190+1)&gt;=MAX(B91,B92),B190+2,B190+1),B190)</f>
        <v>55</v>
      </c>
      <c r="C93" s="122">
        <f t="shared" ca="1" si="178"/>
        <v>8</v>
      </c>
      <c r="D93" s="122">
        <f t="shared" ca="1" si="178"/>
        <v>2</v>
      </c>
      <c r="E93" s="122">
        <f t="shared" ca="1" si="178"/>
        <v>80</v>
      </c>
      <c r="F93" s="122">
        <f t="shared" ca="1" si="178"/>
        <v>3</v>
      </c>
      <c r="G93" s="122">
        <f t="shared" ca="1" si="178"/>
        <v>44</v>
      </c>
      <c r="H93" s="122">
        <f t="shared" ca="1" si="178"/>
        <v>40</v>
      </c>
      <c r="I93" s="122">
        <f t="shared" ca="1" si="178"/>
        <v>52</v>
      </c>
      <c r="J93" s="122">
        <f t="shared" ca="1" si="178"/>
        <v>61</v>
      </c>
      <c r="K93" s="122">
        <f t="shared" ca="1" si="178"/>
        <v>51</v>
      </c>
      <c r="L93" s="122">
        <f t="shared" ca="1" si="178"/>
        <v>13</v>
      </c>
      <c r="M93" s="122">
        <f t="shared" ca="1" si="178"/>
        <v>14</v>
      </c>
      <c r="N93" s="122">
        <f t="shared" ca="1" si="178"/>
        <v>26</v>
      </c>
      <c r="O93" s="122">
        <f t="shared" ca="1" si="178"/>
        <v>48</v>
      </c>
      <c r="P93" s="122">
        <f t="shared" ca="1" si="178"/>
        <v>55</v>
      </c>
      <c r="Q93" s="122">
        <f t="shared" ca="1" si="178"/>
        <v>39</v>
      </c>
      <c r="R93" s="122">
        <f t="shared" ca="1" si="178"/>
        <v>60</v>
      </c>
      <c r="S93" s="122">
        <f t="shared" ca="1" si="178"/>
        <v>62</v>
      </c>
      <c r="T93" s="122">
        <f t="shared" ca="1" si="178"/>
        <v>20</v>
      </c>
      <c r="U93" s="122">
        <f t="shared" ca="1" si="178"/>
        <v>70</v>
      </c>
      <c r="V93" s="122">
        <f t="shared" ca="1" si="178"/>
        <v>32</v>
      </c>
      <c r="W93" s="122">
        <f t="shared" ca="1" si="178"/>
        <v>32</v>
      </c>
      <c r="X93" s="122">
        <f t="shared" ca="1" si="178"/>
        <v>38</v>
      </c>
      <c r="Y93" s="122">
        <f t="shared" ca="1" si="178"/>
        <v>4</v>
      </c>
      <c r="Z93" s="122">
        <f t="shared" ca="1" si="178"/>
        <v>16</v>
      </c>
      <c r="AA93" s="122">
        <f t="shared" ca="1" si="178"/>
        <v>27</v>
      </c>
      <c r="AB93" s="122">
        <f t="shared" ca="1" si="178"/>
        <v>66</v>
      </c>
      <c r="AC93" s="122">
        <f t="shared" ca="1" si="178"/>
        <v>47</v>
      </c>
      <c r="AD93" s="122">
        <f t="shared" ca="1" si="178"/>
        <v>44</v>
      </c>
      <c r="AE93" s="122">
        <f t="shared" ca="1" si="178"/>
        <v>78</v>
      </c>
      <c r="AF93" s="122">
        <f t="shared" ca="1" si="178"/>
        <v>19</v>
      </c>
      <c r="AG93" s="122">
        <f t="shared" ca="1" si="178"/>
        <v>30</v>
      </c>
      <c r="AH93" s="122">
        <f t="shared" ref="AH93:BI93" ca="1" si="179">IF(AH190&gt;=MIN(AH91,AH92),IF((AH190+1)&gt;=MAX(AH91,AH92),AH190+2,AH190+1),AH190)</f>
        <v>66</v>
      </c>
      <c r="AI93" s="122">
        <f t="shared" ca="1" si="179"/>
        <v>76</v>
      </c>
      <c r="AJ93" s="122">
        <f t="shared" ca="1" si="179"/>
        <v>73</v>
      </c>
      <c r="AK93" s="122">
        <f t="shared" ca="1" si="179"/>
        <v>19</v>
      </c>
      <c r="AL93" s="122">
        <f t="shared" ca="1" si="179"/>
        <v>48</v>
      </c>
      <c r="AM93" s="122">
        <f t="shared" ca="1" si="179"/>
        <v>16</v>
      </c>
      <c r="AN93" s="122">
        <f t="shared" ca="1" si="179"/>
        <v>43</v>
      </c>
      <c r="AO93" s="122">
        <f t="shared" ca="1" si="179"/>
        <v>44</v>
      </c>
      <c r="AP93" s="122">
        <f t="shared" ca="1" si="179"/>
        <v>9</v>
      </c>
      <c r="AQ93" s="122">
        <f t="shared" ca="1" si="179"/>
        <v>66</v>
      </c>
      <c r="AR93" s="122">
        <f t="shared" ca="1" si="179"/>
        <v>22</v>
      </c>
      <c r="AS93" s="122">
        <f t="shared" ca="1" si="179"/>
        <v>27</v>
      </c>
      <c r="AT93" s="122">
        <f t="shared" ca="1" si="179"/>
        <v>54</v>
      </c>
      <c r="AU93" s="122">
        <f t="shared" ca="1" si="179"/>
        <v>67</v>
      </c>
      <c r="AV93" s="122">
        <f t="shared" ca="1" si="179"/>
        <v>35</v>
      </c>
      <c r="AW93" s="122">
        <f t="shared" ca="1" si="179"/>
        <v>44</v>
      </c>
      <c r="AX93" s="122">
        <f t="shared" ca="1" si="179"/>
        <v>73</v>
      </c>
      <c r="AY93" s="122">
        <f t="shared" ca="1" si="179"/>
        <v>54</v>
      </c>
      <c r="AZ93" s="122">
        <f t="shared" ca="1" si="179"/>
        <v>24</v>
      </c>
      <c r="BA93" s="122">
        <f t="shared" ca="1" si="179"/>
        <v>66</v>
      </c>
      <c r="BB93" s="122">
        <f t="shared" ca="1" si="179"/>
        <v>8</v>
      </c>
      <c r="BC93" s="122">
        <f t="shared" ca="1" si="179"/>
        <v>21</v>
      </c>
      <c r="BD93" s="122">
        <f t="shared" ca="1" si="179"/>
        <v>29</v>
      </c>
      <c r="BE93" s="122">
        <f t="shared" ca="1" si="179"/>
        <v>48</v>
      </c>
      <c r="BF93" s="122">
        <f t="shared" ca="1" si="179"/>
        <v>64</v>
      </c>
      <c r="BG93" s="122">
        <f t="shared" ca="1" si="179"/>
        <v>2</v>
      </c>
      <c r="BH93" s="122">
        <f t="shared" ca="1" si="179"/>
        <v>75</v>
      </c>
      <c r="BI93" s="53">
        <f t="shared" ca="1" si="179"/>
        <v>53</v>
      </c>
    </row>
    <row r="97" spans="1:61" x14ac:dyDescent="0.2">
      <c r="A97" s="18" t="s">
        <v>561</v>
      </c>
    </row>
    <row r="98" spans="1:61" x14ac:dyDescent="0.2">
      <c r="A98" s="18" t="s">
        <v>562</v>
      </c>
      <c r="B98" s="19"/>
      <c r="C98" s="19"/>
      <c r="D98" s="19"/>
      <c r="E98" s="19"/>
      <c r="F98" s="19"/>
      <c r="G98" s="19"/>
      <c r="H98" s="19"/>
      <c r="I98" s="19"/>
      <c r="J98" s="19"/>
      <c r="K98" s="19"/>
      <c r="L98" s="19"/>
      <c r="M98" s="19"/>
      <c r="N98" s="19"/>
      <c r="O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row>
    <row r="99" spans="1:61" ht="13.5" thickBot="1" x14ac:dyDescent="0.25">
      <c r="B99" s="20" t="s">
        <v>556</v>
      </c>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row>
    <row r="100" spans="1:61" ht="13.5" thickBot="1" x14ac:dyDescent="0.25">
      <c r="A100" s="111" t="s">
        <v>557</v>
      </c>
      <c r="B100" s="112" t="s">
        <v>154</v>
      </c>
      <c r="C100" s="112" t="s">
        <v>284</v>
      </c>
      <c r="D100" s="112" t="s">
        <v>285</v>
      </c>
      <c r="E100" s="112" t="s">
        <v>286</v>
      </c>
      <c r="F100" s="112" t="s">
        <v>287</v>
      </c>
      <c r="G100" s="112" t="s">
        <v>288</v>
      </c>
      <c r="H100" s="112" t="s">
        <v>289</v>
      </c>
      <c r="I100" s="112" t="s">
        <v>290</v>
      </c>
      <c r="J100" s="112" t="s">
        <v>291</v>
      </c>
      <c r="K100" s="112" t="s">
        <v>292</v>
      </c>
      <c r="L100" s="112" t="s">
        <v>293</v>
      </c>
      <c r="M100" s="112" t="s">
        <v>294</v>
      </c>
      <c r="N100" s="112" t="s">
        <v>295</v>
      </c>
      <c r="O100" s="112" t="s">
        <v>296</v>
      </c>
      <c r="P100" s="112" t="s">
        <v>297</v>
      </c>
      <c r="Q100" s="112" t="s">
        <v>298</v>
      </c>
      <c r="R100" s="112" t="s">
        <v>299</v>
      </c>
      <c r="S100" s="112" t="s">
        <v>300</v>
      </c>
      <c r="T100" s="112" t="s">
        <v>301</v>
      </c>
      <c r="U100" s="112" t="s">
        <v>302</v>
      </c>
      <c r="V100" s="112" t="s">
        <v>303</v>
      </c>
      <c r="W100" s="112" t="s">
        <v>304</v>
      </c>
      <c r="X100" s="112" t="s">
        <v>305</v>
      </c>
      <c r="Y100" s="112" t="s">
        <v>306</v>
      </c>
      <c r="Z100" s="112" t="s">
        <v>307</v>
      </c>
      <c r="AA100" s="112" t="s">
        <v>308</v>
      </c>
      <c r="AB100" s="112" t="s">
        <v>309</v>
      </c>
      <c r="AC100" s="112" t="s">
        <v>310</v>
      </c>
      <c r="AD100" s="112" t="s">
        <v>311</v>
      </c>
      <c r="AE100" s="112" t="s">
        <v>312</v>
      </c>
      <c r="AF100" s="112" t="s">
        <v>313</v>
      </c>
      <c r="AG100" s="112" t="s">
        <v>314</v>
      </c>
      <c r="AH100" s="112" t="s">
        <v>315</v>
      </c>
      <c r="AI100" s="112" t="s">
        <v>316</v>
      </c>
      <c r="AJ100" s="112" t="s">
        <v>317</v>
      </c>
      <c r="AK100" s="112" t="s">
        <v>318</v>
      </c>
      <c r="AL100" s="112" t="s">
        <v>319</v>
      </c>
      <c r="AM100" s="112" t="s">
        <v>320</v>
      </c>
      <c r="AN100" s="112" t="s">
        <v>321</v>
      </c>
      <c r="AO100" s="112" t="s">
        <v>322</v>
      </c>
      <c r="AP100" s="112" t="s">
        <v>323</v>
      </c>
      <c r="AQ100" s="112" t="s">
        <v>324</v>
      </c>
      <c r="AR100" s="112" t="s">
        <v>325</v>
      </c>
      <c r="AS100" s="112" t="s">
        <v>326</v>
      </c>
      <c r="AT100" s="112" t="s">
        <v>327</v>
      </c>
      <c r="AU100" s="112" t="s">
        <v>328</v>
      </c>
      <c r="AV100" s="112" t="s">
        <v>329</v>
      </c>
      <c r="AW100" s="112" t="s">
        <v>330</v>
      </c>
      <c r="AX100" s="112" t="s">
        <v>331</v>
      </c>
      <c r="AY100" s="112" t="s">
        <v>332</v>
      </c>
      <c r="AZ100" s="112" t="s">
        <v>333</v>
      </c>
      <c r="BA100" s="112" t="s">
        <v>334</v>
      </c>
      <c r="BB100" s="112" t="s">
        <v>335</v>
      </c>
      <c r="BC100" s="112" t="s">
        <v>336</v>
      </c>
      <c r="BD100" s="112" t="s">
        <v>337</v>
      </c>
      <c r="BE100" s="112" t="s">
        <v>338</v>
      </c>
      <c r="BF100" s="112" t="s">
        <v>339</v>
      </c>
      <c r="BG100" s="112" t="s">
        <v>340</v>
      </c>
      <c r="BH100" s="112" t="s">
        <v>341</v>
      </c>
      <c r="BI100" s="113" t="s">
        <v>342</v>
      </c>
    </row>
    <row r="101" spans="1:61" x14ac:dyDescent="0.2">
      <c r="A101" s="111">
        <v>1</v>
      </c>
      <c r="B101" s="114">
        <f ca="1">RANDBETWEEN(1,81)</f>
        <v>16</v>
      </c>
      <c r="C101" s="114">
        <f t="shared" ref="C101:BI101" ca="1" si="180">RANDBETWEEN(1,81)</f>
        <v>39</v>
      </c>
      <c r="D101" s="114">
        <f t="shared" ca="1" si="180"/>
        <v>76</v>
      </c>
      <c r="E101" s="114">
        <f t="shared" ca="1" si="180"/>
        <v>49</v>
      </c>
      <c r="F101" s="114">
        <f t="shared" ca="1" si="180"/>
        <v>63</v>
      </c>
      <c r="G101" s="114">
        <f t="shared" ca="1" si="180"/>
        <v>69</v>
      </c>
      <c r="H101" s="114">
        <f t="shared" ca="1" si="180"/>
        <v>53</v>
      </c>
      <c r="I101" s="114">
        <f t="shared" ca="1" si="180"/>
        <v>37</v>
      </c>
      <c r="J101" s="114">
        <f t="shared" ca="1" si="180"/>
        <v>38</v>
      </c>
      <c r="K101" s="114">
        <f t="shared" ca="1" si="180"/>
        <v>2</v>
      </c>
      <c r="L101" s="114">
        <f t="shared" ca="1" si="180"/>
        <v>73</v>
      </c>
      <c r="M101" s="114">
        <f t="shared" ca="1" si="180"/>
        <v>78</v>
      </c>
      <c r="N101" s="114">
        <f t="shared" ca="1" si="180"/>
        <v>13</v>
      </c>
      <c r="O101" s="114">
        <f t="shared" ca="1" si="180"/>
        <v>61</v>
      </c>
      <c r="P101" s="114">
        <f t="shared" ca="1" si="180"/>
        <v>34</v>
      </c>
      <c r="Q101" s="114">
        <f t="shared" ca="1" si="180"/>
        <v>37</v>
      </c>
      <c r="R101" s="114">
        <f t="shared" ca="1" si="180"/>
        <v>37</v>
      </c>
      <c r="S101" s="114">
        <f t="shared" ca="1" si="180"/>
        <v>7</v>
      </c>
      <c r="T101" s="114">
        <f t="shared" ca="1" si="180"/>
        <v>32</v>
      </c>
      <c r="U101" s="114">
        <f t="shared" ca="1" si="180"/>
        <v>61</v>
      </c>
      <c r="V101" s="114">
        <f t="shared" ca="1" si="180"/>
        <v>55</v>
      </c>
      <c r="W101" s="114">
        <f t="shared" ca="1" si="180"/>
        <v>54</v>
      </c>
      <c r="X101" s="114">
        <f t="shared" ca="1" si="180"/>
        <v>59</v>
      </c>
      <c r="Y101" s="114">
        <f t="shared" ca="1" si="180"/>
        <v>39</v>
      </c>
      <c r="Z101" s="114">
        <f t="shared" ca="1" si="180"/>
        <v>61</v>
      </c>
      <c r="AA101" s="114">
        <f t="shared" ca="1" si="180"/>
        <v>6</v>
      </c>
      <c r="AB101" s="114">
        <f t="shared" ca="1" si="180"/>
        <v>9</v>
      </c>
      <c r="AC101" s="114">
        <f t="shared" ca="1" si="180"/>
        <v>19</v>
      </c>
      <c r="AD101" s="114">
        <f t="shared" ca="1" si="180"/>
        <v>58</v>
      </c>
      <c r="AE101" s="114">
        <f t="shared" ca="1" si="180"/>
        <v>43</v>
      </c>
      <c r="AF101" s="114">
        <f t="shared" ca="1" si="180"/>
        <v>39</v>
      </c>
      <c r="AG101" s="114">
        <f t="shared" ca="1" si="180"/>
        <v>69</v>
      </c>
      <c r="AH101" s="114">
        <f t="shared" ca="1" si="180"/>
        <v>55</v>
      </c>
      <c r="AI101" s="114">
        <f t="shared" ca="1" si="180"/>
        <v>52</v>
      </c>
      <c r="AJ101" s="114">
        <f t="shared" ca="1" si="180"/>
        <v>70</v>
      </c>
      <c r="AK101" s="114">
        <f t="shared" ca="1" si="180"/>
        <v>74</v>
      </c>
      <c r="AL101" s="114">
        <f t="shared" ca="1" si="180"/>
        <v>80</v>
      </c>
      <c r="AM101" s="114">
        <f t="shared" ca="1" si="180"/>
        <v>80</v>
      </c>
      <c r="AN101" s="114">
        <f t="shared" ca="1" si="180"/>
        <v>53</v>
      </c>
      <c r="AO101" s="114">
        <f t="shared" ca="1" si="180"/>
        <v>77</v>
      </c>
      <c r="AP101" s="114">
        <f t="shared" ca="1" si="180"/>
        <v>64</v>
      </c>
      <c r="AQ101" s="114">
        <f t="shared" ca="1" si="180"/>
        <v>18</v>
      </c>
      <c r="AR101" s="114">
        <f t="shared" ca="1" si="180"/>
        <v>39</v>
      </c>
      <c r="AS101" s="114">
        <f t="shared" ca="1" si="180"/>
        <v>60</v>
      </c>
      <c r="AT101" s="114">
        <f t="shared" ca="1" si="180"/>
        <v>68</v>
      </c>
      <c r="AU101" s="114">
        <f t="shared" ca="1" si="180"/>
        <v>72</v>
      </c>
      <c r="AV101" s="114">
        <f t="shared" ca="1" si="180"/>
        <v>21</v>
      </c>
      <c r="AW101" s="114">
        <f t="shared" ca="1" si="180"/>
        <v>57</v>
      </c>
      <c r="AX101" s="114">
        <f t="shared" ca="1" si="180"/>
        <v>47</v>
      </c>
      <c r="AY101" s="114">
        <f t="shared" ca="1" si="180"/>
        <v>74</v>
      </c>
      <c r="AZ101" s="114">
        <f t="shared" ca="1" si="180"/>
        <v>79</v>
      </c>
      <c r="BA101" s="114">
        <f t="shared" ca="1" si="180"/>
        <v>75</v>
      </c>
      <c r="BB101" s="114">
        <f t="shared" ca="1" si="180"/>
        <v>80</v>
      </c>
      <c r="BC101" s="114">
        <f t="shared" ca="1" si="180"/>
        <v>54</v>
      </c>
      <c r="BD101" s="114">
        <f t="shared" ca="1" si="180"/>
        <v>26</v>
      </c>
      <c r="BE101" s="114">
        <f t="shared" ca="1" si="180"/>
        <v>54</v>
      </c>
      <c r="BF101" s="114">
        <f t="shared" ca="1" si="180"/>
        <v>7</v>
      </c>
      <c r="BG101" s="114">
        <f t="shared" ca="1" si="180"/>
        <v>18</v>
      </c>
      <c r="BH101" s="114">
        <f t="shared" ca="1" si="180"/>
        <v>81</v>
      </c>
      <c r="BI101" s="115">
        <f t="shared" ca="1" si="180"/>
        <v>9</v>
      </c>
    </row>
    <row r="102" spans="1:61" x14ac:dyDescent="0.2">
      <c r="A102" s="116">
        <v>2</v>
      </c>
      <c r="B102" s="117">
        <f ca="1">RANDBETWEEN(1,81-1)</f>
        <v>45</v>
      </c>
      <c r="C102" s="117">
        <f t="shared" ref="C102:BI102" ca="1" si="181">RANDBETWEEN(1,81-1)</f>
        <v>69</v>
      </c>
      <c r="D102" s="117">
        <f t="shared" ca="1" si="181"/>
        <v>27</v>
      </c>
      <c r="E102" s="117">
        <f t="shared" ca="1" si="181"/>
        <v>77</v>
      </c>
      <c r="F102" s="117">
        <f t="shared" ca="1" si="181"/>
        <v>32</v>
      </c>
      <c r="G102" s="117">
        <f t="shared" ca="1" si="181"/>
        <v>62</v>
      </c>
      <c r="H102" s="117">
        <f t="shared" ca="1" si="181"/>
        <v>23</v>
      </c>
      <c r="I102" s="117">
        <f t="shared" ca="1" si="181"/>
        <v>42</v>
      </c>
      <c r="J102" s="117">
        <f t="shared" ca="1" si="181"/>
        <v>80</v>
      </c>
      <c r="K102" s="117">
        <f t="shared" ca="1" si="181"/>
        <v>23</v>
      </c>
      <c r="L102" s="117">
        <f t="shared" ca="1" si="181"/>
        <v>40</v>
      </c>
      <c r="M102" s="117">
        <f t="shared" ca="1" si="181"/>
        <v>68</v>
      </c>
      <c r="N102" s="117">
        <f t="shared" ca="1" si="181"/>
        <v>68</v>
      </c>
      <c r="O102" s="117">
        <f t="shared" ca="1" si="181"/>
        <v>51</v>
      </c>
      <c r="P102" s="117">
        <f t="shared" ca="1" si="181"/>
        <v>75</v>
      </c>
      <c r="Q102" s="117">
        <f t="shared" ca="1" si="181"/>
        <v>46</v>
      </c>
      <c r="R102" s="117">
        <f t="shared" ca="1" si="181"/>
        <v>17</v>
      </c>
      <c r="S102" s="117">
        <f t="shared" ca="1" si="181"/>
        <v>50</v>
      </c>
      <c r="T102" s="117">
        <f t="shared" ca="1" si="181"/>
        <v>72</v>
      </c>
      <c r="U102" s="117">
        <f t="shared" ca="1" si="181"/>
        <v>75</v>
      </c>
      <c r="V102" s="117">
        <f t="shared" ca="1" si="181"/>
        <v>28</v>
      </c>
      <c r="W102" s="117">
        <f t="shared" ca="1" si="181"/>
        <v>79</v>
      </c>
      <c r="X102" s="117">
        <f t="shared" ca="1" si="181"/>
        <v>37</v>
      </c>
      <c r="Y102" s="117">
        <f t="shared" ca="1" si="181"/>
        <v>44</v>
      </c>
      <c r="Z102" s="117">
        <f t="shared" ca="1" si="181"/>
        <v>24</v>
      </c>
      <c r="AA102" s="117">
        <f t="shared" ca="1" si="181"/>
        <v>33</v>
      </c>
      <c r="AB102" s="117">
        <f t="shared" ca="1" si="181"/>
        <v>49</v>
      </c>
      <c r="AC102" s="117">
        <f t="shared" ca="1" si="181"/>
        <v>72</v>
      </c>
      <c r="AD102" s="117">
        <f t="shared" ca="1" si="181"/>
        <v>35</v>
      </c>
      <c r="AE102" s="117">
        <f t="shared" ca="1" si="181"/>
        <v>27</v>
      </c>
      <c r="AF102" s="117">
        <f t="shared" ca="1" si="181"/>
        <v>66</v>
      </c>
      <c r="AG102" s="117">
        <f t="shared" ca="1" si="181"/>
        <v>48</v>
      </c>
      <c r="AH102" s="117">
        <f t="shared" ca="1" si="181"/>
        <v>16</v>
      </c>
      <c r="AI102" s="117">
        <f t="shared" ca="1" si="181"/>
        <v>57</v>
      </c>
      <c r="AJ102" s="117">
        <f t="shared" ca="1" si="181"/>
        <v>34</v>
      </c>
      <c r="AK102" s="117">
        <f t="shared" ca="1" si="181"/>
        <v>34</v>
      </c>
      <c r="AL102" s="117">
        <f t="shared" ca="1" si="181"/>
        <v>56</v>
      </c>
      <c r="AM102" s="117">
        <f t="shared" ca="1" si="181"/>
        <v>37</v>
      </c>
      <c r="AN102" s="117">
        <f t="shared" ca="1" si="181"/>
        <v>75</v>
      </c>
      <c r="AO102" s="117">
        <f t="shared" ca="1" si="181"/>
        <v>46</v>
      </c>
      <c r="AP102" s="117">
        <f t="shared" ca="1" si="181"/>
        <v>80</v>
      </c>
      <c r="AQ102" s="117">
        <f t="shared" ca="1" si="181"/>
        <v>56</v>
      </c>
      <c r="AR102" s="117">
        <f t="shared" ca="1" si="181"/>
        <v>37</v>
      </c>
      <c r="AS102" s="117">
        <f t="shared" ca="1" si="181"/>
        <v>44</v>
      </c>
      <c r="AT102" s="117">
        <f t="shared" ca="1" si="181"/>
        <v>42</v>
      </c>
      <c r="AU102" s="117">
        <f t="shared" ca="1" si="181"/>
        <v>61</v>
      </c>
      <c r="AV102" s="117">
        <f t="shared" ca="1" si="181"/>
        <v>53</v>
      </c>
      <c r="AW102" s="117">
        <f t="shared" ca="1" si="181"/>
        <v>15</v>
      </c>
      <c r="AX102" s="117">
        <f t="shared" ca="1" si="181"/>
        <v>60</v>
      </c>
      <c r="AY102" s="117">
        <f t="shared" ca="1" si="181"/>
        <v>19</v>
      </c>
      <c r="AZ102" s="117">
        <f t="shared" ca="1" si="181"/>
        <v>53</v>
      </c>
      <c r="BA102" s="117">
        <f t="shared" ca="1" si="181"/>
        <v>46</v>
      </c>
      <c r="BB102" s="117">
        <f t="shared" ca="1" si="181"/>
        <v>12</v>
      </c>
      <c r="BC102" s="117">
        <f t="shared" ca="1" si="181"/>
        <v>40</v>
      </c>
      <c r="BD102" s="117">
        <f t="shared" ca="1" si="181"/>
        <v>42</v>
      </c>
      <c r="BE102" s="117">
        <f t="shared" ca="1" si="181"/>
        <v>54</v>
      </c>
      <c r="BF102" s="117">
        <f t="shared" ca="1" si="181"/>
        <v>38</v>
      </c>
      <c r="BG102" s="117">
        <f t="shared" ca="1" si="181"/>
        <v>32</v>
      </c>
      <c r="BH102" s="117">
        <f t="shared" ca="1" si="181"/>
        <v>37</v>
      </c>
      <c r="BI102" s="118">
        <f t="shared" ca="1" si="181"/>
        <v>20</v>
      </c>
    </row>
    <row r="103" spans="1:61" x14ac:dyDescent="0.2">
      <c r="A103" s="116">
        <v>3</v>
      </c>
      <c r="B103" s="119">
        <f ca="1">RANDBETWEEN(1,81-2)</f>
        <v>67</v>
      </c>
      <c r="C103" s="119">
        <f t="shared" ref="C103:BI103" ca="1" si="182">RANDBETWEEN(1,81-2)</f>
        <v>38</v>
      </c>
      <c r="D103" s="119">
        <f t="shared" ca="1" si="182"/>
        <v>61</v>
      </c>
      <c r="E103" s="119">
        <f t="shared" ca="1" si="182"/>
        <v>12</v>
      </c>
      <c r="F103" s="119">
        <f t="shared" ca="1" si="182"/>
        <v>33</v>
      </c>
      <c r="G103" s="119">
        <f t="shared" ca="1" si="182"/>
        <v>56</v>
      </c>
      <c r="H103" s="119">
        <f t="shared" ca="1" si="182"/>
        <v>16</v>
      </c>
      <c r="I103" s="119">
        <f t="shared" ca="1" si="182"/>
        <v>15</v>
      </c>
      <c r="J103" s="119">
        <f t="shared" ca="1" si="182"/>
        <v>73</v>
      </c>
      <c r="K103" s="119">
        <f t="shared" ca="1" si="182"/>
        <v>45</v>
      </c>
      <c r="L103" s="119">
        <f t="shared" ca="1" si="182"/>
        <v>19</v>
      </c>
      <c r="M103" s="119">
        <f t="shared" ca="1" si="182"/>
        <v>1</v>
      </c>
      <c r="N103" s="119">
        <f t="shared" ca="1" si="182"/>
        <v>56</v>
      </c>
      <c r="O103" s="119">
        <f t="shared" ca="1" si="182"/>
        <v>54</v>
      </c>
      <c r="P103" s="119">
        <f t="shared" ca="1" si="182"/>
        <v>2</v>
      </c>
      <c r="Q103" s="119">
        <f t="shared" ca="1" si="182"/>
        <v>39</v>
      </c>
      <c r="R103" s="119">
        <f t="shared" ca="1" si="182"/>
        <v>25</v>
      </c>
      <c r="S103" s="119">
        <f t="shared" ca="1" si="182"/>
        <v>54</v>
      </c>
      <c r="T103" s="119">
        <f t="shared" ca="1" si="182"/>
        <v>63</v>
      </c>
      <c r="U103" s="119">
        <f t="shared" ca="1" si="182"/>
        <v>54</v>
      </c>
      <c r="V103" s="119">
        <f t="shared" ca="1" si="182"/>
        <v>11</v>
      </c>
      <c r="W103" s="119">
        <f t="shared" ca="1" si="182"/>
        <v>52</v>
      </c>
      <c r="X103" s="119">
        <f t="shared" ca="1" si="182"/>
        <v>21</v>
      </c>
      <c r="Y103" s="119">
        <f t="shared" ca="1" si="182"/>
        <v>58</v>
      </c>
      <c r="Z103" s="119">
        <f t="shared" ca="1" si="182"/>
        <v>74</v>
      </c>
      <c r="AA103" s="119">
        <f t="shared" ca="1" si="182"/>
        <v>19</v>
      </c>
      <c r="AB103" s="119">
        <f t="shared" ca="1" si="182"/>
        <v>32</v>
      </c>
      <c r="AC103" s="119">
        <f t="shared" ca="1" si="182"/>
        <v>20</v>
      </c>
      <c r="AD103" s="119">
        <f t="shared" ca="1" si="182"/>
        <v>6</v>
      </c>
      <c r="AE103" s="119">
        <f t="shared" ca="1" si="182"/>
        <v>47</v>
      </c>
      <c r="AF103" s="119">
        <f t="shared" ca="1" si="182"/>
        <v>78</v>
      </c>
      <c r="AG103" s="119">
        <f t="shared" ca="1" si="182"/>
        <v>4</v>
      </c>
      <c r="AH103" s="119">
        <f t="shared" ca="1" si="182"/>
        <v>40</v>
      </c>
      <c r="AI103" s="119">
        <f t="shared" ca="1" si="182"/>
        <v>62</v>
      </c>
      <c r="AJ103" s="119">
        <f t="shared" ca="1" si="182"/>
        <v>21</v>
      </c>
      <c r="AK103" s="119">
        <f t="shared" ca="1" si="182"/>
        <v>20</v>
      </c>
      <c r="AL103" s="119">
        <f t="shared" ca="1" si="182"/>
        <v>5</v>
      </c>
      <c r="AM103" s="119">
        <f t="shared" ca="1" si="182"/>
        <v>48</v>
      </c>
      <c r="AN103" s="119">
        <f t="shared" ca="1" si="182"/>
        <v>35</v>
      </c>
      <c r="AO103" s="119">
        <f t="shared" ca="1" si="182"/>
        <v>57</v>
      </c>
      <c r="AP103" s="119">
        <f t="shared" ca="1" si="182"/>
        <v>76</v>
      </c>
      <c r="AQ103" s="119">
        <f t="shared" ca="1" si="182"/>
        <v>60</v>
      </c>
      <c r="AR103" s="119">
        <f t="shared" ca="1" si="182"/>
        <v>30</v>
      </c>
      <c r="AS103" s="119">
        <f t="shared" ca="1" si="182"/>
        <v>59</v>
      </c>
      <c r="AT103" s="119">
        <f t="shared" ca="1" si="182"/>
        <v>73</v>
      </c>
      <c r="AU103" s="119">
        <f t="shared" ca="1" si="182"/>
        <v>14</v>
      </c>
      <c r="AV103" s="119">
        <f t="shared" ca="1" si="182"/>
        <v>22</v>
      </c>
      <c r="AW103" s="119">
        <f t="shared" ca="1" si="182"/>
        <v>21</v>
      </c>
      <c r="AX103" s="119">
        <f t="shared" ca="1" si="182"/>
        <v>17</v>
      </c>
      <c r="AY103" s="119">
        <f t="shared" ca="1" si="182"/>
        <v>4</v>
      </c>
      <c r="AZ103" s="119">
        <f t="shared" ca="1" si="182"/>
        <v>13</v>
      </c>
      <c r="BA103" s="119">
        <f t="shared" ca="1" si="182"/>
        <v>33</v>
      </c>
      <c r="BB103" s="119">
        <f t="shared" ca="1" si="182"/>
        <v>33</v>
      </c>
      <c r="BC103" s="119">
        <f t="shared" ca="1" si="182"/>
        <v>62</v>
      </c>
      <c r="BD103" s="119">
        <f t="shared" ca="1" si="182"/>
        <v>76</v>
      </c>
      <c r="BE103" s="119">
        <f t="shared" ca="1" si="182"/>
        <v>7</v>
      </c>
      <c r="BF103" s="119">
        <f t="shared" ca="1" si="182"/>
        <v>39</v>
      </c>
      <c r="BG103" s="119">
        <f t="shared" ca="1" si="182"/>
        <v>47</v>
      </c>
      <c r="BH103" s="119">
        <f t="shared" ca="1" si="182"/>
        <v>36</v>
      </c>
      <c r="BI103" s="120">
        <f t="shared" ca="1" si="182"/>
        <v>43</v>
      </c>
    </row>
    <row r="104" spans="1:61" x14ac:dyDescent="0.2">
      <c r="A104" s="116">
        <v>4</v>
      </c>
      <c r="B104" s="117">
        <f ca="1">RANDBETWEEN(1,81)</f>
        <v>52</v>
      </c>
      <c r="C104" s="117">
        <f t="shared" ref="C104:BI104" ca="1" si="183">RANDBETWEEN(1,81)</f>
        <v>73</v>
      </c>
      <c r="D104" s="117">
        <f t="shared" ca="1" si="183"/>
        <v>63</v>
      </c>
      <c r="E104" s="117">
        <f t="shared" ca="1" si="183"/>
        <v>37</v>
      </c>
      <c r="F104" s="117">
        <f t="shared" ca="1" si="183"/>
        <v>49</v>
      </c>
      <c r="G104" s="117">
        <f t="shared" ca="1" si="183"/>
        <v>80</v>
      </c>
      <c r="H104" s="117">
        <f t="shared" ca="1" si="183"/>
        <v>58</v>
      </c>
      <c r="I104" s="117">
        <f t="shared" ca="1" si="183"/>
        <v>77</v>
      </c>
      <c r="J104" s="117">
        <f t="shared" ca="1" si="183"/>
        <v>2</v>
      </c>
      <c r="K104" s="117">
        <f t="shared" ca="1" si="183"/>
        <v>19</v>
      </c>
      <c r="L104" s="117">
        <f t="shared" ca="1" si="183"/>
        <v>66</v>
      </c>
      <c r="M104" s="117">
        <f t="shared" ca="1" si="183"/>
        <v>1</v>
      </c>
      <c r="N104" s="117">
        <f t="shared" ca="1" si="183"/>
        <v>52</v>
      </c>
      <c r="O104" s="117">
        <f t="shared" ca="1" si="183"/>
        <v>49</v>
      </c>
      <c r="P104" s="117">
        <f t="shared" ca="1" si="183"/>
        <v>14</v>
      </c>
      <c r="Q104" s="117">
        <f t="shared" ca="1" si="183"/>
        <v>52</v>
      </c>
      <c r="R104" s="117">
        <f t="shared" ca="1" si="183"/>
        <v>46</v>
      </c>
      <c r="S104" s="117">
        <f t="shared" ca="1" si="183"/>
        <v>70</v>
      </c>
      <c r="T104" s="117">
        <f t="shared" ca="1" si="183"/>
        <v>44</v>
      </c>
      <c r="U104" s="117">
        <f t="shared" ca="1" si="183"/>
        <v>14</v>
      </c>
      <c r="V104" s="117">
        <f t="shared" ca="1" si="183"/>
        <v>45</v>
      </c>
      <c r="W104" s="117">
        <f t="shared" ca="1" si="183"/>
        <v>25</v>
      </c>
      <c r="X104" s="117">
        <f t="shared" ca="1" si="183"/>
        <v>57</v>
      </c>
      <c r="Y104" s="117">
        <f t="shared" ca="1" si="183"/>
        <v>68</v>
      </c>
      <c r="Z104" s="117">
        <f t="shared" ca="1" si="183"/>
        <v>64</v>
      </c>
      <c r="AA104" s="117">
        <f t="shared" ca="1" si="183"/>
        <v>76</v>
      </c>
      <c r="AB104" s="117">
        <f t="shared" ca="1" si="183"/>
        <v>52</v>
      </c>
      <c r="AC104" s="117">
        <f t="shared" ca="1" si="183"/>
        <v>38</v>
      </c>
      <c r="AD104" s="117">
        <f t="shared" ca="1" si="183"/>
        <v>25</v>
      </c>
      <c r="AE104" s="117">
        <f t="shared" ca="1" si="183"/>
        <v>8</v>
      </c>
      <c r="AF104" s="117">
        <f t="shared" ca="1" si="183"/>
        <v>55</v>
      </c>
      <c r="AG104" s="117">
        <f t="shared" ca="1" si="183"/>
        <v>51</v>
      </c>
      <c r="AH104" s="117">
        <f t="shared" ca="1" si="183"/>
        <v>77</v>
      </c>
      <c r="AI104" s="117">
        <f t="shared" ca="1" si="183"/>
        <v>54</v>
      </c>
      <c r="AJ104" s="117">
        <f t="shared" ca="1" si="183"/>
        <v>52</v>
      </c>
      <c r="AK104" s="117">
        <f t="shared" ca="1" si="183"/>
        <v>62</v>
      </c>
      <c r="AL104" s="117">
        <f t="shared" ca="1" si="183"/>
        <v>58</v>
      </c>
      <c r="AM104" s="117">
        <f t="shared" ca="1" si="183"/>
        <v>41</v>
      </c>
      <c r="AN104" s="117">
        <f t="shared" ca="1" si="183"/>
        <v>48</v>
      </c>
      <c r="AO104" s="117">
        <f t="shared" ca="1" si="183"/>
        <v>39</v>
      </c>
      <c r="AP104" s="117">
        <f t="shared" ca="1" si="183"/>
        <v>50</v>
      </c>
      <c r="AQ104" s="117">
        <f t="shared" ca="1" si="183"/>
        <v>4</v>
      </c>
      <c r="AR104" s="117">
        <f t="shared" ca="1" si="183"/>
        <v>10</v>
      </c>
      <c r="AS104" s="117">
        <f t="shared" ca="1" si="183"/>
        <v>70</v>
      </c>
      <c r="AT104" s="117">
        <f t="shared" ca="1" si="183"/>
        <v>60</v>
      </c>
      <c r="AU104" s="117">
        <f t="shared" ca="1" si="183"/>
        <v>58</v>
      </c>
      <c r="AV104" s="117">
        <f t="shared" ca="1" si="183"/>
        <v>2</v>
      </c>
      <c r="AW104" s="117">
        <f t="shared" ca="1" si="183"/>
        <v>79</v>
      </c>
      <c r="AX104" s="117">
        <f t="shared" ca="1" si="183"/>
        <v>28</v>
      </c>
      <c r="AY104" s="117">
        <f t="shared" ca="1" si="183"/>
        <v>67</v>
      </c>
      <c r="AZ104" s="117">
        <f t="shared" ca="1" si="183"/>
        <v>49</v>
      </c>
      <c r="BA104" s="117">
        <f t="shared" ca="1" si="183"/>
        <v>12</v>
      </c>
      <c r="BB104" s="117">
        <f t="shared" ca="1" si="183"/>
        <v>25</v>
      </c>
      <c r="BC104" s="117">
        <f t="shared" ca="1" si="183"/>
        <v>52</v>
      </c>
      <c r="BD104" s="117">
        <f t="shared" ca="1" si="183"/>
        <v>57</v>
      </c>
      <c r="BE104" s="117">
        <f t="shared" ca="1" si="183"/>
        <v>59</v>
      </c>
      <c r="BF104" s="117">
        <f t="shared" ca="1" si="183"/>
        <v>33</v>
      </c>
      <c r="BG104" s="117">
        <f t="shared" ca="1" si="183"/>
        <v>67</v>
      </c>
      <c r="BH104" s="117">
        <f t="shared" ca="1" si="183"/>
        <v>32</v>
      </c>
      <c r="BI104" s="118">
        <f t="shared" ca="1" si="183"/>
        <v>54</v>
      </c>
    </row>
    <row r="105" spans="1:61" x14ac:dyDescent="0.2">
      <c r="A105" s="116">
        <v>5</v>
      </c>
      <c r="B105" s="119">
        <f ca="1">RANDBETWEEN(1,81-1)</f>
        <v>70</v>
      </c>
      <c r="C105" s="119">
        <f t="shared" ref="C105:BI105" ca="1" si="184">RANDBETWEEN(1,81-1)</f>
        <v>5</v>
      </c>
      <c r="D105" s="119">
        <f t="shared" ca="1" si="184"/>
        <v>44</v>
      </c>
      <c r="E105" s="119">
        <f t="shared" ca="1" si="184"/>
        <v>36</v>
      </c>
      <c r="F105" s="119">
        <f t="shared" ca="1" si="184"/>
        <v>30</v>
      </c>
      <c r="G105" s="119">
        <f t="shared" ca="1" si="184"/>
        <v>2</v>
      </c>
      <c r="H105" s="119">
        <f t="shared" ca="1" si="184"/>
        <v>72</v>
      </c>
      <c r="I105" s="119">
        <f t="shared" ca="1" si="184"/>
        <v>8</v>
      </c>
      <c r="J105" s="119">
        <f t="shared" ca="1" si="184"/>
        <v>36</v>
      </c>
      <c r="K105" s="119">
        <f t="shared" ca="1" si="184"/>
        <v>42</v>
      </c>
      <c r="L105" s="119">
        <f t="shared" ca="1" si="184"/>
        <v>50</v>
      </c>
      <c r="M105" s="119">
        <f t="shared" ca="1" si="184"/>
        <v>52</v>
      </c>
      <c r="N105" s="119">
        <f t="shared" ca="1" si="184"/>
        <v>35</v>
      </c>
      <c r="O105" s="119">
        <f t="shared" ca="1" si="184"/>
        <v>23</v>
      </c>
      <c r="P105" s="119">
        <f t="shared" ca="1" si="184"/>
        <v>27</v>
      </c>
      <c r="Q105" s="119">
        <f t="shared" ca="1" si="184"/>
        <v>49</v>
      </c>
      <c r="R105" s="119">
        <f t="shared" ca="1" si="184"/>
        <v>14</v>
      </c>
      <c r="S105" s="119">
        <f t="shared" ca="1" si="184"/>
        <v>1</v>
      </c>
      <c r="T105" s="119">
        <f t="shared" ca="1" si="184"/>
        <v>5</v>
      </c>
      <c r="U105" s="119">
        <f t="shared" ca="1" si="184"/>
        <v>48</v>
      </c>
      <c r="V105" s="119">
        <f t="shared" ca="1" si="184"/>
        <v>41</v>
      </c>
      <c r="W105" s="119">
        <f t="shared" ca="1" si="184"/>
        <v>60</v>
      </c>
      <c r="X105" s="119">
        <f t="shared" ca="1" si="184"/>
        <v>11</v>
      </c>
      <c r="Y105" s="119">
        <f t="shared" ca="1" si="184"/>
        <v>18</v>
      </c>
      <c r="Z105" s="119">
        <f t="shared" ca="1" si="184"/>
        <v>34</v>
      </c>
      <c r="AA105" s="119">
        <f t="shared" ca="1" si="184"/>
        <v>73</v>
      </c>
      <c r="AB105" s="119">
        <f t="shared" ca="1" si="184"/>
        <v>39</v>
      </c>
      <c r="AC105" s="119">
        <f t="shared" ca="1" si="184"/>
        <v>76</v>
      </c>
      <c r="AD105" s="119">
        <f t="shared" ca="1" si="184"/>
        <v>79</v>
      </c>
      <c r="AE105" s="119">
        <f t="shared" ca="1" si="184"/>
        <v>10</v>
      </c>
      <c r="AF105" s="119">
        <f t="shared" ca="1" si="184"/>
        <v>16</v>
      </c>
      <c r="AG105" s="119">
        <f t="shared" ca="1" si="184"/>
        <v>50</v>
      </c>
      <c r="AH105" s="119">
        <f t="shared" ca="1" si="184"/>
        <v>44</v>
      </c>
      <c r="AI105" s="119">
        <f t="shared" ca="1" si="184"/>
        <v>42</v>
      </c>
      <c r="AJ105" s="119">
        <f t="shared" ca="1" si="184"/>
        <v>76</v>
      </c>
      <c r="AK105" s="119">
        <f t="shared" ca="1" si="184"/>
        <v>65</v>
      </c>
      <c r="AL105" s="119">
        <f t="shared" ca="1" si="184"/>
        <v>24</v>
      </c>
      <c r="AM105" s="119">
        <f t="shared" ca="1" si="184"/>
        <v>53</v>
      </c>
      <c r="AN105" s="119">
        <f t="shared" ca="1" si="184"/>
        <v>75</v>
      </c>
      <c r="AO105" s="119">
        <f t="shared" ca="1" si="184"/>
        <v>54</v>
      </c>
      <c r="AP105" s="119">
        <f t="shared" ca="1" si="184"/>
        <v>13</v>
      </c>
      <c r="AQ105" s="119">
        <f t="shared" ca="1" si="184"/>
        <v>2</v>
      </c>
      <c r="AR105" s="119">
        <f t="shared" ca="1" si="184"/>
        <v>79</v>
      </c>
      <c r="AS105" s="119">
        <f t="shared" ca="1" si="184"/>
        <v>69</v>
      </c>
      <c r="AT105" s="119">
        <f t="shared" ca="1" si="184"/>
        <v>13</v>
      </c>
      <c r="AU105" s="119">
        <f t="shared" ca="1" si="184"/>
        <v>61</v>
      </c>
      <c r="AV105" s="119">
        <f t="shared" ca="1" si="184"/>
        <v>38</v>
      </c>
      <c r="AW105" s="119">
        <f t="shared" ca="1" si="184"/>
        <v>78</v>
      </c>
      <c r="AX105" s="119">
        <f t="shared" ca="1" si="184"/>
        <v>60</v>
      </c>
      <c r="AY105" s="119">
        <f t="shared" ca="1" si="184"/>
        <v>75</v>
      </c>
      <c r="AZ105" s="119">
        <f t="shared" ca="1" si="184"/>
        <v>3</v>
      </c>
      <c r="BA105" s="119">
        <f t="shared" ca="1" si="184"/>
        <v>40</v>
      </c>
      <c r="BB105" s="119">
        <f t="shared" ca="1" si="184"/>
        <v>22</v>
      </c>
      <c r="BC105" s="119">
        <f t="shared" ca="1" si="184"/>
        <v>40</v>
      </c>
      <c r="BD105" s="119">
        <f t="shared" ca="1" si="184"/>
        <v>44</v>
      </c>
      <c r="BE105" s="119">
        <f t="shared" ca="1" si="184"/>
        <v>53</v>
      </c>
      <c r="BF105" s="119">
        <f t="shared" ca="1" si="184"/>
        <v>43</v>
      </c>
      <c r="BG105" s="119">
        <f t="shared" ca="1" si="184"/>
        <v>73</v>
      </c>
      <c r="BH105" s="119">
        <f t="shared" ca="1" si="184"/>
        <v>72</v>
      </c>
      <c r="BI105" s="120">
        <f t="shared" ca="1" si="184"/>
        <v>30</v>
      </c>
    </row>
    <row r="106" spans="1:61" x14ac:dyDescent="0.2">
      <c r="A106" s="116">
        <v>6</v>
      </c>
      <c r="B106" s="117">
        <f ca="1">RANDBETWEEN(1,81-2)</f>
        <v>59</v>
      </c>
      <c r="C106" s="117">
        <f t="shared" ref="C106:BI106" ca="1" si="185">RANDBETWEEN(1,81-2)</f>
        <v>67</v>
      </c>
      <c r="D106" s="117">
        <f t="shared" ca="1" si="185"/>
        <v>6</v>
      </c>
      <c r="E106" s="117">
        <f t="shared" ca="1" si="185"/>
        <v>41</v>
      </c>
      <c r="F106" s="117">
        <f t="shared" ca="1" si="185"/>
        <v>30</v>
      </c>
      <c r="G106" s="117">
        <f t="shared" ca="1" si="185"/>
        <v>57</v>
      </c>
      <c r="H106" s="117">
        <f t="shared" ca="1" si="185"/>
        <v>49</v>
      </c>
      <c r="I106" s="117">
        <f t="shared" ca="1" si="185"/>
        <v>21</v>
      </c>
      <c r="J106" s="117">
        <f t="shared" ca="1" si="185"/>
        <v>21</v>
      </c>
      <c r="K106" s="117">
        <f t="shared" ca="1" si="185"/>
        <v>26</v>
      </c>
      <c r="L106" s="117">
        <f t="shared" ca="1" si="185"/>
        <v>55</v>
      </c>
      <c r="M106" s="117">
        <f t="shared" ca="1" si="185"/>
        <v>60</v>
      </c>
      <c r="N106" s="117">
        <f t="shared" ca="1" si="185"/>
        <v>46</v>
      </c>
      <c r="O106" s="117">
        <f t="shared" ca="1" si="185"/>
        <v>60</v>
      </c>
      <c r="P106" s="117">
        <f t="shared" ca="1" si="185"/>
        <v>41</v>
      </c>
      <c r="Q106" s="117">
        <f t="shared" ca="1" si="185"/>
        <v>13</v>
      </c>
      <c r="R106" s="117">
        <f t="shared" ca="1" si="185"/>
        <v>57</v>
      </c>
      <c r="S106" s="117">
        <f t="shared" ca="1" si="185"/>
        <v>12</v>
      </c>
      <c r="T106" s="117">
        <f t="shared" ca="1" si="185"/>
        <v>69</v>
      </c>
      <c r="U106" s="117">
        <f t="shared" ca="1" si="185"/>
        <v>39</v>
      </c>
      <c r="V106" s="117">
        <f t="shared" ca="1" si="185"/>
        <v>6</v>
      </c>
      <c r="W106" s="117">
        <f t="shared" ca="1" si="185"/>
        <v>28</v>
      </c>
      <c r="X106" s="117">
        <f t="shared" ca="1" si="185"/>
        <v>11</v>
      </c>
      <c r="Y106" s="117">
        <f t="shared" ca="1" si="185"/>
        <v>7</v>
      </c>
      <c r="Z106" s="117">
        <f t="shared" ca="1" si="185"/>
        <v>66</v>
      </c>
      <c r="AA106" s="117">
        <f t="shared" ca="1" si="185"/>
        <v>21</v>
      </c>
      <c r="AB106" s="117">
        <f t="shared" ca="1" si="185"/>
        <v>55</v>
      </c>
      <c r="AC106" s="117">
        <f t="shared" ca="1" si="185"/>
        <v>44</v>
      </c>
      <c r="AD106" s="117">
        <f t="shared" ca="1" si="185"/>
        <v>64</v>
      </c>
      <c r="AE106" s="117">
        <f t="shared" ca="1" si="185"/>
        <v>9</v>
      </c>
      <c r="AF106" s="117">
        <f t="shared" ca="1" si="185"/>
        <v>32</v>
      </c>
      <c r="AG106" s="117">
        <f t="shared" ca="1" si="185"/>
        <v>34</v>
      </c>
      <c r="AH106" s="117">
        <f t="shared" ca="1" si="185"/>
        <v>10</v>
      </c>
      <c r="AI106" s="117">
        <f t="shared" ca="1" si="185"/>
        <v>50</v>
      </c>
      <c r="AJ106" s="117">
        <f t="shared" ca="1" si="185"/>
        <v>23</v>
      </c>
      <c r="AK106" s="117">
        <f t="shared" ca="1" si="185"/>
        <v>71</v>
      </c>
      <c r="AL106" s="117">
        <f t="shared" ca="1" si="185"/>
        <v>76</v>
      </c>
      <c r="AM106" s="117">
        <f t="shared" ca="1" si="185"/>
        <v>63</v>
      </c>
      <c r="AN106" s="117">
        <f t="shared" ca="1" si="185"/>
        <v>36</v>
      </c>
      <c r="AO106" s="117">
        <f t="shared" ca="1" si="185"/>
        <v>28</v>
      </c>
      <c r="AP106" s="117">
        <f t="shared" ca="1" si="185"/>
        <v>55</v>
      </c>
      <c r="AQ106" s="117">
        <f t="shared" ca="1" si="185"/>
        <v>66</v>
      </c>
      <c r="AR106" s="117">
        <f t="shared" ca="1" si="185"/>
        <v>39</v>
      </c>
      <c r="AS106" s="117">
        <f t="shared" ca="1" si="185"/>
        <v>59</v>
      </c>
      <c r="AT106" s="117">
        <f t="shared" ca="1" si="185"/>
        <v>48</v>
      </c>
      <c r="AU106" s="117">
        <f t="shared" ca="1" si="185"/>
        <v>70</v>
      </c>
      <c r="AV106" s="117">
        <f t="shared" ca="1" si="185"/>
        <v>63</v>
      </c>
      <c r="AW106" s="117">
        <f t="shared" ca="1" si="185"/>
        <v>52</v>
      </c>
      <c r="AX106" s="117">
        <f t="shared" ca="1" si="185"/>
        <v>50</v>
      </c>
      <c r="AY106" s="117">
        <f t="shared" ca="1" si="185"/>
        <v>75</v>
      </c>
      <c r="AZ106" s="117">
        <f t="shared" ca="1" si="185"/>
        <v>42</v>
      </c>
      <c r="BA106" s="117">
        <f t="shared" ca="1" si="185"/>
        <v>56</v>
      </c>
      <c r="BB106" s="117">
        <f t="shared" ca="1" si="185"/>
        <v>56</v>
      </c>
      <c r="BC106" s="117">
        <f t="shared" ca="1" si="185"/>
        <v>51</v>
      </c>
      <c r="BD106" s="117">
        <f t="shared" ca="1" si="185"/>
        <v>19</v>
      </c>
      <c r="BE106" s="117">
        <f t="shared" ca="1" si="185"/>
        <v>33</v>
      </c>
      <c r="BF106" s="117">
        <f t="shared" ca="1" si="185"/>
        <v>14</v>
      </c>
      <c r="BG106" s="117">
        <f t="shared" ca="1" si="185"/>
        <v>44</v>
      </c>
      <c r="BH106" s="117">
        <f t="shared" ca="1" si="185"/>
        <v>21</v>
      </c>
      <c r="BI106" s="118">
        <f t="shared" ca="1" si="185"/>
        <v>44</v>
      </c>
    </row>
    <row r="107" spans="1:61" x14ac:dyDescent="0.2">
      <c r="A107" s="116">
        <v>7</v>
      </c>
      <c r="B107" s="119">
        <f ca="1">RANDBETWEEN(1,81)</f>
        <v>28</v>
      </c>
      <c r="C107" s="119">
        <f t="shared" ref="C107:BI107" ca="1" si="186">RANDBETWEEN(1,81)</f>
        <v>52</v>
      </c>
      <c r="D107" s="119">
        <f t="shared" ca="1" si="186"/>
        <v>9</v>
      </c>
      <c r="E107" s="119">
        <f t="shared" ca="1" si="186"/>
        <v>33</v>
      </c>
      <c r="F107" s="119">
        <f t="shared" ca="1" si="186"/>
        <v>50</v>
      </c>
      <c r="G107" s="119">
        <f t="shared" ca="1" si="186"/>
        <v>18</v>
      </c>
      <c r="H107" s="119">
        <f t="shared" ca="1" si="186"/>
        <v>79</v>
      </c>
      <c r="I107" s="119">
        <f t="shared" ca="1" si="186"/>
        <v>72</v>
      </c>
      <c r="J107" s="119">
        <f t="shared" ca="1" si="186"/>
        <v>27</v>
      </c>
      <c r="K107" s="119">
        <f t="shared" ca="1" si="186"/>
        <v>47</v>
      </c>
      <c r="L107" s="119">
        <f t="shared" ca="1" si="186"/>
        <v>72</v>
      </c>
      <c r="M107" s="119">
        <f t="shared" ca="1" si="186"/>
        <v>69</v>
      </c>
      <c r="N107" s="119">
        <f t="shared" ca="1" si="186"/>
        <v>34</v>
      </c>
      <c r="O107" s="119">
        <f t="shared" ca="1" si="186"/>
        <v>67</v>
      </c>
      <c r="P107" s="119">
        <f t="shared" ca="1" si="186"/>
        <v>9</v>
      </c>
      <c r="Q107" s="119">
        <f t="shared" ca="1" si="186"/>
        <v>53</v>
      </c>
      <c r="R107" s="119">
        <f t="shared" ca="1" si="186"/>
        <v>76</v>
      </c>
      <c r="S107" s="119">
        <f t="shared" ca="1" si="186"/>
        <v>67</v>
      </c>
      <c r="T107" s="119">
        <f t="shared" ca="1" si="186"/>
        <v>78</v>
      </c>
      <c r="U107" s="119">
        <f t="shared" ca="1" si="186"/>
        <v>52</v>
      </c>
      <c r="V107" s="119">
        <f t="shared" ca="1" si="186"/>
        <v>81</v>
      </c>
      <c r="W107" s="119">
        <f t="shared" ca="1" si="186"/>
        <v>64</v>
      </c>
      <c r="X107" s="119">
        <f t="shared" ca="1" si="186"/>
        <v>79</v>
      </c>
      <c r="Y107" s="119">
        <f t="shared" ca="1" si="186"/>
        <v>29</v>
      </c>
      <c r="Z107" s="119">
        <f t="shared" ca="1" si="186"/>
        <v>29</v>
      </c>
      <c r="AA107" s="119">
        <f t="shared" ca="1" si="186"/>
        <v>29</v>
      </c>
      <c r="AB107" s="119">
        <f t="shared" ca="1" si="186"/>
        <v>57</v>
      </c>
      <c r="AC107" s="119">
        <f t="shared" ca="1" si="186"/>
        <v>47</v>
      </c>
      <c r="AD107" s="119">
        <f t="shared" ca="1" si="186"/>
        <v>65</v>
      </c>
      <c r="AE107" s="119">
        <f t="shared" ca="1" si="186"/>
        <v>48</v>
      </c>
      <c r="AF107" s="119">
        <f t="shared" ca="1" si="186"/>
        <v>70</v>
      </c>
      <c r="AG107" s="119">
        <f t="shared" ca="1" si="186"/>
        <v>10</v>
      </c>
      <c r="AH107" s="119">
        <f t="shared" ca="1" si="186"/>
        <v>53</v>
      </c>
      <c r="AI107" s="119">
        <f t="shared" ca="1" si="186"/>
        <v>32</v>
      </c>
      <c r="AJ107" s="119">
        <f t="shared" ca="1" si="186"/>
        <v>80</v>
      </c>
      <c r="AK107" s="119">
        <f t="shared" ca="1" si="186"/>
        <v>79</v>
      </c>
      <c r="AL107" s="119">
        <f t="shared" ca="1" si="186"/>
        <v>55</v>
      </c>
      <c r="AM107" s="119">
        <f t="shared" ca="1" si="186"/>
        <v>80</v>
      </c>
      <c r="AN107" s="119">
        <f t="shared" ca="1" si="186"/>
        <v>16</v>
      </c>
      <c r="AO107" s="119">
        <f t="shared" ca="1" si="186"/>
        <v>14</v>
      </c>
      <c r="AP107" s="119">
        <f t="shared" ca="1" si="186"/>
        <v>10</v>
      </c>
      <c r="AQ107" s="119">
        <f t="shared" ca="1" si="186"/>
        <v>73</v>
      </c>
      <c r="AR107" s="119">
        <f t="shared" ca="1" si="186"/>
        <v>8</v>
      </c>
      <c r="AS107" s="119">
        <f t="shared" ca="1" si="186"/>
        <v>10</v>
      </c>
      <c r="AT107" s="119">
        <f t="shared" ca="1" si="186"/>
        <v>29</v>
      </c>
      <c r="AU107" s="119">
        <f t="shared" ca="1" si="186"/>
        <v>22</v>
      </c>
      <c r="AV107" s="119">
        <f t="shared" ca="1" si="186"/>
        <v>45</v>
      </c>
      <c r="AW107" s="119">
        <f t="shared" ca="1" si="186"/>
        <v>8</v>
      </c>
      <c r="AX107" s="119">
        <f t="shared" ca="1" si="186"/>
        <v>15</v>
      </c>
      <c r="AY107" s="119">
        <f t="shared" ca="1" si="186"/>
        <v>7</v>
      </c>
      <c r="AZ107" s="119">
        <f t="shared" ca="1" si="186"/>
        <v>74</v>
      </c>
      <c r="BA107" s="119">
        <f t="shared" ca="1" si="186"/>
        <v>10</v>
      </c>
      <c r="BB107" s="119">
        <f t="shared" ca="1" si="186"/>
        <v>66</v>
      </c>
      <c r="BC107" s="119">
        <f t="shared" ca="1" si="186"/>
        <v>2</v>
      </c>
      <c r="BD107" s="119">
        <f t="shared" ca="1" si="186"/>
        <v>66</v>
      </c>
      <c r="BE107" s="119">
        <f t="shared" ca="1" si="186"/>
        <v>15</v>
      </c>
      <c r="BF107" s="119">
        <f t="shared" ca="1" si="186"/>
        <v>65</v>
      </c>
      <c r="BG107" s="119">
        <f t="shared" ca="1" si="186"/>
        <v>10</v>
      </c>
      <c r="BH107" s="119">
        <f t="shared" ca="1" si="186"/>
        <v>20</v>
      </c>
      <c r="BI107" s="120">
        <f t="shared" ca="1" si="186"/>
        <v>34</v>
      </c>
    </row>
    <row r="108" spans="1:61" x14ac:dyDescent="0.2">
      <c r="A108" s="116">
        <v>8</v>
      </c>
      <c r="B108" s="117">
        <f ca="1">RANDBETWEEN(1,81-1)</f>
        <v>71</v>
      </c>
      <c r="C108" s="117">
        <f t="shared" ref="C108:BI108" ca="1" si="187">RANDBETWEEN(1,81-1)</f>
        <v>24</v>
      </c>
      <c r="D108" s="117">
        <f t="shared" ca="1" si="187"/>
        <v>47</v>
      </c>
      <c r="E108" s="117">
        <f t="shared" ca="1" si="187"/>
        <v>73</v>
      </c>
      <c r="F108" s="117">
        <f t="shared" ca="1" si="187"/>
        <v>60</v>
      </c>
      <c r="G108" s="117">
        <f t="shared" ca="1" si="187"/>
        <v>57</v>
      </c>
      <c r="H108" s="117">
        <f t="shared" ca="1" si="187"/>
        <v>11</v>
      </c>
      <c r="I108" s="117">
        <f t="shared" ca="1" si="187"/>
        <v>57</v>
      </c>
      <c r="J108" s="117">
        <f t="shared" ca="1" si="187"/>
        <v>38</v>
      </c>
      <c r="K108" s="117">
        <f t="shared" ca="1" si="187"/>
        <v>75</v>
      </c>
      <c r="L108" s="117">
        <f t="shared" ca="1" si="187"/>
        <v>4</v>
      </c>
      <c r="M108" s="117">
        <f t="shared" ca="1" si="187"/>
        <v>58</v>
      </c>
      <c r="N108" s="117">
        <f t="shared" ca="1" si="187"/>
        <v>23</v>
      </c>
      <c r="O108" s="117">
        <f t="shared" ca="1" si="187"/>
        <v>11</v>
      </c>
      <c r="P108" s="117">
        <f t="shared" ca="1" si="187"/>
        <v>10</v>
      </c>
      <c r="Q108" s="117">
        <f t="shared" ca="1" si="187"/>
        <v>63</v>
      </c>
      <c r="R108" s="117">
        <f t="shared" ca="1" si="187"/>
        <v>21</v>
      </c>
      <c r="S108" s="117">
        <f t="shared" ca="1" si="187"/>
        <v>38</v>
      </c>
      <c r="T108" s="117">
        <f t="shared" ca="1" si="187"/>
        <v>36</v>
      </c>
      <c r="U108" s="117">
        <f t="shared" ca="1" si="187"/>
        <v>73</v>
      </c>
      <c r="V108" s="117">
        <f t="shared" ca="1" si="187"/>
        <v>10</v>
      </c>
      <c r="W108" s="117">
        <f t="shared" ca="1" si="187"/>
        <v>24</v>
      </c>
      <c r="X108" s="117">
        <f t="shared" ca="1" si="187"/>
        <v>61</v>
      </c>
      <c r="Y108" s="117">
        <f t="shared" ca="1" si="187"/>
        <v>72</v>
      </c>
      <c r="Z108" s="117">
        <f t="shared" ca="1" si="187"/>
        <v>38</v>
      </c>
      <c r="AA108" s="117">
        <f t="shared" ca="1" si="187"/>
        <v>67</v>
      </c>
      <c r="AB108" s="117">
        <f t="shared" ca="1" si="187"/>
        <v>2</v>
      </c>
      <c r="AC108" s="117">
        <f t="shared" ca="1" si="187"/>
        <v>71</v>
      </c>
      <c r="AD108" s="117">
        <f t="shared" ca="1" si="187"/>
        <v>52</v>
      </c>
      <c r="AE108" s="117">
        <f t="shared" ca="1" si="187"/>
        <v>13</v>
      </c>
      <c r="AF108" s="117">
        <f t="shared" ca="1" si="187"/>
        <v>11</v>
      </c>
      <c r="AG108" s="117">
        <f t="shared" ca="1" si="187"/>
        <v>20</v>
      </c>
      <c r="AH108" s="117">
        <f t="shared" ca="1" si="187"/>
        <v>10</v>
      </c>
      <c r="AI108" s="117">
        <f t="shared" ca="1" si="187"/>
        <v>6</v>
      </c>
      <c r="AJ108" s="117">
        <f t="shared" ca="1" si="187"/>
        <v>69</v>
      </c>
      <c r="AK108" s="117">
        <f t="shared" ca="1" si="187"/>
        <v>28</v>
      </c>
      <c r="AL108" s="117">
        <f t="shared" ca="1" si="187"/>
        <v>46</v>
      </c>
      <c r="AM108" s="117">
        <f t="shared" ca="1" si="187"/>
        <v>32</v>
      </c>
      <c r="AN108" s="117">
        <f t="shared" ca="1" si="187"/>
        <v>1</v>
      </c>
      <c r="AO108" s="117">
        <f t="shared" ca="1" si="187"/>
        <v>71</v>
      </c>
      <c r="AP108" s="117">
        <f t="shared" ca="1" si="187"/>
        <v>58</v>
      </c>
      <c r="AQ108" s="117">
        <f t="shared" ca="1" si="187"/>
        <v>56</v>
      </c>
      <c r="AR108" s="117">
        <f t="shared" ca="1" si="187"/>
        <v>42</v>
      </c>
      <c r="AS108" s="117">
        <f t="shared" ca="1" si="187"/>
        <v>3</v>
      </c>
      <c r="AT108" s="117">
        <f t="shared" ca="1" si="187"/>
        <v>52</v>
      </c>
      <c r="AU108" s="117">
        <f t="shared" ca="1" si="187"/>
        <v>49</v>
      </c>
      <c r="AV108" s="117">
        <f t="shared" ca="1" si="187"/>
        <v>76</v>
      </c>
      <c r="AW108" s="117">
        <f t="shared" ca="1" si="187"/>
        <v>21</v>
      </c>
      <c r="AX108" s="117">
        <f t="shared" ca="1" si="187"/>
        <v>3</v>
      </c>
      <c r="AY108" s="117">
        <f t="shared" ca="1" si="187"/>
        <v>13</v>
      </c>
      <c r="AZ108" s="117">
        <f t="shared" ca="1" si="187"/>
        <v>53</v>
      </c>
      <c r="BA108" s="117">
        <f t="shared" ca="1" si="187"/>
        <v>48</v>
      </c>
      <c r="BB108" s="117">
        <f t="shared" ca="1" si="187"/>
        <v>69</v>
      </c>
      <c r="BC108" s="117">
        <f t="shared" ca="1" si="187"/>
        <v>45</v>
      </c>
      <c r="BD108" s="117">
        <f t="shared" ca="1" si="187"/>
        <v>70</v>
      </c>
      <c r="BE108" s="117">
        <f t="shared" ca="1" si="187"/>
        <v>61</v>
      </c>
      <c r="BF108" s="117">
        <f t="shared" ca="1" si="187"/>
        <v>29</v>
      </c>
      <c r="BG108" s="117">
        <f t="shared" ca="1" si="187"/>
        <v>4</v>
      </c>
      <c r="BH108" s="117">
        <f t="shared" ca="1" si="187"/>
        <v>2</v>
      </c>
      <c r="BI108" s="118">
        <f t="shared" ca="1" si="187"/>
        <v>51</v>
      </c>
    </row>
    <row r="109" spans="1:61" x14ac:dyDescent="0.2">
      <c r="A109" s="116">
        <v>9</v>
      </c>
      <c r="B109" s="119">
        <f ca="1">RANDBETWEEN(1,81-2)</f>
        <v>68</v>
      </c>
      <c r="C109" s="119">
        <f t="shared" ref="C109:BI109" ca="1" si="188">RANDBETWEEN(1,81-2)</f>
        <v>34</v>
      </c>
      <c r="D109" s="119">
        <f t="shared" ca="1" si="188"/>
        <v>77</v>
      </c>
      <c r="E109" s="119">
        <f t="shared" ca="1" si="188"/>
        <v>26</v>
      </c>
      <c r="F109" s="119">
        <f t="shared" ca="1" si="188"/>
        <v>25</v>
      </c>
      <c r="G109" s="119">
        <f t="shared" ca="1" si="188"/>
        <v>46</v>
      </c>
      <c r="H109" s="119">
        <f t="shared" ca="1" si="188"/>
        <v>15</v>
      </c>
      <c r="I109" s="119">
        <f t="shared" ca="1" si="188"/>
        <v>54</v>
      </c>
      <c r="J109" s="119">
        <f t="shared" ca="1" si="188"/>
        <v>37</v>
      </c>
      <c r="K109" s="119">
        <f t="shared" ca="1" si="188"/>
        <v>13</v>
      </c>
      <c r="L109" s="119">
        <f t="shared" ca="1" si="188"/>
        <v>44</v>
      </c>
      <c r="M109" s="119">
        <f t="shared" ca="1" si="188"/>
        <v>57</v>
      </c>
      <c r="N109" s="119">
        <f t="shared" ca="1" si="188"/>
        <v>18</v>
      </c>
      <c r="O109" s="119">
        <f t="shared" ca="1" si="188"/>
        <v>56</v>
      </c>
      <c r="P109" s="119">
        <f t="shared" ca="1" si="188"/>
        <v>64</v>
      </c>
      <c r="Q109" s="119">
        <f t="shared" ca="1" si="188"/>
        <v>55</v>
      </c>
      <c r="R109" s="119">
        <f t="shared" ca="1" si="188"/>
        <v>16</v>
      </c>
      <c r="S109" s="119">
        <f t="shared" ca="1" si="188"/>
        <v>78</v>
      </c>
      <c r="T109" s="119">
        <f t="shared" ca="1" si="188"/>
        <v>49</v>
      </c>
      <c r="U109" s="119">
        <f t="shared" ca="1" si="188"/>
        <v>51</v>
      </c>
      <c r="V109" s="119">
        <f t="shared" ca="1" si="188"/>
        <v>4</v>
      </c>
      <c r="W109" s="119">
        <f t="shared" ca="1" si="188"/>
        <v>41</v>
      </c>
      <c r="X109" s="119">
        <f t="shared" ca="1" si="188"/>
        <v>70</v>
      </c>
      <c r="Y109" s="119">
        <f t="shared" ca="1" si="188"/>
        <v>4</v>
      </c>
      <c r="Z109" s="119">
        <f t="shared" ca="1" si="188"/>
        <v>59</v>
      </c>
      <c r="AA109" s="119">
        <f t="shared" ca="1" si="188"/>
        <v>39</v>
      </c>
      <c r="AB109" s="119">
        <f t="shared" ca="1" si="188"/>
        <v>49</v>
      </c>
      <c r="AC109" s="119">
        <f t="shared" ca="1" si="188"/>
        <v>58</v>
      </c>
      <c r="AD109" s="119">
        <f t="shared" ca="1" si="188"/>
        <v>53</v>
      </c>
      <c r="AE109" s="119">
        <f t="shared" ca="1" si="188"/>
        <v>33</v>
      </c>
      <c r="AF109" s="119">
        <f t="shared" ca="1" si="188"/>
        <v>5</v>
      </c>
      <c r="AG109" s="119">
        <f t="shared" ca="1" si="188"/>
        <v>38</v>
      </c>
      <c r="AH109" s="119">
        <f t="shared" ca="1" si="188"/>
        <v>70</v>
      </c>
      <c r="AI109" s="119">
        <f t="shared" ca="1" si="188"/>
        <v>7</v>
      </c>
      <c r="AJ109" s="119">
        <f t="shared" ca="1" si="188"/>
        <v>70</v>
      </c>
      <c r="AK109" s="119">
        <f t="shared" ca="1" si="188"/>
        <v>24</v>
      </c>
      <c r="AL109" s="119">
        <f t="shared" ca="1" si="188"/>
        <v>51</v>
      </c>
      <c r="AM109" s="119">
        <f t="shared" ca="1" si="188"/>
        <v>74</v>
      </c>
      <c r="AN109" s="119">
        <f t="shared" ca="1" si="188"/>
        <v>65</v>
      </c>
      <c r="AO109" s="119">
        <f t="shared" ca="1" si="188"/>
        <v>16</v>
      </c>
      <c r="AP109" s="119">
        <f t="shared" ca="1" si="188"/>
        <v>37</v>
      </c>
      <c r="AQ109" s="119">
        <f t="shared" ca="1" si="188"/>
        <v>18</v>
      </c>
      <c r="AR109" s="119">
        <f t="shared" ca="1" si="188"/>
        <v>6</v>
      </c>
      <c r="AS109" s="119">
        <f t="shared" ca="1" si="188"/>
        <v>74</v>
      </c>
      <c r="AT109" s="119">
        <f t="shared" ca="1" si="188"/>
        <v>6</v>
      </c>
      <c r="AU109" s="119">
        <f t="shared" ca="1" si="188"/>
        <v>70</v>
      </c>
      <c r="AV109" s="119">
        <f t="shared" ca="1" si="188"/>
        <v>11</v>
      </c>
      <c r="AW109" s="119">
        <f t="shared" ca="1" si="188"/>
        <v>8</v>
      </c>
      <c r="AX109" s="119">
        <f t="shared" ca="1" si="188"/>
        <v>61</v>
      </c>
      <c r="AY109" s="119">
        <f t="shared" ca="1" si="188"/>
        <v>50</v>
      </c>
      <c r="AZ109" s="119">
        <f t="shared" ca="1" si="188"/>
        <v>13</v>
      </c>
      <c r="BA109" s="119">
        <f t="shared" ca="1" si="188"/>
        <v>79</v>
      </c>
      <c r="BB109" s="119">
        <f t="shared" ca="1" si="188"/>
        <v>30</v>
      </c>
      <c r="BC109" s="119">
        <f t="shared" ca="1" si="188"/>
        <v>64</v>
      </c>
      <c r="BD109" s="119">
        <f t="shared" ca="1" si="188"/>
        <v>5</v>
      </c>
      <c r="BE109" s="119">
        <f t="shared" ca="1" si="188"/>
        <v>17</v>
      </c>
      <c r="BF109" s="119">
        <f t="shared" ca="1" si="188"/>
        <v>33</v>
      </c>
      <c r="BG109" s="119">
        <f t="shared" ca="1" si="188"/>
        <v>42</v>
      </c>
      <c r="BH109" s="119">
        <f t="shared" ca="1" si="188"/>
        <v>19</v>
      </c>
      <c r="BI109" s="120">
        <f t="shared" ca="1" si="188"/>
        <v>7</v>
      </c>
    </row>
    <row r="110" spans="1:61" x14ac:dyDescent="0.2">
      <c r="A110" s="116">
        <v>10</v>
      </c>
      <c r="B110" s="117">
        <f ca="1">RANDBETWEEN(1,81)</f>
        <v>5</v>
      </c>
      <c r="C110" s="117">
        <f t="shared" ref="C110:BI110" ca="1" si="189">RANDBETWEEN(1,81)</f>
        <v>17</v>
      </c>
      <c r="D110" s="117">
        <f t="shared" ca="1" si="189"/>
        <v>35</v>
      </c>
      <c r="E110" s="117">
        <f t="shared" ca="1" si="189"/>
        <v>61</v>
      </c>
      <c r="F110" s="117">
        <f t="shared" ca="1" si="189"/>
        <v>11</v>
      </c>
      <c r="G110" s="117">
        <f t="shared" ca="1" si="189"/>
        <v>37</v>
      </c>
      <c r="H110" s="117">
        <f t="shared" ca="1" si="189"/>
        <v>56</v>
      </c>
      <c r="I110" s="117">
        <f t="shared" ca="1" si="189"/>
        <v>51</v>
      </c>
      <c r="J110" s="117">
        <f t="shared" ca="1" si="189"/>
        <v>81</v>
      </c>
      <c r="K110" s="117">
        <f t="shared" ca="1" si="189"/>
        <v>10</v>
      </c>
      <c r="L110" s="117">
        <f t="shared" ca="1" si="189"/>
        <v>28</v>
      </c>
      <c r="M110" s="117">
        <f t="shared" ca="1" si="189"/>
        <v>50</v>
      </c>
      <c r="N110" s="117">
        <f t="shared" ca="1" si="189"/>
        <v>38</v>
      </c>
      <c r="O110" s="117">
        <f t="shared" ca="1" si="189"/>
        <v>81</v>
      </c>
      <c r="P110" s="117">
        <f t="shared" ca="1" si="189"/>
        <v>42</v>
      </c>
      <c r="Q110" s="117">
        <f t="shared" ca="1" si="189"/>
        <v>59</v>
      </c>
      <c r="R110" s="117">
        <f t="shared" ca="1" si="189"/>
        <v>10</v>
      </c>
      <c r="S110" s="117">
        <f t="shared" ca="1" si="189"/>
        <v>45</v>
      </c>
      <c r="T110" s="117">
        <f t="shared" ca="1" si="189"/>
        <v>73</v>
      </c>
      <c r="U110" s="117">
        <f t="shared" ca="1" si="189"/>
        <v>42</v>
      </c>
      <c r="V110" s="117">
        <f t="shared" ca="1" si="189"/>
        <v>38</v>
      </c>
      <c r="W110" s="117">
        <f t="shared" ca="1" si="189"/>
        <v>13</v>
      </c>
      <c r="X110" s="117">
        <f t="shared" ca="1" si="189"/>
        <v>81</v>
      </c>
      <c r="Y110" s="117">
        <f t="shared" ca="1" si="189"/>
        <v>5</v>
      </c>
      <c r="Z110" s="117">
        <f t="shared" ca="1" si="189"/>
        <v>38</v>
      </c>
      <c r="AA110" s="117">
        <f t="shared" ca="1" si="189"/>
        <v>68</v>
      </c>
      <c r="AB110" s="117">
        <f t="shared" ca="1" si="189"/>
        <v>17</v>
      </c>
      <c r="AC110" s="117">
        <f t="shared" ca="1" si="189"/>
        <v>51</v>
      </c>
      <c r="AD110" s="117">
        <f t="shared" ca="1" si="189"/>
        <v>20</v>
      </c>
      <c r="AE110" s="117">
        <f t="shared" ca="1" si="189"/>
        <v>80</v>
      </c>
      <c r="AF110" s="117">
        <f t="shared" ca="1" si="189"/>
        <v>45</v>
      </c>
      <c r="AG110" s="117">
        <f t="shared" ca="1" si="189"/>
        <v>40</v>
      </c>
      <c r="AH110" s="117">
        <f t="shared" ca="1" si="189"/>
        <v>41</v>
      </c>
      <c r="AI110" s="117">
        <f t="shared" ca="1" si="189"/>
        <v>14</v>
      </c>
      <c r="AJ110" s="117">
        <f t="shared" ca="1" si="189"/>
        <v>7</v>
      </c>
      <c r="AK110" s="117">
        <f t="shared" ca="1" si="189"/>
        <v>35</v>
      </c>
      <c r="AL110" s="117">
        <f t="shared" ca="1" si="189"/>
        <v>52</v>
      </c>
      <c r="AM110" s="117">
        <f t="shared" ca="1" si="189"/>
        <v>79</v>
      </c>
      <c r="AN110" s="117">
        <f t="shared" ca="1" si="189"/>
        <v>17</v>
      </c>
      <c r="AO110" s="117">
        <f t="shared" ca="1" si="189"/>
        <v>44</v>
      </c>
      <c r="AP110" s="117">
        <f t="shared" ca="1" si="189"/>
        <v>80</v>
      </c>
      <c r="AQ110" s="117">
        <f t="shared" ca="1" si="189"/>
        <v>39</v>
      </c>
      <c r="AR110" s="117">
        <f t="shared" ca="1" si="189"/>
        <v>3</v>
      </c>
      <c r="AS110" s="117">
        <f t="shared" ca="1" si="189"/>
        <v>2</v>
      </c>
      <c r="AT110" s="117">
        <f t="shared" ca="1" si="189"/>
        <v>18</v>
      </c>
      <c r="AU110" s="117">
        <f t="shared" ca="1" si="189"/>
        <v>53</v>
      </c>
      <c r="AV110" s="117">
        <f t="shared" ca="1" si="189"/>
        <v>28</v>
      </c>
      <c r="AW110" s="117">
        <f t="shared" ca="1" si="189"/>
        <v>24</v>
      </c>
      <c r="AX110" s="117">
        <f t="shared" ca="1" si="189"/>
        <v>29</v>
      </c>
      <c r="AY110" s="117">
        <f t="shared" ca="1" si="189"/>
        <v>79</v>
      </c>
      <c r="AZ110" s="117">
        <f t="shared" ca="1" si="189"/>
        <v>31</v>
      </c>
      <c r="BA110" s="117">
        <f t="shared" ca="1" si="189"/>
        <v>64</v>
      </c>
      <c r="BB110" s="117">
        <f t="shared" ca="1" si="189"/>
        <v>22</v>
      </c>
      <c r="BC110" s="117">
        <f t="shared" ca="1" si="189"/>
        <v>16</v>
      </c>
      <c r="BD110" s="117">
        <f t="shared" ca="1" si="189"/>
        <v>81</v>
      </c>
      <c r="BE110" s="117">
        <f t="shared" ca="1" si="189"/>
        <v>73</v>
      </c>
      <c r="BF110" s="117">
        <f t="shared" ca="1" si="189"/>
        <v>51</v>
      </c>
      <c r="BG110" s="117">
        <f t="shared" ca="1" si="189"/>
        <v>14</v>
      </c>
      <c r="BH110" s="117">
        <f t="shared" ca="1" si="189"/>
        <v>58</v>
      </c>
      <c r="BI110" s="118">
        <f t="shared" ca="1" si="189"/>
        <v>47</v>
      </c>
    </row>
    <row r="111" spans="1:61" x14ac:dyDescent="0.2">
      <c r="A111" s="116">
        <v>11</v>
      </c>
      <c r="B111" s="119">
        <f ca="1">RANDBETWEEN(1,81-1)</f>
        <v>27</v>
      </c>
      <c r="C111" s="119">
        <f t="shared" ref="C111:BI111" ca="1" si="190">RANDBETWEEN(1,81-1)</f>
        <v>5</v>
      </c>
      <c r="D111" s="119">
        <f t="shared" ca="1" si="190"/>
        <v>59</v>
      </c>
      <c r="E111" s="119">
        <f t="shared" ca="1" si="190"/>
        <v>23</v>
      </c>
      <c r="F111" s="119">
        <f t="shared" ca="1" si="190"/>
        <v>18</v>
      </c>
      <c r="G111" s="119">
        <f t="shared" ca="1" si="190"/>
        <v>38</v>
      </c>
      <c r="H111" s="119">
        <f t="shared" ca="1" si="190"/>
        <v>16</v>
      </c>
      <c r="I111" s="119">
        <f t="shared" ca="1" si="190"/>
        <v>78</v>
      </c>
      <c r="J111" s="119">
        <f t="shared" ca="1" si="190"/>
        <v>4</v>
      </c>
      <c r="K111" s="119">
        <f t="shared" ca="1" si="190"/>
        <v>77</v>
      </c>
      <c r="L111" s="119">
        <f t="shared" ca="1" si="190"/>
        <v>61</v>
      </c>
      <c r="M111" s="119">
        <f t="shared" ca="1" si="190"/>
        <v>28</v>
      </c>
      <c r="N111" s="119">
        <f t="shared" ca="1" si="190"/>
        <v>27</v>
      </c>
      <c r="O111" s="119">
        <f t="shared" ca="1" si="190"/>
        <v>38</v>
      </c>
      <c r="P111" s="119">
        <f t="shared" ca="1" si="190"/>
        <v>1</v>
      </c>
      <c r="Q111" s="119">
        <f t="shared" ca="1" si="190"/>
        <v>47</v>
      </c>
      <c r="R111" s="119">
        <f t="shared" ca="1" si="190"/>
        <v>43</v>
      </c>
      <c r="S111" s="119">
        <f t="shared" ca="1" si="190"/>
        <v>69</v>
      </c>
      <c r="T111" s="119">
        <f t="shared" ca="1" si="190"/>
        <v>79</v>
      </c>
      <c r="U111" s="119">
        <f t="shared" ca="1" si="190"/>
        <v>3</v>
      </c>
      <c r="V111" s="119">
        <f t="shared" ca="1" si="190"/>
        <v>78</v>
      </c>
      <c r="W111" s="119">
        <f t="shared" ca="1" si="190"/>
        <v>21</v>
      </c>
      <c r="X111" s="119">
        <f t="shared" ca="1" si="190"/>
        <v>23</v>
      </c>
      <c r="Y111" s="119">
        <f t="shared" ca="1" si="190"/>
        <v>70</v>
      </c>
      <c r="Z111" s="119">
        <f t="shared" ca="1" si="190"/>
        <v>19</v>
      </c>
      <c r="AA111" s="119">
        <f t="shared" ca="1" si="190"/>
        <v>43</v>
      </c>
      <c r="AB111" s="119">
        <f t="shared" ca="1" si="190"/>
        <v>79</v>
      </c>
      <c r="AC111" s="119">
        <f t="shared" ca="1" si="190"/>
        <v>14</v>
      </c>
      <c r="AD111" s="119">
        <f t="shared" ca="1" si="190"/>
        <v>23</v>
      </c>
      <c r="AE111" s="119">
        <f t="shared" ca="1" si="190"/>
        <v>30</v>
      </c>
      <c r="AF111" s="119">
        <f t="shared" ca="1" si="190"/>
        <v>40</v>
      </c>
      <c r="AG111" s="119">
        <f t="shared" ca="1" si="190"/>
        <v>40</v>
      </c>
      <c r="AH111" s="119">
        <f t="shared" ca="1" si="190"/>
        <v>36</v>
      </c>
      <c r="AI111" s="119">
        <f t="shared" ca="1" si="190"/>
        <v>40</v>
      </c>
      <c r="AJ111" s="119">
        <f t="shared" ca="1" si="190"/>
        <v>24</v>
      </c>
      <c r="AK111" s="119">
        <f t="shared" ca="1" si="190"/>
        <v>3</v>
      </c>
      <c r="AL111" s="119">
        <f t="shared" ca="1" si="190"/>
        <v>33</v>
      </c>
      <c r="AM111" s="119">
        <f t="shared" ca="1" si="190"/>
        <v>5</v>
      </c>
      <c r="AN111" s="119">
        <f t="shared" ca="1" si="190"/>
        <v>4</v>
      </c>
      <c r="AO111" s="119">
        <f t="shared" ca="1" si="190"/>
        <v>49</v>
      </c>
      <c r="AP111" s="119">
        <f t="shared" ca="1" si="190"/>
        <v>71</v>
      </c>
      <c r="AQ111" s="119">
        <f t="shared" ca="1" si="190"/>
        <v>21</v>
      </c>
      <c r="AR111" s="119">
        <f t="shared" ca="1" si="190"/>
        <v>43</v>
      </c>
      <c r="AS111" s="119">
        <f t="shared" ca="1" si="190"/>
        <v>39</v>
      </c>
      <c r="AT111" s="119">
        <f t="shared" ca="1" si="190"/>
        <v>26</v>
      </c>
      <c r="AU111" s="119">
        <f t="shared" ca="1" si="190"/>
        <v>48</v>
      </c>
      <c r="AV111" s="119">
        <f t="shared" ca="1" si="190"/>
        <v>6</v>
      </c>
      <c r="AW111" s="119">
        <f t="shared" ca="1" si="190"/>
        <v>20</v>
      </c>
      <c r="AX111" s="119">
        <f t="shared" ca="1" si="190"/>
        <v>47</v>
      </c>
      <c r="AY111" s="119">
        <f t="shared" ca="1" si="190"/>
        <v>65</v>
      </c>
      <c r="AZ111" s="119">
        <f t="shared" ca="1" si="190"/>
        <v>18</v>
      </c>
      <c r="BA111" s="119">
        <f t="shared" ca="1" si="190"/>
        <v>36</v>
      </c>
      <c r="BB111" s="119">
        <f t="shared" ca="1" si="190"/>
        <v>56</v>
      </c>
      <c r="BC111" s="119">
        <f t="shared" ca="1" si="190"/>
        <v>21</v>
      </c>
      <c r="BD111" s="119">
        <f t="shared" ca="1" si="190"/>
        <v>57</v>
      </c>
      <c r="BE111" s="119">
        <f t="shared" ca="1" si="190"/>
        <v>17</v>
      </c>
      <c r="BF111" s="119">
        <f t="shared" ca="1" si="190"/>
        <v>80</v>
      </c>
      <c r="BG111" s="119">
        <f t="shared" ca="1" si="190"/>
        <v>49</v>
      </c>
      <c r="BH111" s="119">
        <f t="shared" ca="1" si="190"/>
        <v>62</v>
      </c>
      <c r="BI111" s="120">
        <f t="shared" ca="1" si="190"/>
        <v>68</v>
      </c>
    </row>
    <row r="112" spans="1:61" x14ac:dyDescent="0.2">
      <c r="A112" s="116">
        <v>12</v>
      </c>
      <c r="B112" s="117">
        <f ca="1">RANDBETWEEN(1,81-2)</f>
        <v>14</v>
      </c>
      <c r="C112" s="117">
        <f t="shared" ref="C112:BI112" ca="1" si="191">RANDBETWEEN(1,81-2)</f>
        <v>68</v>
      </c>
      <c r="D112" s="117">
        <f t="shared" ca="1" si="191"/>
        <v>3</v>
      </c>
      <c r="E112" s="117">
        <f t="shared" ca="1" si="191"/>
        <v>20</v>
      </c>
      <c r="F112" s="117">
        <f t="shared" ca="1" si="191"/>
        <v>9</v>
      </c>
      <c r="G112" s="117">
        <f t="shared" ca="1" si="191"/>
        <v>31</v>
      </c>
      <c r="H112" s="117">
        <f t="shared" ca="1" si="191"/>
        <v>53</v>
      </c>
      <c r="I112" s="117">
        <f t="shared" ca="1" si="191"/>
        <v>28</v>
      </c>
      <c r="J112" s="117">
        <f t="shared" ca="1" si="191"/>
        <v>13</v>
      </c>
      <c r="K112" s="117">
        <f t="shared" ca="1" si="191"/>
        <v>4</v>
      </c>
      <c r="L112" s="117">
        <f t="shared" ca="1" si="191"/>
        <v>75</v>
      </c>
      <c r="M112" s="117">
        <f t="shared" ca="1" si="191"/>
        <v>13</v>
      </c>
      <c r="N112" s="117">
        <f t="shared" ca="1" si="191"/>
        <v>37</v>
      </c>
      <c r="O112" s="117">
        <f t="shared" ca="1" si="191"/>
        <v>44</v>
      </c>
      <c r="P112" s="117">
        <f t="shared" ca="1" si="191"/>
        <v>20</v>
      </c>
      <c r="Q112" s="117">
        <f t="shared" ca="1" si="191"/>
        <v>66</v>
      </c>
      <c r="R112" s="117">
        <f t="shared" ca="1" si="191"/>
        <v>10</v>
      </c>
      <c r="S112" s="117">
        <f t="shared" ca="1" si="191"/>
        <v>78</v>
      </c>
      <c r="T112" s="117">
        <f t="shared" ca="1" si="191"/>
        <v>37</v>
      </c>
      <c r="U112" s="117">
        <f t="shared" ca="1" si="191"/>
        <v>3</v>
      </c>
      <c r="V112" s="117">
        <f t="shared" ca="1" si="191"/>
        <v>16</v>
      </c>
      <c r="W112" s="117">
        <f t="shared" ca="1" si="191"/>
        <v>5</v>
      </c>
      <c r="X112" s="117">
        <f t="shared" ca="1" si="191"/>
        <v>46</v>
      </c>
      <c r="Y112" s="117">
        <f t="shared" ca="1" si="191"/>
        <v>18</v>
      </c>
      <c r="Z112" s="117">
        <f t="shared" ca="1" si="191"/>
        <v>76</v>
      </c>
      <c r="AA112" s="117">
        <f t="shared" ca="1" si="191"/>
        <v>78</v>
      </c>
      <c r="AB112" s="117">
        <f t="shared" ca="1" si="191"/>
        <v>44</v>
      </c>
      <c r="AC112" s="117">
        <f t="shared" ca="1" si="191"/>
        <v>51</v>
      </c>
      <c r="AD112" s="117">
        <f t="shared" ca="1" si="191"/>
        <v>29</v>
      </c>
      <c r="AE112" s="117">
        <f t="shared" ca="1" si="191"/>
        <v>79</v>
      </c>
      <c r="AF112" s="117">
        <f t="shared" ca="1" si="191"/>
        <v>39</v>
      </c>
      <c r="AG112" s="117">
        <f t="shared" ca="1" si="191"/>
        <v>31</v>
      </c>
      <c r="AH112" s="117">
        <f t="shared" ca="1" si="191"/>
        <v>34</v>
      </c>
      <c r="AI112" s="117">
        <f t="shared" ca="1" si="191"/>
        <v>28</v>
      </c>
      <c r="AJ112" s="117">
        <f t="shared" ca="1" si="191"/>
        <v>51</v>
      </c>
      <c r="AK112" s="117">
        <f t="shared" ca="1" si="191"/>
        <v>9</v>
      </c>
      <c r="AL112" s="117">
        <f t="shared" ca="1" si="191"/>
        <v>15</v>
      </c>
      <c r="AM112" s="117">
        <f t="shared" ca="1" si="191"/>
        <v>8</v>
      </c>
      <c r="AN112" s="117">
        <f t="shared" ca="1" si="191"/>
        <v>78</v>
      </c>
      <c r="AO112" s="117">
        <f t="shared" ca="1" si="191"/>
        <v>55</v>
      </c>
      <c r="AP112" s="117">
        <f t="shared" ca="1" si="191"/>
        <v>55</v>
      </c>
      <c r="AQ112" s="117">
        <f t="shared" ca="1" si="191"/>
        <v>61</v>
      </c>
      <c r="AR112" s="117">
        <f t="shared" ca="1" si="191"/>
        <v>33</v>
      </c>
      <c r="AS112" s="117">
        <f t="shared" ca="1" si="191"/>
        <v>11</v>
      </c>
      <c r="AT112" s="117">
        <f t="shared" ca="1" si="191"/>
        <v>17</v>
      </c>
      <c r="AU112" s="117">
        <f t="shared" ca="1" si="191"/>
        <v>71</v>
      </c>
      <c r="AV112" s="117">
        <f t="shared" ca="1" si="191"/>
        <v>63</v>
      </c>
      <c r="AW112" s="117">
        <f t="shared" ca="1" si="191"/>
        <v>2</v>
      </c>
      <c r="AX112" s="117">
        <f t="shared" ca="1" si="191"/>
        <v>20</v>
      </c>
      <c r="AY112" s="117">
        <f t="shared" ca="1" si="191"/>
        <v>45</v>
      </c>
      <c r="AZ112" s="117">
        <f t="shared" ca="1" si="191"/>
        <v>20</v>
      </c>
      <c r="BA112" s="117">
        <f t="shared" ca="1" si="191"/>
        <v>12</v>
      </c>
      <c r="BB112" s="117">
        <f t="shared" ca="1" si="191"/>
        <v>59</v>
      </c>
      <c r="BC112" s="117">
        <f t="shared" ca="1" si="191"/>
        <v>34</v>
      </c>
      <c r="BD112" s="117">
        <f t="shared" ca="1" si="191"/>
        <v>21</v>
      </c>
      <c r="BE112" s="117">
        <f t="shared" ca="1" si="191"/>
        <v>5</v>
      </c>
      <c r="BF112" s="117">
        <f t="shared" ca="1" si="191"/>
        <v>23</v>
      </c>
      <c r="BG112" s="117">
        <f t="shared" ca="1" si="191"/>
        <v>79</v>
      </c>
      <c r="BH112" s="117">
        <f t="shared" ca="1" si="191"/>
        <v>73</v>
      </c>
      <c r="BI112" s="118">
        <f t="shared" ca="1" si="191"/>
        <v>66</v>
      </c>
    </row>
    <row r="113" spans="1:61" x14ac:dyDescent="0.2">
      <c r="A113" s="116">
        <v>13</v>
      </c>
      <c r="B113" s="119">
        <f ca="1">RANDBETWEEN(1,81)</f>
        <v>39</v>
      </c>
      <c r="C113" s="119">
        <f t="shared" ref="C113:BI113" ca="1" si="192">RANDBETWEEN(1,81)</f>
        <v>11</v>
      </c>
      <c r="D113" s="119">
        <f t="shared" ca="1" si="192"/>
        <v>52</v>
      </c>
      <c r="E113" s="119">
        <f t="shared" ca="1" si="192"/>
        <v>12</v>
      </c>
      <c r="F113" s="119">
        <f t="shared" ca="1" si="192"/>
        <v>53</v>
      </c>
      <c r="G113" s="119">
        <f t="shared" ca="1" si="192"/>
        <v>38</v>
      </c>
      <c r="H113" s="119">
        <f t="shared" ca="1" si="192"/>
        <v>45</v>
      </c>
      <c r="I113" s="119">
        <f t="shared" ca="1" si="192"/>
        <v>71</v>
      </c>
      <c r="J113" s="119">
        <f t="shared" ca="1" si="192"/>
        <v>7</v>
      </c>
      <c r="K113" s="119">
        <f t="shared" ca="1" si="192"/>
        <v>79</v>
      </c>
      <c r="L113" s="119">
        <f t="shared" ca="1" si="192"/>
        <v>28</v>
      </c>
      <c r="M113" s="119">
        <f t="shared" ca="1" si="192"/>
        <v>20</v>
      </c>
      <c r="N113" s="119">
        <f t="shared" ca="1" si="192"/>
        <v>24</v>
      </c>
      <c r="O113" s="119">
        <f t="shared" ca="1" si="192"/>
        <v>55</v>
      </c>
      <c r="P113" s="119">
        <f t="shared" ca="1" si="192"/>
        <v>30</v>
      </c>
      <c r="Q113" s="119">
        <f t="shared" ca="1" si="192"/>
        <v>40</v>
      </c>
      <c r="R113" s="119">
        <f t="shared" ca="1" si="192"/>
        <v>25</v>
      </c>
      <c r="S113" s="119">
        <f t="shared" ca="1" si="192"/>
        <v>38</v>
      </c>
      <c r="T113" s="119">
        <f t="shared" ca="1" si="192"/>
        <v>58</v>
      </c>
      <c r="U113" s="119">
        <f t="shared" ca="1" si="192"/>
        <v>75</v>
      </c>
      <c r="V113" s="119">
        <f t="shared" ca="1" si="192"/>
        <v>81</v>
      </c>
      <c r="W113" s="119">
        <f t="shared" ca="1" si="192"/>
        <v>42</v>
      </c>
      <c r="X113" s="119">
        <f t="shared" ca="1" si="192"/>
        <v>37</v>
      </c>
      <c r="Y113" s="119">
        <f t="shared" ca="1" si="192"/>
        <v>77</v>
      </c>
      <c r="Z113" s="119">
        <f t="shared" ca="1" si="192"/>
        <v>27</v>
      </c>
      <c r="AA113" s="119">
        <f t="shared" ca="1" si="192"/>
        <v>73</v>
      </c>
      <c r="AB113" s="119">
        <f t="shared" ca="1" si="192"/>
        <v>58</v>
      </c>
      <c r="AC113" s="119">
        <f t="shared" ca="1" si="192"/>
        <v>78</v>
      </c>
      <c r="AD113" s="119">
        <f t="shared" ca="1" si="192"/>
        <v>26</v>
      </c>
      <c r="AE113" s="119">
        <f t="shared" ca="1" si="192"/>
        <v>72</v>
      </c>
      <c r="AF113" s="119">
        <f t="shared" ca="1" si="192"/>
        <v>46</v>
      </c>
      <c r="AG113" s="119">
        <f t="shared" ca="1" si="192"/>
        <v>71</v>
      </c>
      <c r="AH113" s="119">
        <f t="shared" ca="1" si="192"/>
        <v>81</v>
      </c>
      <c r="AI113" s="119">
        <f t="shared" ca="1" si="192"/>
        <v>39</v>
      </c>
      <c r="AJ113" s="119">
        <f t="shared" ca="1" si="192"/>
        <v>59</v>
      </c>
      <c r="AK113" s="119">
        <f t="shared" ca="1" si="192"/>
        <v>38</v>
      </c>
      <c r="AL113" s="119">
        <f t="shared" ca="1" si="192"/>
        <v>12</v>
      </c>
      <c r="AM113" s="119">
        <f t="shared" ca="1" si="192"/>
        <v>11</v>
      </c>
      <c r="AN113" s="119">
        <f t="shared" ca="1" si="192"/>
        <v>67</v>
      </c>
      <c r="AO113" s="119">
        <f t="shared" ca="1" si="192"/>
        <v>5</v>
      </c>
      <c r="AP113" s="119">
        <f t="shared" ca="1" si="192"/>
        <v>42</v>
      </c>
      <c r="AQ113" s="119">
        <f t="shared" ca="1" si="192"/>
        <v>53</v>
      </c>
      <c r="AR113" s="119">
        <f t="shared" ca="1" si="192"/>
        <v>35</v>
      </c>
      <c r="AS113" s="119">
        <f t="shared" ca="1" si="192"/>
        <v>15</v>
      </c>
      <c r="AT113" s="119">
        <f t="shared" ca="1" si="192"/>
        <v>74</v>
      </c>
      <c r="AU113" s="119">
        <f t="shared" ca="1" si="192"/>
        <v>9</v>
      </c>
      <c r="AV113" s="119">
        <f t="shared" ca="1" si="192"/>
        <v>68</v>
      </c>
      <c r="AW113" s="119">
        <f t="shared" ca="1" si="192"/>
        <v>52</v>
      </c>
      <c r="AX113" s="119">
        <f t="shared" ca="1" si="192"/>
        <v>66</v>
      </c>
      <c r="AY113" s="119">
        <f t="shared" ca="1" si="192"/>
        <v>37</v>
      </c>
      <c r="AZ113" s="119">
        <f t="shared" ca="1" si="192"/>
        <v>19</v>
      </c>
      <c r="BA113" s="119">
        <f t="shared" ca="1" si="192"/>
        <v>28</v>
      </c>
      <c r="BB113" s="119">
        <f t="shared" ca="1" si="192"/>
        <v>66</v>
      </c>
      <c r="BC113" s="119">
        <f t="shared" ca="1" si="192"/>
        <v>56</v>
      </c>
      <c r="BD113" s="119">
        <f t="shared" ca="1" si="192"/>
        <v>7</v>
      </c>
      <c r="BE113" s="119">
        <f t="shared" ca="1" si="192"/>
        <v>34</v>
      </c>
      <c r="BF113" s="119">
        <f t="shared" ca="1" si="192"/>
        <v>19</v>
      </c>
      <c r="BG113" s="119">
        <f t="shared" ca="1" si="192"/>
        <v>13</v>
      </c>
      <c r="BH113" s="119">
        <f t="shared" ca="1" si="192"/>
        <v>23</v>
      </c>
      <c r="BI113" s="120">
        <f t="shared" ca="1" si="192"/>
        <v>47</v>
      </c>
    </row>
    <row r="114" spans="1:61" x14ac:dyDescent="0.2">
      <c r="A114" s="116">
        <v>14</v>
      </c>
      <c r="B114" s="117">
        <f ca="1">RANDBETWEEN(1,81-1)</f>
        <v>68</v>
      </c>
      <c r="C114" s="117">
        <f t="shared" ref="C114:BI114" ca="1" si="193">RANDBETWEEN(1,81-1)</f>
        <v>50</v>
      </c>
      <c r="D114" s="117">
        <f t="shared" ca="1" si="193"/>
        <v>27</v>
      </c>
      <c r="E114" s="117">
        <f t="shared" ca="1" si="193"/>
        <v>57</v>
      </c>
      <c r="F114" s="117">
        <f t="shared" ca="1" si="193"/>
        <v>30</v>
      </c>
      <c r="G114" s="117">
        <f t="shared" ca="1" si="193"/>
        <v>78</v>
      </c>
      <c r="H114" s="117">
        <f t="shared" ca="1" si="193"/>
        <v>79</v>
      </c>
      <c r="I114" s="117">
        <f t="shared" ca="1" si="193"/>
        <v>74</v>
      </c>
      <c r="J114" s="117">
        <f t="shared" ca="1" si="193"/>
        <v>41</v>
      </c>
      <c r="K114" s="117">
        <f t="shared" ca="1" si="193"/>
        <v>1</v>
      </c>
      <c r="L114" s="117">
        <f t="shared" ca="1" si="193"/>
        <v>22</v>
      </c>
      <c r="M114" s="117">
        <f t="shared" ca="1" si="193"/>
        <v>48</v>
      </c>
      <c r="N114" s="117">
        <f t="shared" ca="1" si="193"/>
        <v>28</v>
      </c>
      <c r="O114" s="117">
        <f t="shared" ca="1" si="193"/>
        <v>71</v>
      </c>
      <c r="P114" s="117">
        <f t="shared" ca="1" si="193"/>
        <v>50</v>
      </c>
      <c r="Q114" s="117">
        <f t="shared" ca="1" si="193"/>
        <v>28</v>
      </c>
      <c r="R114" s="117">
        <f t="shared" ca="1" si="193"/>
        <v>19</v>
      </c>
      <c r="S114" s="117">
        <f t="shared" ca="1" si="193"/>
        <v>43</v>
      </c>
      <c r="T114" s="117">
        <f t="shared" ca="1" si="193"/>
        <v>49</v>
      </c>
      <c r="U114" s="117">
        <f t="shared" ca="1" si="193"/>
        <v>55</v>
      </c>
      <c r="V114" s="117">
        <f t="shared" ca="1" si="193"/>
        <v>2</v>
      </c>
      <c r="W114" s="117">
        <f t="shared" ca="1" si="193"/>
        <v>78</v>
      </c>
      <c r="X114" s="117">
        <f t="shared" ca="1" si="193"/>
        <v>53</v>
      </c>
      <c r="Y114" s="117">
        <f t="shared" ca="1" si="193"/>
        <v>42</v>
      </c>
      <c r="Z114" s="117">
        <f t="shared" ca="1" si="193"/>
        <v>27</v>
      </c>
      <c r="AA114" s="117">
        <f t="shared" ca="1" si="193"/>
        <v>48</v>
      </c>
      <c r="AB114" s="117">
        <f t="shared" ca="1" si="193"/>
        <v>50</v>
      </c>
      <c r="AC114" s="117">
        <f t="shared" ca="1" si="193"/>
        <v>29</v>
      </c>
      <c r="AD114" s="117">
        <f t="shared" ca="1" si="193"/>
        <v>55</v>
      </c>
      <c r="AE114" s="117">
        <f t="shared" ca="1" si="193"/>
        <v>25</v>
      </c>
      <c r="AF114" s="117">
        <f t="shared" ca="1" si="193"/>
        <v>8</v>
      </c>
      <c r="AG114" s="117">
        <f t="shared" ca="1" si="193"/>
        <v>62</v>
      </c>
      <c r="AH114" s="117">
        <f t="shared" ca="1" si="193"/>
        <v>46</v>
      </c>
      <c r="AI114" s="117">
        <f t="shared" ca="1" si="193"/>
        <v>55</v>
      </c>
      <c r="AJ114" s="117">
        <f t="shared" ca="1" si="193"/>
        <v>71</v>
      </c>
      <c r="AK114" s="117">
        <f t="shared" ca="1" si="193"/>
        <v>58</v>
      </c>
      <c r="AL114" s="117">
        <f t="shared" ca="1" si="193"/>
        <v>24</v>
      </c>
      <c r="AM114" s="117">
        <f t="shared" ca="1" si="193"/>
        <v>21</v>
      </c>
      <c r="AN114" s="117">
        <f t="shared" ca="1" si="193"/>
        <v>15</v>
      </c>
      <c r="AO114" s="117">
        <f t="shared" ca="1" si="193"/>
        <v>35</v>
      </c>
      <c r="AP114" s="117">
        <f t="shared" ca="1" si="193"/>
        <v>69</v>
      </c>
      <c r="AQ114" s="117">
        <f t="shared" ca="1" si="193"/>
        <v>23</v>
      </c>
      <c r="AR114" s="117">
        <f t="shared" ca="1" si="193"/>
        <v>71</v>
      </c>
      <c r="AS114" s="117">
        <f t="shared" ca="1" si="193"/>
        <v>60</v>
      </c>
      <c r="AT114" s="117">
        <f t="shared" ca="1" si="193"/>
        <v>45</v>
      </c>
      <c r="AU114" s="117">
        <f t="shared" ca="1" si="193"/>
        <v>37</v>
      </c>
      <c r="AV114" s="117">
        <f t="shared" ca="1" si="193"/>
        <v>69</v>
      </c>
      <c r="AW114" s="117">
        <f t="shared" ca="1" si="193"/>
        <v>55</v>
      </c>
      <c r="AX114" s="117">
        <f t="shared" ca="1" si="193"/>
        <v>23</v>
      </c>
      <c r="AY114" s="117">
        <f t="shared" ca="1" si="193"/>
        <v>7</v>
      </c>
      <c r="AZ114" s="117">
        <f t="shared" ca="1" si="193"/>
        <v>60</v>
      </c>
      <c r="BA114" s="117">
        <f t="shared" ca="1" si="193"/>
        <v>34</v>
      </c>
      <c r="BB114" s="117">
        <f t="shared" ca="1" si="193"/>
        <v>3</v>
      </c>
      <c r="BC114" s="117">
        <f t="shared" ca="1" si="193"/>
        <v>80</v>
      </c>
      <c r="BD114" s="117">
        <f t="shared" ca="1" si="193"/>
        <v>40</v>
      </c>
      <c r="BE114" s="117">
        <f t="shared" ca="1" si="193"/>
        <v>48</v>
      </c>
      <c r="BF114" s="117">
        <f t="shared" ca="1" si="193"/>
        <v>31</v>
      </c>
      <c r="BG114" s="117">
        <f t="shared" ca="1" si="193"/>
        <v>17</v>
      </c>
      <c r="BH114" s="117">
        <f t="shared" ca="1" si="193"/>
        <v>14</v>
      </c>
      <c r="BI114" s="118">
        <f t="shared" ca="1" si="193"/>
        <v>17</v>
      </c>
    </row>
    <row r="115" spans="1:61" x14ac:dyDescent="0.2">
      <c r="A115" s="116">
        <v>15</v>
      </c>
      <c r="B115" s="119">
        <f ca="1">RANDBETWEEN(1,81-2)</f>
        <v>51</v>
      </c>
      <c r="C115" s="119">
        <f t="shared" ref="C115:BI115" ca="1" si="194">RANDBETWEEN(1,81-2)</f>
        <v>39</v>
      </c>
      <c r="D115" s="119">
        <f t="shared" ca="1" si="194"/>
        <v>21</v>
      </c>
      <c r="E115" s="119">
        <f t="shared" ca="1" si="194"/>
        <v>34</v>
      </c>
      <c r="F115" s="119">
        <f t="shared" ca="1" si="194"/>
        <v>29</v>
      </c>
      <c r="G115" s="119">
        <f t="shared" ca="1" si="194"/>
        <v>42</v>
      </c>
      <c r="H115" s="119">
        <f t="shared" ca="1" si="194"/>
        <v>40</v>
      </c>
      <c r="I115" s="119">
        <f t="shared" ca="1" si="194"/>
        <v>76</v>
      </c>
      <c r="J115" s="119">
        <f t="shared" ca="1" si="194"/>
        <v>36</v>
      </c>
      <c r="K115" s="119">
        <f t="shared" ca="1" si="194"/>
        <v>14</v>
      </c>
      <c r="L115" s="119">
        <f t="shared" ca="1" si="194"/>
        <v>34</v>
      </c>
      <c r="M115" s="119">
        <f t="shared" ca="1" si="194"/>
        <v>25</v>
      </c>
      <c r="N115" s="119">
        <f t="shared" ca="1" si="194"/>
        <v>74</v>
      </c>
      <c r="O115" s="119">
        <f t="shared" ca="1" si="194"/>
        <v>22</v>
      </c>
      <c r="P115" s="119">
        <f t="shared" ca="1" si="194"/>
        <v>62</v>
      </c>
      <c r="Q115" s="119">
        <f t="shared" ca="1" si="194"/>
        <v>50</v>
      </c>
      <c r="R115" s="119">
        <f t="shared" ca="1" si="194"/>
        <v>53</v>
      </c>
      <c r="S115" s="119">
        <f t="shared" ca="1" si="194"/>
        <v>35</v>
      </c>
      <c r="T115" s="119">
        <f t="shared" ca="1" si="194"/>
        <v>59</v>
      </c>
      <c r="U115" s="119">
        <f t="shared" ca="1" si="194"/>
        <v>39</v>
      </c>
      <c r="V115" s="119">
        <f t="shared" ca="1" si="194"/>
        <v>1</v>
      </c>
      <c r="W115" s="119">
        <f t="shared" ca="1" si="194"/>
        <v>16</v>
      </c>
      <c r="X115" s="119">
        <f t="shared" ca="1" si="194"/>
        <v>29</v>
      </c>
      <c r="Y115" s="119">
        <f t="shared" ca="1" si="194"/>
        <v>73</v>
      </c>
      <c r="Z115" s="119">
        <f t="shared" ca="1" si="194"/>
        <v>10</v>
      </c>
      <c r="AA115" s="119">
        <f t="shared" ca="1" si="194"/>
        <v>26</v>
      </c>
      <c r="AB115" s="119">
        <f t="shared" ca="1" si="194"/>
        <v>13</v>
      </c>
      <c r="AC115" s="119">
        <f t="shared" ca="1" si="194"/>
        <v>56</v>
      </c>
      <c r="AD115" s="119">
        <f t="shared" ca="1" si="194"/>
        <v>43</v>
      </c>
      <c r="AE115" s="119">
        <f t="shared" ca="1" si="194"/>
        <v>52</v>
      </c>
      <c r="AF115" s="119">
        <f t="shared" ca="1" si="194"/>
        <v>29</v>
      </c>
      <c r="AG115" s="119">
        <f t="shared" ca="1" si="194"/>
        <v>50</v>
      </c>
      <c r="AH115" s="119">
        <f t="shared" ca="1" si="194"/>
        <v>71</v>
      </c>
      <c r="AI115" s="119">
        <f t="shared" ca="1" si="194"/>
        <v>23</v>
      </c>
      <c r="AJ115" s="119">
        <f t="shared" ca="1" si="194"/>
        <v>59</v>
      </c>
      <c r="AK115" s="119">
        <f t="shared" ca="1" si="194"/>
        <v>76</v>
      </c>
      <c r="AL115" s="119">
        <f t="shared" ca="1" si="194"/>
        <v>53</v>
      </c>
      <c r="AM115" s="119">
        <f t="shared" ca="1" si="194"/>
        <v>54</v>
      </c>
      <c r="AN115" s="119">
        <f t="shared" ca="1" si="194"/>
        <v>24</v>
      </c>
      <c r="AO115" s="119">
        <f t="shared" ca="1" si="194"/>
        <v>18</v>
      </c>
      <c r="AP115" s="119">
        <f t="shared" ca="1" si="194"/>
        <v>7</v>
      </c>
      <c r="AQ115" s="119">
        <f t="shared" ca="1" si="194"/>
        <v>25</v>
      </c>
      <c r="AR115" s="119">
        <f t="shared" ca="1" si="194"/>
        <v>71</v>
      </c>
      <c r="AS115" s="119">
        <f t="shared" ca="1" si="194"/>
        <v>50</v>
      </c>
      <c r="AT115" s="119">
        <f t="shared" ca="1" si="194"/>
        <v>58</v>
      </c>
      <c r="AU115" s="119">
        <f t="shared" ca="1" si="194"/>
        <v>48</v>
      </c>
      <c r="AV115" s="119">
        <f t="shared" ca="1" si="194"/>
        <v>75</v>
      </c>
      <c r="AW115" s="119">
        <f t="shared" ca="1" si="194"/>
        <v>52</v>
      </c>
      <c r="AX115" s="119">
        <f t="shared" ca="1" si="194"/>
        <v>46</v>
      </c>
      <c r="AY115" s="119">
        <f t="shared" ca="1" si="194"/>
        <v>35</v>
      </c>
      <c r="AZ115" s="119">
        <f t="shared" ca="1" si="194"/>
        <v>39</v>
      </c>
      <c r="BA115" s="119">
        <f t="shared" ca="1" si="194"/>
        <v>29</v>
      </c>
      <c r="BB115" s="119">
        <f t="shared" ca="1" si="194"/>
        <v>28</v>
      </c>
      <c r="BC115" s="119">
        <f t="shared" ca="1" si="194"/>
        <v>79</v>
      </c>
      <c r="BD115" s="119">
        <f t="shared" ca="1" si="194"/>
        <v>39</v>
      </c>
      <c r="BE115" s="119">
        <f t="shared" ca="1" si="194"/>
        <v>43</v>
      </c>
      <c r="BF115" s="119">
        <f t="shared" ca="1" si="194"/>
        <v>32</v>
      </c>
      <c r="BG115" s="119">
        <f t="shared" ca="1" si="194"/>
        <v>32</v>
      </c>
      <c r="BH115" s="119">
        <f t="shared" ca="1" si="194"/>
        <v>15</v>
      </c>
      <c r="BI115" s="120">
        <f t="shared" ca="1" si="194"/>
        <v>58</v>
      </c>
    </row>
    <row r="116" spans="1:61" x14ac:dyDescent="0.2">
      <c r="A116" s="116">
        <v>16</v>
      </c>
      <c r="B116" s="117">
        <f ca="1">RANDBETWEEN(1,81)</f>
        <v>18</v>
      </c>
      <c r="C116" s="117">
        <f t="shared" ref="C116:BI116" ca="1" si="195">RANDBETWEEN(1,81)</f>
        <v>13</v>
      </c>
      <c r="D116" s="117">
        <f t="shared" ca="1" si="195"/>
        <v>56</v>
      </c>
      <c r="E116" s="117">
        <f t="shared" ca="1" si="195"/>
        <v>1</v>
      </c>
      <c r="F116" s="117">
        <f t="shared" ca="1" si="195"/>
        <v>16</v>
      </c>
      <c r="G116" s="117">
        <f t="shared" ca="1" si="195"/>
        <v>79</v>
      </c>
      <c r="H116" s="117">
        <f t="shared" ca="1" si="195"/>
        <v>75</v>
      </c>
      <c r="I116" s="117">
        <f t="shared" ca="1" si="195"/>
        <v>2</v>
      </c>
      <c r="J116" s="117">
        <f t="shared" ca="1" si="195"/>
        <v>21</v>
      </c>
      <c r="K116" s="117">
        <f t="shared" ca="1" si="195"/>
        <v>11</v>
      </c>
      <c r="L116" s="117">
        <f t="shared" ca="1" si="195"/>
        <v>33</v>
      </c>
      <c r="M116" s="117">
        <f t="shared" ca="1" si="195"/>
        <v>17</v>
      </c>
      <c r="N116" s="117">
        <f t="shared" ca="1" si="195"/>
        <v>13</v>
      </c>
      <c r="O116" s="117">
        <f t="shared" ca="1" si="195"/>
        <v>14</v>
      </c>
      <c r="P116" s="117">
        <f t="shared" ca="1" si="195"/>
        <v>22</v>
      </c>
      <c r="Q116" s="117">
        <f t="shared" ca="1" si="195"/>
        <v>29</v>
      </c>
      <c r="R116" s="117">
        <f t="shared" ca="1" si="195"/>
        <v>12</v>
      </c>
      <c r="S116" s="117">
        <f t="shared" ca="1" si="195"/>
        <v>58</v>
      </c>
      <c r="T116" s="117">
        <f t="shared" ca="1" si="195"/>
        <v>13</v>
      </c>
      <c r="U116" s="117">
        <f t="shared" ca="1" si="195"/>
        <v>55</v>
      </c>
      <c r="V116" s="117">
        <f t="shared" ca="1" si="195"/>
        <v>36</v>
      </c>
      <c r="W116" s="117">
        <f t="shared" ca="1" si="195"/>
        <v>18</v>
      </c>
      <c r="X116" s="117">
        <f t="shared" ca="1" si="195"/>
        <v>12</v>
      </c>
      <c r="Y116" s="117">
        <f t="shared" ca="1" si="195"/>
        <v>50</v>
      </c>
      <c r="Z116" s="117">
        <f t="shared" ca="1" si="195"/>
        <v>39</v>
      </c>
      <c r="AA116" s="117">
        <f t="shared" ca="1" si="195"/>
        <v>55</v>
      </c>
      <c r="AB116" s="117">
        <f t="shared" ca="1" si="195"/>
        <v>79</v>
      </c>
      <c r="AC116" s="117">
        <f t="shared" ca="1" si="195"/>
        <v>17</v>
      </c>
      <c r="AD116" s="117">
        <f t="shared" ca="1" si="195"/>
        <v>51</v>
      </c>
      <c r="AE116" s="117">
        <f t="shared" ca="1" si="195"/>
        <v>12</v>
      </c>
      <c r="AF116" s="117">
        <f t="shared" ca="1" si="195"/>
        <v>58</v>
      </c>
      <c r="AG116" s="117">
        <f t="shared" ca="1" si="195"/>
        <v>10</v>
      </c>
      <c r="AH116" s="117">
        <f t="shared" ca="1" si="195"/>
        <v>18</v>
      </c>
      <c r="AI116" s="117">
        <f t="shared" ca="1" si="195"/>
        <v>55</v>
      </c>
      <c r="AJ116" s="117">
        <f t="shared" ca="1" si="195"/>
        <v>65</v>
      </c>
      <c r="AK116" s="117">
        <f t="shared" ca="1" si="195"/>
        <v>56</v>
      </c>
      <c r="AL116" s="117">
        <f t="shared" ca="1" si="195"/>
        <v>11</v>
      </c>
      <c r="AM116" s="117">
        <f t="shared" ca="1" si="195"/>
        <v>54</v>
      </c>
      <c r="AN116" s="117">
        <f t="shared" ca="1" si="195"/>
        <v>50</v>
      </c>
      <c r="AO116" s="117">
        <f t="shared" ca="1" si="195"/>
        <v>72</v>
      </c>
      <c r="AP116" s="117">
        <f t="shared" ca="1" si="195"/>
        <v>54</v>
      </c>
      <c r="AQ116" s="117">
        <f t="shared" ca="1" si="195"/>
        <v>2</v>
      </c>
      <c r="AR116" s="117">
        <f t="shared" ca="1" si="195"/>
        <v>43</v>
      </c>
      <c r="AS116" s="117">
        <f t="shared" ca="1" si="195"/>
        <v>27</v>
      </c>
      <c r="AT116" s="117">
        <f t="shared" ca="1" si="195"/>
        <v>7</v>
      </c>
      <c r="AU116" s="117">
        <f t="shared" ca="1" si="195"/>
        <v>44</v>
      </c>
      <c r="AV116" s="117">
        <f t="shared" ca="1" si="195"/>
        <v>20</v>
      </c>
      <c r="AW116" s="117">
        <f t="shared" ca="1" si="195"/>
        <v>12</v>
      </c>
      <c r="AX116" s="117">
        <f t="shared" ca="1" si="195"/>
        <v>64</v>
      </c>
      <c r="AY116" s="117">
        <f t="shared" ca="1" si="195"/>
        <v>33</v>
      </c>
      <c r="AZ116" s="117">
        <f t="shared" ca="1" si="195"/>
        <v>69</v>
      </c>
      <c r="BA116" s="117">
        <f t="shared" ca="1" si="195"/>
        <v>46</v>
      </c>
      <c r="BB116" s="117">
        <f t="shared" ca="1" si="195"/>
        <v>72</v>
      </c>
      <c r="BC116" s="117">
        <f t="shared" ca="1" si="195"/>
        <v>37</v>
      </c>
      <c r="BD116" s="117">
        <f t="shared" ca="1" si="195"/>
        <v>73</v>
      </c>
      <c r="BE116" s="117">
        <f t="shared" ca="1" si="195"/>
        <v>48</v>
      </c>
      <c r="BF116" s="117">
        <f t="shared" ca="1" si="195"/>
        <v>43</v>
      </c>
      <c r="BG116" s="117">
        <f t="shared" ca="1" si="195"/>
        <v>79</v>
      </c>
      <c r="BH116" s="117">
        <f t="shared" ca="1" si="195"/>
        <v>35</v>
      </c>
      <c r="BI116" s="118">
        <f t="shared" ca="1" si="195"/>
        <v>75</v>
      </c>
    </row>
    <row r="117" spans="1:61" x14ac:dyDescent="0.2">
      <c r="A117" s="116">
        <v>17</v>
      </c>
      <c r="B117" s="119">
        <f ca="1">RANDBETWEEN(1,81-1)</f>
        <v>55</v>
      </c>
      <c r="C117" s="119">
        <f t="shared" ref="C117:BI117" ca="1" si="196">RANDBETWEEN(1,81-1)</f>
        <v>36</v>
      </c>
      <c r="D117" s="119">
        <f t="shared" ca="1" si="196"/>
        <v>1</v>
      </c>
      <c r="E117" s="119">
        <f t="shared" ca="1" si="196"/>
        <v>16</v>
      </c>
      <c r="F117" s="119">
        <f t="shared" ca="1" si="196"/>
        <v>71</v>
      </c>
      <c r="G117" s="119">
        <f t="shared" ca="1" si="196"/>
        <v>44</v>
      </c>
      <c r="H117" s="119">
        <f t="shared" ca="1" si="196"/>
        <v>42</v>
      </c>
      <c r="I117" s="119">
        <f t="shared" ca="1" si="196"/>
        <v>34</v>
      </c>
      <c r="J117" s="119">
        <f t="shared" ca="1" si="196"/>
        <v>21</v>
      </c>
      <c r="K117" s="119">
        <f t="shared" ca="1" si="196"/>
        <v>48</v>
      </c>
      <c r="L117" s="119">
        <f t="shared" ca="1" si="196"/>
        <v>54</v>
      </c>
      <c r="M117" s="119">
        <f t="shared" ca="1" si="196"/>
        <v>55</v>
      </c>
      <c r="N117" s="119">
        <f t="shared" ca="1" si="196"/>
        <v>78</v>
      </c>
      <c r="O117" s="119">
        <f t="shared" ca="1" si="196"/>
        <v>74</v>
      </c>
      <c r="P117" s="119">
        <f t="shared" ca="1" si="196"/>
        <v>50</v>
      </c>
      <c r="Q117" s="119">
        <f t="shared" ca="1" si="196"/>
        <v>52</v>
      </c>
      <c r="R117" s="119">
        <f t="shared" ca="1" si="196"/>
        <v>40</v>
      </c>
      <c r="S117" s="119">
        <f t="shared" ca="1" si="196"/>
        <v>67</v>
      </c>
      <c r="T117" s="119">
        <f t="shared" ca="1" si="196"/>
        <v>64</v>
      </c>
      <c r="U117" s="119">
        <f t="shared" ca="1" si="196"/>
        <v>72</v>
      </c>
      <c r="V117" s="119">
        <f t="shared" ca="1" si="196"/>
        <v>51</v>
      </c>
      <c r="W117" s="119">
        <f t="shared" ca="1" si="196"/>
        <v>2</v>
      </c>
      <c r="X117" s="119">
        <f t="shared" ca="1" si="196"/>
        <v>35</v>
      </c>
      <c r="Y117" s="119">
        <f t="shared" ca="1" si="196"/>
        <v>63</v>
      </c>
      <c r="Z117" s="119">
        <f t="shared" ca="1" si="196"/>
        <v>59</v>
      </c>
      <c r="AA117" s="119">
        <f t="shared" ca="1" si="196"/>
        <v>10</v>
      </c>
      <c r="AB117" s="119">
        <f t="shared" ca="1" si="196"/>
        <v>36</v>
      </c>
      <c r="AC117" s="119">
        <f t="shared" ca="1" si="196"/>
        <v>56</v>
      </c>
      <c r="AD117" s="119">
        <f t="shared" ca="1" si="196"/>
        <v>58</v>
      </c>
      <c r="AE117" s="119">
        <f t="shared" ca="1" si="196"/>
        <v>35</v>
      </c>
      <c r="AF117" s="119">
        <f t="shared" ca="1" si="196"/>
        <v>7</v>
      </c>
      <c r="AG117" s="119">
        <f t="shared" ca="1" si="196"/>
        <v>47</v>
      </c>
      <c r="AH117" s="119">
        <f t="shared" ca="1" si="196"/>
        <v>40</v>
      </c>
      <c r="AI117" s="119">
        <f t="shared" ca="1" si="196"/>
        <v>73</v>
      </c>
      <c r="AJ117" s="119">
        <f t="shared" ca="1" si="196"/>
        <v>76</v>
      </c>
      <c r="AK117" s="119">
        <f t="shared" ca="1" si="196"/>
        <v>78</v>
      </c>
      <c r="AL117" s="119">
        <f t="shared" ca="1" si="196"/>
        <v>71</v>
      </c>
      <c r="AM117" s="119">
        <f t="shared" ca="1" si="196"/>
        <v>19</v>
      </c>
      <c r="AN117" s="119">
        <f t="shared" ca="1" si="196"/>
        <v>66</v>
      </c>
      <c r="AO117" s="119">
        <f t="shared" ca="1" si="196"/>
        <v>68</v>
      </c>
      <c r="AP117" s="119">
        <f t="shared" ca="1" si="196"/>
        <v>38</v>
      </c>
      <c r="AQ117" s="119">
        <f t="shared" ca="1" si="196"/>
        <v>39</v>
      </c>
      <c r="AR117" s="119">
        <f t="shared" ca="1" si="196"/>
        <v>2</v>
      </c>
      <c r="AS117" s="119">
        <f t="shared" ca="1" si="196"/>
        <v>55</v>
      </c>
      <c r="AT117" s="119">
        <f t="shared" ca="1" si="196"/>
        <v>3</v>
      </c>
      <c r="AU117" s="119">
        <f t="shared" ca="1" si="196"/>
        <v>45</v>
      </c>
      <c r="AV117" s="119">
        <f t="shared" ca="1" si="196"/>
        <v>1</v>
      </c>
      <c r="AW117" s="119">
        <f t="shared" ca="1" si="196"/>
        <v>32</v>
      </c>
      <c r="AX117" s="119">
        <f t="shared" ca="1" si="196"/>
        <v>20</v>
      </c>
      <c r="AY117" s="119">
        <f t="shared" ca="1" si="196"/>
        <v>35</v>
      </c>
      <c r="AZ117" s="119">
        <f t="shared" ca="1" si="196"/>
        <v>25</v>
      </c>
      <c r="BA117" s="119">
        <f t="shared" ca="1" si="196"/>
        <v>1</v>
      </c>
      <c r="BB117" s="119">
        <f t="shared" ca="1" si="196"/>
        <v>2</v>
      </c>
      <c r="BC117" s="119">
        <f t="shared" ca="1" si="196"/>
        <v>78</v>
      </c>
      <c r="BD117" s="119">
        <f t="shared" ca="1" si="196"/>
        <v>42</v>
      </c>
      <c r="BE117" s="119">
        <f t="shared" ca="1" si="196"/>
        <v>64</v>
      </c>
      <c r="BF117" s="119">
        <f t="shared" ca="1" si="196"/>
        <v>73</v>
      </c>
      <c r="BG117" s="119">
        <f t="shared" ca="1" si="196"/>
        <v>17</v>
      </c>
      <c r="BH117" s="119">
        <f t="shared" ca="1" si="196"/>
        <v>12</v>
      </c>
      <c r="BI117" s="120">
        <f t="shared" ca="1" si="196"/>
        <v>28</v>
      </c>
    </row>
    <row r="118" spans="1:61" x14ac:dyDescent="0.2">
      <c r="A118" s="116">
        <v>18</v>
      </c>
      <c r="B118" s="117">
        <f ca="1">RANDBETWEEN(1,81-2)</f>
        <v>57</v>
      </c>
      <c r="C118" s="117">
        <f t="shared" ref="C118:BI118" ca="1" si="197">RANDBETWEEN(1,81-2)</f>
        <v>43</v>
      </c>
      <c r="D118" s="117">
        <f t="shared" ca="1" si="197"/>
        <v>4</v>
      </c>
      <c r="E118" s="117">
        <f t="shared" ca="1" si="197"/>
        <v>73</v>
      </c>
      <c r="F118" s="117">
        <f t="shared" ca="1" si="197"/>
        <v>15</v>
      </c>
      <c r="G118" s="117">
        <f t="shared" ca="1" si="197"/>
        <v>4</v>
      </c>
      <c r="H118" s="117">
        <f t="shared" ca="1" si="197"/>
        <v>14</v>
      </c>
      <c r="I118" s="117">
        <f t="shared" ca="1" si="197"/>
        <v>2</v>
      </c>
      <c r="J118" s="117">
        <f t="shared" ca="1" si="197"/>
        <v>48</v>
      </c>
      <c r="K118" s="117">
        <f t="shared" ca="1" si="197"/>
        <v>6</v>
      </c>
      <c r="L118" s="117">
        <f t="shared" ca="1" si="197"/>
        <v>12</v>
      </c>
      <c r="M118" s="117">
        <f t="shared" ca="1" si="197"/>
        <v>42</v>
      </c>
      <c r="N118" s="117">
        <f t="shared" ca="1" si="197"/>
        <v>22</v>
      </c>
      <c r="O118" s="117">
        <f t="shared" ca="1" si="197"/>
        <v>11</v>
      </c>
      <c r="P118" s="117">
        <f t="shared" ca="1" si="197"/>
        <v>67</v>
      </c>
      <c r="Q118" s="117">
        <f t="shared" ca="1" si="197"/>
        <v>62</v>
      </c>
      <c r="R118" s="117">
        <f t="shared" ca="1" si="197"/>
        <v>70</v>
      </c>
      <c r="S118" s="117">
        <f t="shared" ca="1" si="197"/>
        <v>72</v>
      </c>
      <c r="T118" s="117">
        <f t="shared" ca="1" si="197"/>
        <v>47</v>
      </c>
      <c r="U118" s="117">
        <f t="shared" ca="1" si="197"/>
        <v>64</v>
      </c>
      <c r="V118" s="117">
        <f t="shared" ca="1" si="197"/>
        <v>76</v>
      </c>
      <c r="W118" s="117">
        <f t="shared" ca="1" si="197"/>
        <v>27</v>
      </c>
      <c r="X118" s="117">
        <f t="shared" ca="1" si="197"/>
        <v>44</v>
      </c>
      <c r="Y118" s="117">
        <f t="shared" ca="1" si="197"/>
        <v>78</v>
      </c>
      <c r="Z118" s="117">
        <f t="shared" ca="1" si="197"/>
        <v>64</v>
      </c>
      <c r="AA118" s="117">
        <f t="shared" ca="1" si="197"/>
        <v>63</v>
      </c>
      <c r="AB118" s="117">
        <f t="shared" ca="1" si="197"/>
        <v>12</v>
      </c>
      <c r="AC118" s="117">
        <f t="shared" ca="1" si="197"/>
        <v>15</v>
      </c>
      <c r="AD118" s="117">
        <f t="shared" ca="1" si="197"/>
        <v>17</v>
      </c>
      <c r="AE118" s="117">
        <f t="shared" ca="1" si="197"/>
        <v>39</v>
      </c>
      <c r="AF118" s="117">
        <f t="shared" ca="1" si="197"/>
        <v>64</v>
      </c>
      <c r="AG118" s="117">
        <f t="shared" ca="1" si="197"/>
        <v>51</v>
      </c>
      <c r="AH118" s="117">
        <f t="shared" ca="1" si="197"/>
        <v>40</v>
      </c>
      <c r="AI118" s="117">
        <f t="shared" ca="1" si="197"/>
        <v>60</v>
      </c>
      <c r="AJ118" s="117">
        <f t="shared" ca="1" si="197"/>
        <v>76</v>
      </c>
      <c r="AK118" s="117">
        <f t="shared" ca="1" si="197"/>
        <v>14</v>
      </c>
      <c r="AL118" s="117">
        <f t="shared" ca="1" si="197"/>
        <v>46</v>
      </c>
      <c r="AM118" s="117">
        <f t="shared" ca="1" si="197"/>
        <v>53</v>
      </c>
      <c r="AN118" s="117">
        <f t="shared" ca="1" si="197"/>
        <v>12</v>
      </c>
      <c r="AO118" s="117">
        <f t="shared" ca="1" si="197"/>
        <v>1</v>
      </c>
      <c r="AP118" s="117">
        <f t="shared" ca="1" si="197"/>
        <v>3</v>
      </c>
      <c r="AQ118" s="117">
        <f t="shared" ca="1" si="197"/>
        <v>33</v>
      </c>
      <c r="AR118" s="117">
        <f t="shared" ca="1" si="197"/>
        <v>37</v>
      </c>
      <c r="AS118" s="117">
        <f t="shared" ca="1" si="197"/>
        <v>14</v>
      </c>
      <c r="AT118" s="117">
        <f t="shared" ca="1" si="197"/>
        <v>4</v>
      </c>
      <c r="AU118" s="117">
        <f t="shared" ca="1" si="197"/>
        <v>38</v>
      </c>
      <c r="AV118" s="117">
        <f t="shared" ca="1" si="197"/>
        <v>54</v>
      </c>
      <c r="AW118" s="117">
        <f t="shared" ca="1" si="197"/>
        <v>46</v>
      </c>
      <c r="AX118" s="117">
        <f t="shared" ca="1" si="197"/>
        <v>9</v>
      </c>
      <c r="AY118" s="117">
        <f t="shared" ca="1" si="197"/>
        <v>55</v>
      </c>
      <c r="AZ118" s="117">
        <f t="shared" ca="1" si="197"/>
        <v>53</v>
      </c>
      <c r="BA118" s="117">
        <f t="shared" ca="1" si="197"/>
        <v>57</v>
      </c>
      <c r="BB118" s="117">
        <f t="shared" ca="1" si="197"/>
        <v>58</v>
      </c>
      <c r="BC118" s="117">
        <f t="shared" ca="1" si="197"/>
        <v>25</v>
      </c>
      <c r="BD118" s="117">
        <f t="shared" ca="1" si="197"/>
        <v>64</v>
      </c>
      <c r="BE118" s="117">
        <f t="shared" ca="1" si="197"/>
        <v>8</v>
      </c>
      <c r="BF118" s="117">
        <f t="shared" ca="1" si="197"/>
        <v>64</v>
      </c>
      <c r="BG118" s="117">
        <f t="shared" ca="1" si="197"/>
        <v>1</v>
      </c>
      <c r="BH118" s="117">
        <f t="shared" ca="1" si="197"/>
        <v>66</v>
      </c>
      <c r="BI118" s="118">
        <f t="shared" ca="1" si="197"/>
        <v>1</v>
      </c>
    </row>
    <row r="119" spans="1:61" x14ac:dyDescent="0.2">
      <c r="A119" s="116">
        <v>19</v>
      </c>
      <c r="B119" s="119">
        <f ca="1">RANDBETWEEN(1,81)</f>
        <v>71</v>
      </c>
      <c r="C119" s="119">
        <f t="shared" ref="C119:BI119" ca="1" si="198">RANDBETWEEN(1,81)</f>
        <v>45</v>
      </c>
      <c r="D119" s="119">
        <f t="shared" ca="1" si="198"/>
        <v>3</v>
      </c>
      <c r="E119" s="119">
        <f t="shared" ca="1" si="198"/>
        <v>30</v>
      </c>
      <c r="F119" s="119">
        <f t="shared" ca="1" si="198"/>
        <v>17</v>
      </c>
      <c r="G119" s="119">
        <f t="shared" ca="1" si="198"/>
        <v>71</v>
      </c>
      <c r="H119" s="119">
        <f t="shared" ca="1" si="198"/>
        <v>56</v>
      </c>
      <c r="I119" s="119">
        <f t="shared" ca="1" si="198"/>
        <v>5</v>
      </c>
      <c r="J119" s="119">
        <f t="shared" ca="1" si="198"/>
        <v>10</v>
      </c>
      <c r="K119" s="119">
        <f t="shared" ca="1" si="198"/>
        <v>28</v>
      </c>
      <c r="L119" s="119">
        <f t="shared" ca="1" si="198"/>
        <v>47</v>
      </c>
      <c r="M119" s="119">
        <f t="shared" ca="1" si="198"/>
        <v>31</v>
      </c>
      <c r="N119" s="119">
        <f t="shared" ca="1" si="198"/>
        <v>43</v>
      </c>
      <c r="O119" s="119">
        <f t="shared" ca="1" si="198"/>
        <v>14</v>
      </c>
      <c r="P119" s="119">
        <f t="shared" ca="1" si="198"/>
        <v>60</v>
      </c>
      <c r="Q119" s="119">
        <f t="shared" ca="1" si="198"/>
        <v>80</v>
      </c>
      <c r="R119" s="119">
        <f t="shared" ca="1" si="198"/>
        <v>73</v>
      </c>
      <c r="S119" s="119">
        <f t="shared" ca="1" si="198"/>
        <v>7</v>
      </c>
      <c r="T119" s="119">
        <f t="shared" ca="1" si="198"/>
        <v>40</v>
      </c>
      <c r="U119" s="119">
        <f t="shared" ca="1" si="198"/>
        <v>39</v>
      </c>
      <c r="V119" s="119">
        <f t="shared" ca="1" si="198"/>
        <v>74</v>
      </c>
      <c r="W119" s="119">
        <f t="shared" ca="1" si="198"/>
        <v>23</v>
      </c>
      <c r="X119" s="119">
        <f t="shared" ca="1" si="198"/>
        <v>7</v>
      </c>
      <c r="Y119" s="119">
        <f t="shared" ca="1" si="198"/>
        <v>69</v>
      </c>
      <c r="Z119" s="119">
        <f t="shared" ca="1" si="198"/>
        <v>37</v>
      </c>
      <c r="AA119" s="119">
        <f t="shared" ca="1" si="198"/>
        <v>18</v>
      </c>
      <c r="AB119" s="119">
        <f t="shared" ca="1" si="198"/>
        <v>13</v>
      </c>
      <c r="AC119" s="119">
        <f t="shared" ca="1" si="198"/>
        <v>30</v>
      </c>
      <c r="AD119" s="119">
        <f t="shared" ca="1" si="198"/>
        <v>22</v>
      </c>
      <c r="AE119" s="119">
        <f t="shared" ca="1" si="198"/>
        <v>7</v>
      </c>
      <c r="AF119" s="119">
        <f t="shared" ca="1" si="198"/>
        <v>10</v>
      </c>
      <c r="AG119" s="119">
        <f t="shared" ca="1" si="198"/>
        <v>52</v>
      </c>
      <c r="AH119" s="119">
        <f t="shared" ca="1" si="198"/>
        <v>21</v>
      </c>
      <c r="AI119" s="119">
        <f t="shared" ca="1" si="198"/>
        <v>35</v>
      </c>
      <c r="AJ119" s="119">
        <f t="shared" ca="1" si="198"/>
        <v>1</v>
      </c>
      <c r="AK119" s="119">
        <f t="shared" ca="1" si="198"/>
        <v>7</v>
      </c>
      <c r="AL119" s="119">
        <f t="shared" ca="1" si="198"/>
        <v>59</v>
      </c>
      <c r="AM119" s="119">
        <f t="shared" ca="1" si="198"/>
        <v>38</v>
      </c>
      <c r="AN119" s="119">
        <f t="shared" ca="1" si="198"/>
        <v>37</v>
      </c>
      <c r="AO119" s="119">
        <f t="shared" ca="1" si="198"/>
        <v>35</v>
      </c>
      <c r="AP119" s="119">
        <f t="shared" ca="1" si="198"/>
        <v>63</v>
      </c>
      <c r="AQ119" s="119">
        <f t="shared" ca="1" si="198"/>
        <v>80</v>
      </c>
      <c r="AR119" s="119">
        <f t="shared" ca="1" si="198"/>
        <v>17</v>
      </c>
      <c r="AS119" s="119">
        <f t="shared" ca="1" si="198"/>
        <v>68</v>
      </c>
      <c r="AT119" s="119">
        <f t="shared" ca="1" si="198"/>
        <v>18</v>
      </c>
      <c r="AU119" s="119">
        <f t="shared" ca="1" si="198"/>
        <v>12</v>
      </c>
      <c r="AV119" s="119">
        <f t="shared" ca="1" si="198"/>
        <v>68</v>
      </c>
      <c r="AW119" s="119">
        <f t="shared" ca="1" si="198"/>
        <v>60</v>
      </c>
      <c r="AX119" s="119">
        <f t="shared" ca="1" si="198"/>
        <v>64</v>
      </c>
      <c r="AY119" s="119">
        <f t="shared" ca="1" si="198"/>
        <v>25</v>
      </c>
      <c r="AZ119" s="119">
        <f t="shared" ca="1" si="198"/>
        <v>31</v>
      </c>
      <c r="BA119" s="119">
        <f t="shared" ca="1" si="198"/>
        <v>43</v>
      </c>
      <c r="BB119" s="119">
        <f t="shared" ca="1" si="198"/>
        <v>17</v>
      </c>
      <c r="BC119" s="119">
        <f t="shared" ca="1" si="198"/>
        <v>42</v>
      </c>
      <c r="BD119" s="119">
        <f t="shared" ca="1" si="198"/>
        <v>31</v>
      </c>
      <c r="BE119" s="119">
        <f t="shared" ca="1" si="198"/>
        <v>27</v>
      </c>
      <c r="BF119" s="119">
        <f t="shared" ca="1" si="198"/>
        <v>19</v>
      </c>
      <c r="BG119" s="119">
        <f t="shared" ca="1" si="198"/>
        <v>16</v>
      </c>
      <c r="BH119" s="119">
        <f t="shared" ca="1" si="198"/>
        <v>74</v>
      </c>
      <c r="BI119" s="120">
        <f t="shared" ca="1" si="198"/>
        <v>11</v>
      </c>
    </row>
    <row r="120" spans="1:61" x14ac:dyDescent="0.2">
      <c r="A120" s="116">
        <v>20</v>
      </c>
      <c r="B120" s="117">
        <f ca="1">RANDBETWEEN(1,81-1)</f>
        <v>18</v>
      </c>
      <c r="C120" s="117">
        <f t="shared" ref="C120:BI120" ca="1" si="199">RANDBETWEEN(1,81-1)</f>
        <v>59</v>
      </c>
      <c r="D120" s="117">
        <f t="shared" ca="1" si="199"/>
        <v>52</v>
      </c>
      <c r="E120" s="117">
        <f t="shared" ca="1" si="199"/>
        <v>20</v>
      </c>
      <c r="F120" s="117">
        <f t="shared" ca="1" si="199"/>
        <v>17</v>
      </c>
      <c r="G120" s="117">
        <f t="shared" ca="1" si="199"/>
        <v>69</v>
      </c>
      <c r="H120" s="117">
        <f t="shared" ca="1" si="199"/>
        <v>76</v>
      </c>
      <c r="I120" s="117">
        <f t="shared" ca="1" si="199"/>
        <v>72</v>
      </c>
      <c r="J120" s="117">
        <f t="shared" ca="1" si="199"/>
        <v>66</v>
      </c>
      <c r="K120" s="117">
        <f t="shared" ca="1" si="199"/>
        <v>40</v>
      </c>
      <c r="L120" s="117">
        <f t="shared" ca="1" si="199"/>
        <v>42</v>
      </c>
      <c r="M120" s="117">
        <f t="shared" ca="1" si="199"/>
        <v>32</v>
      </c>
      <c r="N120" s="117">
        <f t="shared" ca="1" si="199"/>
        <v>41</v>
      </c>
      <c r="O120" s="117">
        <f t="shared" ca="1" si="199"/>
        <v>27</v>
      </c>
      <c r="P120" s="117">
        <f t="shared" ca="1" si="199"/>
        <v>72</v>
      </c>
      <c r="Q120" s="117">
        <f t="shared" ca="1" si="199"/>
        <v>38</v>
      </c>
      <c r="R120" s="117">
        <f t="shared" ca="1" si="199"/>
        <v>62</v>
      </c>
      <c r="S120" s="117">
        <f t="shared" ca="1" si="199"/>
        <v>59</v>
      </c>
      <c r="T120" s="117">
        <f t="shared" ca="1" si="199"/>
        <v>47</v>
      </c>
      <c r="U120" s="117">
        <f t="shared" ca="1" si="199"/>
        <v>61</v>
      </c>
      <c r="V120" s="117">
        <f t="shared" ca="1" si="199"/>
        <v>29</v>
      </c>
      <c r="W120" s="117">
        <f t="shared" ca="1" si="199"/>
        <v>13</v>
      </c>
      <c r="X120" s="117">
        <f t="shared" ca="1" si="199"/>
        <v>15</v>
      </c>
      <c r="Y120" s="117">
        <f t="shared" ca="1" si="199"/>
        <v>27</v>
      </c>
      <c r="Z120" s="117">
        <f t="shared" ca="1" si="199"/>
        <v>74</v>
      </c>
      <c r="AA120" s="117">
        <f t="shared" ca="1" si="199"/>
        <v>11</v>
      </c>
      <c r="AB120" s="117">
        <f t="shared" ca="1" si="199"/>
        <v>8</v>
      </c>
      <c r="AC120" s="117">
        <f t="shared" ca="1" si="199"/>
        <v>27</v>
      </c>
      <c r="AD120" s="117">
        <f t="shared" ca="1" si="199"/>
        <v>78</v>
      </c>
      <c r="AE120" s="117">
        <f t="shared" ca="1" si="199"/>
        <v>46</v>
      </c>
      <c r="AF120" s="117">
        <f t="shared" ca="1" si="199"/>
        <v>26</v>
      </c>
      <c r="AG120" s="117">
        <f t="shared" ca="1" si="199"/>
        <v>7</v>
      </c>
      <c r="AH120" s="117">
        <f t="shared" ca="1" si="199"/>
        <v>3</v>
      </c>
      <c r="AI120" s="117">
        <f t="shared" ca="1" si="199"/>
        <v>42</v>
      </c>
      <c r="AJ120" s="117">
        <f t="shared" ca="1" si="199"/>
        <v>25</v>
      </c>
      <c r="AK120" s="117">
        <f t="shared" ca="1" si="199"/>
        <v>46</v>
      </c>
      <c r="AL120" s="117">
        <f t="shared" ca="1" si="199"/>
        <v>38</v>
      </c>
      <c r="AM120" s="117">
        <f t="shared" ca="1" si="199"/>
        <v>60</v>
      </c>
      <c r="AN120" s="117">
        <f t="shared" ca="1" si="199"/>
        <v>75</v>
      </c>
      <c r="AO120" s="117">
        <f t="shared" ca="1" si="199"/>
        <v>44</v>
      </c>
      <c r="AP120" s="117">
        <f t="shared" ca="1" si="199"/>
        <v>48</v>
      </c>
      <c r="AQ120" s="117">
        <f t="shared" ca="1" si="199"/>
        <v>65</v>
      </c>
      <c r="AR120" s="117">
        <f t="shared" ca="1" si="199"/>
        <v>4</v>
      </c>
      <c r="AS120" s="117">
        <f t="shared" ca="1" si="199"/>
        <v>17</v>
      </c>
      <c r="AT120" s="117">
        <f t="shared" ca="1" si="199"/>
        <v>55</v>
      </c>
      <c r="AU120" s="117">
        <f t="shared" ca="1" si="199"/>
        <v>13</v>
      </c>
      <c r="AV120" s="117">
        <f t="shared" ca="1" si="199"/>
        <v>77</v>
      </c>
      <c r="AW120" s="117">
        <f t="shared" ca="1" si="199"/>
        <v>67</v>
      </c>
      <c r="AX120" s="117">
        <f t="shared" ca="1" si="199"/>
        <v>52</v>
      </c>
      <c r="AY120" s="117">
        <f t="shared" ca="1" si="199"/>
        <v>34</v>
      </c>
      <c r="AZ120" s="117">
        <f t="shared" ca="1" si="199"/>
        <v>75</v>
      </c>
      <c r="BA120" s="117">
        <f t="shared" ca="1" si="199"/>
        <v>9</v>
      </c>
      <c r="BB120" s="117">
        <f t="shared" ca="1" si="199"/>
        <v>43</v>
      </c>
      <c r="BC120" s="117">
        <f t="shared" ca="1" si="199"/>
        <v>14</v>
      </c>
      <c r="BD120" s="117">
        <f t="shared" ca="1" si="199"/>
        <v>52</v>
      </c>
      <c r="BE120" s="117">
        <f t="shared" ca="1" si="199"/>
        <v>21</v>
      </c>
      <c r="BF120" s="117">
        <f t="shared" ca="1" si="199"/>
        <v>30</v>
      </c>
      <c r="BG120" s="117">
        <f t="shared" ca="1" si="199"/>
        <v>30</v>
      </c>
      <c r="BH120" s="117">
        <f t="shared" ca="1" si="199"/>
        <v>61</v>
      </c>
      <c r="BI120" s="118">
        <f t="shared" ca="1" si="199"/>
        <v>6</v>
      </c>
    </row>
    <row r="121" spans="1:61" x14ac:dyDescent="0.2">
      <c r="A121" s="116">
        <v>21</v>
      </c>
      <c r="B121" s="119">
        <f ca="1">RANDBETWEEN(1,81-2)</f>
        <v>16</v>
      </c>
      <c r="C121" s="119">
        <f t="shared" ref="C121:BI121" ca="1" si="200">RANDBETWEEN(1,81-2)</f>
        <v>23</v>
      </c>
      <c r="D121" s="119">
        <f t="shared" ca="1" si="200"/>
        <v>10</v>
      </c>
      <c r="E121" s="119">
        <f t="shared" ca="1" si="200"/>
        <v>23</v>
      </c>
      <c r="F121" s="119">
        <f t="shared" ca="1" si="200"/>
        <v>25</v>
      </c>
      <c r="G121" s="119">
        <f t="shared" ca="1" si="200"/>
        <v>56</v>
      </c>
      <c r="H121" s="119">
        <f t="shared" ca="1" si="200"/>
        <v>36</v>
      </c>
      <c r="I121" s="119">
        <f t="shared" ca="1" si="200"/>
        <v>76</v>
      </c>
      <c r="J121" s="119">
        <f t="shared" ca="1" si="200"/>
        <v>36</v>
      </c>
      <c r="K121" s="119">
        <f t="shared" ca="1" si="200"/>
        <v>36</v>
      </c>
      <c r="L121" s="119">
        <f t="shared" ca="1" si="200"/>
        <v>28</v>
      </c>
      <c r="M121" s="119">
        <f t="shared" ca="1" si="200"/>
        <v>76</v>
      </c>
      <c r="N121" s="119">
        <f t="shared" ca="1" si="200"/>
        <v>33</v>
      </c>
      <c r="O121" s="119">
        <f t="shared" ca="1" si="200"/>
        <v>54</v>
      </c>
      <c r="P121" s="119">
        <f t="shared" ca="1" si="200"/>
        <v>6</v>
      </c>
      <c r="Q121" s="119">
        <f t="shared" ca="1" si="200"/>
        <v>58</v>
      </c>
      <c r="R121" s="119">
        <f t="shared" ca="1" si="200"/>
        <v>57</v>
      </c>
      <c r="S121" s="119">
        <f t="shared" ca="1" si="200"/>
        <v>33</v>
      </c>
      <c r="T121" s="119">
        <f t="shared" ca="1" si="200"/>
        <v>31</v>
      </c>
      <c r="U121" s="119">
        <f t="shared" ca="1" si="200"/>
        <v>61</v>
      </c>
      <c r="V121" s="119">
        <f t="shared" ca="1" si="200"/>
        <v>56</v>
      </c>
      <c r="W121" s="119">
        <f t="shared" ca="1" si="200"/>
        <v>35</v>
      </c>
      <c r="X121" s="119">
        <f t="shared" ca="1" si="200"/>
        <v>59</v>
      </c>
      <c r="Y121" s="119">
        <f t="shared" ca="1" si="200"/>
        <v>40</v>
      </c>
      <c r="Z121" s="119">
        <f t="shared" ca="1" si="200"/>
        <v>40</v>
      </c>
      <c r="AA121" s="119">
        <f t="shared" ca="1" si="200"/>
        <v>46</v>
      </c>
      <c r="AB121" s="119">
        <f t="shared" ca="1" si="200"/>
        <v>8</v>
      </c>
      <c r="AC121" s="119">
        <f t="shared" ca="1" si="200"/>
        <v>51</v>
      </c>
      <c r="AD121" s="119">
        <f t="shared" ca="1" si="200"/>
        <v>35</v>
      </c>
      <c r="AE121" s="119">
        <f t="shared" ca="1" si="200"/>
        <v>14</v>
      </c>
      <c r="AF121" s="119">
        <f t="shared" ca="1" si="200"/>
        <v>16</v>
      </c>
      <c r="AG121" s="119">
        <f t="shared" ca="1" si="200"/>
        <v>4</v>
      </c>
      <c r="AH121" s="119">
        <f t="shared" ca="1" si="200"/>
        <v>64</v>
      </c>
      <c r="AI121" s="119">
        <f t="shared" ca="1" si="200"/>
        <v>2</v>
      </c>
      <c r="AJ121" s="119">
        <f t="shared" ca="1" si="200"/>
        <v>48</v>
      </c>
      <c r="AK121" s="119">
        <f t="shared" ca="1" si="200"/>
        <v>63</v>
      </c>
      <c r="AL121" s="119">
        <f t="shared" ca="1" si="200"/>
        <v>40</v>
      </c>
      <c r="AM121" s="119">
        <f t="shared" ca="1" si="200"/>
        <v>4</v>
      </c>
      <c r="AN121" s="119">
        <f t="shared" ca="1" si="200"/>
        <v>54</v>
      </c>
      <c r="AO121" s="119">
        <f t="shared" ca="1" si="200"/>
        <v>21</v>
      </c>
      <c r="AP121" s="119">
        <f t="shared" ca="1" si="200"/>
        <v>68</v>
      </c>
      <c r="AQ121" s="119">
        <f t="shared" ca="1" si="200"/>
        <v>64</v>
      </c>
      <c r="AR121" s="119">
        <f t="shared" ca="1" si="200"/>
        <v>33</v>
      </c>
      <c r="AS121" s="119">
        <f t="shared" ca="1" si="200"/>
        <v>16</v>
      </c>
      <c r="AT121" s="119">
        <f t="shared" ca="1" si="200"/>
        <v>33</v>
      </c>
      <c r="AU121" s="119">
        <f t="shared" ca="1" si="200"/>
        <v>8</v>
      </c>
      <c r="AV121" s="119">
        <f t="shared" ca="1" si="200"/>
        <v>9</v>
      </c>
      <c r="AW121" s="119">
        <f t="shared" ca="1" si="200"/>
        <v>56</v>
      </c>
      <c r="AX121" s="119">
        <f t="shared" ca="1" si="200"/>
        <v>79</v>
      </c>
      <c r="AY121" s="119">
        <f t="shared" ca="1" si="200"/>
        <v>4</v>
      </c>
      <c r="AZ121" s="119">
        <f t="shared" ca="1" si="200"/>
        <v>68</v>
      </c>
      <c r="BA121" s="119">
        <f t="shared" ca="1" si="200"/>
        <v>55</v>
      </c>
      <c r="BB121" s="119">
        <f t="shared" ca="1" si="200"/>
        <v>36</v>
      </c>
      <c r="BC121" s="119">
        <f t="shared" ca="1" si="200"/>
        <v>72</v>
      </c>
      <c r="BD121" s="119">
        <f t="shared" ca="1" si="200"/>
        <v>51</v>
      </c>
      <c r="BE121" s="119">
        <f t="shared" ca="1" si="200"/>
        <v>60</v>
      </c>
      <c r="BF121" s="119">
        <f t="shared" ca="1" si="200"/>
        <v>4</v>
      </c>
      <c r="BG121" s="119">
        <f t="shared" ca="1" si="200"/>
        <v>46</v>
      </c>
      <c r="BH121" s="119">
        <f t="shared" ca="1" si="200"/>
        <v>16</v>
      </c>
      <c r="BI121" s="120">
        <f t="shared" ca="1" si="200"/>
        <v>1</v>
      </c>
    </row>
    <row r="122" spans="1:61" x14ac:dyDescent="0.2">
      <c r="A122" s="116">
        <v>22</v>
      </c>
      <c r="B122" s="117">
        <f ca="1">RANDBETWEEN(1,81)</f>
        <v>76</v>
      </c>
      <c r="C122" s="117">
        <f t="shared" ref="C122:BI122" ca="1" si="201">RANDBETWEEN(1,81)</f>
        <v>40</v>
      </c>
      <c r="D122" s="117">
        <f t="shared" ca="1" si="201"/>
        <v>62</v>
      </c>
      <c r="E122" s="117">
        <f t="shared" ca="1" si="201"/>
        <v>67</v>
      </c>
      <c r="F122" s="117">
        <f t="shared" ca="1" si="201"/>
        <v>78</v>
      </c>
      <c r="G122" s="117">
        <f t="shared" ca="1" si="201"/>
        <v>21</v>
      </c>
      <c r="H122" s="117">
        <f t="shared" ca="1" si="201"/>
        <v>60</v>
      </c>
      <c r="I122" s="117">
        <f t="shared" ca="1" si="201"/>
        <v>23</v>
      </c>
      <c r="J122" s="117">
        <f t="shared" ca="1" si="201"/>
        <v>44</v>
      </c>
      <c r="K122" s="117">
        <f t="shared" ca="1" si="201"/>
        <v>78</v>
      </c>
      <c r="L122" s="117">
        <f t="shared" ca="1" si="201"/>
        <v>41</v>
      </c>
      <c r="M122" s="117">
        <f t="shared" ca="1" si="201"/>
        <v>76</v>
      </c>
      <c r="N122" s="117">
        <f t="shared" ca="1" si="201"/>
        <v>68</v>
      </c>
      <c r="O122" s="117">
        <f t="shared" ca="1" si="201"/>
        <v>4</v>
      </c>
      <c r="P122" s="117">
        <f t="shared" ca="1" si="201"/>
        <v>47</v>
      </c>
      <c r="Q122" s="117">
        <f t="shared" ca="1" si="201"/>
        <v>26</v>
      </c>
      <c r="R122" s="117">
        <f t="shared" ca="1" si="201"/>
        <v>68</v>
      </c>
      <c r="S122" s="117">
        <f t="shared" ca="1" si="201"/>
        <v>10</v>
      </c>
      <c r="T122" s="117">
        <f t="shared" ca="1" si="201"/>
        <v>41</v>
      </c>
      <c r="U122" s="117">
        <f t="shared" ca="1" si="201"/>
        <v>34</v>
      </c>
      <c r="V122" s="117">
        <f t="shared" ca="1" si="201"/>
        <v>35</v>
      </c>
      <c r="W122" s="117">
        <f t="shared" ca="1" si="201"/>
        <v>67</v>
      </c>
      <c r="X122" s="117">
        <f t="shared" ca="1" si="201"/>
        <v>39</v>
      </c>
      <c r="Y122" s="117">
        <f t="shared" ca="1" si="201"/>
        <v>73</v>
      </c>
      <c r="Z122" s="117">
        <f t="shared" ca="1" si="201"/>
        <v>11</v>
      </c>
      <c r="AA122" s="117">
        <f t="shared" ca="1" si="201"/>
        <v>55</v>
      </c>
      <c r="AB122" s="117">
        <f t="shared" ca="1" si="201"/>
        <v>16</v>
      </c>
      <c r="AC122" s="117">
        <f t="shared" ca="1" si="201"/>
        <v>64</v>
      </c>
      <c r="AD122" s="117">
        <f t="shared" ca="1" si="201"/>
        <v>62</v>
      </c>
      <c r="AE122" s="117">
        <f t="shared" ca="1" si="201"/>
        <v>13</v>
      </c>
      <c r="AF122" s="117">
        <f t="shared" ca="1" si="201"/>
        <v>81</v>
      </c>
      <c r="AG122" s="117">
        <f t="shared" ca="1" si="201"/>
        <v>26</v>
      </c>
      <c r="AH122" s="117">
        <f t="shared" ca="1" si="201"/>
        <v>14</v>
      </c>
      <c r="AI122" s="117">
        <f t="shared" ca="1" si="201"/>
        <v>21</v>
      </c>
      <c r="AJ122" s="117">
        <f t="shared" ca="1" si="201"/>
        <v>29</v>
      </c>
      <c r="AK122" s="117">
        <f t="shared" ca="1" si="201"/>
        <v>9</v>
      </c>
      <c r="AL122" s="117">
        <f t="shared" ca="1" si="201"/>
        <v>25</v>
      </c>
      <c r="AM122" s="117">
        <f t="shared" ca="1" si="201"/>
        <v>7</v>
      </c>
      <c r="AN122" s="117">
        <f t="shared" ca="1" si="201"/>
        <v>61</v>
      </c>
      <c r="AO122" s="117">
        <f t="shared" ca="1" si="201"/>
        <v>66</v>
      </c>
      <c r="AP122" s="117">
        <f t="shared" ca="1" si="201"/>
        <v>16</v>
      </c>
      <c r="AQ122" s="117">
        <f t="shared" ca="1" si="201"/>
        <v>21</v>
      </c>
      <c r="AR122" s="117">
        <f t="shared" ca="1" si="201"/>
        <v>58</v>
      </c>
      <c r="AS122" s="117">
        <f t="shared" ca="1" si="201"/>
        <v>27</v>
      </c>
      <c r="AT122" s="117">
        <f t="shared" ca="1" si="201"/>
        <v>77</v>
      </c>
      <c r="AU122" s="117">
        <f t="shared" ca="1" si="201"/>
        <v>23</v>
      </c>
      <c r="AV122" s="117">
        <f t="shared" ca="1" si="201"/>
        <v>35</v>
      </c>
      <c r="AW122" s="117">
        <f t="shared" ca="1" si="201"/>
        <v>23</v>
      </c>
      <c r="AX122" s="117">
        <f t="shared" ca="1" si="201"/>
        <v>66</v>
      </c>
      <c r="AY122" s="117">
        <f t="shared" ca="1" si="201"/>
        <v>77</v>
      </c>
      <c r="AZ122" s="117">
        <f t="shared" ca="1" si="201"/>
        <v>79</v>
      </c>
      <c r="BA122" s="117">
        <f t="shared" ca="1" si="201"/>
        <v>24</v>
      </c>
      <c r="BB122" s="117">
        <f t="shared" ca="1" si="201"/>
        <v>34</v>
      </c>
      <c r="BC122" s="117">
        <f t="shared" ca="1" si="201"/>
        <v>49</v>
      </c>
      <c r="BD122" s="117">
        <f t="shared" ca="1" si="201"/>
        <v>53</v>
      </c>
      <c r="BE122" s="117">
        <f t="shared" ca="1" si="201"/>
        <v>19</v>
      </c>
      <c r="BF122" s="117">
        <f t="shared" ca="1" si="201"/>
        <v>10</v>
      </c>
      <c r="BG122" s="117">
        <f t="shared" ca="1" si="201"/>
        <v>50</v>
      </c>
      <c r="BH122" s="117">
        <f t="shared" ca="1" si="201"/>
        <v>10</v>
      </c>
      <c r="BI122" s="118">
        <f t="shared" ca="1" si="201"/>
        <v>48</v>
      </c>
    </row>
    <row r="123" spans="1:61" x14ac:dyDescent="0.2">
      <c r="A123" s="116">
        <v>23</v>
      </c>
      <c r="B123" s="119">
        <f ca="1">RANDBETWEEN(1,81-1)</f>
        <v>63</v>
      </c>
      <c r="C123" s="119">
        <f t="shared" ref="C123:BI123" ca="1" si="202">RANDBETWEEN(1,81-1)</f>
        <v>34</v>
      </c>
      <c r="D123" s="119">
        <f t="shared" ca="1" si="202"/>
        <v>26</v>
      </c>
      <c r="E123" s="119">
        <f t="shared" ca="1" si="202"/>
        <v>25</v>
      </c>
      <c r="F123" s="119">
        <f t="shared" ca="1" si="202"/>
        <v>69</v>
      </c>
      <c r="G123" s="119">
        <f t="shared" ca="1" si="202"/>
        <v>29</v>
      </c>
      <c r="H123" s="119">
        <f t="shared" ca="1" si="202"/>
        <v>13</v>
      </c>
      <c r="I123" s="119">
        <f t="shared" ca="1" si="202"/>
        <v>78</v>
      </c>
      <c r="J123" s="119">
        <f t="shared" ca="1" si="202"/>
        <v>78</v>
      </c>
      <c r="K123" s="119">
        <f t="shared" ca="1" si="202"/>
        <v>14</v>
      </c>
      <c r="L123" s="119">
        <f t="shared" ca="1" si="202"/>
        <v>37</v>
      </c>
      <c r="M123" s="119">
        <f t="shared" ca="1" si="202"/>
        <v>34</v>
      </c>
      <c r="N123" s="119">
        <f t="shared" ca="1" si="202"/>
        <v>70</v>
      </c>
      <c r="O123" s="119">
        <f t="shared" ca="1" si="202"/>
        <v>41</v>
      </c>
      <c r="P123" s="119">
        <f t="shared" ca="1" si="202"/>
        <v>33</v>
      </c>
      <c r="Q123" s="119">
        <f t="shared" ca="1" si="202"/>
        <v>46</v>
      </c>
      <c r="R123" s="119">
        <f t="shared" ca="1" si="202"/>
        <v>69</v>
      </c>
      <c r="S123" s="119">
        <f t="shared" ca="1" si="202"/>
        <v>69</v>
      </c>
      <c r="T123" s="119">
        <f t="shared" ca="1" si="202"/>
        <v>26</v>
      </c>
      <c r="U123" s="119">
        <f t="shared" ca="1" si="202"/>
        <v>60</v>
      </c>
      <c r="V123" s="119">
        <f t="shared" ca="1" si="202"/>
        <v>10</v>
      </c>
      <c r="W123" s="119">
        <f t="shared" ca="1" si="202"/>
        <v>47</v>
      </c>
      <c r="X123" s="119">
        <f t="shared" ca="1" si="202"/>
        <v>28</v>
      </c>
      <c r="Y123" s="119">
        <f t="shared" ca="1" si="202"/>
        <v>39</v>
      </c>
      <c r="Z123" s="119">
        <f t="shared" ca="1" si="202"/>
        <v>15</v>
      </c>
      <c r="AA123" s="119">
        <f t="shared" ca="1" si="202"/>
        <v>40</v>
      </c>
      <c r="AB123" s="119">
        <f t="shared" ca="1" si="202"/>
        <v>44</v>
      </c>
      <c r="AC123" s="119">
        <f t="shared" ca="1" si="202"/>
        <v>26</v>
      </c>
      <c r="AD123" s="119">
        <f t="shared" ca="1" si="202"/>
        <v>57</v>
      </c>
      <c r="AE123" s="119">
        <f t="shared" ca="1" si="202"/>
        <v>52</v>
      </c>
      <c r="AF123" s="119">
        <f t="shared" ca="1" si="202"/>
        <v>31</v>
      </c>
      <c r="AG123" s="119">
        <f t="shared" ca="1" si="202"/>
        <v>63</v>
      </c>
      <c r="AH123" s="119">
        <f t="shared" ca="1" si="202"/>
        <v>52</v>
      </c>
      <c r="AI123" s="119">
        <f t="shared" ca="1" si="202"/>
        <v>37</v>
      </c>
      <c r="AJ123" s="119">
        <f t="shared" ca="1" si="202"/>
        <v>42</v>
      </c>
      <c r="AK123" s="119">
        <f t="shared" ca="1" si="202"/>
        <v>74</v>
      </c>
      <c r="AL123" s="119">
        <f t="shared" ca="1" si="202"/>
        <v>16</v>
      </c>
      <c r="AM123" s="119">
        <f t="shared" ca="1" si="202"/>
        <v>40</v>
      </c>
      <c r="AN123" s="119">
        <f t="shared" ca="1" si="202"/>
        <v>74</v>
      </c>
      <c r="AO123" s="119">
        <f t="shared" ca="1" si="202"/>
        <v>28</v>
      </c>
      <c r="AP123" s="119">
        <f t="shared" ca="1" si="202"/>
        <v>43</v>
      </c>
      <c r="AQ123" s="119">
        <f t="shared" ca="1" si="202"/>
        <v>31</v>
      </c>
      <c r="AR123" s="119">
        <f t="shared" ca="1" si="202"/>
        <v>69</v>
      </c>
      <c r="AS123" s="119">
        <f t="shared" ca="1" si="202"/>
        <v>74</v>
      </c>
      <c r="AT123" s="119">
        <f t="shared" ca="1" si="202"/>
        <v>39</v>
      </c>
      <c r="AU123" s="119">
        <f t="shared" ca="1" si="202"/>
        <v>37</v>
      </c>
      <c r="AV123" s="119">
        <f t="shared" ca="1" si="202"/>
        <v>43</v>
      </c>
      <c r="AW123" s="119">
        <f t="shared" ca="1" si="202"/>
        <v>40</v>
      </c>
      <c r="AX123" s="119">
        <f t="shared" ca="1" si="202"/>
        <v>40</v>
      </c>
      <c r="AY123" s="119">
        <f t="shared" ca="1" si="202"/>
        <v>43</v>
      </c>
      <c r="AZ123" s="119">
        <f t="shared" ca="1" si="202"/>
        <v>54</v>
      </c>
      <c r="BA123" s="119">
        <f t="shared" ca="1" si="202"/>
        <v>41</v>
      </c>
      <c r="BB123" s="119">
        <f t="shared" ca="1" si="202"/>
        <v>5</v>
      </c>
      <c r="BC123" s="119">
        <f t="shared" ca="1" si="202"/>
        <v>3</v>
      </c>
      <c r="BD123" s="119">
        <f t="shared" ca="1" si="202"/>
        <v>21</v>
      </c>
      <c r="BE123" s="119">
        <f t="shared" ca="1" si="202"/>
        <v>68</v>
      </c>
      <c r="BF123" s="119">
        <f t="shared" ca="1" si="202"/>
        <v>70</v>
      </c>
      <c r="BG123" s="119">
        <f t="shared" ca="1" si="202"/>
        <v>49</v>
      </c>
      <c r="BH123" s="119">
        <f t="shared" ca="1" si="202"/>
        <v>25</v>
      </c>
      <c r="BI123" s="120">
        <f t="shared" ca="1" si="202"/>
        <v>74</v>
      </c>
    </row>
    <row r="124" spans="1:61" x14ac:dyDescent="0.2">
      <c r="A124" s="116">
        <v>24</v>
      </c>
      <c r="B124" s="117">
        <f ca="1">RANDBETWEEN(1,81-2)</f>
        <v>37</v>
      </c>
      <c r="C124" s="117">
        <f t="shared" ref="C124:BI124" ca="1" si="203">RANDBETWEEN(1,81-2)</f>
        <v>57</v>
      </c>
      <c r="D124" s="117">
        <f t="shared" ca="1" si="203"/>
        <v>60</v>
      </c>
      <c r="E124" s="117">
        <f t="shared" ca="1" si="203"/>
        <v>27</v>
      </c>
      <c r="F124" s="117">
        <f t="shared" ca="1" si="203"/>
        <v>68</v>
      </c>
      <c r="G124" s="117">
        <f t="shared" ca="1" si="203"/>
        <v>42</v>
      </c>
      <c r="H124" s="117">
        <f t="shared" ca="1" si="203"/>
        <v>17</v>
      </c>
      <c r="I124" s="117">
        <f t="shared" ca="1" si="203"/>
        <v>45</v>
      </c>
      <c r="J124" s="117">
        <f t="shared" ca="1" si="203"/>
        <v>27</v>
      </c>
      <c r="K124" s="117">
        <f t="shared" ca="1" si="203"/>
        <v>57</v>
      </c>
      <c r="L124" s="117">
        <f t="shared" ca="1" si="203"/>
        <v>60</v>
      </c>
      <c r="M124" s="117">
        <f t="shared" ca="1" si="203"/>
        <v>14</v>
      </c>
      <c r="N124" s="117">
        <f t="shared" ca="1" si="203"/>
        <v>72</v>
      </c>
      <c r="O124" s="117">
        <f t="shared" ca="1" si="203"/>
        <v>70</v>
      </c>
      <c r="P124" s="117">
        <f t="shared" ca="1" si="203"/>
        <v>28</v>
      </c>
      <c r="Q124" s="117">
        <f t="shared" ca="1" si="203"/>
        <v>12</v>
      </c>
      <c r="R124" s="117">
        <f t="shared" ca="1" si="203"/>
        <v>75</v>
      </c>
      <c r="S124" s="117">
        <f t="shared" ca="1" si="203"/>
        <v>9</v>
      </c>
      <c r="T124" s="117">
        <f t="shared" ca="1" si="203"/>
        <v>72</v>
      </c>
      <c r="U124" s="117">
        <f t="shared" ca="1" si="203"/>
        <v>43</v>
      </c>
      <c r="V124" s="117">
        <f t="shared" ca="1" si="203"/>
        <v>52</v>
      </c>
      <c r="W124" s="117">
        <f t="shared" ca="1" si="203"/>
        <v>56</v>
      </c>
      <c r="X124" s="117">
        <f t="shared" ca="1" si="203"/>
        <v>40</v>
      </c>
      <c r="Y124" s="117">
        <f t="shared" ca="1" si="203"/>
        <v>63</v>
      </c>
      <c r="Z124" s="117">
        <f t="shared" ca="1" si="203"/>
        <v>79</v>
      </c>
      <c r="AA124" s="117">
        <f t="shared" ca="1" si="203"/>
        <v>69</v>
      </c>
      <c r="AB124" s="117">
        <f t="shared" ca="1" si="203"/>
        <v>55</v>
      </c>
      <c r="AC124" s="117">
        <f t="shared" ca="1" si="203"/>
        <v>64</v>
      </c>
      <c r="AD124" s="117">
        <f t="shared" ca="1" si="203"/>
        <v>23</v>
      </c>
      <c r="AE124" s="117">
        <f t="shared" ca="1" si="203"/>
        <v>26</v>
      </c>
      <c r="AF124" s="117">
        <f t="shared" ca="1" si="203"/>
        <v>60</v>
      </c>
      <c r="AG124" s="117">
        <f t="shared" ca="1" si="203"/>
        <v>27</v>
      </c>
      <c r="AH124" s="117">
        <f t="shared" ca="1" si="203"/>
        <v>31</v>
      </c>
      <c r="AI124" s="117">
        <f t="shared" ca="1" si="203"/>
        <v>10</v>
      </c>
      <c r="AJ124" s="117">
        <f t="shared" ca="1" si="203"/>
        <v>66</v>
      </c>
      <c r="AK124" s="117">
        <f t="shared" ca="1" si="203"/>
        <v>68</v>
      </c>
      <c r="AL124" s="117">
        <f t="shared" ca="1" si="203"/>
        <v>42</v>
      </c>
      <c r="AM124" s="117">
        <f t="shared" ca="1" si="203"/>
        <v>14</v>
      </c>
      <c r="AN124" s="117">
        <f t="shared" ca="1" si="203"/>
        <v>4</v>
      </c>
      <c r="AO124" s="117">
        <f t="shared" ca="1" si="203"/>
        <v>6</v>
      </c>
      <c r="AP124" s="117">
        <f t="shared" ca="1" si="203"/>
        <v>57</v>
      </c>
      <c r="AQ124" s="117">
        <f t="shared" ca="1" si="203"/>
        <v>10</v>
      </c>
      <c r="AR124" s="117">
        <f t="shared" ca="1" si="203"/>
        <v>70</v>
      </c>
      <c r="AS124" s="117">
        <f t="shared" ca="1" si="203"/>
        <v>55</v>
      </c>
      <c r="AT124" s="117">
        <f t="shared" ca="1" si="203"/>
        <v>36</v>
      </c>
      <c r="AU124" s="117">
        <f t="shared" ca="1" si="203"/>
        <v>20</v>
      </c>
      <c r="AV124" s="117">
        <f t="shared" ca="1" si="203"/>
        <v>62</v>
      </c>
      <c r="AW124" s="117">
        <f t="shared" ca="1" si="203"/>
        <v>48</v>
      </c>
      <c r="AX124" s="117">
        <f t="shared" ca="1" si="203"/>
        <v>64</v>
      </c>
      <c r="AY124" s="117">
        <f t="shared" ca="1" si="203"/>
        <v>61</v>
      </c>
      <c r="AZ124" s="117">
        <f t="shared" ca="1" si="203"/>
        <v>22</v>
      </c>
      <c r="BA124" s="117">
        <f t="shared" ca="1" si="203"/>
        <v>5</v>
      </c>
      <c r="BB124" s="117">
        <f t="shared" ca="1" si="203"/>
        <v>55</v>
      </c>
      <c r="BC124" s="117">
        <f t="shared" ca="1" si="203"/>
        <v>57</v>
      </c>
      <c r="BD124" s="117">
        <f t="shared" ca="1" si="203"/>
        <v>78</v>
      </c>
      <c r="BE124" s="117">
        <f t="shared" ca="1" si="203"/>
        <v>20</v>
      </c>
      <c r="BF124" s="117">
        <f t="shared" ca="1" si="203"/>
        <v>26</v>
      </c>
      <c r="BG124" s="117">
        <f t="shared" ca="1" si="203"/>
        <v>3</v>
      </c>
      <c r="BH124" s="117">
        <f t="shared" ca="1" si="203"/>
        <v>68</v>
      </c>
      <c r="BI124" s="118">
        <f t="shared" ca="1" si="203"/>
        <v>59</v>
      </c>
    </row>
    <row r="125" spans="1:61" x14ac:dyDescent="0.2">
      <c r="A125" s="116">
        <v>25</v>
      </c>
      <c r="B125" s="119">
        <f ca="1">RANDBETWEEN(1,81)</f>
        <v>55</v>
      </c>
      <c r="C125" s="119">
        <f t="shared" ref="C125:BI125" ca="1" si="204">RANDBETWEEN(1,81)</f>
        <v>74</v>
      </c>
      <c r="D125" s="119">
        <f t="shared" ca="1" si="204"/>
        <v>56</v>
      </c>
      <c r="E125" s="119">
        <f t="shared" ca="1" si="204"/>
        <v>31</v>
      </c>
      <c r="F125" s="119">
        <f t="shared" ca="1" si="204"/>
        <v>1</v>
      </c>
      <c r="G125" s="119">
        <f t="shared" ca="1" si="204"/>
        <v>48</v>
      </c>
      <c r="H125" s="119">
        <f t="shared" ca="1" si="204"/>
        <v>9</v>
      </c>
      <c r="I125" s="119">
        <f t="shared" ca="1" si="204"/>
        <v>14</v>
      </c>
      <c r="J125" s="119">
        <f t="shared" ca="1" si="204"/>
        <v>18</v>
      </c>
      <c r="K125" s="119">
        <f t="shared" ca="1" si="204"/>
        <v>17</v>
      </c>
      <c r="L125" s="119">
        <f t="shared" ca="1" si="204"/>
        <v>69</v>
      </c>
      <c r="M125" s="119">
        <f t="shared" ca="1" si="204"/>
        <v>14</v>
      </c>
      <c r="N125" s="119">
        <f t="shared" ca="1" si="204"/>
        <v>21</v>
      </c>
      <c r="O125" s="119">
        <f t="shared" ca="1" si="204"/>
        <v>21</v>
      </c>
      <c r="P125" s="119">
        <f t="shared" ca="1" si="204"/>
        <v>4</v>
      </c>
      <c r="Q125" s="119">
        <f t="shared" ca="1" si="204"/>
        <v>60</v>
      </c>
      <c r="R125" s="119">
        <f t="shared" ca="1" si="204"/>
        <v>57</v>
      </c>
      <c r="S125" s="119">
        <f t="shared" ca="1" si="204"/>
        <v>50</v>
      </c>
      <c r="T125" s="119">
        <f t="shared" ca="1" si="204"/>
        <v>25</v>
      </c>
      <c r="U125" s="119">
        <f t="shared" ca="1" si="204"/>
        <v>30</v>
      </c>
      <c r="V125" s="119">
        <f t="shared" ca="1" si="204"/>
        <v>58</v>
      </c>
      <c r="W125" s="119">
        <f t="shared" ca="1" si="204"/>
        <v>65</v>
      </c>
      <c r="X125" s="119">
        <f t="shared" ca="1" si="204"/>
        <v>20</v>
      </c>
      <c r="Y125" s="119">
        <f t="shared" ca="1" si="204"/>
        <v>10</v>
      </c>
      <c r="Z125" s="119">
        <f t="shared" ca="1" si="204"/>
        <v>63</v>
      </c>
      <c r="AA125" s="119">
        <f t="shared" ca="1" si="204"/>
        <v>77</v>
      </c>
      <c r="AB125" s="119">
        <f t="shared" ca="1" si="204"/>
        <v>79</v>
      </c>
      <c r="AC125" s="119">
        <f t="shared" ca="1" si="204"/>
        <v>51</v>
      </c>
      <c r="AD125" s="119">
        <f t="shared" ca="1" si="204"/>
        <v>73</v>
      </c>
      <c r="AE125" s="119">
        <f t="shared" ca="1" si="204"/>
        <v>26</v>
      </c>
      <c r="AF125" s="119">
        <f t="shared" ca="1" si="204"/>
        <v>60</v>
      </c>
      <c r="AG125" s="119">
        <f t="shared" ca="1" si="204"/>
        <v>35</v>
      </c>
      <c r="AH125" s="119">
        <f t="shared" ca="1" si="204"/>
        <v>57</v>
      </c>
      <c r="AI125" s="119">
        <f t="shared" ca="1" si="204"/>
        <v>52</v>
      </c>
      <c r="AJ125" s="119">
        <f t="shared" ca="1" si="204"/>
        <v>33</v>
      </c>
      <c r="AK125" s="119">
        <f t="shared" ca="1" si="204"/>
        <v>12</v>
      </c>
      <c r="AL125" s="119">
        <f t="shared" ca="1" si="204"/>
        <v>2</v>
      </c>
      <c r="AM125" s="119">
        <f t="shared" ca="1" si="204"/>
        <v>59</v>
      </c>
      <c r="AN125" s="119">
        <f t="shared" ca="1" si="204"/>
        <v>57</v>
      </c>
      <c r="AO125" s="119">
        <f t="shared" ca="1" si="204"/>
        <v>12</v>
      </c>
      <c r="AP125" s="119">
        <f t="shared" ca="1" si="204"/>
        <v>33</v>
      </c>
      <c r="AQ125" s="119">
        <f t="shared" ca="1" si="204"/>
        <v>45</v>
      </c>
      <c r="AR125" s="119">
        <f t="shared" ca="1" si="204"/>
        <v>39</v>
      </c>
      <c r="AS125" s="119">
        <f t="shared" ca="1" si="204"/>
        <v>31</v>
      </c>
      <c r="AT125" s="119">
        <f t="shared" ca="1" si="204"/>
        <v>15</v>
      </c>
      <c r="AU125" s="119">
        <f t="shared" ca="1" si="204"/>
        <v>33</v>
      </c>
      <c r="AV125" s="119">
        <f t="shared" ca="1" si="204"/>
        <v>26</v>
      </c>
      <c r="AW125" s="119">
        <f t="shared" ca="1" si="204"/>
        <v>19</v>
      </c>
      <c r="AX125" s="119">
        <f t="shared" ca="1" si="204"/>
        <v>74</v>
      </c>
      <c r="AY125" s="119">
        <f t="shared" ca="1" si="204"/>
        <v>51</v>
      </c>
      <c r="AZ125" s="119">
        <f t="shared" ca="1" si="204"/>
        <v>13</v>
      </c>
      <c r="BA125" s="119">
        <f t="shared" ca="1" si="204"/>
        <v>70</v>
      </c>
      <c r="BB125" s="119">
        <f t="shared" ca="1" si="204"/>
        <v>18</v>
      </c>
      <c r="BC125" s="119">
        <f t="shared" ca="1" si="204"/>
        <v>38</v>
      </c>
      <c r="BD125" s="119">
        <f t="shared" ca="1" si="204"/>
        <v>49</v>
      </c>
      <c r="BE125" s="119">
        <f t="shared" ca="1" si="204"/>
        <v>50</v>
      </c>
      <c r="BF125" s="119">
        <f t="shared" ca="1" si="204"/>
        <v>12</v>
      </c>
      <c r="BG125" s="119">
        <f t="shared" ca="1" si="204"/>
        <v>25</v>
      </c>
      <c r="BH125" s="119">
        <f t="shared" ca="1" si="204"/>
        <v>2</v>
      </c>
      <c r="BI125" s="120">
        <f t="shared" ca="1" si="204"/>
        <v>39</v>
      </c>
    </row>
    <row r="126" spans="1:61" x14ac:dyDescent="0.2">
      <c r="A126" s="116">
        <v>26</v>
      </c>
      <c r="B126" s="117">
        <f ca="1">RANDBETWEEN(1,81-1)</f>
        <v>71</v>
      </c>
      <c r="C126" s="117">
        <f t="shared" ref="C126:BI126" ca="1" si="205">RANDBETWEEN(1,81-1)</f>
        <v>62</v>
      </c>
      <c r="D126" s="117">
        <f t="shared" ca="1" si="205"/>
        <v>45</v>
      </c>
      <c r="E126" s="117">
        <f t="shared" ca="1" si="205"/>
        <v>75</v>
      </c>
      <c r="F126" s="117">
        <f t="shared" ca="1" si="205"/>
        <v>21</v>
      </c>
      <c r="G126" s="117">
        <f t="shared" ca="1" si="205"/>
        <v>22</v>
      </c>
      <c r="H126" s="117">
        <f t="shared" ca="1" si="205"/>
        <v>52</v>
      </c>
      <c r="I126" s="117">
        <f t="shared" ca="1" si="205"/>
        <v>58</v>
      </c>
      <c r="J126" s="117">
        <f t="shared" ca="1" si="205"/>
        <v>9</v>
      </c>
      <c r="K126" s="117">
        <f t="shared" ca="1" si="205"/>
        <v>35</v>
      </c>
      <c r="L126" s="117">
        <f t="shared" ca="1" si="205"/>
        <v>17</v>
      </c>
      <c r="M126" s="117">
        <f t="shared" ca="1" si="205"/>
        <v>79</v>
      </c>
      <c r="N126" s="117">
        <f t="shared" ca="1" si="205"/>
        <v>1</v>
      </c>
      <c r="O126" s="117">
        <f t="shared" ca="1" si="205"/>
        <v>4</v>
      </c>
      <c r="P126" s="117">
        <f t="shared" ca="1" si="205"/>
        <v>80</v>
      </c>
      <c r="Q126" s="117">
        <f t="shared" ca="1" si="205"/>
        <v>35</v>
      </c>
      <c r="R126" s="117">
        <f t="shared" ca="1" si="205"/>
        <v>65</v>
      </c>
      <c r="S126" s="117">
        <f t="shared" ca="1" si="205"/>
        <v>72</v>
      </c>
      <c r="T126" s="117">
        <f t="shared" ca="1" si="205"/>
        <v>14</v>
      </c>
      <c r="U126" s="117">
        <f t="shared" ca="1" si="205"/>
        <v>42</v>
      </c>
      <c r="V126" s="117">
        <f t="shared" ca="1" si="205"/>
        <v>44</v>
      </c>
      <c r="W126" s="117">
        <f t="shared" ca="1" si="205"/>
        <v>61</v>
      </c>
      <c r="X126" s="117">
        <f t="shared" ca="1" si="205"/>
        <v>45</v>
      </c>
      <c r="Y126" s="117">
        <f t="shared" ca="1" si="205"/>
        <v>67</v>
      </c>
      <c r="Z126" s="117">
        <f t="shared" ca="1" si="205"/>
        <v>49</v>
      </c>
      <c r="AA126" s="117">
        <f t="shared" ca="1" si="205"/>
        <v>69</v>
      </c>
      <c r="AB126" s="117">
        <f t="shared" ca="1" si="205"/>
        <v>56</v>
      </c>
      <c r="AC126" s="117">
        <f t="shared" ca="1" si="205"/>
        <v>52</v>
      </c>
      <c r="AD126" s="117">
        <f t="shared" ca="1" si="205"/>
        <v>31</v>
      </c>
      <c r="AE126" s="117">
        <f t="shared" ca="1" si="205"/>
        <v>26</v>
      </c>
      <c r="AF126" s="117">
        <f t="shared" ca="1" si="205"/>
        <v>52</v>
      </c>
      <c r="AG126" s="117">
        <f t="shared" ca="1" si="205"/>
        <v>3</v>
      </c>
      <c r="AH126" s="117">
        <f t="shared" ca="1" si="205"/>
        <v>22</v>
      </c>
      <c r="AI126" s="117">
        <f t="shared" ca="1" si="205"/>
        <v>28</v>
      </c>
      <c r="AJ126" s="117">
        <f t="shared" ca="1" si="205"/>
        <v>29</v>
      </c>
      <c r="AK126" s="117">
        <f t="shared" ca="1" si="205"/>
        <v>17</v>
      </c>
      <c r="AL126" s="117">
        <f t="shared" ca="1" si="205"/>
        <v>17</v>
      </c>
      <c r="AM126" s="117">
        <f t="shared" ca="1" si="205"/>
        <v>19</v>
      </c>
      <c r="AN126" s="117">
        <f t="shared" ca="1" si="205"/>
        <v>14</v>
      </c>
      <c r="AO126" s="117">
        <f t="shared" ca="1" si="205"/>
        <v>69</v>
      </c>
      <c r="AP126" s="117">
        <f t="shared" ca="1" si="205"/>
        <v>47</v>
      </c>
      <c r="AQ126" s="117">
        <f t="shared" ca="1" si="205"/>
        <v>67</v>
      </c>
      <c r="AR126" s="117">
        <f t="shared" ca="1" si="205"/>
        <v>32</v>
      </c>
      <c r="AS126" s="117">
        <f t="shared" ca="1" si="205"/>
        <v>67</v>
      </c>
      <c r="AT126" s="117">
        <f t="shared" ca="1" si="205"/>
        <v>65</v>
      </c>
      <c r="AU126" s="117">
        <f t="shared" ca="1" si="205"/>
        <v>46</v>
      </c>
      <c r="AV126" s="117">
        <f t="shared" ca="1" si="205"/>
        <v>67</v>
      </c>
      <c r="AW126" s="117">
        <f t="shared" ca="1" si="205"/>
        <v>44</v>
      </c>
      <c r="AX126" s="117">
        <f t="shared" ca="1" si="205"/>
        <v>8</v>
      </c>
      <c r="AY126" s="117">
        <f t="shared" ca="1" si="205"/>
        <v>34</v>
      </c>
      <c r="AZ126" s="117">
        <f t="shared" ca="1" si="205"/>
        <v>13</v>
      </c>
      <c r="BA126" s="117">
        <f t="shared" ca="1" si="205"/>
        <v>69</v>
      </c>
      <c r="BB126" s="117">
        <f t="shared" ca="1" si="205"/>
        <v>7</v>
      </c>
      <c r="BC126" s="117">
        <f t="shared" ca="1" si="205"/>
        <v>30</v>
      </c>
      <c r="BD126" s="117">
        <f t="shared" ca="1" si="205"/>
        <v>29</v>
      </c>
      <c r="BE126" s="117">
        <f t="shared" ca="1" si="205"/>
        <v>80</v>
      </c>
      <c r="BF126" s="117">
        <f t="shared" ca="1" si="205"/>
        <v>58</v>
      </c>
      <c r="BG126" s="117">
        <f t="shared" ca="1" si="205"/>
        <v>23</v>
      </c>
      <c r="BH126" s="117">
        <f t="shared" ca="1" si="205"/>
        <v>2</v>
      </c>
      <c r="BI126" s="118">
        <f t="shared" ca="1" si="205"/>
        <v>19</v>
      </c>
    </row>
    <row r="127" spans="1:61" x14ac:dyDescent="0.2">
      <c r="A127" s="116">
        <v>27</v>
      </c>
      <c r="B127" s="119">
        <f ca="1">RANDBETWEEN(1,81-2)</f>
        <v>22</v>
      </c>
      <c r="C127" s="119">
        <f t="shared" ref="C127:BI127" ca="1" si="206">RANDBETWEEN(1,81-2)</f>
        <v>50</v>
      </c>
      <c r="D127" s="119">
        <f t="shared" ca="1" si="206"/>
        <v>79</v>
      </c>
      <c r="E127" s="119">
        <f t="shared" ca="1" si="206"/>
        <v>23</v>
      </c>
      <c r="F127" s="119">
        <f t="shared" ca="1" si="206"/>
        <v>7</v>
      </c>
      <c r="G127" s="119">
        <f t="shared" ca="1" si="206"/>
        <v>2</v>
      </c>
      <c r="H127" s="119">
        <f t="shared" ca="1" si="206"/>
        <v>76</v>
      </c>
      <c r="I127" s="119">
        <f t="shared" ca="1" si="206"/>
        <v>26</v>
      </c>
      <c r="J127" s="119">
        <f t="shared" ca="1" si="206"/>
        <v>14</v>
      </c>
      <c r="K127" s="119">
        <f t="shared" ca="1" si="206"/>
        <v>5</v>
      </c>
      <c r="L127" s="119">
        <f t="shared" ca="1" si="206"/>
        <v>43</v>
      </c>
      <c r="M127" s="119">
        <f t="shared" ca="1" si="206"/>
        <v>24</v>
      </c>
      <c r="N127" s="119">
        <f t="shared" ca="1" si="206"/>
        <v>52</v>
      </c>
      <c r="O127" s="119">
        <f t="shared" ca="1" si="206"/>
        <v>7</v>
      </c>
      <c r="P127" s="119">
        <f t="shared" ca="1" si="206"/>
        <v>73</v>
      </c>
      <c r="Q127" s="119">
        <f t="shared" ca="1" si="206"/>
        <v>43</v>
      </c>
      <c r="R127" s="119">
        <f t="shared" ca="1" si="206"/>
        <v>73</v>
      </c>
      <c r="S127" s="119">
        <f t="shared" ca="1" si="206"/>
        <v>59</v>
      </c>
      <c r="T127" s="119">
        <f t="shared" ca="1" si="206"/>
        <v>73</v>
      </c>
      <c r="U127" s="119">
        <f t="shared" ca="1" si="206"/>
        <v>78</v>
      </c>
      <c r="V127" s="119">
        <f t="shared" ca="1" si="206"/>
        <v>47</v>
      </c>
      <c r="W127" s="119">
        <f t="shared" ca="1" si="206"/>
        <v>54</v>
      </c>
      <c r="X127" s="119">
        <f t="shared" ca="1" si="206"/>
        <v>69</v>
      </c>
      <c r="Y127" s="119">
        <f t="shared" ca="1" si="206"/>
        <v>13</v>
      </c>
      <c r="Z127" s="119">
        <f t="shared" ca="1" si="206"/>
        <v>31</v>
      </c>
      <c r="AA127" s="119">
        <f t="shared" ca="1" si="206"/>
        <v>49</v>
      </c>
      <c r="AB127" s="119">
        <f t="shared" ca="1" si="206"/>
        <v>31</v>
      </c>
      <c r="AC127" s="119">
        <f t="shared" ca="1" si="206"/>
        <v>34</v>
      </c>
      <c r="AD127" s="119">
        <f t="shared" ca="1" si="206"/>
        <v>28</v>
      </c>
      <c r="AE127" s="119">
        <f t="shared" ca="1" si="206"/>
        <v>58</v>
      </c>
      <c r="AF127" s="119">
        <f t="shared" ca="1" si="206"/>
        <v>77</v>
      </c>
      <c r="AG127" s="119">
        <f t="shared" ca="1" si="206"/>
        <v>7</v>
      </c>
      <c r="AH127" s="119">
        <f t="shared" ca="1" si="206"/>
        <v>67</v>
      </c>
      <c r="AI127" s="119">
        <f t="shared" ca="1" si="206"/>
        <v>67</v>
      </c>
      <c r="AJ127" s="119">
        <f t="shared" ca="1" si="206"/>
        <v>63</v>
      </c>
      <c r="AK127" s="119">
        <f t="shared" ca="1" si="206"/>
        <v>52</v>
      </c>
      <c r="AL127" s="119">
        <f t="shared" ca="1" si="206"/>
        <v>32</v>
      </c>
      <c r="AM127" s="119">
        <f t="shared" ca="1" si="206"/>
        <v>56</v>
      </c>
      <c r="AN127" s="119">
        <f t="shared" ca="1" si="206"/>
        <v>78</v>
      </c>
      <c r="AO127" s="119">
        <f t="shared" ca="1" si="206"/>
        <v>50</v>
      </c>
      <c r="AP127" s="119">
        <f t="shared" ca="1" si="206"/>
        <v>70</v>
      </c>
      <c r="AQ127" s="119">
        <f t="shared" ca="1" si="206"/>
        <v>9</v>
      </c>
      <c r="AR127" s="119">
        <f t="shared" ca="1" si="206"/>
        <v>51</v>
      </c>
      <c r="AS127" s="119">
        <f t="shared" ca="1" si="206"/>
        <v>23</v>
      </c>
      <c r="AT127" s="119">
        <f t="shared" ca="1" si="206"/>
        <v>32</v>
      </c>
      <c r="AU127" s="119">
        <f t="shared" ca="1" si="206"/>
        <v>38</v>
      </c>
      <c r="AV127" s="119">
        <f t="shared" ca="1" si="206"/>
        <v>53</v>
      </c>
      <c r="AW127" s="119">
        <f t="shared" ca="1" si="206"/>
        <v>45</v>
      </c>
      <c r="AX127" s="119">
        <f t="shared" ca="1" si="206"/>
        <v>63</v>
      </c>
      <c r="AY127" s="119">
        <f t="shared" ca="1" si="206"/>
        <v>76</v>
      </c>
      <c r="AZ127" s="119">
        <f t="shared" ca="1" si="206"/>
        <v>20</v>
      </c>
      <c r="BA127" s="119">
        <f t="shared" ca="1" si="206"/>
        <v>59</v>
      </c>
      <c r="BB127" s="119">
        <f t="shared" ca="1" si="206"/>
        <v>7</v>
      </c>
      <c r="BC127" s="119">
        <f t="shared" ca="1" si="206"/>
        <v>42</v>
      </c>
      <c r="BD127" s="119">
        <f t="shared" ca="1" si="206"/>
        <v>70</v>
      </c>
      <c r="BE127" s="119">
        <f t="shared" ca="1" si="206"/>
        <v>3</v>
      </c>
      <c r="BF127" s="119">
        <f t="shared" ca="1" si="206"/>
        <v>21</v>
      </c>
      <c r="BG127" s="119">
        <f t="shared" ca="1" si="206"/>
        <v>48</v>
      </c>
      <c r="BH127" s="119">
        <f t="shared" ca="1" si="206"/>
        <v>3</v>
      </c>
      <c r="BI127" s="120">
        <f t="shared" ca="1" si="206"/>
        <v>44</v>
      </c>
    </row>
    <row r="128" spans="1:61" x14ac:dyDescent="0.2">
      <c r="A128" s="116">
        <v>28</v>
      </c>
      <c r="B128" s="117">
        <f ca="1">RANDBETWEEN(1,81)</f>
        <v>23</v>
      </c>
      <c r="C128" s="117">
        <f t="shared" ref="C128:BI128" ca="1" si="207">RANDBETWEEN(1,81)</f>
        <v>16</v>
      </c>
      <c r="D128" s="117">
        <f t="shared" ca="1" si="207"/>
        <v>80</v>
      </c>
      <c r="E128" s="117">
        <f t="shared" ca="1" si="207"/>
        <v>6</v>
      </c>
      <c r="F128" s="117">
        <f t="shared" ca="1" si="207"/>
        <v>75</v>
      </c>
      <c r="G128" s="117">
        <f t="shared" ca="1" si="207"/>
        <v>28</v>
      </c>
      <c r="H128" s="117">
        <f t="shared" ca="1" si="207"/>
        <v>68</v>
      </c>
      <c r="I128" s="117">
        <f t="shared" ca="1" si="207"/>
        <v>71</v>
      </c>
      <c r="J128" s="117">
        <f t="shared" ca="1" si="207"/>
        <v>48</v>
      </c>
      <c r="K128" s="117">
        <f t="shared" ca="1" si="207"/>
        <v>63</v>
      </c>
      <c r="L128" s="117">
        <f t="shared" ca="1" si="207"/>
        <v>39</v>
      </c>
      <c r="M128" s="117">
        <f t="shared" ca="1" si="207"/>
        <v>42</v>
      </c>
      <c r="N128" s="117">
        <f t="shared" ca="1" si="207"/>
        <v>30</v>
      </c>
      <c r="O128" s="117">
        <f t="shared" ca="1" si="207"/>
        <v>81</v>
      </c>
      <c r="P128" s="117">
        <f t="shared" ca="1" si="207"/>
        <v>41</v>
      </c>
      <c r="Q128" s="117">
        <f t="shared" ca="1" si="207"/>
        <v>19</v>
      </c>
      <c r="R128" s="117">
        <f t="shared" ca="1" si="207"/>
        <v>4</v>
      </c>
      <c r="S128" s="117">
        <f t="shared" ca="1" si="207"/>
        <v>57</v>
      </c>
      <c r="T128" s="117">
        <f t="shared" ca="1" si="207"/>
        <v>76</v>
      </c>
      <c r="U128" s="117">
        <f t="shared" ca="1" si="207"/>
        <v>15</v>
      </c>
      <c r="V128" s="117">
        <f t="shared" ca="1" si="207"/>
        <v>80</v>
      </c>
      <c r="W128" s="117">
        <f t="shared" ca="1" si="207"/>
        <v>41</v>
      </c>
      <c r="X128" s="117">
        <f t="shared" ca="1" si="207"/>
        <v>81</v>
      </c>
      <c r="Y128" s="117">
        <f t="shared" ca="1" si="207"/>
        <v>80</v>
      </c>
      <c r="Z128" s="117">
        <f t="shared" ca="1" si="207"/>
        <v>14</v>
      </c>
      <c r="AA128" s="117">
        <f t="shared" ca="1" si="207"/>
        <v>46</v>
      </c>
      <c r="AB128" s="117">
        <f t="shared" ca="1" si="207"/>
        <v>28</v>
      </c>
      <c r="AC128" s="117">
        <f t="shared" ca="1" si="207"/>
        <v>67</v>
      </c>
      <c r="AD128" s="117">
        <f t="shared" ca="1" si="207"/>
        <v>28</v>
      </c>
      <c r="AE128" s="117">
        <f t="shared" ca="1" si="207"/>
        <v>12</v>
      </c>
      <c r="AF128" s="117">
        <f t="shared" ca="1" si="207"/>
        <v>64</v>
      </c>
      <c r="AG128" s="117">
        <f t="shared" ca="1" si="207"/>
        <v>1</v>
      </c>
      <c r="AH128" s="117">
        <f t="shared" ca="1" si="207"/>
        <v>22</v>
      </c>
      <c r="AI128" s="117">
        <f t="shared" ca="1" si="207"/>
        <v>20</v>
      </c>
      <c r="AJ128" s="117">
        <f t="shared" ca="1" si="207"/>
        <v>48</v>
      </c>
      <c r="AK128" s="117">
        <f t="shared" ca="1" si="207"/>
        <v>71</v>
      </c>
      <c r="AL128" s="117">
        <f t="shared" ca="1" si="207"/>
        <v>22</v>
      </c>
      <c r="AM128" s="117">
        <f t="shared" ca="1" si="207"/>
        <v>20</v>
      </c>
      <c r="AN128" s="117">
        <f t="shared" ca="1" si="207"/>
        <v>65</v>
      </c>
      <c r="AO128" s="117">
        <f t="shared" ca="1" si="207"/>
        <v>65</v>
      </c>
      <c r="AP128" s="117">
        <f t="shared" ca="1" si="207"/>
        <v>16</v>
      </c>
      <c r="AQ128" s="117">
        <f t="shared" ca="1" si="207"/>
        <v>7</v>
      </c>
      <c r="AR128" s="117">
        <f t="shared" ca="1" si="207"/>
        <v>44</v>
      </c>
      <c r="AS128" s="117">
        <f t="shared" ca="1" si="207"/>
        <v>28</v>
      </c>
      <c r="AT128" s="117">
        <f t="shared" ca="1" si="207"/>
        <v>69</v>
      </c>
      <c r="AU128" s="117">
        <f t="shared" ca="1" si="207"/>
        <v>74</v>
      </c>
      <c r="AV128" s="117">
        <f t="shared" ca="1" si="207"/>
        <v>49</v>
      </c>
      <c r="AW128" s="117">
        <f t="shared" ca="1" si="207"/>
        <v>39</v>
      </c>
      <c r="AX128" s="117">
        <f t="shared" ca="1" si="207"/>
        <v>79</v>
      </c>
      <c r="AY128" s="117">
        <f t="shared" ca="1" si="207"/>
        <v>62</v>
      </c>
      <c r="AZ128" s="117">
        <f t="shared" ca="1" si="207"/>
        <v>73</v>
      </c>
      <c r="BA128" s="117">
        <f t="shared" ca="1" si="207"/>
        <v>61</v>
      </c>
      <c r="BB128" s="117">
        <f t="shared" ca="1" si="207"/>
        <v>26</v>
      </c>
      <c r="BC128" s="117">
        <f t="shared" ca="1" si="207"/>
        <v>55</v>
      </c>
      <c r="BD128" s="117">
        <f t="shared" ca="1" si="207"/>
        <v>81</v>
      </c>
      <c r="BE128" s="117">
        <f t="shared" ca="1" si="207"/>
        <v>40</v>
      </c>
      <c r="BF128" s="117">
        <f t="shared" ca="1" si="207"/>
        <v>43</v>
      </c>
      <c r="BG128" s="117">
        <f t="shared" ca="1" si="207"/>
        <v>81</v>
      </c>
      <c r="BH128" s="117">
        <f t="shared" ca="1" si="207"/>
        <v>38</v>
      </c>
      <c r="BI128" s="118">
        <f t="shared" ca="1" si="207"/>
        <v>23</v>
      </c>
    </row>
    <row r="129" spans="1:61" x14ac:dyDescent="0.2">
      <c r="A129" s="116">
        <v>29</v>
      </c>
      <c r="B129" s="119">
        <f ca="1">RANDBETWEEN(1,81-1)</f>
        <v>64</v>
      </c>
      <c r="C129" s="119">
        <f t="shared" ref="C129:BI129" ca="1" si="208">RANDBETWEEN(1,81-1)</f>
        <v>48</v>
      </c>
      <c r="D129" s="119">
        <f t="shared" ca="1" si="208"/>
        <v>52</v>
      </c>
      <c r="E129" s="119">
        <f t="shared" ca="1" si="208"/>
        <v>43</v>
      </c>
      <c r="F129" s="119">
        <f t="shared" ca="1" si="208"/>
        <v>1</v>
      </c>
      <c r="G129" s="119">
        <f t="shared" ca="1" si="208"/>
        <v>34</v>
      </c>
      <c r="H129" s="119">
        <f t="shared" ca="1" si="208"/>
        <v>62</v>
      </c>
      <c r="I129" s="119">
        <f t="shared" ca="1" si="208"/>
        <v>48</v>
      </c>
      <c r="J129" s="119">
        <f t="shared" ca="1" si="208"/>
        <v>22</v>
      </c>
      <c r="K129" s="119">
        <f t="shared" ca="1" si="208"/>
        <v>3</v>
      </c>
      <c r="L129" s="119">
        <f t="shared" ca="1" si="208"/>
        <v>2</v>
      </c>
      <c r="M129" s="119">
        <f t="shared" ca="1" si="208"/>
        <v>79</v>
      </c>
      <c r="N129" s="119">
        <f t="shared" ca="1" si="208"/>
        <v>4</v>
      </c>
      <c r="O129" s="119">
        <f t="shared" ca="1" si="208"/>
        <v>36</v>
      </c>
      <c r="P129" s="119">
        <f t="shared" ca="1" si="208"/>
        <v>20</v>
      </c>
      <c r="Q129" s="119">
        <f t="shared" ca="1" si="208"/>
        <v>76</v>
      </c>
      <c r="R129" s="119">
        <f t="shared" ca="1" si="208"/>
        <v>69</v>
      </c>
      <c r="S129" s="119">
        <f t="shared" ca="1" si="208"/>
        <v>23</v>
      </c>
      <c r="T129" s="119">
        <f t="shared" ca="1" si="208"/>
        <v>13</v>
      </c>
      <c r="U129" s="119">
        <f t="shared" ca="1" si="208"/>
        <v>24</v>
      </c>
      <c r="V129" s="119">
        <f t="shared" ca="1" si="208"/>
        <v>60</v>
      </c>
      <c r="W129" s="119">
        <f t="shared" ca="1" si="208"/>
        <v>68</v>
      </c>
      <c r="X129" s="119">
        <f t="shared" ca="1" si="208"/>
        <v>30</v>
      </c>
      <c r="Y129" s="119">
        <f t="shared" ca="1" si="208"/>
        <v>64</v>
      </c>
      <c r="Z129" s="119">
        <f t="shared" ca="1" si="208"/>
        <v>24</v>
      </c>
      <c r="AA129" s="119">
        <f t="shared" ca="1" si="208"/>
        <v>37</v>
      </c>
      <c r="AB129" s="119">
        <f t="shared" ca="1" si="208"/>
        <v>9</v>
      </c>
      <c r="AC129" s="119">
        <f t="shared" ca="1" si="208"/>
        <v>77</v>
      </c>
      <c r="AD129" s="119">
        <f t="shared" ca="1" si="208"/>
        <v>67</v>
      </c>
      <c r="AE129" s="119">
        <f t="shared" ca="1" si="208"/>
        <v>11</v>
      </c>
      <c r="AF129" s="119">
        <f t="shared" ca="1" si="208"/>
        <v>66</v>
      </c>
      <c r="AG129" s="119">
        <f t="shared" ca="1" si="208"/>
        <v>28</v>
      </c>
      <c r="AH129" s="119">
        <f t="shared" ca="1" si="208"/>
        <v>48</v>
      </c>
      <c r="AI129" s="119">
        <f t="shared" ca="1" si="208"/>
        <v>5</v>
      </c>
      <c r="AJ129" s="119">
        <f t="shared" ca="1" si="208"/>
        <v>27</v>
      </c>
      <c r="AK129" s="119">
        <f t="shared" ca="1" si="208"/>
        <v>46</v>
      </c>
      <c r="AL129" s="119">
        <f t="shared" ca="1" si="208"/>
        <v>32</v>
      </c>
      <c r="AM129" s="119">
        <f t="shared" ca="1" si="208"/>
        <v>33</v>
      </c>
      <c r="AN129" s="119">
        <f t="shared" ca="1" si="208"/>
        <v>19</v>
      </c>
      <c r="AO129" s="119">
        <f t="shared" ca="1" si="208"/>
        <v>62</v>
      </c>
      <c r="AP129" s="119">
        <f t="shared" ca="1" si="208"/>
        <v>30</v>
      </c>
      <c r="AQ129" s="119">
        <f t="shared" ca="1" si="208"/>
        <v>34</v>
      </c>
      <c r="AR129" s="119">
        <f t="shared" ca="1" si="208"/>
        <v>72</v>
      </c>
      <c r="AS129" s="119">
        <f t="shared" ca="1" si="208"/>
        <v>69</v>
      </c>
      <c r="AT129" s="119">
        <f t="shared" ca="1" si="208"/>
        <v>8</v>
      </c>
      <c r="AU129" s="119">
        <f t="shared" ca="1" si="208"/>
        <v>46</v>
      </c>
      <c r="AV129" s="119">
        <f t="shared" ca="1" si="208"/>
        <v>77</v>
      </c>
      <c r="AW129" s="119">
        <f t="shared" ca="1" si="208"/>
        <v>76</v>
      </c>
      <c r="AX129" s="119">
        <f t="shared" ca="1" si="208"/>
        <v>37</v>
      </c>
      <c r="AY129" s="119">
        <f t="shared" ca="1" si="208"/>
        <v>70</v>
      </c>
      <c r="AZ129" s="119">
        <f t="shared" ca="1" si="208"/>
        <v>60</v>
      </c>
      <c r="BA129" s="119">
        <f t="shared" ca="1" si="208"/>
        <v>37</v>
      </c>
      <c r="BB129" s="119">
        <f t="shared" ca="1" si="208"/>
        <v>15</v>
      </c>
      <c r="BC129" s="119">
        <f t="shared" ca="1" si="208"/>
        <v>59</v>
      </c>
      <c r="BD129" s="119">
        <f t="shared" ca="1" si="208"/>
        <v>24</v>
      </c>
      <c r="BE129" s="119">
        <f t="shared" ca="1" si="208"/>
        <v>7</v>
      </c>
      <c r="BF129" s="119">
        <f t="shared" ca="1" si="208"/>
        <v>9</v>
      </c>
      <c r="BG129" s="119">
        <f t="shared" ca="1" si="208"/>
        <v>21</v>
      </c>
      <c r="BH129" s="119">
        <f t="shared" ca="1" si="208"/>
        <v>73</v>
      </c>
      <c r="BI129" s="120">
        <f t="shared" ca="1" si="208"/>
        <v>43</v>
      </c>
    </row>
    <row r="130" spans="1:61" x14ac:dyDescent="0.2">
      <c r="A130" s="116">
        <v>30</v>
      </c>
      <c r="B130" s="117">
        <f ca="1">RANDBETWEEN(1,81-2)</f>
        <v>52</v>
      </c>
      <c r="C130" s="117">
        <f t="shared" ref="C130:BI130" ca="1" si="209">RANDBETWEEN(1,81-2)</f>
        <v>66</v>
      </c>
      <c r="D130" s="117">
        <f t="shared" ca="1" si="209"/>
        <v>47</v>
      </c>
      <c r="E130" s="117">
        <f t="shared" ca="1" si="209"/>
        <v>37</v>
      </c>
      <c r="F130" s="117">
        <f t="shared" ca="1" si="209"/>
        <v>41</v>
      </c>
      <c r="G130" s="117">
        <f t="shared" ca="1" si="209"/>
        <v>50</v>
      </c>
      <c r="H130" s="117">
        <f t="shared" ca="1" si="209"/>
        <v>68</v>
      </c>
      <c r="I130" s="117">
        <f t="shared" ca="1" si="209"/>
        <v>4</v>
      </c>
      <c r="J130" s="117">
        <f t="shared" ca="1" si="209"/>
        <v>75</v>
      </c>
      <c r="K130" s="117">
        <f t="shared" ca="1" si="209"/>
        <v>64</v>
      </c>
      <c r="L130" s="117">
        <f t="shared" ca="1" si="209"/>
        <v>27</v>
      </c>
      <c r="M130" s="117">
        <f t="shared" ca="1" si="209"/>
        <v>10</v>
      </c>
      <c r="N130" s="117">
        <f t="shared" ca="1" si="209"/>
        <v>64</v>
      </c>
      <c r="O130" s="117">
        <f t="shared" ca="1" si="209"/>
        <v>74</v>
      </c>
      <c r="P130" s="117">
        <f t="shared" ca="1" si="209"/>
        <v>68</v>
      </c>
      <c r="Q130" s="117">
        <f t="shared" ca="1" si="209"/>
        <v>37</v>
      </c>
      <c r="R130" s="117">
        <f t="shared" ca="1" si="209"/>
        <v>27</v>
      </c>
      <c r="S130" s="117">
        <f t="shared" ca="1" si="209"/>
        <v>53</v>
      </c>
      <c r="T130" s="117">
        <f t="shared" ca="1" si="209"/>
        <v>13</v>
      </c>
      <c r="U130" s="117">
        <f t="shared" ca="1" si="209"/>
        <v>41</v>
      </c>
      <c r="V130" s="117">
        <f t="shared" ca="1" si="209"/>
        <v>29</v>
      </c>
      <c r="W130" s="117">
        <f t="shared" ca="1" si="209"/>
        <v>30</v>
      </c>
      <c r="X130" s="117">
        <f t="shared" ca="1" si="209"/>
        <v>67</v>
      </c>
      <c r="Y130" s="117">
        <f t="shared" ca="1" si="209"/>
        <v>11</v>
      </c>
      <c r="Z130" s="117">
        <f t="shared" ca="1" si="209"/>
        <v>30</v>
      </c>
      <c r="AA130" s="117">
        <f t="shared" ca="1" si="209"/>
        <v>1</v>
      </c>
      <c r="AB130" s="117">
        <f t="shared" ca="1" si="209"/>
        <v>61</v>
      </c>
      <c r="AC130" s="117">
        <f t="shared" ca="1" si="209"/>
        <v>20</v>
      </c>
      <c r="AD130" s="117">
        <f t="shared" ca="1" si="209"/>
        <v>36</v>
      </c>
      <c r="AE130" s="117">
        <f t="shared" ca="1" si="209"/>
        <v>43</v>
      </c>
      <c r="AF130" s="117">
        <f t="shared" ca="1" si="209"/>
        <v>40</v>
      </c>
      <c r="AG130" s="117">
        <f t="shared" ca="1" si="209"/>
        <v>57</v>
      </c>
      <c r="AH130" s="117">
        <f t="shared" ca="1" si="209"/>
        <v>35</v>
      </c>
      <c r="AI130" s="117">
        <f t="shared" ca="1" si="209"/>
        <v>2</v>
      </c>
      <c r="AJ130" s="117">
        <f t="shared" ca="1" si="209"/>
        <v>48</v>
      </c>
      <c r="AK130" s="117">
        <f t="shared" ca="1" si="209"/>
        <v>10</v>
      </c>
      <c r="AL130" s="117">
        <f t="shared" ca="1" si="209"/>
        <v>61</v>
      </c>
      <c r="AM130" s="117">
        <f t="shared" ca="1" si="209"/>
        <v>10</v>
      </c>
      <c r="AN130" s="117">
        <f t="shared" ca="1" si="209"/>
        <v>52</v>
      </c>
      <c r="AO130" s="117">
        <f t="shared" ca="1" si="209"/>
        <v>15</v>
      </c>
      <c r="AP130" s="117">
        <f t="shared" ca="1" si="209"/>
        <v>35</v>
      </c>
      <c r="AQ130" s="117">
        <f t="shared" ca="1" si="209"/>
        <v>76</v>
      </c>
      <c r="AR130" s="117">
        <f t="shared" ca="1" si="209"/>
        <v>74</v>
      </c>
      <c r="AS130" s="117">
        <f t="shared" ca="1" si="209"/>
        <v>37</v>
      </c>
      <c r="AT130" s="117">
        <f t="shared" ca="1" si="209"/>
        <v>11</v>
      </c>
      <c r="AU130" s="117">
        <f t="shared" ca="1" si="209"/>
        <v>43</v>
      </c>
      <c r="AV130" s="117">
        <f t="shared" ca="1" si="209"/>
        <v>76</v>
      </c>
      <c r="AW130" s="117">
        <f t="shared" ca="1" si="209"/>
        <v>32</v>
      </c>
      <c r="AX130" s="117">
        <f t="shared" ca="1" si="209"/>
        <v>41</v>
      </c>
      <c r="AY130" s="117">
        <f t="shared" ca="1" si="209"/>
        <v>58</v>
      </c>
      <c r="AZ130" s="117">
        <f t="shared" ca="1" si="209"/>
        <v>28</v>
      </c>
      <c r="BA130" s="117">
        <f t="shared" ca="1" si="209"/>
        <v>10</v>
      </c>
      <c r="BB130" s="117">
        <f t="shared" ca="1" si="209"/>
        <v>56</v>
      </c>
      <c r="BC130" s="117">
        <f t="shared" ca="1" si="209"/>
        <v>59</v>
      </c>
      <c r="BD130" s="117">
        <f t="shared" ca="1" si="209"/>
        <v>51</v>
      </c>
      <c r="BE130" s="117">
        <f t="shared" ca="1" si="209"/>
        <v>78</v>
      </c>
      <c r="BF130" s="117">
        <f t="shared" ca="1" si="209"/>
        <v>69</v>
      </c>
      <c r="BG130" s="117">
        <f t="shared" ca="1" si="209"/>
        <v>70</v>
      </c>
      <c r="BH130" s="117">
        <f t="shared" ca="1" si="209"/>
        <v>1</v>
      </c>
      <c r="BI130" s="118">
        <f t="shared" ca="1" si="209"/>
        <v>57</v>
      </c>
    </row>
    <row r="131" spans="1:61" x14ac:dyDescent="0.2">
      <c r="A131" s="116">
        <v>31</v>
      </c>
      <c r="B131" s="119">
        <f ca="1">RANDBETWEEN(1,81)</f>
        <v>4</v>
      </c>
      <c r="C131" s="119">
        <f t="shared" ref="C131:BI131" ca="1" si="210">RANDBETWEEN(1,81)</f>
        <v>55</v>
      </c>
      <c r="D131" s="119">
        <f t="shared" ca="1" si="210"/>
        <v>65</v>
      </c>
      <c r="E131" s="119">
        <f t="shared" ca="1" si="210"/>
        <v>25</v>
      </c>
      <c r="F131" s="119">
        <f t="shared" ca="1" si="210"/>
        <v>47</v>
      </c>
      <c r="G131" s="119">
        <f t="shared" ca="1" si="210"/>
        <v>31</v>
      </c>
      <c r="H131" s="119">
        <f t="shared" ca="1" si="210"/>
        <v>57</v>
      </c>
      <c r="I131" s="119">
        <f t="shared" ca="1" si="210"/>
        <v>69</v>
      </c>
      <c r="J131" s="119">
        <f t="shared" ca="1" si="210"/>
        <v>56</v>
      </c>
      <c r="K131" s="119">
        <f t="shared" ca="1" si="210"/>
        <v>59</v>
      </c>
      <c r="L131" s="119">
        <f t="shared" ca="1" si="210"/>
        <v>24</v>
      </c>
      <c r="M131" s="119">
        <f t="shared" ca="1" si="210"/>
        <v>79</v>
      </c>
      <c r="N131" s="119">
        <f t="shared" ca="1" si="210"/>
        <v>59</v>
      </c>
      <c r="O131" s="119">
        <f t="shared" ca="1" si="210"/>
        <v>77</v>
      </c>
      <c r="P131" s="119">
        <f t="shared" ca="1" si="210"/>
        <v>65</v>
      </c>
      <c r="Q131" s="119">
        <f t="shared" ca="1" si="210"/>
        <v>56</v>
      </c>
      <c r="R131" s="119">
        <f t="shared" ca="1" si="210"/>
        <v>66</v>
      </c>
      <c r="S131" s="119">
        <f t="shared" ca="1" si="210"/>
        <v>53</v>
      </c>
      <c r="T131" s="119">
        <f t="shared" ca="1" si="210"/>
        <v>12</v>
      </c>
      <c r="U131" s="119">
        <f t="shared" ca="1" si="210"/>
        <v>24</v>
      </c>
      <c r="V131" s="119">
        <f t="shared" ca="1" si="210"/>
        <v>50</v>
      </c>
      <c r="W131" s="119">
        <f t="shared" ca="1" si="210"/>
        <v>50</v>
      </c>
      <c r="X131" s="119">
        <f t="shared" ca="1" si="210"/>
        <v>11</v>
      </c>
      <c r="Y131" s="119">
        <f t="shared" ca="1" si="210"/>
        <v>35</v>
      </c>
      <c r="Z131" s="119">
        <f t="shared" ca="1" si="210"/>
        <v>55</v>
      </c>
      <c r="AA131" s="119">
        <f t="shared" ca="1" si="210"/>
        <v>57</v>
      </c>
      <c r="AB131" s="119">
        <f t="shared" ca="1" si="210"/>
        <v>57</v>
      </c>
      <c r="AC131" s="119">
        <f t="shared" ca="1" si="210"/>
        <v>70</v>
      </c>
      <c r="AD131" s="119">
        <f t="shared" ca="1" si="210"/>
        <v>12</v>
      </c>
      <c r="AE131" s="119">
        <f t="shared" ca="1" si="210"/>
        <v>74</v>
      </c>
      <c r="AF131" s="119">
        <f t="shared" ca="1" si="210"/>
        <v>55</v>
      </c>
      <c r="AG131" s="119">
        <f t="shared" ca="1" si="210"/>
        <v>8</v>
      </c>
      <c r="AH131" s="119">
        <f t="shared" ca="1" si="210"/>
        <v>59</v>
      </c>
      <c r="AI131" s="119">
        <f t="shared" ca="1" si="210"/>
        <v>11</v>
      </c>
      <c r="AJ131" s="119">
        <f t="shared" ca="1" si="210"/>
        <v>80</v>
      </c>
      <c r="AK131" s="119">
        <f t="shared" ca="1" si="210"/>
        <v>47</v>
      </c>
      <c r="AL131" s="119">
        <f t="shared" ca="1" si="210"/>
        <v>18</v>
      </c>
      <c r="AM131" s="119">
        <f t="shared" ca="1" si="210"/>
        <v>79</v>
      </c>
      <c r="AN131" s="119">
        <f t="shared" ca="1" si="210"/>
        <v>81</v>
      </c>
      <c r="AO131" s="119">
        <f t="shared" ca="1" si="210"/>
        <v>39</v>
      </c>
      <c r="AP131" s="119">
        <f t="shared" ca="1" si="210"/>
        <v>35</v>
      </c>
      <c r="AQ131" s="119">
        <f t="shared" ca="1" si="210"/>
        <v>38</v>
      </c>
      <c r="AR131" s="119">
        <f t="shared" ca="1" si="210"/>
        <v>77</v>
      </c>
      <c r="AS131" s="119">
        <f t="shared" ca="1" si="210"/>
        <v>46</v>
      </c>
      <c r="AT131" s="119">
        <f t="shared" ca="1" si="210"/>
        <v>3</v>
      </c>
      <c r="AU131" s="119">
        <f t="shared" ca="1" si="210"/>
        <v>12</v>
      </c>
      <c r="AV131" s="119">
        <f t="shared" ca="1" si="210"/>
        <v>56</v>
      </c>
      <c r="AW131" s="119">
        <f t="shared" ca="1" si="210"/>
        <v>73</v>
      </c>
      <c r="AX131" s="119">
        <f t="shared" ca="1" si="210"/>
        <v>61</v>
      </c>
      <c r="AY131" s="119">
        <f t="shared" ca="1" si="210"/>
        <v>15</v>
      </c>
      <c r="AZ131" s="119">
        <f t="shared" ca="1" si="210"/>
        <v>62</v>
      </c>
      <c r="BA131" s="119">
        <f t="shared" ca="1" si="210"/>
        <v>61</v>
      </c>
      <c r="BB131" s="119">
        <f t="shared" ca="1" si="210"/>
        <v>18</v>
      </c>
      <c r="BC131" s="119">
        <f t="shared" ca="1" si="210"/>
        <v>46</v>
      </c>
      <c r="BD131" s="119">
        <f t="shared" ca="1" si="210"/>
        <v>80</v>
      </c>
      <c r="BE131" s="119">
        <f t="shared" ca="1" si="210"/>
        <v>5</v>
      </c>
      <c r="BF131" s="119">
        <f t="shared" ca="1" si="210"/>
        <v>53</v>
      </c>
      <c r="BG131" s="119">
        <f t="shared" ca="1" si="210"/>
        <v>42</v>
      </c>
      <c r="BH131" s="119">
        <f t="shared" ca="1" si="210"/>
        <v>16</v>
      </c>
      <c r="BI131" s="120">
        <f t="shared" ca="1" si="210"/>
        <v>42</v>
      </c>
    </row>
    <row r="132" spans="1:61" x14ac:dyDescent="0.2">
      <c r="A132" s="116">
        <v>32</v>
      </c>
      <c r="B132" s="117">
        <f ca="1">RANDBETWEEN(1,81-1)</f>
        <v>49</v>
      </c>
      <c r="C132" s="117">
        <f t="shared" ref="C132:BI132" ca="1" si="211">RANDBETWEEN(1,81-1)</f>
        <v>35</v>
      </c>
      <c r="D132" s="117">
        <f t="shared" ca="1" si="211"/>
        <v>55</v>
      </c>
      <c r="E132" s="117">
        <f t="shared" ca="1" si="211"/>
        <v>44</v>
      </c>
      <c r="F132" s="117">
        <f t="shared" ca="1" si="211"/>
        <v>8</v>
      </c>
      <c r="G132" s="117">
        <f t="shared" ca="1" si="211"/>
        <v>23</v>
      </c>
      <c r="H132" s="117">
        <f t="shared" ca="1" si="211"/>
        <v>69</v>
      </c>
      <c r="I132" s="117">
        <f t="shared" ca="1" si="211"/>
        <v>61</v>
      </c>
      <c r="J132" s="117">
        <f t="shared" ca="1" si="211"/>
        <v>16</v>
      </c>
      <c r="K132" s="117">
        <f t="shared" ca="1" si="211"/>
        <v>54</v>
      </c>
      <c r="L132" s="117">
        <f t="shared" ca="1" si="211"/>
        <v>18</v>
      </c>
      <c r="M132" s="117">
        <f t="shared" ca="1" si="211"/>
        <v>77</v>
      </c>
      <c r="N132" s="117">
        <f t="shared" ca="1" si="211"/>
        <v>11</v>
      </c>
      <c r="O132" s="117">
        <f t="shared" ca="1" si="211"/>
        <v>69</v>
      </c>
      <c r="P132" s="117">
        <f t="shared" ca="1" si="211"/>
        <v>37</v>
      </c>
      <c r="Q132" s="117">
        <f t="shared" ca="1" si="211"/>
        <v>24</v>
      </c>
      <c r="R132" s="117">
        <f t="shared" ca="1" si="211"/>
        <v>60</v>
      </c>
      <c r="S132" s="117">
        <f t="shared" ca="1" si="211"/>
        <v>33</v>
      </c>
      <c r="T132" s="117">
        <f t="shared" ca="1" si="211"/>
        <v>78</v>
      </c>
      <c r="U132" s="117">
        <f t="shared" ca="1" si="211"/>
        <v>30</v>
      </c>
      <c r="V132" s="117">
        <f t="shared" ca="1" si="211"/>
        <v>74</v>
      </c>
      <c r="W132" s="117">
        <f t="shared" ca="1" si="211"/>
        <v>45</v>
      </c>
      <c r="X132" s="117">
        <f t="shared" ca="1" si="211"/>
        <v>32</v>
      </c>
      <c r="Y132" s="117">
        <f t="shared" ca="1" si="211"/>
        <v>4</v>
      </c>
      <c r="Z132" s="117">
        <f t="shared" ca="1" si="211"/>
        <v>43</v>
      </c>
      <c r="AA132" s="117">
        <f t="shared" ca="1" si="211"/>
        <v>11</v>
      </c>
      <c r="AB132" s="117">
        <f t="shared" ca="1" si="211"/>
        <v>50</v>
      </c>
      <c r="AC132" s="117">
        <f t="shared" ca="1" si="211"/>
        <v>15</v>
      </c>
      <c r="AD132" s="117">
        <f t="shared" ca="1" si="211"/>
        <v>22</v>
      </c>
      <c r="AE132" s="117">
        <f t="shared" ca="1" si="211"/>
        <v>5</v>
      </c>
      <c r="AF132" s="117">
        <f t="shared" ca="1" si="211"/>
        <v>19</v>
      </c>
      <c r="AG132" s="117">
        <f t="shared" ca="1" si="211"/>
        <v>1</v>
      </c>
      <c r="AH132" s="117">
        <f t="shared" ca="1" si="211"/>
        <v>6</v>
      </c>
      <c r="AI132" s="117">
        <f t="shared" ca="1" si="211"/>
        <v>71</v>
      </c>
      <c r="AJ132" s="117">
        <f t="shared" ca="1" si="211"/>
        <v>34</v>
      </c>
      <c r="AK132" s="117">
        <f t="shared" ca="1" si="211"/>
        <v>57</v>
      </c>
      <c r="AL132" s="117">
        <f t="shared" ca="1" si="211"/>
        <v>42</v>
      </c>
      <c r="AM132" s="117">
        <f t="shared" ca="1" si="211"/>
        <v>19</v>
      </c>
      <c r="AN132" s="117">
        <f t="shared" ca="1" si="211"/>
        <v>6</v>
      </c>
      <c r="AO132" s="117">
        <f t="shared" ca="1" si="211"/>
        <v>58</v>
      </c>
      <c r="AP132" s="117">
        <f t="shared" ca="1" si="211"/>
        <v>34</v>
      </c>
      <c r="AQ132" s="117">
        <f t="shared" ca="1" si="211"/>
        <v>60</v>
      </c>
      <c r="AR132" s="117">
        <f t="shared" ca="1" si="211"/>
        <v>7</v>
      </c>
      <c r="AS132" s="117">
        <f t="shared" ca="1" si="211"/>
        <v>71</v>
      </c>
      <c r="AT132" s="117">
        <f t="shared" ca="1" si="211"/>
        <v>19</v>
      </c>
      <c r="AU132" s="117">
        <f t="shared" ca="1" si="211"/>
        <v>15</v>
      </c>
      <c r="AV132" s="117">
        <f t="shared" ca="1" si="211"/>
        <v>27</v>
      </c>
      <c r="AW132" s="117">
        <f t="shared" ca="1" si="211"/>
        <v>69</v>
      </c>
      <c r="AX132" s="117">
        <f t="shared" ca="1" si="211"/>
        <v>47</v>
      </c>
      <c r="AY132" s="117">
        <f t="shared" ca="1" si="211"/>
        <v>43</v>
      </c>
      <c r="AZ132" s="117">
        <f t="shared" ca="1" si="211"/>
        <v>28</v>
      </c>
      <c r="BA132" s="117">
        <f t="shared" ca="1" si="211"/>
        <v>47</v>
      </c>
      <c r="BB132" s="117">
        <f t="shared" ca="1" si="211"/>
        <v>4</v>
      </c>
      <c r="BC132" s="117">
        <f t="shared" ca="1" si="211"/>
        <v>19</v>
      </c>
      <c r="BD132" s="117">
        <f t="shared" ca="1" si="211"/>
        <v>20</v>
      </c>
      <c r="BE132" s="117">
        <f t="shared" ca="1" si="211"/>
        <v>8</v>
      </c>
      <c r="BF132" s="117">
        <f t="shared" ca="1" si="211"/>
        <v>10</v>
      </c>
      <c r="BG132" s="117">
        <f t="shared" ca="1" si="211"/>
        <v>58</v>
      </c>
      <c r="BH132" s="117">
        <f t="shared" ca="1" si="211"/>
        <v>53</v>
      </c>
      <c r="BI132" s="118">
        <f t="shared" ca="1" si="211"/>
        <v>47</v>
      </c>
    </row>
    <row r="133" spans="1:61" x14ac:dyDescent="0.2">
      <c r="A133" s="116">
        <v>33</v>
      </c>
      <c r="B133" s="119">
        <f ca="1">RANDBETWEEN(1,81-2)</f>
        <v>47</v>
      </c>
      <c r="C133" s="119">
        <f t="shared" ref="C133:BI133" ca="1" si="212">RANDBETWEEN(1,81-2)</f>
        <v>46</v>
      </c>
      <c r="D133" s="119">
        <f t="shared" ca="1" si="212"/>
        <v>10</v>
      </c>
      <c r="E133" s="119">
        <f t="shared" ca="1" si="212"/>
        <v>69</v>
      </c>
      <c r="F133" s="119">
        <f t="shared" ca="1" si="212"/>
        <v>62</v>
      </c>
      <c r="G133" s="119">
        <f t="shared" ca="1" si="212"/>
        <v>8</v>
      </c>
      <c r="H133" s="119">
        <f t="shared" ca="1" si="212"/>
        <v>20</v>
      </c>
      <c r="I133" s="119">
        <f t="shared" ca="1" si="212"/>
        <v>30</v>
      </c>
      <c r="J133" s="119">
        <f t="shared" ca="1" si="212"/>
        <v>39</v>
      </c>
      <c r="K133" s="119">
        <f t="shared" ca="1" si="212"/>
        <v>24</v>
      </c>
      <c r="L133" s="119">
        <f t="shared" ca="1" si="212"/>
        <v>19</v>
      </c>
      <c r="M133" s="119">
        <f t="shared" ca="1" si="212"/>
        <v>31</v>
      </c>
      <c r="N133" s="119">
        <f t="shared" ca="1" si="212"/>
        <v>40</v>
      </c>
      <c r="O133" s="119">
        <f t="shared" ca="1" si="212"/>
        <v>33</v>
      </c>
      <c r="P133" s="119">
        <f t="shared" ca="1" si="212"/>
        <v>70</v>
      </c>
      <c r="Q133" s="119">
        <f t="shared" ca="1" si="212"/>
        <v>34</v>
      </c>
      <c r="R133" s="119">
        <f t="shared" ca="1" si="212"/>
        <v>79</v>
      </c>
      <c r="S133" s="119">
        <f t="shared" ca="1" si="212"/>
        <v>57</v>
      </c>
      <c r="T133" s="119">
        <f t="shared" ca="1" si="212"/>
        <v>31</v>
      </c>
      <c r="U133" s="119">
        <f t="shared" ca="1" si="212"/>
        <v>52</v>
      </c>
      <c r="V133" s="119">
        <f t="shared" ca="1" si="212"/>
        <v>72</v>
      </c>
      <c r="W133" s="119">
        <f t="shared" ca="1" si="212"/>
        <v>4</v>
      </c>
      <c r="X133" s="119">
        <f t="shared" ca="1" si="212"/>
        <v>46</v>
      </c>
      <c r="Y133" s="119">
        <f t="shared" ca="1" si="212"/>
        <v>56</v>
      </c>
      <c r="Z133" s="119">
        <f t="shared" ca="1" si="212"/>
        <v>42</v>
      </c>
      <c r="AA133" s="119">
        <f t="shared" ca="1" si="212"/>
        <v>36</v>
      </c>
      <c r="AB133" s="119">
        <f t="shared" ca="1" si="212"/>
        <v>1</v>
      </c>
      <c r="AC133" s="119">
        <f t="shared" ca="1" si="212"/>
        <v>76</v>
      </c>
      <c r="AD133" s="119">
        <f t="shared" ca="1" si="212"/>
        <v>14</v>
      </c>
      <c r="AE133" s="119">
        <f t="shared" ca="1" si="212"/>
        <v>50</v>
      </c>
      <c r="AF133" s="119">
        <f t="shared" ca="1" si="212"/>
        <v>22</v>
      </c>
      <c r="AG133" s="119">
        <f t="shared" ca="1" si="212"/>
        <v>19</v>
      </c>
      <c r="AH133" s="119">
        <f t="shared" ca="1" si="212"/>
        <v>75</v>
      </c>
      <c r="AI133" s="119">
        <f t="shared" ca="1" si="212"/>
        <v>66</v>
      </c>
      <c r="AJ133" s="119">
        <f t="shared" ca="1" si="212"/>
        <v>22</v>
      </c>
      <c r="AK133" s="119">
        <f t="shared" ca="1" si="212"/>
        <v>44</v>
      </c>
      <c r="AL133" s="119">
        <f t="shared" ca="1" si="212"/>
        <v>53</v>
      </c>
      <c r="AM133" s="119">
        <f t="shared" ca="1" si="212"/>
        <v>59</v>
      </c>
      <c r="AN133" s="119">
        <f t="shared" ca="1" si="212"/>
        <v>16</v>
      </c>
      <c r="AO133" s="119">
        <f t="shared" ca="1" si="212"/>
        <v>53</v>
      </c>
      <c r="AP133" s="119">
        <f t="shared" ca="1" si="212"/>
        <v>43</v>
      </c>
      <c r="AQ133" s="119">
        <f t="shared" ca="1" si="212"/>
        <v>27</v>
      </c>
      <c r="AR133" s="119">
        <f t="shared" ca="1" si="212"/>
        <v>77</v>
      </c>
      <c r="AS133" s="119">
        <f t="shared" ca="1" si="212"/>
        <v>20</v>
      </c>
      <c r="AT133" s="119">
        <f t="shared" ca="1" si="212"/>
        <v>43</v>
      </c>
      <c r="AU133" s="119">
        <f t="shared" ca="1" si="212"/>
        <v>64</v>
      </c>
      <c r="AV133" s="119">
        <f t="shared" ca="1" si="212"/>
        <v>75</v>
      </c>
      <c r="AW133" s="119">
        <f t="shared" ca="1" si="212"/>
        <v>46</v>
      </c>
      <c r="AX133" s="119">
        <f t="shared" ca="1" si="212"/>
        <v>7</v>
      </c>
      <c r="AY133" s="119">
        <f t="shared" ca="1" si="212"/>
        <v>18</v>
      </c>
      <c r="AZ133" s="119">
        <f t="shared" ca="1" si="212"/>
        <v>37</v>
      </c>
      <c r="BA133" s="119">
        <f t="shared" ca="1" si="212"/>
        <v>20</v>
      </c>
      <c r="BB133" s="119">
        <f t="shared" ca="1" si="212"/>
        <v>78</v>
      </c>
      <c r="BC133" s="119">
        <f t="shared" ca="1" si="212"/>
        <v>60</v>
      </c>
      <c r="BD133" s="119">
        <f t="shared" ca="1" si="212"/>
        <v>57</v>
      </c>
      <c r="BE133" s="119">
        <f t="shared" ca="1" si="212"/>
        <v>55</v>
      </c>
      <c r="BF133" s="119">
        <f t="shared" ca="1" si="212"/>
        <v>16</v>
      </c>
      <c r="BG133" s="119">
        <f t="shared" ca="1" si="212"/>
        <v>62</v>
      </c>
      <c r="BH133" s="119">
        <f t="shared" ca="1" si="212"/>
        <v>67</v>
      </c>
      <c r="BI133" s="120">
        <f t="shared" ca="1" si="212"/>
        <v>13</v>
      </c>
    </row>
    <row r="134" spans="1:61" x14ac:dyDescent="0.2">
      <c r="A134" s="116">
        <v>34</v>
      </c>
      <c r="B134" s="117">
        <f ca="1">RANDBETWEEN(1,81)</f>
        <v>33</v>
      </c>
      <c r="C134" s="117">
        <f t="shared" ref="C134:BI134" ca="1" si="213">RANDBETWEEN(1,81)</f>
        <v>77</v>
      </c>
      <c r="D134" s="117">
        <f t="shared" ca="1" si="213"/>
        <v>63</v>
      </c>
      <c r="E134" s="117">
        <f t="shared" ca="1" si="213"/>
        <v>70</v>
      </c>
      <c r="F134" s="117">
        <f t="shared" ca="1" si="213"/>
        <v>77</v>
      </c>
      <c r="G134" s="117">
        <f t="shared" ca="1" si="213"/>
        <v>46</v>
      </c>
      <c r="H134" s="117">
        <f t="shared" ca="1" si="213"/>
        <v>24</v>
      </c>
      <c r="I134" s="117">
        <f t="shared" ca="1" si="213"/>
        <v>1</v>
      </c>
      <c r="J134" s="117">
        <f t="shared" ca="1" si="213"/>
        <v>18</v>
      </c>
      <c r="K134" s="117">
        <f t="shared" ca="1" si="213"/>
        <v>30</v>
      </c>
      <c r="L134" s="117">
        <f t="shared" ca="1" si="213"/>
        <v>63</v>
      </c>
      <c r="M134" s="117">
        <f t="shared" ca="1" si="213"/>
        <v>28</v>
      </c>
      <c r="N134" s="117">
        <f t="shared" ca="1" si="213"/>
        <v>30</v>
      </c>
      <c r="O134" s="117">
        <f t="shared" ca="1" si="213"/>
        <v>27</v>
      </c>
      <c r="P134" s="117">
        <f t="shared" ca="1" si="213"/>
        <v>80</v>
      </c>
      <c r="Q134" s="117">
        <f t="shared" ca="1" si="213"/>
        <v>49</v>
      </c>
      <c r="R134" s="117">
        <f t="shared" ca="1" si="213"/>
        <v>17</v>
      </c>
      <c r="S134" s="117">
        <f t="shared" ca="1" si="213"/>
        <v>39</v>
      </c>
      <c r="T134" s="117">
        <f t="shared" ca="1" si="213"/>
        <v>19</v>
      </c>
      <c r="U134" s="117">
        <f t="shared" ca="1" si="213"/>
        <v>47</v>
      </c>
      <c r="V134" s="117">
        <f t="shared" ca="1" si="213"/>
        <v>75</v>
      </c>
      <c r="W134" s="117">
        <f t="shared" ca="1" si="213"/>
        <v>51</v>
      </c>
      <c r="X134" s="117">
        <f t="shared" ca="1" si="213"/>
        <v>1</v>
      </c>
      <c r="Y134" s="117">
        <f t="shared" ca="1" si="213"/>
        <v>37</v>
      </c>
      <c r="Z134" s="117">
        <f t="shared" ca="1" si="213"/>
        <v>23</v>
      </c>
      <c r="AA134" s="117">
        <f t="shared" ca="1" si="213"/>
        <v>27</v>
      </c>
      <c r="AB134" s="117">
        <f t="shared" ca="1" si="213"/>
        <v>40</v>
      </c>
      <c r="AC134" s="117">
        <f t="shared" ca="1" si="213"/>
        <v>3</v>
      </c>
      <c r="AD134" s="117">
        <f t="shared" ca="1" si="213"/>
        <v>41</v>
      </c>
      <c r="AE134" s="117">
        <f t="shared" ca="1" si="213"/>
        <v>12</v>
      </c>
      <c r="AF134" s="117">
        <f t="shared" ca="1" si="213"/>
        <v>19</v>
      </c>
      <c r="AG134" s="117">
        <f t="shared" ca="1" si="213"/>
        <v>55</v>
      </c>
      <c r="AH134" s="117">
        <f t="shared" ca="1" si="213"/>
        <v>5</v>
      </c>
      <c r="AI134" s="117">
        <f t="shared" ca="1" si="213"/>
        <v>5</v>
      </c>
      <c r="AJ134" s="117">
        <f t="shared" ca="1" si="213"/>
        <v>6</v>
      </c>
      <c r="AK134" s="117">
        <f t="shared" ca="1" si="213"/>
        <v>8</v>
      </c>
      <c r="AL134" s="117">
        <f t="shared" ca="1" si="213"/>
        <v>33</v>
      </c>
      <c r="AM134" s="117">
        <f t="shared" ca="1" si="213"/>
        <v>43</v>
      </c>
      <c r="AN134" s="117">
        <f t="shared" ca="1" si="213"/>
        <v>25</v>
      </c>
      <c r="AO134" s="117">
        <f t="shared" ca="1" si="213"/>
        <v>72</v>
      </c>
      <c r="AP134" s="117">
        <f t="shared" ca="1" si="213"/>
        <v>28</v>
      </c>
      <c r="AQ134" s="117">
        <f t="shared" ca="1" si="213"/>
        <v>16</v>
      </c>
      <c r="AR134" s="117">
        <f t="shared" ca="1" si="213"/>
        <v>15</v>
      </c>
      <c r="AS134" s="117">
        <f t="shared" ca="1" si="213"/>
        <v>47</v>
      </c>
      <c r="AT134" s="117">
        <f t="shared" ca="1" si="213"/>
        <v>26</v>
      </c>
      <c r="AU134" s="117">
        <f t="shared" ca="1" si="213"/>
        <v>73</v>
      </c>
      <c r="AV134" s="117">
        <f t="shared" ca="1" si="213"/>
        <v>18</v>
      </c>
      <c r="AW134" s="117">
        <f t="shared" ca="1" si="213"/>
        <v>77</v>
      </c>
      <c r="AX134" s="117">
        <f t="shared" ca="1" si="213"/>
        <v>69</v>
      </c>
      <c r="AY134" s="117">
        <f t="shared" ca="1" si="213"/>
        <v>75</v>
      </c>
      <c r="AZ134" s="117">
        <f t="shared" ca="1" si="213"/>
        <v>34</v>
      </c>
      <c r="BA134" s="117">
        <f t="shared" ca="1" si="213"/>
        <v>71</v>
      </c>
      <c r="BB134" s="117">
        <f t="shared" ca="1" si="213"/>
        <v>26</v>
      </c>
      <c r="BC134" s="117">
        <f t="shared" ca="1" si="213"/>
        <v>12</v>
      </c>
      <c r="BD134" s="117">
        <f t="shared" ca="1" si="213"/>
        <v>16</v>
      </c>
      <c r="BE134" s="117">
        <f t="shared" ca="1" si="213"/>
        <v>41</v>
      </c>
      <c r="BF134" s="117">
        <f t="shared" ca="1" si="213"/>
        <v>32</v>
      </c>
      <c r="BG134" s="117">
        <f t="shared" ca="1" si="213"/>
        <v>70</v>
      </c>
      <c r="BH134" s="117">
        <f t="shared" ca="1" si="213"/>
        <v>26</v>
      </c>
      <c r="BI134" s="118">
        <f t="shared" ca="1" si="213"/>
        <v>42</v>
      </c>
    </row>
    <row r="135" spans="1:61" x14ac:dyDescent="0.2">
      <c r="A135" s="116">
        <v>35</v>
      </c>
      <c r="B135" s="119">
        <f ca="1">RANDBETWEEN(1,81-1)</f>
        <v>26</v>
      </c>
      <c r="C135" s="119">
        <f t="shared" ref="C135:BI135" ca="1" si="214">RANDBETWEEN(1,81-1)</f>
        <v>41</v>
      </c>
      <c r="D135" s="119">
        <f t="shared" ca="1" si="214"/>
        <v>24</v>
      </c>
      <c r="E135" s="119">
        <f t="shared" ca="1" si="214"/>
        <v>33</v>
      </c>
      <c r="F135" s="119">
        <f t="shared" ca="1" si="214"/>
        <v>6</v>
      </c>
      <c r="G135" s="119">
        <f t="shared" ca="1" si="214"/>
        <v>19</v>
      </c>
      <c r="H135" s="119">
        <f t="shared" ca="1" si="214"/>
        <v>20</v>
      </c>
      <c r="I135" s="119">
        <f t="shared" ca="1" si="214"/>
        <v>9</v>
      </c>
      <c r="J135" s="119">
        <f t="shared" ca="1" si="214"/>
        <v>37</v>
      </c>
      <c r="K135" s="119">
        <f t="shared" ca="1" si="214"/>
        <v>8</v>
      </c>
      <c r="L135" s="119">
        <f t="shared" ca="1" si="214"/>
        <v>45</v>
      </c>
      <c r="M135" s="119">
        <f t="shared" ca="1" si="214"/>
        <v>69</v>
      </c>
      <c r="N135" s="119">
        <f t="shared" ca="1" si="214"/>
        <v>30</v>
      </c>
      <c r="O135" s="119">
        <f t="shared" ca="1" si="214"/>
        <v>33</v>
      </c>
      <c r="P135" s="119">
        <f t="shared" ca="1" si="214"/>
        <v>12</v>
      </c>
      <c r="Q135" s="119">
        <f t="shared" ca="1" si="214"/>
        <v>3</v>
      </c>
      <c r="R135" s="119">
        <f t="shared" ca="1" si="214"/>
        <v>5</v>
      </c>
      <c r="S135" s="119">
        <f t="shared" ca="1" si="214"/>
        <v>42</v>
      </c>
      <c r="T135" s="119">
        <f t="shared" ca="1" si="214"/>
        <v>47</v>
      </c>
      <c r="U135" s="119">
        <f t="shared" ca="1" si="214"/>
        <v>61</v>
      </c>
      <c r="V135" s="119">
        <f t="shared" ca="1" si="214"/>
        <v>75</v>
      </c>
      <c r="W135" s="119">
        <f t="shared" ca="1" si="214"/>
        <v>47</v>
      </c>
      <c r="X135" s="119">
        <f t="shared" ca="1" si="214"/>
        <v>52</v>
      </c>
      <c r="Y135" s="119">
        <f t="shared" ca="1" si="214"/>
        <v>53</v>
      </c>
      <c r="Z135" s="119">
        <f t="shared" ca="1" si="214"/>
        <v>60</v>
      </c>
      <c r="AA135" s="119">
        <f t="shared" ca="1" si="214"/>
        <v>57</v>
      </c>
      <c r="AB135" s="119">
        <f t="shared" ca="1" si="214"/>
        <v>23</v>
      </c>
      <c r="AC135" s="119">
        <f t="shared" ca="1" si="214"/>
        <v>65</v>
      </c>
      <c r="AD135" s="119">
        <f t="shared" ca="1" si="214"/>
        <v>50</v>
      </c>
      <c r="AE135" s="119">
        <f t="shared" ca="1" si="214"/>
        <v>68</v>
      </c>
      <c r="AF135" s="119">
        <f t="shared" ca="1" si="214"/>
        <v>55</v>
      </c>
      <c r="AG135" s="119">
        <f t="shared" ca="1" si="214"/>
        <v>13</v>
      </c>
      <c r="AH135" s="119">
        <f t="shared" ca="1" si="214"/>
        <v>72</v>
      </c>
      <c r="AI135" s="119">
        <f t="shared" ca="1" si="214"/>
        <v>15</v>
      </c>
      <c r="AJ135" s="119">
        <f t="shared" ca="1" si="214"/>
        <v>44</v>
      </c>
      <c r="AK135" s="119">
        <f t="shared" ca="1" si="214"/>
        <v>10</v>
      </c>
      <c r="AL135" s="119">
        <f t="shared" ca="1" si="214"/>
        <v>1</v>
      </c>
      <c r="AM135" s="119">
        <f t="shared" ca="1" si="214"/>
        <v>60</v>
      </c>
      <c r="AN135" s="119">
        <f t="shared" ca="1" si="214"/>
        <v>51</v>
      </c>
      <c r="AO135" s="119">
        <f t="shared" ca="1" si="214"/>
        <v>48</v>
      </c>
      <c r="AP135" s="119">
        <f t="shared" ca="1" si="214"/>
        <v>71</v>
      </c>
      <c r="AQ135" s="119">
        <f t="shared" ca="1" si="214"/>
        <v>26</v>
      </c>
      <c r="AR135" s="119">
        <f t="shared" ca="1" si="214"/>
        <v>53</v>
      </c>
      <c r="AS135" s="119">
        <f t="shared" ca="1" si="214"/>
        <v>29</v>
      </c>
      <c r="AT135" s="119">
        <f t="shared" ca="1" si="214"/>
        <v>66</v>
      </c>
      <c r="AU135" s="119">
        <f t="shared" ca="1" si="214"/>
        <v>26</v>
      </c>
      <c r="AV135" s="119">
        <f t="shared" ca="1" si="214"/>
        <v>4</v>
      </c>
      <c r="AW135" s="119">
        <f t="shared" ca="1" si="214"/>
        <v>42</v>
      </c>
      <c r="AX135" s="119">
        <f t="shared" ca="1" si="214"/>
        <v>24</v>
      </c>
      <c r="AY135" s="119">
        <f t="shared" ca="1" si="214"/>
        <v>6</v>
      </c>
      <c r="AZ135" s="119">
        <f t="shared" ca="1" si="214"/>
        <v>25</v>
      </c>
      <c r="BA135" s="119">
        <f t="shared" ca="1" si="214"/>
        <v>25</v>
      </c>
      <c r="BB135" s="119">
        <f t="shared" ca="1" si="214"/>
        <v>65</v>
      </c>
      <c r="BC135" s="119">
        <f t="shared" ca="1" si="214"/>
        <v>73</v>
      </c>
      <c r="BD135" s="119">
        <f t="shared" ca="1" si="214"/>
        <v>59</v>
      </c>
      <c r="BE135" s="119">
        <f t="shared" ca="1" si="214"/>
        <v>9</v>
      </c>
      <c r="BF135" s="119">
        <f t="shared" ca="1" si="214"/>
        <v>54</v>
      </c>
      <c r="BG135" s="119">
        <f t="shared" ca="1" si="214"/>
        <v>9</v>
      </c>
      <c r="BH135" s="119">
        <f t="shared" ca="1" si="214"/>
        <v>78</v>
      </c>
      <c r="BI135" s="120">
        <f t="shared" ca="1" si="214"/>
        <v>7</v>
      </c>
    </row>
    <row r="136" spans="1:61" x14ac:dyDescent="0.2">
      <c r="A136" s="116">
        <v>36</v>
      </c>
      <c r="B136" s="117">
        <f ca="1">RANDBETWEEN(1,81-2)</f>
        <v>1</v>
      </c>
      <c r="C136" s="117">
        <f t="shared" ref="C136:BI136" ca="1" si="215">RANDBETWEEN(1,81-2)</f>
        <v>37</v>
      </c>
      <c r="D136" s="117">
        <f t="shared" ca="1" si="215"/>
        <v>57</v>
      </c>
      <c r="E136" s="117">
        <f t="shared" ca="1" si="215"/>
        <v>24</v>
      </c>
      <c r="F136" s="117">
        <f t="shared" ca="1" si="215"/>
        <v>33</v>
      </c>
      <c r="G136" s="117">
        <f t="shared" ca="1" si="215"/>
        <v>50</v>
      </c>
      <c r="H136" s="117">
        <f t="shared" ca="1" si="215"/>
        <v>12</v>
      </c>
      <c r="I136" s="117">
        <f t="shared" ca="1" si="215"/>
        <v>79</v>
      </c>
      <c r="J136" s="117">
        <f t="shared" ca="1" si="215"/>
        <v>79</v>
      </c>
      <c r="K136" s="117">
        <f t="shared" ca="1" si="215"/>
        <v>74</v>
      </c>
      <c r="L136" s="117">
        <f t="shared" ca="1" si="215"/>
        <v>74</v>
      </c>
      <c r="M136" s="117">
        <f t="shared" ca="1" si="215"/>
        <v>32</v>
      </c>
      <c r="N136" s="117">
        <f t="shared" ca="1" si="215"/>
        <v>63</v>
      </c>
      <c r="O136" s="117">
        <f t="shared" ca="1" si="215"/>
        <v>43</v>
      </c>
      <c r="P136" s="117">
        <f t="shared" ca="1" si="215"/>
        <v>40</v>
      </c>
      <c r="Q136" s="117">
        <f t="shared" ca="1" si="215"/>
        <v>48</v>
      </c>
      <c r="R136" s="117">
        <f t="shared" ca="1" si="215"/>
        <v>66</v>
      </c>
      <c r="S136" s="117">
        <f t="shared" ca="1" si="215"/>
        <v>12</v>
      </c>
      <c r="T136" s="117">
        <f t="shared" ca="1" si="215"/>
        <v>43</v>
      </c>
      <c r="U136" s="117">
        <f t="shared" ca="1" si="215"/>
        <v>69</v>
      </c>
      <c r="V136" s="117">
        <f t="shared" ca="1" si="215"/>
        <v>74</v>
      </c>
      <c r="W136" s="117">
        <f t="shared" ca="1" si="215"/>
        <v>42</v>
      </c>
      <c r="X136" s="117">
        <f t="shared" ca="1" si="215"/>
        <v>53</v>
      </c>
      <c r="Y136" s="117">
        <f t="shared" ca="1" si="215"/>
        <v>57</v>
      </c>
      <c r="Z136" s="117">
        <f t="shared" ca="1" si="215"/>
        <v>68</v>
      </c>
      <c r="AA136" s="117">
        <f t="shared" ca="1" si="215"/>
        <v>56</v>
      </c>
      <c r="AB136" s="117">
        <f t="shared" ca="1" si="215"/>
        <v>20</v>
      </c>
      <c r="AC136" s="117">
        <f t="shared" ca="1" si="215"/>
        <v>70</v>
      </c>
      <c r="AD136" s="117">
        <f t="shared" ca="1" si="215"/>
        <v>51</v>
      </c>
      <c r="AE136" s="117">
        <f t="shared" ca="1" si="215"/>
        <v>41</v>
      </c>
      <c r="AF136" s="117">
        <f t="shared" ca="1" si="215"/>
        <v>1</v>
      </c>
      <c r="AG136" s="117">
        <f t="shared" ca="1" si="215"/>
        <v>13</v>
      </c>
      <c r="AH136" s="117">
        <f t="shared" ca="1" si="215"/>
        <v>4</v>
      </c>
      <c r="AI136" s="117">
        <f t="shared" ca="1" si="215"/>
        <v>44</v>
      </c>
      <c r="AJ136" s="117">
        <f t="shared" ca="1" si="215"/>
        <v>45</v>
      </c>
      <c r="AK136" s="117">
        <f t="shared" ca="1" si="215"/>
        <v>64</v>
      </c>
      <c r="AL136" s="117">
        <f t="shared" ca="1" si="215"/>
        <v>57</v>
      </c>
      <c r="AM136" s="117">
        <f t="shared" ca="1" si="215"/>
        <v>74</v>
      </c>
      <c r="AN136" s="117">
        <f t="shared" ca="1" si="215"/>
        <v>79</v>
      </c>
      <c r="AO136" s="117">
        <f t="shared" ca="1" si="215"/>
        <v>67</v>
      </c>
      <c r="AP136" s="117">
        <f t="shared" ca="1" si="215"/>
        <v>4</v>
      </c>
      <c r="AQ136" s="117">
        <f t="shared" ca="1" si="215"/>
        <v>19</v>
      </c>
      <c r="AR136" s="117">
        <f t="shared" ca="1" si="215"/>
        <v>8</v>
      </c>
      <c r="AS136" s="117">
        <f t="shared" ca="1" si="215"/>
        <v>18</v>
      </c>
      <c r="AT136" s="117">
        <f t="shared" ca="1" si="215"/>
        <v>40</v>
      </c>
      <c r="AU136" s="117">
        <f t="shared" ca="1" si="215"/>
        <v>13</v>
      </c>
      <c r="AV136" s="117">
        <f t="shared" ca="1" si="215"/>
        <v>35</v>
      </c>
      <c r="AW136" s="117">
        <f t="shared" ca="1" si="215"/>
        <v>12</v>
      </c>
      <c r="AX136" s="117">
        <f t="shared" ca="1" si="215"/>
        <v>46</v>
      </c>
      <c r="AY136" s="117">
        <f t="shared" ca="1" si="215"/>
        <v>66</v>
      </c>
      <c r="AZ136" s="117">
        <f t="shared" ca="1" si="215"/>
        <v>72</v>
      </c>
      <c r="BA136" s="117">
        <f t="shared" ca="1" si="215"/>
        <v>78</v>
      </c>
      <c r="BB136" s="117">
        <f t="shared" ca="1" si="215"/>
        <v>6</v>
      </c>
      <c r="BC136" s="117">
        <f t="shared" ca="1" si="215"/>
        <v>78</v>
      </c>
      <c r="BD136" s="117">
        <f t="shared" ca="1" si="215"/>
        <v>26</v>
      </c>
      <c r="BE136" s="117">
        <f t="shared" ca="1" si="215"/>
        <v>79</v>
      </c>
      <c r="BF136" s="117">
        <f t="shared" ca="1" si="215"/>
        <v>8</v>
      </c>
      <c r="BG136" s="117">
        <f t="shared" ca="1" si="215"/>
        <v>49</v>
      </c>
      <c r="BH136" s="117">
        <f t="shared" ca="1" si="215"/>
        <v>68</v>
      </c>
      <c r="BI136" s="118">
        <f t="shared" ca="1" si="215"/>
        <v>13</v>
      </c>
    </row>
    <row r="137" spans="1:61" x14ac:dyDescent="0.2">
      <c r="A137" s="116">
        <v>37</v>
      </c>
      <c r="B137" s="119">
        <f ca="1">RANDBETWEEN(1,81)</f>
        <v>53</v>
      </c>
      <c r="C137" s="119">
        <f t="shared" ref="C137:BI137" ca="1" si="216">RANDBETWEEN(1,81)</f>
        <v>75</v>
      </c>
      <c r="D137" s="119">
        <f t="shared" ca="1" si="216"/>
        <v>44</v>
      </c>
      <c r="E137" s="119">
        <f t="shared" ca="1" si="216"/>
        <v>41</v>
      </c>
      <c r="F137" s="119">
        <f t="shared" ca="1" si="216"/>
        <v>5</v>
      </c>
      <c r="G137" s="119">
        <f t="shared" ca="1" si="216"/>
        <v>28</v>
      </c>
      <c r="H137" s="119">
        <f t="shared" ca="1" si="216"/>
        <v>51</v>
      </c>
      <c r="I137" s="119">
        <f t="shared" ca="1" si="216"/>
        <v>4</v>
      </c>
      <c r="J137" s="119">
        <f t="shared" ca="1" si="216"/>
        <v>57</v>
      </c>
      <c r="K137" s="119">
        <f t="shared" ca="1" si="216"/>
        <v>8</v>
      </c>
      <c r="L137" s="119">
        <f t="shared" ca="1" si="216"/>
        <v>62</v>
      </c>
      <c r="M137" s="119">
        <f t="shared" ca="1" si="216"/>
        <v>34</v>
      </c>
      <c r="N137" s="119">
        <f t="shared" ca="1" si="216"/>
        <v>30</v>
      </c>
      <c r="O137" s="119">
        <f t="shared" ca="1" si="216"/>
        <v>47</v>
      </c>
      <c r="P137" s="119">
        <f t="shared" ca="1" si="216"/>
        <v>30</v>
      </c>
      <c r="Q137" s="119">
        <f t="shared" ca="1" si="216"/>
        <v>50</v>
      </c>
      <c r="R137" s="119">
        <f t="shared" ca="1" si="216"/>
        <v>80</v>
      </c>
      <c r="S137" s="119">
        <f t="shared" ca="1" si="216"/>
        <v>64</v>
      </c>
      <c r="T137" s="119">
        <f t="shared" ca="1" si="216"/>
        <v>48</v>
      </c>
      <c r="U137" s="119">
        <f t="shared" ca="1" si="216"/>
        <v>70</v>
      </c>
      <c r="V137" s="119">
        <f t="shared" ca="1" si="216"/>
        <v>52</v>
      </c>
      <c r="W137" s="119">
        <f t="shared" ca="1" si="216"/>
        <v>67</v>
      </c>
      <c r="X137" s="119">
        <f t="shared" ca="1" si="216"/>
        <v>54</v>
      </c>
      <c r="Y137" s="119">
        <f t="shared" ca="1" si="216"/>
        <v>9</v>
      </c>
      <c r="Z137" s="119">
        <f t="shared" ca="1" si="216"/>
        <v>73</v>
      </c>
      <c r="AA137" s="119">
        <f t="shared" ca="1" si="216"/>
        <v>57</v>
      </c>
      <c r="AB137" s="119">
        <f t="shared" ca="1" si="216"/>
        <v>40</v>
      </c>
      <c r="AC137" s="119">
        <f t="shared" ca="1" si="216"/>
        <v>16</v>
      </c>
      <c r="AD137" s="119">
        <f t="shared" ca="1" si="216"/>
        <v>41</v>
      </c>
      <c r="AE137" s="119">
        <f t="shared" ca="1" si="216"/>
        <v>56</v>
      </c>
      <c r="AF137" s="119">
        <f t="shared" ca="1" si="216"/>
        <v>59</v>
      </c>
      <c r="AG137" s="119">
        <f t="shared" ca="1" si="216"/>
        <v>56</v>
      </c>
      <c r="AH137" s="119">
        <f t="shared" ca="1" si="216"/>
        <v>27</v>
      </c>
      <c r="AI137" s="119">
        <f t="shared" ca="1" si="216"/>
        <v>18</v>
      </c>
      <c r="AJ137" s="119">
        <f t="shared" ca="1" si="216"/>
        <v>3</v>
      </c>
      <c r="AK137" s="119">
        <f t="shared" ca="1" si="216"/>
        <v>11</v>
      </c>
      <c r="AL137" s="119">
        <f t="shared" ca="1" si="216"/>
        <v>14</v>
      </c>
      <c r="AM137" s="119">
        <f t="shared" ca="1" si="216"/>
        <v>79</v>
      </c>
      <c r="AN137" s="119">
        <f t="shared" ca="1" si="216"/>
        <v>10</v>
      </c>
      <c r="AO137" s="119">
        <f t="shared" ca="1" si="216"/>
        <v>24</v>
      </c>
      <c r="AP137" s="119">
        <f t="shared" ca="1" si="216"/>
        <v>72</v>
      </c>
      <c r="AQ137" s="119">
        <f t="shared" ca="1" si="216"/>
        <v>14</v>
      </c>
      <c r="AR137" s="119">
        <f t="shared" ca="1" si="216"/>
        <v>19</v>
      </c>
      <c r="AS137" s="119">
        <f t="shared" ca="1" si="216"/>
        <v>49</v>
      </c>
      <c r="AT137" s="119">
        <f t="shared" ca="1" si="216"/>
        <v>50</v>
      </c>
      <c r="AU137" s="119">
        <f t="shared" ca="1" si="216"/>
        <v>55</v>
      </c>
      <c r="AV137" s="119">
        <f t="shared" ca="1" si="216"/>
        <v>15</v>
      </c>
      <c r="AW137" s="119">
        <f t="shared" ca="1" si="216"/>
        <v>31</v>
      </c>
      <c r="AX137" s="119">
        <f t="shared" ca="1" si="216"/>
        <v>54</v>
      </c>
      <c r="AY137" s="119">
        <f t="shared" ca="1" si="216"/>
        <v>28</v>
      </c>
      <c r="AZ137" s="119">
        <f t="shared" ca="1" si="216"/>
        <v>45</v>
      </c>
      <c r="BA137" s="119">
        <f t="shared" ca="1" si="216"/>
        <v>81</v>
      </c>
      <c r="BB137" s="119">
        <f t="shared" ca="1" si="216"/>
        <v>74</v>
      </c>
      <c r="BC137" s="119">
        <f t="shared" ca="1" si="216"/>
        <v>3</v>
      </c>
      <c r="BD137" s="119">
        <f t="shared" ca="1" si="216"/>
        <v>63</v>
      </c>
      <c r="BE137" s="119">
        <f t="shared" ca="1" si="216"/>
        <v>28</v>
      </c>
      <c r="BF137" s="119">
        <f t="shared" ca="1" si="216"/>
        <v>74</v>
      </c>
      <c r="BG137" s="119">
        <f t="shared" ca="1" si="216"/>
        <v>57</v>
      </c>
      <c r="BH137" s="119">
        <f t="shared" ca="1" si="216"/>
        <v>69</v>
      </c>
      <c r="BI137" s="120">
        <f t="shared" ca="1" si="216"/>
        <v>42</v>
      </c>
    </row>
    <row r="138" spans="1:61" x14ac:dyDescent="0.2">
      <c r="A138" s="116">
        <v>38</v>
      </c>
      <c r="B138" s="117">
        <f ca="1">RANDBETWEEN(1,81-1)</f>
        <v>42</v>
      </c>
      <c r="C138" s="117">
        <f t="shared" ref="C138:BI138" ca="1" si="217">RANDBETWEEN(1,81-1)</f>
        <v>60</v>
      </c>
      <c r="D138" s="117">
        <f t="shared" ca="1" si="217"/>
        <v>53</v>
      </c>
      <c r="E138" s="117">
        <f t="shared" ca="1" si="217"/>
        <v>45</v>
      </c>
      <c r="F138" s="117">
        <f t="shared" ca="1" si="217"/>
        <v>23</v>
      </c>
      <c r="G138" s="117">
        <f t="shared" ca="1" si="217"/>
        <v>25</v>
      </c>
      <c r="H138" s="117">
        <f t="shared" ca="1" si="217"/>
        <v>26</v>
      </c>
      <c r="I138" s="117">
        <f t="shared" ca="1" si="217"/>
        <v>34</v>
      </c>
      <c r="J138" s="117">
        <f t="shared" ca="1" si="217"/>
        <v>51</v>
      </c>
      <c r="K138" s="117">
        <f t="shared" ca="1" si="217"/>
        <v>79</v>
      </c>
      <c r="L138" s="117">
        <f t="shared" ca="1" si="217"/>
        <v>24</v>
      </c>
      <c r="M138" s="117">
        <f t="shared" ca="1" si="217"/>
        <v>24</v>
      </c>
      <c r="N138" s="117">
        <f t="shared" ca="1" si="217"/>
        <v>78</v>
      </c>
      <c r="O138" s="117">
        <f t="shared" ca="1" si="217"/>
        <v>7</v>
      </c>
      <c r="P138" s="117">
        <f t="shared" ca="1" si="217"/>
        <v>57</v>
      </c>
      <c r="Q138" s="117">
        <f t="shared" ca="1" si="217"/>
        <v>68</v>
      </c>
      <c r="R138" s="117">
        <f t="shared" ca="1" si="217"/>
        <v>58</v>
      </c>
      <c r="S138" s="117">
        <f t="shared" ca="1" si="217"/>
        <v>77</v>
      </c>
      <c r="T138" s="117">
        <f t="shared" ca="1" si="217"/>
        <v>48</v>
      </c>
      <c r="U138" s="117">
        <f t="shared" ca="1" si="217"/>
        <v>1</v>
      </c>
      <c r="V138" s="117">
        <f t="shared" ca="1" si="217"/>
        <v>63</v>
      </c>
      <c r="W138" s="117">
        <f t="shared" ca="1" si="217"/>
        <v>18</v>
      </c>
      <c r="X138" s="117">
        <f t="shared" ca="1" si="217"/>
        <v>27</v>
      </c>
      <c r="Y138" s="117">
        <f t="shared" ca="1" si="217"/>
        <v>41</v>
      </c>
      <c r="Z138" s="117">
        <f t="shared" ca="1" si="217"/>
        <v>76</v>
      </c>
      <c r="AA138" s="117">
        <f t="shared" ca="1" si="217"/>
        <v>27</v>
      </c>
      <c r="AB138" s="117">
        <f t="shared" ca="1" si="217"/>
        <v>27</v>
      </c>
      <c r="AC138" s="117">
        <f t="shared" ca="1" si="217"/>
        <v>66</v>
      </c>
      <c r="AD138" s="117">
        <f t="shared" ca="1" si="217"/>
        <v>77</v>
      </c>
      <c r="AE138" s="117">
        <f t="shared" ca="1" si="217"/>
        <v>66</v>
      </c>
      <c r="AF138" s="117">
        <f t="shared" ca="1" si="217"/>
        <v>38</v>
      </c>
      <c r="AG138" s="117">
        <f t="shared" ca="1" si="217"/>
        <v>1</v>
      </c>
      <c r="AH138" s="117">
        <f t="shared" ca="1" si="217"/>
        <v>41</v>
      </c>
      <c r="AI138" s="117">
        <f t="shared" ca="1" si="217"/>
        <v>63</v>
      </c>
      <c r="AJ138" s="117">
        <f t="shared" ca="1" si="217"/>
        <v>77</v>
      </c>
      <c r="AK138" s="117">
        <f t="shared" ca="1" si="217"/>
        <v>41</v>
      </c>
      <c r="AL138" s="117">
        <f t="shared" ca="1" si="217"/>
        <v>3</v>
      </c>
      <c r="AM138" s="117">
        <f t="shared" ca="1" si="217"/>
        <v>5</v>
      </c>
      <c r="AN138" s="117">
        <f t="shared" ca="1" si="217"/>
        <v>9</v>
      </c>
      <c r="AO138" s="117">
        <f t="shared" ca="1" si="217"/>
        <v>77</v>
      </c>
      <c r="AP138" s="117">
        <f t="shared" ca="1" si="217"/>
        <v>3</v>
      </c>
      <c r="AQ138" s="117">
        <f t="shared" ca="1" si="217"/>
        <v>77</v>
      </c>
      <c r="AR138" s="117">
        <f t="shared" ca="1" si="217"/>
        <v>50</v>
      </c>
      <c r="AS138" s="117">
        <f t="shared" ca="1" si="217"/>
        <v>64</v>
      </c>
      <c r="AT138" s="117">
        <f t="shared" ca="1" si="217"/>
        <v>52</v>
      </c>
      <c r="AU138" s="117">
        <f t="shared" ca="1" si="217"/>
        <v>37</v>
      </c>
      <c r="AV138" s="117">
        <f t="shared" ca="1" si="217"/>
        <v>55</v>
      </c>
      <c r="AW138" s="117">
        <f t="shared" ca="1" si="217"/>
        <v>14</v>
      </c>
      <c r="AX138" s="117">
        <f t="shared" ca="1" si="217"/>
        <v>57</v>
      </c>
      <c r="AY138" s="117">
        <f t="shared" ca="1" si="217"/>
        <v>42</v>
      </c>
      <c r="AZ138" s="117">
        <f t="shared" ca="1" si="217"/>
        <v>75</v>
      </c>
      <c r="BA138" s="117">
        <f t="shared" ca="1" si="217"/>
        <v>22</v>
      </c>
      <c r="BB138" s="117">
        <f t="shared" ca="1" si="217"/>
        <v>50</v>
      </c>
      <c r="BC138" s="117">
        <f t="shared" ca="1" si="217"/>
        <v>24</v>
      </c>
      <c r="BD138" s="117">
        <f t="shared" ca="1" si="217"/>
        <v>49</v>
      </c>
      <c r="BE138" s="117">
        <f t="shared" ca="1" si="217"/>
        <v>78</v>
      </c>
      <c r="BF138" s="117">
        <f t="shared" ca="1" si="217"/>
        <v>52</v>
      </c>
      <c r="BG138" s="117">
        <f t="shared" ca="1" si="217"/>
        <v>54</v>
      </c>
      <c r="BH138" s="117">
        <f t="shared" ca="1" si="217"/>
        <v>39</v>
      </c>
      <c r="BI138" s="118">
        <f t="shared" ca="1" si="217"/>
        <v>15</v>
      </c>
    </row>
    <row r="139" spans="1:61" x14ac:dyDescent="0.2">
      <c r="A139" s="116">
        <v>39</v>
      </c>
      <c r="B139" s="119">
        <f ca="1">RANDBETWEEN(1,81-2)</f>
        <v>44</v>
      </c>
      <c r="C139" s="119">
        <f t="shared" ref="C139:BI139" ca="1" si="218">RANDBETWEEN(1,81-2)</f>
        <v>17</v>
      </c>
      <c r="D139" s="119">
        <f t="shared" ca="1" si="218"/>
        <v>4</v>
      </c>
      <c r="E139" s="119">
        <f t="shared" ca="1" si="218"/>
        <v>77</v>
      </c>
      <c r="F139" s="119">
        <f t="shared" ca="1" si="218"/>
        <v>40</v>
      </c>
      <c r="G139" s="119">
        <f t="shared" ca="1" si="218"/>
        <v>68</v>
      </c>
      <c r="H139" s="119">
        <f t="shared" ca="1" si="218"/>
        <v>27</v>
      </c>
      <c r="I139" s="119">
        <f t="shared" ca="1" si="218"/>
        <v>53</v>
      </c>
      <c r="J139" s="119">
        <f t="shared" ca="1" si="218"/>
        <v>67</v>
      </c>
      <c r="K139" s="119">
        <f t="shared" ca="1" si="218"/>
        <v>51</v>
      </c>
      <c r="L139" s="119">
        <f t="shared" ca="1" si="218"/>
        <v>60</v>
      </c>
      <c r="M139" s="119">
        <f t="shared" ca="1" si="218"/>
        <v>60</v>
      </c>
      <c r="N139" s="119">
        <f t="shared" ca="1" si="218"/>
        <v>74</v>
      </c>
      <c r="O139" s="119">
        <f t="shared" ca="1" si="218"/>
        <v>19</v>
      </c>
      <c r="P139" s="119">
        <f t="shared" ca="1" si="218"/>
        <v>47</v>
      </c>
      <c r="Q139" s="119">
        <f t="shared" ca="1" si="218"/>
        <v>24</v>
      </c>
      <c r="R139" s="119">
        <f t="shared" ca="1" si="218"/>
        <v>36</v>
      </c>
      <c r="S139" s="119">
        <f t="shared" ca="1" si="218"/>
        <v>6</v>
      </c>
      <c r="T139" s="119">
        <f t="shared" ca="1" si="218"/>
        <v>15</v>
      </c>
      <c r="U139" s="119">
        <f t="shared" ca="1" si="218"/>
        <v>77</v>
      </c>
      <c r="V139" s="119">
        <f t="shared" ca="1" si="218"/>
        <v>79</v>
      </c>
      <c r="W139" s="119">
        <f t="shared" ca="1" si="218"/>
        <v>73</v>
      </c>
      <c r="X139" s="119">
        <f t="shared" ca="1" si="218"/>
        <v>27</v>
      </c>
      <c r="Y139" s="119">
        <f t="shared" ca="1" si="218"/>
        <v>35</v>
      </c>
      <c r="Z139" s="119">
        <f t="shared" ca="1" si="218"/>
        <v>6</v>
      </c>
      <c r="AA139" s="119">
        <f t="shared" ca="1" si="218"/>
        <v>20</v>
      </c>
      <c r="AB139" s="119">
        <f t="shared" ca="1" si="218"/>
        <v>68</v>
      </c>
      <c r="AC139" s="119">
        <f t="shared" ca="1" si="218"/>
        <v>67</v>
      </c>
      <c r="AD139" s="119">
        <f t="shared" ca="1" si="218"/>
        <v>5</v>
      </c>
      <c r="AE139" s="119">
        <f t="shared" ca="1" si="218"/>
        <v>74</v>
      </c>
      <c r="AF139" s="119">
        <f t="shared" ca="1" si="218"/>
        <v>44</v>
      </c>
      <c r="AG139" s="119">
        <f t="shared" ca="1" si="218"/>
        <v>18</v>
      </c>
      <c r="AH139" s="119">
        <f t="shared" ca="1" si="218"/>
        <v>78</v>
      </c>
      <c r="AI139" s="119">
        <f t="shared" ca="1" si="218"/>
        <v>21</v>
      </c>
      <c r="AJ139" s="119">
        <f t="shared" ca="1" si="218"/>
        <v>14</v>
      </c>
      <c r="AK139" s="119">
        <f t="shared" ca="1" si="218"/>
        <v>3</v>
      </c>
      <c r="AL139" s="119">
        <f t="shared" ca="1" si="218"/>
        <v>76</v>
      </c>
      <c r="AM139" s="119">
        <f t="shared" ca="1" si="218"/>
        <v>39</v>
      </c>
      <c r="AN139" s="119">
        <f t="shared" ca="1" si="218"/>
        <v>53</v>
      </c>
      <c r="AO139" s="119">
        <f t="shared" ca="1" si="218"/>
        <v>57</v>
      </c>
      <c r="AP139" s="119">
        <f t="shared" ca="1" si="218"/>
        <v>30</v>
      </c>
      <c r="AQ139" s="119">
        <f t="shared" ca="1" si="218"/>
        <v>70</v>
      </c>
      <c r="AR139" s="119">
        <f t="shared" ca="1" si="218"/>
        <v>45</v>
      </c>
      <c r="AS139" s="119">
        <f t="shared" ca="1" si="218"/>
        <v>59</v>
      </c>
      <c r="AT139" s="119">
        <f t="shared" ca="1" si="218"/>
        <v>74</v>
      </c>
      <c r="AU139" s="119">
        <f t="shared" ca="1" si="218"/>
        <v>21</v>
      </c>
      <c r="AV139" s="119">
        <f t="shared" ca="1" si="218"/>
        <v>46</v>
      </c>
      <c r="AW139" s="119">
        <f t="shared" ca="1" si="218"/>
        <v>43</v>
      </c>
      <c r="AX139" s="119">
        <f t="shared" ca="1" si="218"/>
        <v>53</v>
      </c>
      <c r="AY139" s="119">
        <f t="shared" ca="1" si="218"/>
        <v>10</v>
      </c>
      <c r="AZ139" s="119">
        <f t="shared" ca="1" si="218"/>
        <v>69</v>
      </c>
      <c r="BA139" s="119">
        <f t="shared" ca="1" si="218"/>
        <v>11</v>
      </c>
      <c r="BB139" s="119">
        <f t="shared" ca="1" si="218"/>
        <v>44</v>
      </c>
      <c r="BC139" s="119">
        <f t="shared" ca="1" si="218"/>
        <v>21</v>
      </c>
      <c r="BD139" s="119">
        <f t="shared" ca="1" si="218"/>
        <v>29</v>
      </c>
      <c r="BE139" s="119">
        <f t="shared" ca="1" si="218"/>
        <v>77</v>
      </c>
      <c r="BF139" s="119">
        <f t="shared" ca="1" si="218"/>
        <v>75</v>
      </c>
      <c r="BG139" s="119">
        <f t="shared" ca="1" si="218"/>
        <v>5</v>
      </c>
      <c r="BH139" s="119">
        <f t="shared" ca="1" si="218"/>
        <v>33</v>
      </c>
      <c r="BI139" s="120">
        <f t="shared" ca="1" si="218"/>
        <v>43</v>
      </c>
    </row>
    <row r="140" spans="1:61" x14ac:dyDescent="0.2">
      <c r="A140" s="116">
        <v>40</v>
      </c>
      <c r="B140" s="117">
        <f ca="1">RANDBETWEEN(1,81)</f>
        <v>12</v>
      </c>
      <c r="C140" s="117">
        <f t="shared" ref="C140:BI140" ca="1" si="219">RANDBETWEEN(1,81)</f>
        <v>50</v>
      </c>
      <c r="D140" s="117">
        <f t="shared" ca="1" si="219"/>
        <v>14</v>
      </c>
      <c r="E140" s="117">
        <f t="shared" ca="1" si="219"/>
        <v>31</v>
      </c>
      <c r="F140" s="117">
        <f t="shared" ca="1" si="219"/>
        <v>19</v>
      </c>
      <c r="G140" s="117">
        <f t="shared" ca="1" si="219"/>
        <v>44</v>
      </c>
      <c r="H140" s="117">
        <f t="shared" ca="1" si="219"/>
        <v>80</v>
      </c>
      <c r="I140" s="117">
        <f t="shared" ca="1" si="219"/>
        <v>27</v>
      </c>
      <c r="J140" s="117">
        <f t="shared" ca="1" si="219"/>
        <v>79</v>
      </c>
      <c r="K140" s="117">
        <f t="shared" ca="1" si="219"/>
        <v>25</v>
      </c>
      <c r="L140" s="117">
        <f t="shared" ca="1" si="219"/>
        <v>62</v>
      </c>
      <c r="M140" s="117">
        <f t="shared" ca="1" si="219"/>
        <v>55</v>
      </c>
      <c r="N140" s="117">
        <f t="shared" ca="1" si="219"/>
        <v>9</v>
      </c>
      <c r="O140" s="117">
        <f t="shared" ca="1" si="219"/>
        <v>42</v>
      </c>
      <c r="P140" s="117">
        <f t="shared" ca="1" si="219"/>
        <v>69</v>
      </c>
      <c r="Q140" s="117">
        <f t="shared" ca="1" si="219"/>
        <v>23</v>
      </c>
      <c r="R140" s="117">
        <f t="shared" ca="1" si="219"/>
        <v>47</v>
      </c>
      <c r="S140" s="117">
        <f t="shared" ca="1" si="219"/>
        <v>1</v>
      </c>
      <c r="T140" s="117">
        <f t="shared" ca="1" si="219"/>
        <v>23</v>
      </c>
      <c r="U140" s="117">
        <f t="shared" ca="1" si="219"/>
        <v>10</v>
      </c>
      <c r="V140" s="117">
        <f t="shared" ca="1" si="219"/>
        <v>77</v>
      </c>
      <c r="W140" s="117">
        <f t="shared" ca="1" si="219"/>
        <v>7</v>
      </c>
      <c r="X140" s="117">
        <f t="shared" ca="1" si="219"/>
        <v>11</v>
      </c>
      <c r="Y140" s="117">
        <f t="shared" ca="1" si="219"/>
        <v>27</v>
      </c>
      <c r="Z140" s="117">
        <f t="shared" ca="1" si="219"/>
        <v>25</v>
      </c>
      <c r="AA140" s="117">
        <f t="shared" ca="1" si="219"/>
        <v>51</v>
      </c>
      <c r="AB140" s="117">
        <f t="shared" ca="1" si="219"/>
        <v>6</v>
      </c>
      <c r="AC140" s="117">
        <f t="shared" ca="1" si="219"/>
        <v>73</v>
      </c>
      <c r="AD140" s="117">
        <f t="shared" ca="1" si="219"/>
        <v>34</v>
      </c>
      <c r="AE140" s="117">
        <f t="shared" ca="1" si="219"/>
        <v>58</v>
      </c>
      <c r="AF140" s="117">
        <f t="shared" ca="1" si="219"/>
        <v>60</v>
      </c>
      <c r="AG140" s="117">
        <f t="shared" ca="1" si="219"/>
        <v>79</v>
      </c>
      <c r="AH140" s="117">
        <f t="shared" ca="1" si="219"/>
        <v>17</v>
      </c>
      <c r="AI140" s="117">
        <f t="shared" ca="1" si="219"/>
        <v>54</v>
      </c>
      <c r="AJ140" s="117">
        <f t="shared" ca="1" si="219"/>
        <v>77</v>
      </c>
      <c r="AK140" s="117">
        <f t="shared" ca="1" si="219"/>
        <v>24</v>
      </c>
      <c r="AL140" s="117">
        <f t="shared" ca="1" si="219"/>
        <v>64</v>
      </c>
      <c r="AM140" s="117">
        <f t="shared" ca="1" si="219"/>
        <v>63</v>
      </c>
      <c r="AN140" s="117">
        <f t="shared" ca="1" si="219"/>
        <v>55</v>
      </c>
      <c r="AO140" s="117">
        <f t="shared" ca="1" si="219"/>
        <v>10</v>
      </c>
      <c r="AP140" s="117">
        <f t="shared" ca="1" si="219"/>
        <v>62</v>
      </c>
      <c r="AQ140" s="117">
        <f t="shared" ca="1" si="219"/>
        <v>32</v>
      </c>
      <c r="AR140" s="117">
        <f t="shared" ca="1" si="219"/>
        <v>62</v>
      </c>
      <c r="AS140" s="117">
        <f t="shared" ca="1" si="219"/>
        <v>32</v>
      </c>
      <c r="AT140" s="117">
        <f t="shared" ca="1" si="219"/>
        <v>25</v>
      </c>
      <c r="AU140" s="117">
        <f t="shared" ca="1" si="219"/>
        <v>44</v>
      </c>
      <c r="AV140" s="117">
        <f t="shared" ca="1" si="219"/>
        <v>41</v>
      </c>
      <c r="AW140" s="117">
        <f t="shared" ca="1" si="219"/>
        <v>81</v>
      </c>
      <c r="AX140" s="117">
        <f t="shared" ca="1" si="219"/>
        <v>76</v>
      </c>
      <c r="AY140" s="117">
        <f t="shared" ca="1" si="219"/>
        <v>10</v>
      </c>
      <c r="AZ140" s="117">
        <f t="shared" ca="1" si="219"/>
        <v>53</v>
      </c>
      <c r="BA140" s="117">
        <f t="shared" ca="1" si="219"/>
        <v>52</v>
      </c>
      <c r="BB140" s="117">
        <f t="shared" ca="1" si="219"/>
        <v>75</v>
      </c>
      <c r="BC140" s="117">
        <f t="shared" ca="1" si="219"/>
        <v>22</v>
      </c>
      <c r="BD140" s="117">
        <f t="shared" ca="1" si="219"/>
        <v>68</v>
      </c>
      <c r="BE140" s="117">
        <f t="shared" ca="1" si="219"/>
        <v>25</v>
      </c>
      <c r="BF140" s="117">
        <f t="shared" ca="1" si="219"/>
        <v>15</v>
      </c>
      <c r="BG140" s="117">
        <f t="shared" ca="1" si="219"/>
        <v>38</v>
      </c>
      <c r="BH140" s="117">
        <f t="shared" ca="1" si="219"/>
        <v>1</v>
      </c>
      <c r="BI140" s="118">
        <f t="shared" ca="1" si="219"/>
        <v>6</v>
      </c>
    </row>
    <row r="141" spans="1:61" x14ac:dyDescent="0.2">
      <c r="A141" s="116">
        <v>41</v>
      </c>
      <c r="B141" s="119">
        <f ca="1">RANDBETWEEN(1,81-1)</f>
        <v>63</v>
      </c>
      <c r="C141" s="119">
        <f t="shared" ref="C141:BI141" ca="1" si="220">RANDBETWEEN(1,81-1)</f>
        <v>9</v>
      </c>
      <c r="D141" s="119">
        <f t="shared" ca="1" si="220"/>
        <v>21</v>
      </c>
      <c r="E141" s="119">
        <f t="shared" ca="1" si="220"/>
        <v>24</v>
      </c>
      <c r="F141" s="119">
        <f t="shared" ca="1" si="220"/>
        <v>35</v>
      </c>
      <c r="G141" s="119">
        <f t="shared" ca="1" si="220"/>
        <v>76</v>
      </c>
      <c r="H141" s="119">
        <f t="shared" ca="1" si="220"/>
        <v>15</v>
      </c>
      <c r="I141" s="119">
        <f t="shared" ca="1" si="220"/>
        <v>39</v>
      </c>
      <c r="J141" s="119">
        <f t="shared" ca="1" si="220"/>
        <v>4</v>
      </c>
      <c r="K141" s="119">
        <f t="shared" ca="1" si="220"/>
        <v>70</v>
      </c>
      <c r="L141" s="119">
        <f t="shared" ca="1" si="220"/>
        <v>34</v>
      </c>
      <c r="M141" s="119">
        <f t="shared" ca="1" si="220"/>
        <v>10</v>
      </c>
      <c r="N141" s="119">
        <f t="shared" ca="1" si="220"/>
        <v>49</v>
      </c>
      <c r="O141" s="119">
        <f t="shared" ca="1" si="220"/>
        <v>38</v>
      </c>
      <c r="P141" s="119">
        <f t="shared" ca="1" si="220"/>
        <v>35</v>
      </c>
      <c r="Q141" s="119">
        <f t="shared" ca="1" si="220"/>
        <v>16</v>
      </c>
      <c r="R141" s="119">
        <f t="shared" ca="1" si="220"/>
        <v>22</v>
      </c>
      <c r="S141" s="119">
        <f t="shared" ca="1" si="220"/>
        <v>29</v>
      </c>
      <c r="T141" s="119">
        <f t="shared" ca="1" si="220"/>
        <v>37</v>
      </c>
      <c r="U141" s="119">
        <f t="shared" ca="1" si="220"/>
        <v>79</v>
      </c>
      <c r="V141" s="119">
        <f t="shared" ca="1" si="220"/>
        <v>20</v>
      </c>
      <c r="W141" s="119">
        <f t="shared" ca="1" si="220"/>
        <v>67</v>
      </c>
      <c r="X141" s="119">
        <f t="shared" ca="1" si="220"/>
        <v>59</v>
      </c>
      <c r="Y141" s="119">
        <f t="shared" ca="1" si="220"/>
        <v>40</v>
      </c>
      <c r="Z141" s="119">
        <f t="shared" ca="1" si="220"/>
        <v>70</v>
      </c>
      <c r="AA141" s="119">
        <f t="shared" ca="1" si="220"/>
        <v>59</v>
      </c>
      <c r="AB141" s="119">
        <f t="shared" ca="1" si="220"/>
        <v>59</v>
      </c>
      <c r="AC141" s="119">
        <f t="shared" ca="1" si="220"/>
        <v>8</v>
      </c>
      <c r="AD141" s="119">
        <f t="shared" ca="1" si="220"/>
        <v>66</v>
      </c>
      <c r="AE141" s="119">
        <f t="shared" ca="1" si="220"/>
        <v>70</v>
      </c>
      <c r="AF141" s="119">
        <f t="shared" ca="1" si="220"/>
        <v>35</v>
      </c>
      <c r="AG141" s="119">
        <f t="shared" ca="1" si="220"/>
        <v>37</v>
      </c>
      <c r="AH141" s="119">
        <f t="shared" ca="1" si="220"/>
        <v>73</v>
      </c>
      <c r="AI141" s="119">
        <f t="shared" ca="1" si="220"/>
        <v>19</v>
      </c>
      <c r="AJ141" s="119">
        <f t="shared" ca="1" si="220"/>
        <v>56</v>
      </c>
      <c r="AK141" s="119">
        <f t="shared" ca="1" si="220"/>
        <v>14</v>
      </c>
      <c r="AL141" s="119">
        <f t="shared" ca="1" si="220"/>
        <v>48</v>
      </c>
      <c r="AM141" s="119">
        <f t="shared" ca="1" si="220"/>
        <v>44</v>
      </c>
      <c r="AN141" s="119">
        <f t="shared" ca="1" si="220"/>
        <v>47</v>
      </c>
      <c r="AO141" s="119">
        <f t="shared" ca="1" si="220"/>
        <v>19</v>
      </c>
      <c r="AP141" s="119">
        <f t="shared" ca="1" si="220"/>
        <v>2</v>
      </c>
      <c r="AQ141" s="119">
        <f t="shared" ca="1" si="220"/>
        <v>15</v>
      </c>
      <c r="AR141" s="119">
        <f t="shared" ca="1" si="220"/>
        <v>37</v>
      </c>
      <c r="AS141" s="119">
        <f t="shared" ca="1" si="220"/>
        <v>77</v>
      </c>
      <c r="AT141" s="119">
        <f t="shared" ca="1" si="220"/>
        <v>72</v>
      </c>
      <c r="AU141" s="119">
        <f t="shared" ca="1" si="220"/>
        <v>51</v>
      </c>
      <c r="AV141" s="119">
        <f t="shared" ca="1" si="220"/>
        <v>34</v>
      </c>
      <c r="AW141" s="119">
        <f t="shared" ca="1" si="220"/>
        <v>2</v>
      </c>
      <c r="AX141" s="119">
        <f t="shared" ca="1" si="220"/>
        <v>76</v>
      </c>
      <c r="AY141" s="119">
        <f t="shared" ca="1" si="220"/>
        <v>69</v>
      </c>
      <c r="AZ141" s="119">
        <f t="shared" ca="1" si="220"/>
        <v>53</v>
      </c>
      <c r="BA141" s="119">
        <f t="shared" ca="1" si="220"/>
        <v>71</v>
      </c>
      <c r="BB141" s="119">
        <f t="shared" ca="1" si="220"/>
        <v>72</v>
      </c>
      <c r="BC141" s="119">
        <f t="shared" ca="1" si="220"/>
        <v>77</v>
      </c>
      <c r="BD141" s="119">
        <f t="shared" ca="1" si="220"/>
        <v>14</v>
      </c>
      <c r="BE141" s="119">
        <f t="shared" ca="1" si="220"/>
        <v>26</v>
      </c>
      <c r="BF141" s="119">
        <f t="shared" ca="1" si="220"/>
        <v>64</v>
      </c>
      <c r="BG141" s="119">
        <f t="shared" ca="1" si="220"/>
        <v>53</v>
      </c>
      <c r="BH141" s="119">
        <f t="shared" ca="1" si="220"/>
        <v>56</v>
      </c>
      <c r="BI141" s="120">
        <f t="shared" ca="1" si="220"/>
        <v>48</v>
      </c>
    </row>
    <row r="142" spans="1:61" x14ac:dyDescent="0.2">
      <c r="A142" s="116">
        <v>42</v>
      </c>
      <c r="B142" s="117">
        <f ca="1">RANDBETWEEN(1,81-2)</f>
        <v>14</v>
      </c>
      <c r="C142" s="117">
        <f t="shared" ref="C142:BI142" ca="1" si="221">RANDBETWEEN(1,81-2)</f>
        <v>24</v>
      </c>
      <c r="D142" s="117">
        <f t="shared" ca="1" si="221"/>
        <v>48</v>
      </c>
      <c r="E142" s="117">
        <f t="shared" ca="1" si="221"/>
        <v>46</v>
      </c>
      <c r="F142" s="117">
        <f t="shared" ca="1" si="221"/>
        <v>58</v>
      </c>
      <c r="G142" s="117">
        <f t="shared" ca="1" si="221"/>
        <v>46</v>
      </c>
      <c r="H142" s="117">
        <f t="shared" ca="1" si="221"/>
        <v>76</v>
      </c>
      <c r="I142" s="117">
        <f t="shared" ca="1" si="221"/>
        <v>2</v>
      </c>
      <c r="J142" s="117">
        <f t="shared" ca="1" si="221"/>
        <v>66</v>
      </c>
      <c r="K142" s="117">
        <f t="shared" ca="1" si="221"/>
        <v>63</v>
      </c>
      <c r="L142" s="117">
        <f t="shared" ca="1" si="221"/>
        <v>19</v>
      </c>
      <c r="M142" s="117">
        <f t="shared" ca="1" si="221"/>
        <v>28</v>
      </c>
      <c r="N142" s="117">
        <f t="shared" ca="1" si="221"/>
        <v>6</v>
      </c>
      <c r="O142" s="117">
        <f t="shared" ca="1" si="221"/>
        <v>78</v>
      </c>
      <c r="P142" s="117">
        <f t="shared" ca="1" si="221"/>
        <v>3</v>
      </c>
      <c r="Q142" s="117">
        <f t="shared" ca="1" si="221"/>
        <v>29</v>
      </c>
      <c r="R142" s="117">
        <f t="shared" ca="1" si="221"/>
        <v>71</v>
      </c>
      <c r="S142" s="117">
        <f t="shared" ca="1" si="221"/>
        <v>42</v>
      </c>
      <c r="T142" s="117">
        <f t="shared" ca="1" si="221"/>
        <v>60</v>
      </c>
      <c r="U142" s="117">
        <f t="shared" ca="1" si="221"/>
        <v>72</v>
      </c>
      <c r="V142" s="117">
        <f t="shared" ca="1" si="221"/>
        <v>68</v>
      </c>
      <c r="W142" s="117">
        <f t="shared" ca="1" si="221"/>
        <v>42</v>
      </c>
      <c r="X142" s="117">
        <f t="shared" ca="1" si="221"/>
        <v>11</v>
      </c>
      <c r="Y142" s="117">
        <f t="shared" ca="1" si="221"/>
        <v>51</v>
      </c>
      <c r="Z142" s="117">
        <f t="shared" ca="1" si="221"/>
        <v>5</v>
      </c>
      <c r="AA142" s="117">
        <f t="shared" ca="1" si="221"/>
        <v>25</v>
      </c>
      <c r="AB142" s="117">
        <f t="shared" ca="1" si="221"/>
        <v>75</v>
      </c>
      <c r="AC142" s="117">
        <f t="shared" ca="1" si="221"/>
        <v>79</v>
      </c>
      <c r="AD142" s="117">
        <f t="shared" ca="1" si="221"/>
        <v>42</v>
      </c>
      <c r="AE142" s="117">
        <f t="shared" ca="1" si="221"/>
        <v>4</v>
      </c>
      <c r="AF142" s="117">
        <f t="shared" ca="1" si="221"/>
        <v>27</v>
      </c>
      <c r="AG142" s="117">
        <f t="shared" ca="1" si="221"/>
        <v>67</v>
      </c>
      <c r="AH142" s="117">
        <f t="shared" ca="1" si="221"/>
        <v>74</v>
      </c>
      <c r="AI142" s="117">
        <f t="shared" ca="1" si="221"/>
        <v>68</v>
      </c>
      <c r="AJ142" s="117">
        <f t="shared" ca="1" si="221"/>
        <v>1</v>
      </c>
      <c r="AK142" s="117">
        <f t="shared" ca="1" si="221"/>
        <v>42</v>
      </c>
      <c r="AL142" s="117">
        <f t="shared" ca="1" si="221"/>
        <v>45</v>
      </c>
      <c r="AM142" s="117">
        <f t="shared" ca="1" si="221"/>
        <v>38</v>
      </c>
      <c r="AN142" s="117">
        <f t="shared" ca="1" si="221"/>
        <v>61</v>
      </c>
      <c r="AO142" s="117">
        <f t="shared" ca="1" si="221"/>
        <v>38</v>
      </c>
      <c r="AP142" s="117">
        <f t="shared" ca="1" si="221"/>
        <v>74</v>
      </c>
      <c r="AQ142" s="117">
        <f t="shared" ca="1" si="221"/>
        <v>46</v>
      </c>
      <c r="AR142" s="117">
        <f t="shared" ca="1" si="221"/>
        <v>51</v>
      </c>
      <c r="AS142" s="117">
        <f t="shared" ca="1" si="221"/>
        <v>52</v>
      </c>
      <c r="AT142" s="117">
        <f t="shared" ca="1" si="221"/>
        <v>2</v>
      </c>
      <c r="AU142" s="117">
        <f t="shared" ca="1" si="221"/>
        <v>54</v>
      </c>
      <c r="AV142" s="117">
        <f t="shared" ca="1" si="221"/>
        <v>47</v>
      </c>
      <c r="AW142" s="117">
        <f t="shared" ca="1" si="221"/>
        <v>4</v>
      </c>
      <c r="AX142" s="117">
        <f t="shared" ca="1" si="221"/>
        <v>39</v>
      </c>
      <c r="AY142" s="117">
        <f t="shared" ca="1" si="221"/>
        <v>44</v>
      </c>
      <c r="AZ142" s="117">
        <f t="shared" ca="1" si="221"/>
        <v>63</v>
      </c>
      <c r="BA142" s="117">
        <f t="shared" ca="1" si="221"/>
        <v>3</v>
      </c>
      <c r="BB142" s="117">
        <f t="shared" ca="1" si="221"/>
        <v>35</v>
      </c>
      <c r="BC142" s="117">
        <f t="shared" ca="1" si="221"/>
        <v>32</v>
      </c>
      <c r="BD142" s="117">
        <f t="shared" ca="1" si="221"/>
        <v>14</v>
      </c>
      <c r="BE142" s="117">
        <f t="shared" ca="1" si="221"/>
        <v>42</v>
      </c>
      <c r="BF142" s="117">
        <f t="shared" ca="1" si="221"/>
        <v>62</v>
      </c>
      <c r="BG142" s="117">
        <f t="shared" ca="1" si="221"/>
        <v>15</v>
      </c>
      <c r="BH142" s="117">
        <f t="shared" ca="1" si="221"/>
        <v>71</v>
      </c>
      <c r="BI142" s="118">
        <f t="shared" ca="1" si="221"/>
        <v>28</v>
      </c>
    </row>
    <row r="143" spans="1:61" x14ac:dyDescent="0.2">
      <c r="A143" s="116">
        <v>43</v>
      </c>
      <c r="B143" s="119">
        <f ca="1">RANDBETWEEN(1,81)</f>
        <v>68</v>
      </c>
      <c r="C143" s="119">
        <f t="shared" ref="C143:BI143" ca="1" si="222">RANDBETWEEN(1,81)</f>
        <v>10</v>
      </c>
      <c r="D143" s="119">
        <f t="shared" ca="1" si="222"/>
        <v>36</v>
      </c>
      <c r="E143" s="119">
        <f t="shared" ca="1" si="222"/>
        <v>67</v>
      </c>
      <c r="F143" s="119">
        <f t="shared" ca="1" si="222"/>
        <v>9</v>
      </c>
      <c r="G143" s="119">
        <f t="shared" ca="1" si="222"/>
        <v>34</v>
      </c>
      <c r="H143" s="119">
        <f t="shared" ca="1" si="222"/>
        <v>1</v>
      </c>
      <c r="I143" s="119">
        <f t="shared" ca="1" si="222"/>
        <v>74</v>
      </c>
      <c r="J143" s="119">
        <f t="shared" ca="1" si="222"/>
        <v>4</v>
      </c>
      <c r="K143" s="119">
        <f t="shared" ca="1" si="222"/>
        <v>69</v>
      </c>
      <c r="L143" s="119">
        <f t="shared" ca="1" si="222"/>
        <v>69</v>
      </c>
      <c r="M143" s="119">
        <f t="shared" ca="1" si="222"/>
        <v>9</v>
      </c>
      <c r="N143" s="119">
        <f t="shared" ca="1" si="222"/>
        <v>2</v>
      </c>
      <c r="O143" s="119">
        <f t="shared" ca="1" si="222"/>
        <v>2</v>
      </c>
      <c r="P143" s="119">
        <f t="shared" ca="1" si="222"/>
        <v>21</v>
      </c>
      <c r="Q143" s="119">
        <f t="shared" ca="1" si="222"/>
        <v>21</v>
      </c>
      <c r="R143" s="119">
        <f t="shared" ca="1" si="222"/>
        <v>75</v>
      </c>
      <c r="S143" s="119">
        <f t="shared" ca="1" si="222"/>
        <v>47</v>
      </c>
      <c r="T143" s="119">
        <f t="shared" ca="1" si="222"/>
        <v>58</v>
      </c>
      <c r="U143" s="119">
        <f t="shared" ca="1" si="222"/>
        <v>47</v>
      </c>
      <c r="V143" s="119">
        <f t="shared" ca="1" si="222"/>
        <v>59</v>
      </c>
      <c r="W143" s="119">
        <f t="shared" ca="1" si="222"/>
        <v>37</v>
      </c>
      <c r="X143" s="119">
        <f t="shared" ca="1" si="222"/>
        <v>51</v>
      </c>
      <c r="Y143" s="119">
        <f t="shared" ca="1" si="222"/>
        <v>59</v>
      </c>
      <c r="Z143" s="119">
        <f t="shared" ca="1" si="222"/>
        <v>6</v>
      </c>
      <c r="AA143" s="119">
        <f t="shared" ca="1" si="222"/>
        <v>72</v>
      </c>
      <c r="AB143" s="119">
        <f t="shared" ca="1" si="222"/>
        <v>29</v>
      </c>
      <c r="AC143" s="119">
        <f t="shared" ca="1" si="222"/>
        <v>35</v>
      </c>
      <c r="AD143" s="119">
        <f t="shared" ca="1" si="222"/>
        <v>2</v>
      </c>
      <c r="AE143" s="119">
        <f t="shared" ca="1" si="222"/>
        <v>78</v>
      </c>
      <c r="AF143" s="119">
        <f t="shared" ca="1" si="222"/>
        <v>58</v>
      </c>
      <c r="AG143" s="119">
        <f t="shared" ca="1" si="222"/>
        <v>6</v>
      </c>
      <c r="AH143" s="119">
        <f t="shared" ca="1" si="222"/>
        <v>80</v>
      </c>
      <c r="AI143" s="119">
        <f t="shared" ca="1" si="222"/>
        <v>20</v>
      </c>
      <c r="AJ143" s="119">
        <f t="shared" ca="1" si="222"/>
        <v>41</v>
      </c>
      <c r="AK143" s="119">
        <f t="shared" ca="1" si="222"/>
        <v>46</v>
      </c>
      <c r="AL143" s="119">
        <f t="shared" ca="1" si="222"/>
        <v>76</v>
      </c>
      <c r="AM143" s="119">
        <f t="shared" ca="1" si="222"/>
        <v>67</v>
      </c>
      <c r="AN143" s="119">
        <f t="shared" ca="1" si="222"/>
        <v>49</v>
      </c>
      <c r="AO143" s="119">
        <f t="shared" ca="1" si="222"/>
        <v>27</v>
      </c>
      <c r="AP143" s="119">
        <f t="shared" ca="1" si="222"/>
        <v>17</v>
      </c>
      <c r="AQ143" s="119">
        <f t="shared" ca="1" si="222"/>
        <v>16</v>
      </c>
      <c r="AR143" s="119">
        <f t="shared" ca="1" si="222"/>
        <v>69</v>
      </c>
      <c r="AS143" s="119">
        <f t="shared" ca="1" si="222"/>
        <v>27</v>
      </c>
      <c r="AT143" s="119">
        <f t="shared" ca="1" si="222"/>
        <v>1</v>
      </c>
      <c r="AU143" s="119">
        <f t="shared" ca="1" si="222"/>
        <v>65</v>
      </c>
      <c r="AV143" s="119">
        <f t="shared" ca="1" si="222"/>
        <v>58</v>
      </c>
      <c r="AW143" s="119">
        <f t="shared" ca="1" si="222"/>
        <v>23</v>
      </c>
      <c r="AX143" s="119">
        <f t="shared" ca="1" si="222"/>
        <v>50</v>
      </c>
      <c r="AY143" s="119">
        <f t="shared" ca="1" si="222"/>
        <v>39</v>
      </c>
      <c r="AZ143" s="119">
        <f t="shared" ca="1" si="222"/>
        <v>24</v>
      </c>
      <c r="BA143" s="119">
        <f t="shared" ca="1" si="222"/>
        <v>69</v>
      </c>
      <c r="BB143" s="119">
        <f t="shared" ca="1" si="222"/>
        <v>48</v>
      </c>
      <c r="BC143" s="119">
        <f t="shared" ca="1" si="222"/>
        <v>44</v>
      </c>
      <c r="BD143" s="119">
        <f t="shared" ca="1" si="222"/>
        <v>45</v>
      </c>
      <c r="BE143" s="119">
        <f t="shared" ca="1" si="222"/>
        <v>77</v>
      </c>
      <c r="BF143" s="119">
        <f t="shared" ca="1" si="222"/>
        <v>2</v>
      </c>
      <c r="BG143" s="119">
        <f t="shared" ca="1" si="222"/>
        <v>1</v>
      </c>
      <c r="BH143" s="119">
        <f t="shared" ca="1" si="222"/>
        <v>56</v>
      </c>
      <c r="BI143" s="120">
        <f t="shared" ca="1" si="222"/>
        <v>46</v>
      </c>
    </row>
    <row r="144" spans="1:61" x14ac:dyDescent="0.2">
      <c r="A144" s="116">
        <v>44</v>
      </c>
      <c r="B144" s="117">
        <f ca="1">RANDBETWEEN(1,81-1)</f>
        <v>59</v>
      </c>
      <c r="C144" s="117">
        <f t="shared" ref="C144:BI144" ca="1" si="223">RANDBETWEEN(1,81-1)</f>
        <v>33</v>
      </c>
      <c r="D144" s="117">
        <f t="shared" ca="1" si="223"/>
        <v>46</v>
      </c>
      <c r="E144" s="117">
        <f t="shared" ca="1" si="223"/>
        <v>4</v>
      </c>
      <c r="F144" s="117">
        <f t="shared" ca="1" si="223"/>
        <v>58</v>
      </c>
      <c r="G144" s="117">
        <f t="shared" ca="1" si="223"/>
        <v>30</v>
      </c>
      <c r="H144" s="117">
        <f t="shared" ca="1" si="223"/>
        <v>73</v>
      </c>
      <c r="I144" s="117">
        <f t="shared" ca="1" si="223"/>
        <v>8</v>
      </c>
      <c r="J144" s="117">
        <f t="shared" ca="1" si="223"/>
        <v>80</v>
      </c>
      <c r="K144" s="117">
        <f t="shared" ca="1" si="223"/>
        <v>62</v>
      </c>
      <c r="L144" s="117">
        <f t="shared" ca="1" si="223"/>
        <v>21</v>
      </c>
      <c r="M144" s="117">
        <f t="shared" ca="1" si="223"/>
        <v>60</v>
      </c>
      <c r="N144" s="117">
        <f t="shared" ca="1" si="223"/>
        <v>41</v>
      </c>
      <c r="O144" s="117">
        <f t="shared" ca="1" si="223"/>
        <v>23</v>
      </c>
      <c r="P144" s="117">
        <f t="shared" ca="1" si="223"/>
        <v>32</v>
      </c>
      <c r="Q144" s="117">
        <f t="shared" ca="1" si="223"/>
        <v>26</v>
      </c>
      <c r="R144" s="117">
        <f t="shared" ca="1" si="223"/>
        <v>56</v>
      </c>
      <c r="S144" s="117">
        <f t="shared" ca="1" si="223"/>
        <v>48</v>
      </c>
      <c r="T144" s="117">
        <f t="shared" ca="1" si="223"/>
        <v>27</v>
      </c>
      <c r="U144" s="117">
        <f t="shared" ca="1" si="223"/>
        <v>69</v>
      </c>
      <c r="V144" s="117">
        <f t="shared" ca="1" si="223"/>
        <v>21</v>
      </c>
      <c r="W144" s="117">
        <f t="shared" ca="1" si="223"/>
        <v>73</v>
      </c>
      <c r="X144" s="117">
        <f t="shared" ca="1" si="223"/>
        <v>18</v>
      </c>
      <c r="Y144" s="117">
        <f t="shared" ca="1" si="223"/>
        <v>5</v>
      </c>
      <c r="Z144" s="117">
        <f t="shared" ca="1" si="223"/>
        <v>47</v>
      </c>
      <c r="AA144" s="117">
        <f t="shared" ca="1" si="223"/>
        <v>35</v>
      </c>
      <c r="AB144" s="117">
        <f t="shared" ca="1" si="223"/>
        <v>30</v>
      </c>
      <c r="AC144" s="117">
        <f t="shared" ca="1" si="223"/>
        <v>71</v>
      </c>
      <c r="AD144" s="117">
        <f t="shared" ca="1" si="223"/>
        <v>80</v>
      </c>
      <c r="AE144" s="117">
        <f t="shared" ca="1" si="223"/>
        <v>25</v>
      </c>
      <c r="AF144" s="117">
        <f t="shared" ca="1" si="223"/>
        <v>38</v>
      </c>
      <c r="AG144" s="117">
        <f t="shared" ca="1" si="223"/>
        <v>21</v>
      </c>
      <c r="AH144" s="117">
        <f t="shared" ca="1" si="223"/>
        <v>5</v>
      </c>
      <c r="AI144" s="117">
        <f t="shared" ca="1" si="223"/>
        <v>35</v>
      </c>
      <c r="AJ144" s="117">
        <f t="shared" ca="1" si="223"/>
        <v>74</v>
      </c>
      <c r="AK144" s="117">
        <f t="shared" ca="1" si="223"/>
        <v>19</v>
      </c>
      <c r="AL144" s="117">
        <f t="shared" ca="1" si="223"/>
        <v>31</v>
      </c>
      <c r="AM144" s="117">
        <f t="shared" ca="1" si="223"/>
        <v>38</v>
      </c>
      <c r="AN144" s="117">
        <f t="shared" ca="1" si="223"/>
        <v>73</v>
      </c>
      <c r="AO144" s="117">
        <f t="shared" ca="1" si="223"/>
        <v>52</v>
      </c>
      <c r="AP144" s="117">
        <f t="shared" ca="1" si="223"/>
        <v>44</v>
      </c>
      <c r="AQ144" s="117">
        <f t="shared" ca="1" si="223"/>
        <v>33</v>
      </c>
      <c r="AR144" s="117">
        <f t="shared" ca="1" si="223"/>
        <v>42</v>
      </c>
      <c r="AS144" s="117">
        <f t="shared" ca="1" si="223"/>
        <v>31</v>
      </c>
      <c r="AT144" s="117">
        <f t="shared" ca="1" si="223"/>
        <v>77</v>
      </c>
      <c r="AU144" s="117">
        <f t="shared" ca="1" si="223"/>
        <v>20</v>
      </c>
      <c r="AV144" s="117">
        <f t="shared" ca="1" si="223"/>
        <v>70</v>
      </c>
      <c r="AW144" s="117">
        <f t="shared" ca="1" si="223"/>
        <v>71</v>
      </c>
      <c r="AX144" s="117">
        <f t="shared" ca="1" si="223"/>
        <v>32</v>
      </c>
      <c r="AY144" s="117">
        <f t="shared" ca="1" si="223"/>
        <v>72</v>
      </c>
      <c r="AZ144" s="117">
        <f t="shared" ca="1" si="223"/>
        <v>6</v>
      </c>
      <c r="BA144" s="117">
        <f t="shared" ca="1" si="223"/>
        <v>26</v>
      </c>
      <c r="BB144" s="117">
        <f t="shared" ca="1" si="223"/>
        <v>23</v>
      </c>
      <c r="BC144" s="117">
        <f t="shared" ca="1" si="223"/>
        <v>29</v>
      </c>
      <c r="BD144" s="117">
        <f t="shared" ca="1" si="223"/>
        <v>9</v>
      </c>
      <c r="BE144" s="117">
        <f t="shared" ca="1" si="223"/>
        <v>50</v>
      </c>
      <c r="BF144" s="117">
        <f t="shared" ca="1" si="223"/>
        <v>3</v>
      </c>
      <c r="BG144" s="117">
        <f t="shared" ca="1" si="223"/>
        <v>53</v>
      </c>
      <c r="BH144" s="117">
        <f t="shared" ca="1" si="223"/>
        <v>6</v>
      </c>
      <c r="BI144" s="118">
        <f t="shared" ca="1" si="223"/>
        <v>9</v>
      </c>
    </row>
    <row r="145" spans="1:61" x14ac:dyDescent="0.2">
      <c r="A145" s="116">
        <v>45</v>
      </c>
      <c r="B145" s="119">
        <f ca="1">RANDBETWEEN(1,81-2)</f>
        <v>4</v>
      </c>
      <c r="C145" s="119">
        <f t="shared" ref="C145:BI145" ca="1" si="224">RANDBETWEEN(1,81-2)</f>
        <v>15</v>
      </c>
      <c r="D145" s="119">
        <f t="shared" ca="1" si="224"/>
        <v>51</v>
      </c>
      <c r="E145" s="119">
        <f t="shared" ca="1" si="224"/>
        <v>70</v>
      </c>
      <c r="F145" s="119">
        <f t="shared" ca="1" si="224"/>
        <v>76</v>
      </c>
      <c r="G145" s="119">
        <f t="shared" ca="1" si="224"/>
        <v>72</v>
      </c>
      <c r="H145" s="119">
        <f t="shared" ca="1" si="224"/>
        <v>7</v>
      </c>
      <c r="I145" s="119">
        <f t="shared" ca="1" si="224"/>
        <v>44</v>
      </c>
      <c r="J145" s="119">
        <f t="shared" ca="1" si="224"/>
        <v>21</v>
      </c>
      <c r="K145" s="119">
        <f t="shared" ca="1" si="224"/>
        <v>57</v>
      </c>
      <c r="L145" s="119">
        <f t="shared" ca="1" si="224"/>
        <v>35</v>
      </c>
      <c r="M145" s="119">
        <f t="shared" ca="1" si="224"/>
        <v>39</v>
      </c>
      <c r="N145" s="119">
        <f t="shared" ca="1" si="224"/>
        <v>19</v>
      </c>
      <c r="O145" s="119">
        <f t="shared" ca="1" si="224"/>
        <v>72</v>
      </c>
      <c r="P145" s="119">
        <f t="shared" ca="1" si="224"/>
        <v>8</v>
      </c>
      <c r="Q145" s="119">
        <f t="shared" ca="1" si="224"/>
        <v>47</v>
      </c>
      <c r="R145" s="119">
        <f t="shared" ca="1" si="224"/>
        <v>32</v>
      </c>
      <c r="S145" s="119">
        <f t="shared" ca="1" si="224"/>
        <v>59</v>
      </c>
      <c r="T145" s="119">
        <f t="shared" ca="1" si="224"/>
        <v>13</v>
      </c>
      <c r="U145" s="119">
        <f t="shared" ca="1" si="224"/>
        <v>15</v>
      </c>
      <c r="V145" s="119">
        <f t="shared" ca="1" si="224"/>
        <v>37</v>
      </c>
      <c r="W145" s="119">
        <f t="shared" ca="1" si="224"/>
        <v>75</v>
      </c>
      <c r="X145" s="119">
        <f t="shared" ca="1" si="224"/>
        <v>47</v>
      </c>
      <c r="Y145" s="119">
        <f t="shared" ca="1" si="224"/>
        <v>78</v>
      </c>
      <c r="Z145" s="119">
        <f t="shared" ca="1" si="224"/>
        <v>16</v>
      </c>
      <c r="AA145" s="119">
        <f t="shared" ca="1" si="224"/>
        <v>43</v>
      </c>
      <c r="AB145" s="119">
        <f t="shared" ca="1" si="224"/>
        <v>13</v>
      </c>
      <c r="AC145" s="119">
        <f t="shared" ca="1" si="224"/>
        <v>50</v>
      </c>
      <c r="AD145" s="119">
        <f t="shared" ca="1" si="224"/>
        <v>4</v>
      </c>
      <c r="AE145" s="119">
        <f t="shared" ca="1" si="224"/>
        <v>7</v>
      </c>
      <c r="AF145" s="119">
        <f t="shared" ca="1" si="224"/>
        <v>3</v>
      </c>
      <c r="AG145" s="119">
        <f t="shared" ca="1" si="224"/>
        <v>70</v>
      </c>
      <c r="AH145" s="119">
        <f t="shared" ca="1" si="224"/>
        <v>6</v>
      </c>
      <c r="AI145" s="119">
        <f t="shared" ca="1" si="224"/>
        <v>9</v>
      </c>
      <c r="AJ145" s="119">
        <f t="shared" ca="1" si="224"/>
        <v>38</v>
      </c>
      <c r="AK145" s="119">
        <f t="shared" ca="1" si="224"/>
        <v>27</v>
      </c>
      <c r="AL145" s="119">
        <f t="shared" ca="1" si="224"/>
        <v>18</v>
      </c>
      <c r="AM145" s="119">
        <f t="shared" ca="1" si="224"/>
        <v>16</v>
      </c>
      <c r="AN145" s="119">
        <f t="shared" ca="1" si="224"/>
        <v>40</v>
      </c>
      <c r="AO145" s="119">
        <f t="shared" ca="1" si="224"/>
        <v>74</v>
      </c>
      <c r="AP145" s="119">
        <f t="shared" ca="1" si="224"/>
        <v>32</v>
      </c>
      <c r="AQ145" s="119">
        <f t="shared" ca="1" si="224"/>
        <v>36</v>
      </c>
      <c r="AR145" s="119">
        <f t="shared" ca="1" si="224"/>
        <v>69</v>
      </c>
      <c r="AS145" s="119">
        <f t="shared" ca="1" si="224"/>
        <v>26</v>
      </c>
      <c r="AT145" s="119">
        <f t="shared" ca="1" si="224"/>
        <v>57</v>
      </c>
      <c r="AU145" s="119">
        <f t="shared" ca="1" si="224"/>
        <v>64</v>
      </c>
      <c r="AV145" s="119">
        <f t="shared" ca="1" si="224"/>
        <v>45</v>
      </c>
      <c r="AW145" s="119">
        <f t="shared" ca="1" si="224"/>
        <v>45</v>
      </c>
      <c r="AX145" s="119">
        <f t="shared" ca="1" si="224"/>
        <v>37</v>
      </c>
      <c r="AY145" s="119">
        <f t="shared" ca="1" si="224"/>
        <v>2</v>
      </c>
      <c r="AZ145" s="119">
        <f t="shared" ca="1" si="224"/>
        <v>64</v>
      </c>
      <c r="BA145" s="119">
        <f t="shared" ca="1" si="224"/>
        <v>36</v>
      </c>
      <c r="BB145" s="119">
        <f t="shared" ca="1" si="224"/>
        <v>23</v>
      </c>
      <c r="BC145" s="119">
        <f t="shared" ca="1" si="224"/>
        <v>57</v>
      </c>
      <c r="BD145" s="119">
        <f t="shared" ca="1" si="224"/>
        <v>49</v>
      </c>
      <c r="BE145" s="119">
        <f t="shared" ca="1" si="224"/>
        <v>35</v>
      </c>
      <c r="BF145" s="119">
        <f t="shared" ca="1" si="224"/>
        <v>21</v>
      </c>
      <c r="BG145" s="119">
        <f t="shared" ca="1" si="224"/>
        <v>61</v>
      </c>
      <c r="BH145" s="119">
        <f t="shared" ca="1" si="224"/>
        <v>3</v>
      </c>
      <c r="BI145" s="120">
        <f t="shared" ca="1" si="224"/>
        <v>3</v>
      </c>
    </row>
    <row r="146" spans="1:61" x14ac:dyDescent="0.2">
      <c r="A146" s="116">
        <v>46</v>
      </c>
      <c r="B146" s="117">
        <f ca="1">RANDBETWEEN(1,81)</f>
        <v>65</v>
      </c>
      <c r="C146" s="117">
        <f t="shared" ref="C146:BI146" ca="1" si="225">RANDBETWEEN(1,81)</f>
        <v>55</v>
      </c>
      <c r="D146" s="117">
        <f t="shared" ca="1" si="225"/>
        <v>23</v>
      </c>
      <c r="E146" s="117">
        <f t="shared" ca="1" si="225"/>
        <v>11</v>
      </c>
      <c r="F146" s="117">
        <f t="shared" ca="1" si="225"/>
        <v>8</v>
      </c>
      <c r="G146" s="117">
        <f t="shared" ca="1" si="225"/>
        <v>1</v>
      </c>
      <c r="H146" s="117">
        <f t="shared" ca="1" si="225"/>
        <v>68</v>
      </c>
      <c r="I146" s="117">
        <f t="shared" ca="1" si="225"/>
        <v>49</v>
      </c>
      <c r="J146" s="117">
        <f t="shared" ca="1" si="225"/>
        <v>56</v>
      </c>
      <c r="K146" s="117">
        <f t="shared" ca="1" si="225"/>
        <v>47</v>
      </c>
      <c r="L146" s="117">
        <f t="shared" ca="1" si="225"/>
        <v>32</v>
      </c>
      <c r="M146" s="117">
        <f t="shared" ca="1" si="225"/>
        <v>6</v>
      </c>
      <c r="N146" s="117">
        <f t="shared" ca="1" si="225"/>
        <v>3</v>
      </c>
      <c r="O146" s="117">
        <f t="shared" ca="1" si="225"/>
        <v>78</v>
      </c>
      <c r="P146" s="117">
        <f t="shared" ca="1" si="225"/>
        <v>75</v>
      </c>
      <c r="Q146" s="117">
        <f t="shared" ca="1" si="225"/>
        <v>26</v>
      </c>
      <c r="R146" s="117">
        <f t="shared" ca="1" si="225"/>
        <v>33</v>
      </c>
      <c r="S146" s="117">
        <f t="shared" ca="1" si="225"/>
        <v>71</v>
      </c>
      <c r="T146" s="117">
        <f t="shared" ca="1" si="225"/>
        <v>21</v>
      </c>
      <c r="U146" s="117">
        <f t="shared" ca="1" si="225"/>
        <v>13</v>
      </c>
      <c r="V146" s="117">
        <f t="shared" ca="1" si="225"/>
        <v>56</v>
      </c>
      <c r="W146" s="117">
        <f t="shared" ca="1" si="225"/>
        <v>3</v>
      </c>
      <c r="X146" s="117">
        <f t="shared" ca="1" si="225"/>
        <v>49</v>
      </c>
      <c r="Y146" s="117">
        <f t="shared" ca="1" si="225"/>
        <v>3</v>
      </c>
      <c r="Z146" s="117">
        <f t="shared" ca="1" si="225"/>
        <v>39</v>
      </c>
      <c r="AA146" s="117">
        <f t="shared" ca="1" si="225"/>
        <v>41</v>
      </c>
      <c r="AB146" s="117">
        <f t="shared" ca="1" si="225"/>
        <v>59</v>
      </c>
      <c r="AC146" s="117">
        <f t="shared" ca="1" si="225"/>
        <v>11</v>
      </c>
      <c r="AD146" s="117">
        <f t="shared" ca="1" si="225"/>
        <v>78</v>
      </c>
      <c r="AE146" s="117">
        <f t="shared" ca="1" si="225"/>
        <v>57</v>
      </c>
      <c r="AF146" s="117">
        <f t="shared" ca="1" si="225"/>
        <v>43</v>
      </c>
      <c r="AG146" s="117">
        <f t="shared" ca="1" si="225"/>
        <v>54</v>
      </c>
      <c r="AH146" s="117">
        <f t="shared" ca="1" si="225"/>
        <v>18</v>
      </c>
      <c r="AI146" s="117">
        <f t="shared" ca="1" si="225"/>
        <v>67</v>
      </c>
      <c r="AJ146" s="117">
        <f t="shared" ca="1" si="225"/>
        <v>24</v>
      </c>
      <c r="AK146" s="117">
        <f t="shared" ca="1" si="225"/>
        <v>39</v>
      </c>
      <c r="AL146" s="117">
        <f t="shared" ca="1" si="225"/>
        <v>16</v>
      </c>
      <c r="AM146" s="117">
        <f t="shared" ca="1" si="225"/>
        <v>41</v>
      </c>
      <c r="AN146" s="117">
        <f t="shared" ca="1" si="225"/>
        <v>47</v>
      </c>
      <c r="AO146" s="117">
        <f t="shared" ca="1" si="225"/>
        <v>76</v>
      </c>
      <c r="AP146" s="117">
        <f t="shared" ca="1" si="225"/>
        <v>36</v>
      </c>
      <c r="AQ146" s="117">
        <f t="shared" ca="1" si="225"/>
        <v>36</v>
      </c>
      <c r="AR146" s="117">
        <f t="shared" ca="1" si="225"/>
        <v>50</v>
      </c>
      <c r="AS146" s="117">
        <f t="shared" ca="1" si="225"/>
        <v>24</v>
      </c>
      <c r="AT146" s="117">
        <f t="shared" ca="1" si="225"/>
        <v>58</v>
      </c>
      <c r="AU146" s="117">
        <f t="shared" ca="1" si="225"/>
        <v>27</v>
      </c>
      <c r="AV146" s="117">
        <f t="shared" ca="1" si="225"/>
        <v>73</v>
      </c>
      <c r="AW146" s="117">
        <f t="shared" ca="1" si="225"/>
        <v>81</v>
      </c>
      <c r="AX146" s="117">
        <f t="shared" ca="1" si="225"/>
        <v>22</v>
      </c>
      <c r="AY146" s="117">
        <f t="shared" ca="1" si="225"/>
        <v>40</v>
      </c>
      <c r="AZ146" s="117">
        <f t="shared" ca="1" si="225"/>
        <v>14</v>
      </c>
      <c r="BA146" s="117">
        <f t="shared" ca="1" si="225"/>
        <v>64</v>
      </c>
      <c r="BB146" s="117">
        <f t="shared" ca="1" si="225"/>
        <v>53</v>
      </c>
      <c r="BC146" s="117">
        <f t="shared" ca="1" si="225"/>
        <v>68</v>
      </c>
      <c r="BD146" s="117">
        <f t="shared" ca="1" si="225"/>
        <v>20</v>
      </c>
      <c r="BE146" s="117">
        <f t="shared" ca="1" si="225"/>
        <v>29</v>
      </c>
      <c r="BF146" s="117">
        <f t="shared" ca="1" si="225"/>
        <v>40</v>
      </c>
      <c r="BG146" s="117">
        <f t="shared" ca="1" si="225"/>
        <v>70</v>
      </c>
      <c r="BH146" s="117">
        <f t="shared" ca="1" si="225"/>
        <v>17</v>
      </c>
      <c r="BI146" s="118">
        <f t="shared" ca="1" si="225"/>
        <v>65</v>
      </c>
    </row>
    <row r="147" spans="1:61" x14ac:dyDescent="0.2">
      <c r="A147" s="116">
        <v>47</v>
      </c>
      <c r="B147" s="119">
        <f ca="1">RANDBETWEEN(1,81-1)</f>
        <v>36</v>
      </c>
      <c r="C147" s="119">
        <f t="shared" ref="C147:BI147" ca="1" si="226">RANDBETWEEN(1,81-1)</f>
        <v>32</v>
      </c>
      <c r="D147" s="119">
        <f t="shared" ca="1" si="226"/>
        <v>55</v>
      </c>
      <c r="E147" s="119">
        <f t="shared" ca="1" si="226"/>
        <v>58</v>
      </c>
      <c r="F147" s="119">
        <f t="shared" ca="1" si="226"/>
        <v>21</v>
      </c>
      <c r="G147" s="119">
        <f t="shared" ca="1" si="226"/>
        <v>34</v>
      </c>
      <c r="H147" s="119">
        <f t="shared" ca="1" si="226"/>
        <v>31</v>
      </c>
      <c r="I147" s="119">
        <f t="shared" ca="1" si="226"/>
        <v>69</v>
      </c>
      <c r="J147" s="119">
        <f t="shared" ca="1" si="226"/>
        <v>17</v>
      </c>
      <c r="K147" s="119">
        <f t="shared" ca="1" si="226"/>
        <v>30</v>
      </c>
      <c r="L147" s="119">
        <f t="shared" ca="1" si="226"/>
        <v>75</v>
      </c>
      <c r="M147" s="119">
        <f t="shared" ca="1" si="226"/>
        <v>48</v>
      </c>
      <c r="N147" s="119">
        <f t="shared" ca="1" si="226"/>
        <v>26</v>
      </c>
      <c r="O147" s="119">
        <f t="shared" ca="1" si="226"/>
        <v>76</v>
      </c>
      <c r="P147" s="119">
        <f t="shared" ca="1" si="226"/>
        <v>73</v>
      </c>
      <c r="Q147" s="119">
        <f t="shared" ca="1" si="226"/>
        <v>17</v>
      </c>
      <c r="R147" s="119">
        <f t="shared" ca="1" si="226"/>
        <v>68</v>
      </c>
      <c r="S147" s="119">
        <f t="shared" ca="1" si="226"/>
        <v>30</v>
      </c>
      <c r="T147" s="119">
        <f t="shared" ca="1" si="226"/>
        <v>26</v>
      </c>
      <c r="U147" s="119">
        <f t="shared" ca="1" si="226"/>
        <v>15</v>
      </c>
      <c r="V147" s="119">
        <f t="shared" ca="1" si="226"/>
        <v>59</v>
      </c>
      <c r="W147" s="119">
        <f t="shared" ca="1" si="226"/>
        <v>70</v>
      </c>
      <c r="X147" s="119">
        <f t="shared" ca="1" si="226"/>
        <v>29</v>
      </c>
      <c r="Y147" s="119">
        <f t="shared" ca="1" si="226"/>
        <v>52</v>
      </c>
      <c r="Z147" s="119">
        <f t="shared" ca="1" si="226"/>
        <v>80</v>
      </c>
      <c r="AA147" s="119">
        <f t="shared" ca="1" si="226"/>
        <v>58</v>
      </c>
      <c r="AB147" s="119">
        <f t="shared" ca="1" si="226"/>
        <v>52</v>
      </c>
      <c r="AC147" s="119">
        <f t="shared" ca="1" si="226"/>
        <v>25</v>
      </c>
      <c r="AD147" s="119">
        <f t="shared" ca="1" si="226"/>
        <v>57</v>
      </c>
      <c r="AE147" s="119">
        <f t="shared" ca="1" si="226"/>
        <v>14</v>
      </c>
      <c r="AF147" s="119">
        <f t="shared" ca="1" si="226"/>
        <v>46</v>
      </c>
      <c r="AG147" s="119">
        <f t="shared" ca="1" si="226"/>
        <v>9</v>
      </c>
      <c r="AH147" s="119">
        <f t="shared" ca="1" si="226"/>
        <v>3</v>
      </c>
      <c r="AI147" s="119">
        <f t="shared" ca="1" si="226"/>
        <v>66</v>
      </c>
      <c r="AJ147" s="119">
        <f t="shared" ca="1" si="226"/>
        <v>27</v>
      </c>
      <c r="AK147" s="119">
        <f t="shared" ca="1" si="226"/>
        <v>64</v>
      </c>
      <c r="AL147" s="119">
        <f t="shared" ca="1" si="226"/>
        <v>43</v>
      </c>
      <c r="AM147" s="119">
        <f t="shared" ca="1" si="226"/>
        <v>27</v>
      </c>
      <c r="AN147" s="119">
        <f t="shared" ca="1" si="226"/>
        <v>55</v>
      </c>
      <c r="AO147" s="119">
        <f t="shared" ca="1" si="226"/>
        <v>74</v>
      </c>
      <c r="AP147" s="119">
        <f t="shared" ca="1" si="226"/>
        <v>32</v>
      </c>
      <c r="AQ147" s="119">
        <f t="shared" ca="1" si="226"/>
        <v>76</v>
      </c>
      <c r="AR147" s="119">
        <f t="shared" ca="1" si="226"/>
        <v>56</v>
      </c>
      <c r="AS147" s="119">
        <f t="shared" ca="1" si="226"/>
        <v>43</v>
      </c>
      <c r="AT147" s="119">
        <f t="shared" ca="1" si="226"/>
        <v>78</v>
      </c>
      <c r="AU147" s="119">
        <f t="shared" ca="1" si="226"/>
        <v>6</v>
      </c>
      <c r="AV147" s="119">
        <f t="shared" ca="1" si="226"/>
        <v>28</v>
      </c>
      <c r="AW147" s="119">
        <f t="shared" ca="1" si="226"/>
        <v>62</v>
      </c>
      <c r="AX147" s="119">
        <f t="shared" ca="1" si="226"/>
        <v>64</v>
      </c>
      <c r="AY147" s="119">
        <f t="shared" ca="1" si="226"/>
        <v>54</v>
      </c>
      <c r="AZ147" s="119">
        <f t="shared" ca="1" si="226"/>
        <v>38</v>
      </c>
      <c r="BA147" s="119">
        <f t="shared" ca="1" si="226"/>
        <v>43</v>
      </c>
      <c r="BB147" s="119">
        <f t="shared" ca="1" si="226"/>
        <v>56</v>
      </c>
      <c r="BC147" s="119">
        <f t="shared" ca="1" si="226"/>
        <v>59</v>
      </c>
      <c r="BD147" s="119">
        <f t="shared" ca="1" si="226"/>
        <v>7</v>
      </c>
      <c r="BE147" s="119">
        <f t="shared" ca="1" si="226"/>
        <v>29</v>
      </c>
      <c r="BF147" s="119">
        <f t="shared" ca="1" si="226"/>
        <v>35</v>
      </c>
      <c r="BG147" s="119">
        <f t="shared" ca="1" si="226"/>
        <v>68</v>
      </c>
      <c r="BH147" s="119">
        <f t="shared" ca="1" si="226"/>
        <v>13</v>
      </c>
      <c r="BI147" s="120">
        <f t="shared" ca="1" si="226"/>
        <v>25</v>
      </c>
    </row>
    <row r="148" spans="1:61" x14ac:dyDescent="0.2">
      <c r="A148" s="116">
        <v>48</v>
      </c>
      <c r="B148" s="117">
        <f ca="1">RANDBETWEEN(1,81-2)</f>
        <v>20</v>
      </c>
      <c r="C148" s="117">
        <f t="shared" ref="C148:BI148" ca="1" si="227">RANDBETWEEN(1,81-2)</f>
        <v>4</v>
      </c>
      <c r="D148" s="117">
        <f t="shared" ca="1" si="227"/>
        <v>50</v>
      </c>
      <c r="E148" s="117">
        <f t="shared" ca="1" si="227"/>
        <v>15</v>
      </c>
      <c r="F148" s="117">
        <f t="shared" ca="1" si="227"/>
        <v>68</v>
      </c>
      <c r="G148" s="117">
        <f t="shared" ca="1" si="227"/>
        <v>2</v>
      </c>
      <c r="H148" s="117">
        <f t="shared" ca="1" si="227"/>
        <v>15</v>
      </c>
      <c r="I148" s="117">
        <f t="shared" ca="1" si="227"/>
        <v>27</v>
      </c>
      <c r="J148" s="117">
        <f t="shared" ca="1" si="227"/>
        <v>29</v>
      </c>
      <c r="K148" s="117">
        <f t="shared" ca="1" si="227"/>
        <v>76</v>
      </c>
      <c r="L148" s="117">
        <f t="shared" ca="1" si="227"/>
        <v>30</v>
      </c>
      <c r="M148" s="117">
        <f t="shared" ca="1" si="227"/>
        <v>70</v>
      </c>
      <c r="N148" s="117">
        <f t="shared" ca="1" si="227"/>
        <v>50</v>
      </c>
      <c r="O148" s="117">
        <f t="shared" ca="1" si="227"/>
        <v>38</v>
      </c>
      <c r="P148" s="117">
        <f t="shared" ca="1" si="227"/>
        <v>58</v>
      </c>
      <c r="Q148" s="117">
        <f t="shared" ca="1" si="227"/>
        <v>27</v>
      </c>
      <c r="R148" s="117">
        <f t="shared" ca="1" si="227"/>
        <v>28</v>
      </c>
      <c r="S148" s="117">
        <f t="shared" ca="1" si="227"/>
        <v>41</v>
      </c>
      <c r="T148" s="117">
        <f t="shared" ca="1" si="227"/>
        <v>57</v>
      </c>
      <c r="U148" s="117">
        <f t="shared" ca="1" si="227"/>
        <v>66</v>
      </c>
      <c r="V148" s="117">
        <f t="shared" ca="1" si="227"/>
        <v>74</v>
      </c>
      <c r="W148" s="117">
        <f t="shared" ca="1" si="227"/>
        <v>32</v>
      </c>
      <c r="X148" s="117">
        <f t="shared" ca="1" si="227"/>
        <v>72</v>
      </c>
      <c r="Y148" s="117">
        <f t="shared" ca="1" si="227"/>
        <v>72</v>
      </c>
      <c r="Z148" s="117">
        <f t="shared" ca="1" si="227"/>
        <v>45</v>
      </c>
      <c r="AA148" s="117">
        <f t="shared" ca="1" si="227"/>
        <v>10</v>
      </c>
      <c r="AB148" s="117">
        <f t="shared" ca="1" si="227"/>
        <v>30</v>
      </c>
      <c r="AC148" s="117">
        <f t="shared" ca="1" si="227"/>
        <v>74</v>
      </c>
      <c r="AD148" s="117">
        <f t="shared" ca="1" si="227"/>
        <v>22</v>
      </c>
      <c r="AE148" s="117">
        <f t="shared" ca="1" si="227"/>
        <v>40</v>
      </c>
      <c r="AF148" s="117">
        <f t="shared" ca="1" si="227"/>
        <v>20</v>
      </c>
      <c r="AG148" s="117">
        <f t="shared" ca="1" si="227"/>
        <v>51</v>
      </c>
      <c r="AH148" s="117">
        <f t="shared" ca="1" si="227"/>
        <v>53</v>
      </c>
      <c r="AI148" s="117">
        <f t="shared" ca="1" si="227"/>
        <v>43</v>
      </c>
      <c r="AJ148" s="117">
        <f t="shared" ca="1" si="227"/>
        <v>50</v>
      </c>
      <c r="AK148" s="117">
        <f t="shared" ca="1" si="227"/>
        <v>38</v>
      </c>
      <c r="AL148" s="117">
        <f t="shared" ca="1" si="227"/>
        <v>10</v>
      </c>
      <c r="AM148" s="117">
        <f t="shared" ca="1" si="227"/>
        <v>34</v>
      </c>
      <c r="AN148" s="117">
        <f t="shared" ca="1" si="227"/>
        <v>14</v>
      </c>
      <c r="AO148" s="117">
        <f t="shared" ca="1" si="227"/>
        <v>36</v>
      </c>
      <c r="AP148" s="117">
        <f t="shared" ca="1" si="227"/>
        <v>44</v>
      </c>
      <c r="AQ148" s="117">
        <f t="shared" ca="1" si="227"/>
        <v>71</v>
      </c>
      <c r="AR148" s="117">
        <f t="shared" ca="1" si="227"/>
        <v>43</v>
      </c>
      <c r="AS148" s="117">
        <f t="shared" ca="1" si="227"/>
        <v>73</v>
      </c>
      <c r="AT148" s="117">
        <f t="shared" ca="1" si="227"/>
        <v>70</v>
      </c>
      <c r="AU148" s="117">
        <f t="shared" ca="1" si="227"/>
        <v>38</v>
      </c>
      <c r="AV148" s="117">
        <f t="shared" ca="1" si="227"/>
        <v>44</v>
      </c>
      <c r="AW148" s="117">
        <f t="shared" ca="1" si="227"/>
        <v>20</v>
      </c>
      <c r="AX148" s="117">
        <f t="shared" ca="1" si="227"/>
        <v>43</v>
      </c>
      <c r="AY148" s="117">
        <f t="shared" ca="1" si="227"/>
        <v>65</v>
      </c>
      <c r="AZ148" s="117">
        <f t="shared" ca="1" si="227"/>
        <v>32</v>
      </c>
      <c r="BA148" s="117">
        <f t="shared" ca="1" si="227"/>
        <v>78</v>
      </c>
      <c r="BB148" s="117">
        <f t="shared" ca="1" si="227"/>
        <v>46</v>
      </c>
      <c r="BC148" s="117">
        <f t="shared" ca="1" si="227"/>
        <v>11</v>
      </c>
      <c r="BD148" s="117">
        <f t="shared" ca="1" si="227"/>
        <v>17</v>
      </c>
      <c r="BE148" s="117">
        <f t="shared" ca="1" si="227"/>
        <v>52</v>
      </c>
      <c r="BF148" s="117">
        <f t="shared" ca="1" si="227"/>
        <v>63</v>
      </c>
      <c r="BG148" s="117">
        <f t="shared" ca="1" si="227"/>
        <v>70</v>
      </c>
      <c r="BH148" s="117">
        <f t="shared" ca="1" si="227"/>
        <v>52</v>
      </c>
      <c r="BI148" s="118">
        <f t="shared" ca="1" si="227"/>
        <v>42</v>
      </c>
    </row>
    <row r="149" spans="1:61" x14ac:dyDescent="0.2">
      <c r="A149" s="116">
        <v>49</v>
      </c>
      <c r="B149" s="119">
        <f ca="1">RANDBETWEEN(1,81)</f>
        <v>37</v>
      </c>
      <c r="C149" s="119">
        <f t="shared" ref="C149:BI149" ca="1" si="228">RANDBETWEEN(1,81)</f>
        <v>44</v>
      </c>
      <c r="D149" s="119">
        <f t="shared" ca="1" si="228"/>
        <v>51</v>
      </c>
      <c r="E149" s="119">
        <f t="shared" ca="1" si="228"/>
        <v>44</v>
      </c>
      <c r="F149" s="119">
        <f t="shared" ca="1" si="228"/>
        <v>45</v>
      </c>
      <c r="G149" s="119">
        <f t="shared" ca="1" si="228"/>
        <v>19</v>
      </c>
      <c r="H149" s="119">
        <f t="shared" ca="1" si="228"/>
        <v>32</v>
      </c>
      <c r="I149" s="119">
        <f t="shared" ca="1" si="228"/>
        <v>52</v>
      </c>
      <c r="J149" s="119">
        <f t="shared" ca="1" si="228"/>
        <v>16</v>
      </c>
      <c r="K149" s="119">
        <f t="shared" ca="1" si="228"/>
        <v>64</v>
      </c>
      <c r="L149" s="119">
        <f t="shared" ca="1" si="228"/>
        <v>10</v>
      </c>
      <c r="M149" s="119">
        <f t="shared" ca="1" si="228"/>
        <v>33</v>
      </c>
      <c r="N149" s="119">
        <f t="shared" ca="1" si="228"/>
        <v>10</v>
      </c>
      <c r="O149" s="119">
        <f t="shared" ca="1" si="228"/>
        <v>40</v>
      </c>
      <c r="P149" s="119">
        <f t="shared" ca="1" si="228"/>
        <v>21</v>
      </c>
      <c r="Q149" s="119">
        <f t="shared" ca="1" si="228"/>
        <v>81</v>
      </c>
      <c r="R149" s="119">
        <f t="shared" ca="1" si="228"/>
        <v>14</v>
      </c>
      <c r="S149" s="119">
        <f t="shared" ca="1" si="228"/>
        <v>55</v>
      </c>
      <c r="T149" s="119">
        <f t="shared" ca="1" si="228"/>
        <v>46</v>
      </c>
      <c r="U149" s="119">
        <f t="shared" ca="1" si="228"/>
        <v>44</v>
      </c>
      <c r="V149" s="119">
        <f t="shared" ca="1" si="228"/>
        <v>4</v>
      </c>
      <c r="W149" s="119">
        <f t="shared" ca="1" si="228"/>
        <v>71</v>
      </c>
      <c r="X149" s="119">
        <f t="shared" ca="1" si="228"/>
        <v>74</v>
      </c>
      <c r="Y149" s="119">
        <f t="shared" ca="1" si="228"/>
        <v>50</v>
      </c>
      <c r="Z149" s="119">
        <f t="shared" ca="1" si="228"/>
        <v>8</v>
      </c>
      <c r="AA149" s="119">
        <f t="shared" ca="1" si="228"/>
        <v>79</v>
      </c>
      <c r="AB149" s="119">
        <f t="shared" ca="1" si="228"/>
        <v>26</v>
      </c>
      <c r="AC149" s="119">
        <f t="shared" ca="1" si="228"/>
        <v>37</v>
      </c>
      <c r="AD149" s="119">
        <f t="shared" ca="1" si="228"/>
        <v>59</v>
      </c>
      <c r="AE149" s="119">
        <f t="shared" ca="1" si="228"/>
        <v>52</v>
      </c>
      <c r="AF149" s="119">
        <f t="shared" ca="1" si="228"/>
        <v>81</v>
      </c>
      <c r="AG149" s="119">
        <f t="shared" ca="1" si="228"/>
        <v>29</v>
      </c>
      <c r="AH149" s="119">
        <f t="shared" ca="1" si="228"/>
        <v>19</v>
      </c>
      <c r="AI149" s="119">
        <f t="shared" ca="1" si="228"/>
        <v>12</v>
      </c>
      <c r="AJ149" s="119">
        <f t="shared" ca="1" si="228"/>
        <v>10</v>
      </c>
      <c r="AK149" s="119">
        <f t="shared" ca="1" si="228"/>
        <v>43</v>
      </c>
      <c r="AL149" s="119">
        <f t="shared" ca="1" si="228"/>
        <v>41</v>
      </c>
      <c r="AM149" s="119">
        <f t="shared" ca="1" si="228"/>
        <v>68</v>
      </c>
      <c r="AN149" s="119">
        <f t="shared" ca="1" si="228"/>
        <v>14</v>
      </c>
      <c r="AO149" s="119">
        <f t="shared" ca="1" si="228"/>
        <v>18</v>
      </c>
      <c r="AP149" s="119">
        <f t="shared" ca="1" si="228"/>
        <v>11</v>
      </c>
      <c r="AQ149" s="119">
        <f t="shared" ca="1" si="228"/>
        <v>66</v>
      </c>
      <c r="AR149" s="119">
        <f t="shared" ca="1" si="228"/>
        <v>31</v>
      </c>
      <c r="AS149" s="119">
        <f t="shared" ca="1" si="228"/>
        <v>69</v>
      </c>
      <c r="AT149" s="119">
        <f t="shared" ca="1" si="228"/>
        <v>57</v>
      </c>
      <c r="AU149" s="119">
        <f t="shared" ca="1" si="228"/>
        <v>56</v>
      </c>
      <c r="AV149" s="119">
        <f t="shared" ca="1" si="228"/>
        <v>68</v>
      </c>
      <c r="AW149" s="119">
        <f t="shared" ca="1" si="228"/>
        <v>27</v>
      </c>
      <c r="AX149" s="119">
        <f t="shared" ca="1" si="228"/>
        <v>16</v>
      </c>
      <c r="AY149" s="119">
        <f t="shared" ca="1" si="228"/>
        <v>38</v>
      </c>
      <c r="AZ149" s="119">
        <f t="shared" ca="1" si="228"/>
        <v>79</v>
      </c>
      <c r="BA149" s="119">
        <f t="shared" ca="1" si="228"/>
        <v>69</v>
      </c>
      <c r="BB149" s="119">
        <f t="shared" ca="1" si="228"/>
        <v>50</v>
      </c>
      <c r="BC149" s="119">
        <f t="shared" ca="1" si="228"/>
        <v>55</v>
      </c>
      <c r="BD149" s="119">
        <f t="shared" ca="1" si="228"/>
        <v>23</v>
      </c>
      <c r="BE149" s="119">
        <f t="shared" ca="1" si="228"/>
        <v>58</v>
      </c>
      <c r="BF149" s="119">
        <f t="shared" ca="1" si="228"/>
        <v>35</v>
      </c>
      <c r="BG149" s="119">
        <f t="shared" ca="1" si="228"/>
        <v>77</v>
      </c>
      <c r="BH149" s="119">
        <f t="shared" ca="1" si="228"/>
        <v>23</v>
      </c>
      <c r="BI149" s="120">
        <f t="shared" ca="1" si="228"/>
        <v>67</v>
      </c>
    </row>
    <row r="150" spans="1:61" x14ac:dyDescent="0.2">
      <c r="A150" s="116">
        <v>50</v>
      </c>
      <c r="B150" s="117">
        <f ca="1">RANDBETWEEN(1,81-1)</f>
        <v>3</v>
      </c>
      <c r="C150" s="117">
        <f t="shared" ref="C150:BI150" ca="1" si="229">RANDBETWEEN(1,81-1)</f>
        <v>35</v>
      </c>
      <c r="D150" s="117">
        <f t="shared" ca="1" si="229"/>
        <v>13</v>
      </c>
      <c r="E150" s="117">
        <f t="shared" ca="1" si="229"/>
        <v>26</v>
      </c>
      <c r="F150" s="117">
        <f t="shared" ca="1" si="229"/>
        <v>22</v>
      </c>
      <c r="G150" s="117">
        <f t="shared" ca="1" si="229"/>
        <v>78</v>
      </c>
      <c r="H150" s="117">
        <f t="shared" ca="1" si="229"/>
        <v>69</v>
      </c>
      <c r="I150" s="117">
        <f t="shared" ca="1" si="229"/>
        <v>72</v>
      </c>
      <c r="J150" s="117">
        <f t="shared" ca="1" si="229"/>
        <v>29</v>
      </c>
      <c r="K150" s="117">
        <f t="shared" ca="1" si="229"/>
        <v>9</v>
      </c>
      <c r="L150" s="117">
        <f t="shared" ca="1" si="229"/>
        <v>8</v>
      </c>
      <c r="M150" s="117">
        <f t="shared" ca="1" si="229"/>
        <v>50</v>
      </c>
      <c r="N150" s="117">
        <f t="shared" ca="1" si="229"/>
        <v>12</v>
      </c>
      <c r="O150" s="117">
        <f t="shared" ca="1" si="229"/>
        <v>4</v>
      </c>
      <c r="P150" s="117">
        <f t="shared" ca="1" si="229"/>
        <v>21</v>
      </c>
      <c r="Q150" s="117">
        <f t="shared" ca="1" si="229"/>
        <v>54</v>
      </c>
      <c r="R150" s="117">
        <f t="shared" ca="1" si="229"/>
        <v>56</v>
      </c>
      <c r="S150" s="117">
        <f t="shared" ca="1" si="229"/>
        <v>22</v>
      </c>
      <c r="T150" s="117">
        <f t="shared" ca="1" si="229"/>
        <v>48</v>
      </c>
      <c r="U150" s="117">
        <f t="shared" ca="1" si="229"/>
        <v>79</v>
      </c>
      <c r="V150" s="117">
        <f t="shared" ca="1" si="229"/>
        <v>65</v>
      </c>
      <c r="W150" s="117">
        <f t="shared" ca="1" si="229"/>
        <v>14</v>
      </c>
      <c r="X150" s="117">
        <f t="shared" ca="1" si="229"/>
        <v>3</v>
      </c>
      <c r="Y150" s="117">
        <f t="shared" ca="1" si="229"/>
        <v>3</v>
      </c>
      <c r="Z150" s="117">
        <f t="shared" ca="1" si="229"/>
        <v>73</v>
      </c>
      <c r="AA150" s="117">
        <f t="shared" ca="1" si="229"/>
        <v>77</v>
      </c>
      <c r="AB150" s="117">
        <f t="shared" ca="1" si="229"/>
        <v>44</v>
      </c>
      <c r="AC150" s="117">
        <f t="shared" ca="1" si="229"/>
        <v>80</v>
      </c>
      <c r="AD150" s="117">
        <f t="shared" ca="1" si="229"/>
        <v>48</v>
      </c>
      <c r="AE150" s="117">
        <f t="shared" ca="1" si="229"/>
        <v>26</v>
      </c>
      <c r="AF150" s="117">
        <f t="shared" ca="1" si="229"/>
        <v>9</v>
      </c>
      <c r="AG150" s="117">
        <f t="shared" ca="1" si="229"/>
        <v>58</v>
      </c>
      <c r="AH150" s="117">
        <f t="shared" ca="1" si="229"/>
        <v>52</v>
      </c>
      <c r="AI150" s="117">
        <f t="shared" ca="1" si="229"/>
        <v>11</v>
      </c>
      <c r="AJ150" s="117">
        <f t="shared" ca="1" si="229"/>
        <v>42</v>
      </c>
      <c r="AK150" s="117">
        <f t="shared" ca="1" si="229"/>
        <v>65</v>
      </c>
      <c r="AL150" s="117">
        <f t="shared" ca="1" si="229"/>
        <v>45</v>
      </c>
      <c r="AM150" s="117">
        <f t="shared" ca="1" si="229"/>
        <v>31</v>
      </c>
      <c r="AN150" s="117">
        <f t="shared" ca="1" si="229"/>
        <v>36</v>
      </c>
      <c r="AO150" s="117">
        <f t="shared" ca="1" si="229"/>
        <v>4</v>
      </c>
      <c r="AP150" s="117">
        <f t="shared" ca="1" si="229"/>
        <v>54</v>
      </c>
      <c r="AQ150" s="117">
        <f t="shared" ca="1" si="229"/>
        <v>24</v>
      </c>
      <c r="AR150" s="117">
        <f t="shared" ca="1" si="229"/>
        <v>27</v>
      </c>
      <c r="AS150" s="117">
        <f t="shared" ca="1" si="229"/>
        <v>1</v>
      </c>
      <c r="AT150" s="117">
        <f t="shared" ca="1" si="229"/>
        <v>53</v>
      </c>
      <c r="AU150" s="117">
        <f t="shared" ca="1" si="229"/>
        <v>59</v>
      </c>
      <c r="AV150" s="117">
        <f t="shared" ca="1" si="229"/>
        <v>65</v>
      </c>
      <c r="AW150" s="117">
        <f t="shared" ca="1" si="229"/>
        <v>9</v>
      </c>
      <c r="AX150" s="117">
        <f t="shared" ca="1" si="229"/>
        <v>35</v>
      </c>
      <c r="AY150" s="117">
        <f t="shared" ca="1" si="229"/>
        <v>22</v>
      </c>
      <c r="AZ150" s="117">
        <f t="shared" ca="1" si="229"/>
        <v>13</v>
      </c>
      <c r="BA150" s="117">
        <f t="shared" ca="1" si="229"/>
        <v>62</v>
      </c>
      <c r="BB150" s="117">
        <f t="shared" ca="1" si="229"/>
        <v>22</v>
      </c>
      <c r="BC150" s="117">
        <f t="shared" ca="1" si="229"/>
        <v>57</v>
      </c>
      <c r="BD150" s="117">
        <f t="shared" ca="1" si="229"/>
        <v>30</v>
      </c>
      <c r="BE150" s="117">
        <f t="shared" ca="1" si="229"/>
        <v>76</v>
      </c>
      <c r="BF150" s="117">
        <f t="shared" ca="1" si="229"/>
        <v>65</v>
      </c>
      <c r="BG150" s="117">
        <f t="shared" ca="1" si="229"/>
        <v>69</v>
      </c>
      <c r="BH150" s="117">
        <f t="shared" ca="1" si="229"/>
        <v>58</v>
      </c>
      <c r="BI150" s="118">
        <f t="shared" ca="1" si="229"/>
        <v>67</v>
      </c>
    </row>
    <row r="151" spans="1:61" x14ac:dyDescent="0.2">
      <c r="A151" s="116">
        <v>51</v>
      </c>
      <c r="B151" s="119">
        <f ca="1">RANDBETWEEN(1,81-2)</f>
        <v>32</v>
      </c>
      <c r="C151" s="119">
        <f t="shared" ref="C151:BI151" ca="1" si="230">RANDBETWEEN(1,81-2)</f>
        <v>64</v>
      </c>
      <c r="D151" s="119">
        <f t="shared" ca="1" si="230"/>
        <v>46</v>
      </c>
      <c r="E151" s="119">
        <f t="shared" ca="1" si="230"/>
        <v>9</v>
      </c>
      <c r="F151" s="119">
        <f t="shared" ca="1" si="230"/>
        <v>60</v>
      </c>
      <c r="G151" s="119">
        <f t="shared" ca="1" si="230"/>
        <v>50</v>
      </c>
      <c r="H151" s="119">
        <f t="shared" ca="1" si="230"/>
        <v>57</v>
      </c>
      <c r="I151" s="119">
        <f t="shared" ca="1" si="230"/>
        <v>53</v>
      </c>
      <c r="J151" s="119">
        <f t="shared" ca="1" si="230"/>
        <v>47</v>
      </c>
      <c r="K151" s="119">
        <f t="shared" ca="1" si="230"/>
        <v>43</v>
      </c>
      <c r="L151" s="119">
        <f t="shared" ca="1" si="230"/>
        <v>7</v>
      </c>
      <c r="M151" s="119">
        <f t="shared" ca="1" si="230"/>
        <v>33</v>
      </c>
      <c r="N151" s="119">
        <f t="shared" ca="1" si="230"/>
        <v>68</v>
      </c>
      <c r="O151" s="119">
        <f t="shared" ca="1" si="230"/>
        <v>65</v>
      </c>
      <c r="P151" s="119">
        <f t="shared" ca="1" si="230"/>
        <v>54</v>
      </c>
      <c r="Q151" s="119">
        <f t="shared" ca="1" si="230"/>
        <v>67</v>
      </c>
      <c r="R151" s="119">
        <f t="shared" ca="1" si="230"/>
        <v>5</v>
      </c>
      <c r="S151" s="119">
        <f t="shared" ca="1" si="230"/>
        <v>70</v>
      </c>
      <c r="T151" s="119">
        <f t="shared" ca="1" si="230"/>
        <v>14</v>
      </c>
      <c r="U151" s="119">
        <f t="shared" ca="1" si="230"/>
        <v>37</v>
      </c>
      <c r="V151" s="119">
        <f t="shared" ca="1" si="230"/>
        <v>43</v>
      </c>
      <c r="W151" s="119">
        <f t="shared" ca="1" si="230"/>
        <v>35</v>
      </c>
      <c r="X151" s="119">
        <f t="shared" ca="1" si="230"/>
        <v>73</v>
      </c>
      <c r="Y151" s="119">
        <f t="shared" ca="1" si="230"/>
        <v>14</v>
      </c>
      <c r="Z151" s="119">
        <f t="shared" ca="1" si="230"/>
        <v>9</v>
      </c>
      <c r="AA151" s="119">
        <f t="shared" ca="1" si="230"/>
        <v>18</v>
      </c>
      <c r="AB151" s="119">
        <f t="shared" ca="1" si="230"/>
        <v>54</v>
      </c>
      <c r="AC151" s="119">
        <f t="shared" ca="1" si="230"/>
        <v>25</v>
      </c>
      <c r="AD151" s="119">
        <f t="shared" ca="1" si="230"/>
        <v>15</v>
      </c>
      <c r="AE151" s="119">
        <f t="shared" ca="1" si="230"/>
        <v>38</v>
      </c>
      <c r="AF151" s="119">
        <f t="shared" ca="1" si="230"/>
        <v>71</v>
      </c>
      <c r="AG151" s="119">
        <f t="shared" ca="1" si="230"/>
        <v>35</v>
      </c>
      <c r="AH151" s="119">
        <f t="shared" ca="1" si="230"/>
        <v>43</v>
      </c>
      <c r="AI151" s="119">
        <f t="shared" ca="1" si="230"/>
        <v>37</v>
      </c>
      <c r="AJ151" s="119">
        <f t="shared" ca="1" si="230"/>
        <v>35</v>
      </c>
      <c r="AK151" s="119">
        <f t="shared" ca="1" si="230"/>
        <v>29</v>
      </c>
      <c r="AL151" s="119">
        <f t="shared" ca="1" si="230"/>
        <v>62</v>
      </c>
      <c r="AM151" s="119">
        <f t="shared" ca="1" si="230"/>
        <v>20</v>
      </c>
      <c r="AN151" s="119">
        <f t="shared" ca="1" si="230"/>
        <v>18</v>
      </c>
      <c r="AO151" s="119">
        <f t="shared" ca="1" si="230"/>
        <v>33</v>
      </c>
      <c r="AP151" s="119">
        <f t="shared" ca="1" si="230"/>
        <v>7</v>
      </c>
      <c r="AQ151" s="119">
        <f t="shared" ca="1" si="230"/>
        <v>49</v>
      </c>
      <c r="AR151" s="119">
        <f t="shared" ca="1" si="230"/>
        <v>70</v>
      </c>
      <c r="AS151" s="119">
        <f t="shared" ca="1" si="230"/>
        <v>34</v>
      </c>
      <c r="AT151" s="119">
        <f t="shared" ca="1" si="230"/>
        <v>51</v>
      </c>
      <c r="AU151" s="119">
        <f t="shared" ca="1" si="230"/>
        <v>49</v>
      </c>
      <c r="AV151" s="119">
        <f t="shared" ca="1" si="230"/>
        <v>43</v>
      </c>
      <c r="AW151" s="119">
        <f t="shared" ca="1" si="230"/>
        <v>4</v>
      </c>
      <c r="AX151" s="119">
        <f t="shared" ca="1" si="230"/>
        <v>2</v>
      </c>
      <c r="AY151" s="119">
        <f t="shared" ca="1" si="230"/>
        <v>60</v>
      </c>
      <c r="AZ151" s="119">
        <f t="shared" ca="1" si="230"/>
        <v>38</v>
      </c>
      <c r="BA151" s="119">
        <f t="shared" ca="1" si="230"/>
        <v>15</v>
      </c>
      <c r="BB151" s="119">
        <f t="shared" ca="1" si="230"/>
        <v>51</v>
      </c>
      <c r="BC151" s="119">
        <f t="shared" ca="1" si="230"/>
        <v>23</v>
      </c>
      <c r="BD151" s="119">
        <f t="shared" ca="1" si="230"/>
        <v>35</v>
      </c>
      <c r="BE151" s="119">
        <f t="shared" ca="1" si="230"/>
        <v>40</v>
      </c>
      <c r="BF151" s="119">
        <f t="shared" ca="1" si="230"/>
        <v>16</v>
      </c>
      <c r="BG151" s="119">
        <f t="shared" ca="1" si="230"/>
        <v>31</v>
      </c>
      <c r="BH151" s="119">
        <f t="shared" ca="1" si="230"/>
        <v>27</v>
      </c>
      <c r="BI151" s="120">
        <f t="shared" ca="1" si="230"/>
        <v>37</v>
      </c>
    </row>
    <row r="152" spans="1:61" x14ac:dyDescent="0.2">
      <c r="A152" s="116">
        <v>52</v>
      </c>
      <c r="B152" s="117">
        <f ca="1">RANDBETWEEN(1,81)</f>
        <v>62</v>
      </c>
      <c r="C152" s="117">
        <f t="shared" ref="C152:BI152" ca="1" si="231">RANDBETWEEN(1,81)</f>
        <v>76</v>
      </c>
      <c r="D152" s="117">
        <f t="shared" ca="1" si="231"/>
        <v>18</v>
      </c>
      <c r="E152" s="117">
        <f t="shared" ca="1" si="231"/>
        <v>6</v>
      </c>
      <c r="F152" s="117">
        <f t="shared" ca="1" si="231"/>
        <v>75</v>
      </c>
      <c r="G152" s="117">
        <f t="shared" ca="1" si="231"/>
        <v>28</v>
      </c>
      <c r="H152" s="117">
        <f t="shared" ca="1" si="231"/>
        <v>57</v>
      </c>
      <c r="I152" s="117">
        <f t="shared" ca="1" si="231"/>
        <v>70</v>
      </c>
      <c r="J152" s="117">
        <f t="shared" ca="1" si="231"/>
        <v>12</v>
      </c>
      <c r="K152" s="117">
        <f t="shared" ca="1" si="231"/>
        <v>39</v>
      </c>
      <c r="L152" s="117">
        <f t="shared" ca="1" si="231"/>
        <v>11</v>
      </c>
      <c r="M152" s="117">
        <f t="shared" ca="1" si="231"/>
        <v>18</v>
      </c>
      <c r="N152" s="117">
        <f t="shared" ca="1" si="231"/>
        <v>15</v>
      </c>
      <c r="O152" s="117">
        <f t="shared" ca="1" si="231"/>
        <v>56</v>
      </c>
      <c r="P152" s="117">
        <f t="shared" ca="1" si="231"/>
        <v>20</v>
      </c>
      <c r="Q152" s="117">
        <f t="shared" ca="1" si="231"/>
        <v>80</v>
      </c>
      <c r="R152" s="117">
        <f t="shared" ca="1" si="231"/>
        <v>14</v>
      </c>
      <c r="S152" s="117">
        <f t="shared" ca="1" si="231"/>
        <v>14</v>
      </c>
      <c r="T152" s="117">
        <f t="shared" ca="1" si="231"/>
        <v>33</v>
      </c>
      <c r="U152" s="117">
        <f t="shared" ca="1" si="231"/>
        <v>34</v>
      </c>
      <c r="V152" s="117">
        <f t="shared" ca="1" si="231"/>
        <v>72</v>
      </c>
      <c r="W152" s="117">
        <f t="shared" ca="1" si="231"/>
        <v>72</v>
      </c>
      <c r="X152" s="117">
        <f t="shared" ca="1" si="231"/>
        <v>79</v>
      </c>
      <c r="Y152" s="117">
        <f t="shared" ca="1" si="231"/>
        <v>61</v>
      </c>
      <c r="Z152" s="117">
        <f t="shared" ca="1" si="231"/>
        <v>63</v>
      </c>
      <c r="AA152" s="117">
        <f t="shared" ca="1" si="231"/>
        <v>50</v>
      </c>
      <c r="AB152" s="117">
        <f t="shared" ca="1" si="231"/>
        <v>69</v>
      </c>
      <c r="AC152" s="117">
        <f t="shared" ca="1" si="231"/>
        <v>76</v>
      </c>
      <c r="AD152" s="117">
        <f t="shared" ca="1" si="231"/>
        <v>51</v>
      </c>
      <c r="AE152" s="117">
        <f t="shared" ca="1" si="231"/>
        <v>50</v>
      </c>
      <c r="AF152" s="117">
        <f t="shared" ca="1" si="231"/>
        <v>60</v>
      </c>
      <c r="AG152" s="117">
        <f t="shared" ca="1" si="231"/>
        <v>5</v>
      </c>
      <c r="AH152" s="117">
        <f t="shared" ca="1" si="231"/>
        <v>4</v>
      </c>
      <c r="AI152" s="117">
        <f t="shared" ca="1" si="231"/>
        <v>61</v>
      </c>
      <c r="AJ152" s="117">
        <f t="shared" ca="1" si="231"/>
        <v>66</v>
      </c>
      <c r="AK152" s="117">
        <f t="shared" ca="1" si="231"/>
        <v>18</v>
      </c>
      <c r="AL152" s="117">
        <f t="shared" ca="1" si="231"/>
        <v>22</v>
      </c>
      <c r="AM152" s="117">
        <f t="shared" ca="1" si="231"/>
        <v>1</v>
      </c>
      <c r="AN152" s="117">
        <f t="shared" ca="1" si="231"/>
        <v>10</v>
      </c>
      <c r="AO152" s="117">
        <f t="shared" ca="1" si="231"/>
        <v>64</v>
      </c>
      <c r="AP152" s="117">
        <f t="shared" ca="1" si="231"/>
        <v>10</v>
      </c>
      <c r="AQ152" s="117">
        <f t="shared" ca="1" si="231"/>
        <v>43</v>
      </c>
      <c r="AR152" s="117">
        <f t="shared" ca="1" si="231"/>
        <v>60</v>
      </c>
      <c r="AS152" s="117">
        <f t="shared" ca="1" si="231"/>
        <v>49</v>
      </c>
      <c r="AT152" s="117">
        <f t="shared" ca="1" si="231"/>
        <v>29</v>
      </c>
      <c r="AU152" s="117">
        <f t="shared" ca="1" si="231"/>
        <v>65</v>
      </c>
      <c r="AV152" s="117">
        <f t="shared" ca="1" si="231"/>
        <v>12</v>
      </c>
      <c r="AW152" s="117">
        <f t="shared" ca="1" si="231"/>
        <v>40</v>
      </c>
      <c r="AX152" s="117">
        <f t="shared" ca="1" si="231"/>
        <v>34</v>
      </c>
      <c r="AY152" s="117">
        <f t="shared" ca="1" si="231"/>
        <v>24</v>
      </c>
      <c r="AZ152" s="117">
        <f t="shared" ca="1" si="231"/>
        <v>72</v>
      </c>
      <c r="BA152" s="117">
        <f t="shared" ca="1" si="231"/>
        <v>7</v>
      </c>
      <c r="BB152" s="117">
        <f t="shared" ca="1" si="231"/>
        <v>11</v>
      </c>
      <c r="BC152" s="117">
        <f t="shared" ca="1" si="231"/>
        <v>19</v>
      </c>
      <c r="BD152" s="117">
        <f t="shared" ca="1" si="231"/>
        <v>17</v>
      </c>
      <c r="BE152" s="117">
        <f t="shared" ca="1" si="231"/>
        <v>6</v>
      </c>
      <c r="BF152" s="117">
        <f t="shared" ca="1" si="231"/>
        <v>35</v>
      </c>
      <c r="BG152" s="117">
        <f t="shared" ca="1" si="231"/>
        <v>2</v>
      </c>
      <c r="BH152" s="117">
        <f t="shared" ca="1" si="231"/>
        <v>52</v>
      </c>
      <c r="BI152" s="118">
        <f t="shared" ca="1" si="231"/>
        <v>36</v>
      </c>
    </row>
    <row r="153" spans="1:61" x14ac:dyDescent="0.2">
      <c r="A153" s="116">
        <v>53</v>
      </c>
      <c r="B153" s="119">
        <f ca="1">RANDBETWEEN(1,81-1)</f>
        <v>60</v>
      </c>
      <c r="C153" s="119">
        <f t="shared" ref="C153:BI153" ca="1" si="232">RANDBETWEEN(1,81-1)</f>
        <v>43</v>
      </c>
      <c r="D153" s="119">
        <f t="shared" ca="1" si="232"/>
        <v>59</v>
      </c>
      <c r="E153" s="119">
        <f t="shared" ca="1" si="232"/>
        <v>38</v>
      </c>
      <c r="F153" s="119">
        <f t="shared" ca="1" si="232"/>
        <v>59</v>
      </c>
      <c r="G153" s="119">
        <f t="shared" ca="1" si="232"/>
        <v>38</v>
      </c>
      <c r="H153" s="119">
        <f t="shared" ca="1" si="232"/>
        <v>51</v>
      </c>
      <c r="I153" s="119">
        <f t="shared" ca="1" si="232"/>
        <v>32</v>
      </c>
      <c r="J153" s="119">
        <f t="shared" ca="1" si="232"/>
        <v>75</v>
      </c>
      <c r="K153" s="119">
        <f t="shared" ca="1" si="232"/>
        <v>2</v>
      </c>
      <c r="L153" s="119">
        <f t="shared" ca="1" si="232"/>
        <v>51</v>
      </c>
      <c r="M153" s="119">
        <f t="shared" ca="1" si="232"/>
        <v>21</v>
      </c>
      <c r="N153" s="119">
        <f t="shared" ca="1" si="232"/>
        <v>4</v>
      </c>
      <c r="O153" s="119">
        <f t="shared" ca="1" si="232"/>
        <v>43</v>
      </c>
      <c r="P153" s="119">
        <f t="shared" ca="1" si="232"/>
        <v>70</v>
      </c>
      <c r="Q153" s="119">
        <f t="shared" ca="1" si="232"/>
        <v>50</v>
      </c>
      <c r="R153" s="119">
        <f t="shared" ca="1" si="232"/>
        <v>30</v>
      </c>
      <c r="S153" s="119">
        <f t="shared" ca="1" si="232"/>
        <v>59</v>
      </c>
      <c r="T153" s="119">
        <f t="shared" ca="1" si="232"/>
        <v>13</v>
      </c>
      <c r="U153" s="119">
        <f t="shared" ca="1" si="232"/>
        <v>7</v>
      </c>
      <c r="V153" s="119">
        <f t="shared" ca="1" si="232"/>
        <v>7</v>
      </c>
      <c r="W153" s="119">
        <f t="shared" ca="1" si="232"/>
        <v>44</v>
      </c>
      <c r="X153" s="119">
        <f t="shared" ca="1" si="232"/>
        <v>56</v>
      </c>
      <c r="Y153" s="119">
        <f t="shared" ca="1" si="232"/>
        <v>29</v>
      </c>
      <c r="Z153" s="119">
        <f t="shared" ca="1" si="232"/>
        <v>60</v>
      </c>
      <c r="AA153" s="119">
        <f t="shared" ca="1" si="232"/>
        <v>56</v>
      </c>
      <c r="AB153" s="119">
        <f t="shared" ca="1" si="232"/>
        <v>77</v>
      </c>
      <c r="AC153" s="119">
        <f t="shared" ca="1" si="232"/>
        <v>22</v>
      </c>
      <c r="AD153" s="119">
        <f t="shared" ca="1" si="232"/>
        <v>40</v>
      </c>
      <c r="AE153" s="119">
        <f t="shared" ca="1" si="232"/>
        <v>72</v>
      </c>
      <c r="AF153" s="119">
        <f t="shared" ca="1" si="232"/>
        <v>48</v>
      </c>
      <c r="AG153" s="119">
        <f t="shared" ca="1" si="232"/>
        <v>14</v>
      </c>
      <c r="AH153" s="119">
        <f t="shared" ca="1" si="232"/>
        <v>6</v>
      </c>
      <c r="AI153" s="119">
        <f t="shared" ca="1" si="232"/>
        <v>43</v>
      </c>
      <c r="AJ153" s="119">
        <f t="shared" ca="1" si="232"/>
        <v>75</v>
      </c>
      <c r="AK153" s="119">
        <f t="shared" ca="1" si="232"/>
        <v>3</v>
      </c>
      <c r="AL153" s="119">
        <f t="shared" ca="1" si="232"/>
        <v>22</v>
      </c>
      <c r="AM153" s="119">
        <f t="shared" ca="1" si="232"/>
        <v>54</v>
      </c>
      <c r="AN153" s="119">
        <f t="shared" ca="1" si="232"/>
        <v>34</v>
      </c>
      <c r="AO153" s="119">
        <f t="shared" ca="1" si="232"/>
        <v>52</v>
      </c>
      <c r="AP153" s="119">
        <f t="shared" ca="1" si="232"/>
        <v>71</v>
      </c>
      <c r="AQ153" s="119">
        <f t="shared" ca="1" si="232"/>
        <v>31</v>
      </c>
      <c r="AR153" s="119">
        <f t="shared" ca="1" si="232"/>
        <v>58</v>
      </c>
      <c r="AS153" s="119">
        <f t="shared" ca="1" si="232"/>
        <v>78</v>
      </c>
      <c r="AT153" s="119">
        <f t="shared" ca="1" si="232"/>
        <v>70</v>
      </c>
      <c r="AU153" s="119">
        <f t="shared" ca="1" si="232"/>
        <v>19</v>
      </c>
      <c r="AV153" s="119">
        <f t="shared" ca="1" si="232"/>
        <v>12</v>
      </c>
      <c r="AW153" s="119">
        <f t="shared" ca="1" si="232"/>
        <v>19</v>
      </c>
      <c r="AX153" s="119">
        <f t="shared" ca="1" si="232"/>
        <v>50</v>
      </c>
      <c r="AY153" s="119">
        <f t="shared" ca="1" si="232"/>
        <v>78</v>
      </c>
      <c r="AZ153" s="119">
        <f t="shared" ca="1" si="232"/>
        <v>69</v>
      </c>
      <c r="BA153" s="119">
        <f t="shared" ca="1" si="232"/>
        <v>20</v>
      </c>
      <c r="BB153" s="119">
        <f t="shared" ca="1" si="232"/>
        <v>62</v>
      </c>
      <c r="BC153" s="119">
        <f t="shared" ca="1" si="232"/>
        <v>45</v>
      </c>
      <c r="BD153" s="119">
        <f t="shared" ca="1" si="232"/>
        <v>28</v>
      </c>
      <c r="BE153" s="119">
        <f t="shared" ca="1" si="232"/>
        <v>71</v>
      </c>
      <c r="BF153" s="119">
        <f t="shared" ca="1" si="232"/>
        <v>7</v>
      </c>
      <c r="BG153" s="119">
        <f t="shared" ca="1" si="232"/>
        <v>31</v>
      </c>
      <c r="BH153" s="119">
        <f t="shared" ca="1" si="232"/>
        <v>20</v>
      </c>
      <c r="BI153" s="120">
        <f t="shared" ca="1" si="232"/>
        <v>18</v>
      </c>
    </row>
    <row r="154" spans="1:61" x14ac:dyDescent="0.2">
      <c r="A154" s="116">
        <v>54</v>
      </c>
      <c r="B154" s="117">
        <f ca="1">RANDBETWEEN(1,81-2)</f>
        <v>65</v>
      </c>
      <c r="C154" s="117">
        <f t="shared" ref="C154:BI154" ca="1" si="233">RANDBETWEEN(1,81-2)</f>
        <v>52</v>
      </c>
      <c r="D154" s="117">
        <f t="shared" ca="1" si="233"/>
        <v>3</v>
      </c>
      <c r="E154" s="117">
        <f t="shared" ca="1" si="233"/>
        <v>61</v>
      </c>
      <c r="F154" s="117">
        <f t="shared" ca="1" si="233"/>
        <v>26</v>
      </c>
      <c r="G154" s="117">
        <f t="shared" ca="1" si="233"/>
        <v>47</v>
      </c>
      <c r="H154" s="117">
        <f t="shared" ca="1" si="233"/>
        <v>11</v>
      </c>
      <c r="I154" s="117">
        <f t="shared" ca="1" si="233"/>
        <v>11</v>
      </c>
      <c r="J154" s="117">
        <f t="shared" ca="1" si="233"/>
        <v>19</v>
      </c>
      <c r="K154" s="117">
        <f t="shared" ca="1" si="233"/>
        <v>14</v>
      </c>
      <c r="L154" s="117">
        <f t="shared" ca="1" si="233"/>
        <v>73</v>
      </c>
      <c r="M154" s="117">
        <f t="shared" ca="1" si="233"/>
        <v>23</v>
      </c>
      <c r="N154" s="117">
        <f t="shared" ca="1" si="233"/>
        <v>78</v>
      </c>
      <c r="O154" s="117">
        <f t="shared" ca="1" si="233"/>
        <v>73</v>
      </c>
      <c r="P154" s="117">
        <f t="shared" ca="1" si="233"/>
        <v>76</v>
      </c>
      <c r="Q154" s="117">
        <f t="shared" ca="1" si="233"/>
        <v>35</v>
      </c>
      <c r="R154" s="117">
        <f t="shared" ca="1" si="233"/>
        <v>77</v>
      </c>
      <c r="S154" s="117">
        <f t="shared" ca="1" si="233"/>
        <v>68</v>
      </c>
      <c r="T154" s="117">
        <f t="shared" ca="1" si="233"/>
        <v>52</v>
      </c>
      <c r="U154" s="117">
        <f t="shared" ca="1" si="233"/>
        <v>57</v>
      </c>
      <c r="V154" s="117">
        <f t="shared" ca="1" si="233"/>
        <v>22</v>
      </c>
      <c r="W154" s="117">
        <f t="shared" ca="1" si="233"/>
        <v>38</v>
      </c>
      <c r="X154" s="117">
        <f t="shared" ca="1" si="233"/>
        <v>47</v>
      </c>
      <c r="Y154" s="117">
        <f t="shared" ca="1" si="233"/>
        <v>49</v>
      </c>
      <c r="Z154" s="117">
        <f t="shared" ca="1" si="233"/>
        <v>34</v>
      </c>
      <c r="AA154" s="117">
        <f t="shared" ca="1" si="233"/>
        <v>67</v>
      </c>
      <c r="AB154" s="117">
        <f t="shared" ca="1" si="233"/>
        <v>62</v>
      </c>
      <c r="AC154" s="117">
        <f t="shared" ca="1" si="233"/>
        <v>68</v>
      </c>
      <c r="AD154" s="117">
        <f t="shared" ca="1" si="233"/>
        <v>11</v>
      </c>
      <c r="AE154" s="117">
        <f t="shared" ca="1" si="233"/>
        <v>17</v>
      </c>
      <c r="AF154" s="117">
        <f t="shared" ca="1" si="233"/>
        <v>3</v>
      </c>
      <c r="AG154" s="117">
        <f t="shared" ca="1" si="233"/>
        <v>54</v>
      </c>
      <c r="AH154" s="117">
        <f t="shared" ca="1" si="233"/>
        <v>68</v>
      </c>
      <c r="AI154" s="117">
        <f t="shared" ca="1" si="233"/>
        <v>32</v>
      </c>
      <c r="AJ154" s="117">
        <f t="shared" ca="1" si="233"/>
        <v>48</v>
      </c>
      <c r="AK154" s="117">
        <f t="shared" ca="1" si="233"/>
        <v>65</v>
      </c>
      <c r="AL154" s="117">
        <f t="shared" ca="1" si="233"/>
        <v>74</v>
      </c>
      <c r="AM154" s="117">
        <f t="shared" ca="1" si="233"/>
        <v>8</v>
      </c>
      <c r="AN154" s="117">
        <f t="shared" ca="1" si="233"/>
        <v>55</v>
      </c>
      <c r="AO154" s="117">
        <f t="shared" ca="1" si="233"/>
        <v>49</v>
      </c>
      <c r="AP154" s="117">
        <f t="shared" ca="1" si="233"/>
        <v>60</v>
      </c>
      <c r="AQ154" s="117">
        <f t="shared" ca="1" si="233"/>
        <v>18</v>
      </c>
      <c r="AR154" s="117">
        <f t="shared" ca="1" si="233"/>
        <v>55</v>
      </c>
      <c r="AS154" s="117">
        <f t="shared" ca="1" si="233"/>
        <v>50</v>
      </c>
      <c r="AT154" s="117">
        <f t="shared" ca="1" si="233"/>
        <v>65</v>
      </c>
      <c r="AU154" s="117">
        <f t="shared" ca="1" si="233"/>
        <v>1</v>
      </c>
      <c r="AV154" s="117">
        <f t="shared" ca="1" si="233"/>
        <v>62</v>
      </c>
      <c r="AW154" s="117">
        <f t="shared" ca="1" si="233"/>
        <v>27</v>
      </c>
      <c r="AX154" s="117">
        <f t="shared" ca="1" si="233"/>
        <v>3</v>
      </c>
      <c r="AY154" s="117">
        <f t="shared" ca="1" si="233"/>
        <v>48</v>
      </c>
      <c r="AZ154" s="117">
        <f t="shared" ca="1" si="233"/>
        <v>54</v>
      </c>
      <c r="BA154" s="117">
        <f t="shared" ca="1" si="233"/>
        <v>24</v>
      </c>
      <c r="BB154" s="117">
        <f t="shared" ca="1" si="233"/>
        <v>73</v>
      </c>
      <c r="BC154" s="117">
        <f t="shared" ca="1" si="233"/>
        <v>16</v>
      </c>
      <c r="BD154" s="117">
        <f t="shared" ca="1" si="233"/>
        <v>67</v>
      </c>
      <c r="BE154" s="117">
        <f t="shared" ca="1" si="233"/>
        <v>33</v>
      </c>
      <c r="BF154" s="117">
        <f t="shared" ca="1" si="233"/>
        <v>33</v>
      </c>
      <c r="BG154" s="117">
        <f t="shared" ca="1" si="233"/>
        <v>62</v>
      </c>
      <c r="BH154" s="117">
        <f t="shared" ca="1" si="233"/>
        <v>70</v>
      </c>
      <c r="BI154" s="118">
        <f t="shared" ca="1" si="233"/>
        <v>8</v>
      </c>
    </row>
    <row r="155" spans="1:61" x14ac:dyDescent="0.2">
      <c r="A155" s="116">
        <v>55</v>
      </c>
      <c r="B155" s="119">
        <f ca="1">RANDBETWEEN(1,81)</f>
        <v>50</v>
      </c>
      <c r="C155" s="119">
        <f t="shared" ref="C155:BI155" ca="1" si="234">RANDBETWEEN(1,81)</f>
        <v>4</v>
      </c>
      <c r="D155" s="119">
        <f t="shared" ca="1" si="234"/>
        <v>11</v>
      </c>
      <c r="E155" s="119">
        <f t="shared" ca="1" si="234"/>
        <v>26</v>
      </c>
      <c r="F155" s="119">
        <f t="shared" ca="1" si="234"/>
        <v>16</v>
      </c>
      <c r="G155" s="119">
        <f t="shared" ca="1" si="234"/>
        <v>36</v>
      </c>
      <c r="H155" s="119">
        <f t="shared" ca="1" si="234"/>
        <v>61</v>
      </c>
      <c r="I155" s="119">
        <f t="shared" ca="1" si="234"/>
        <v>28</v>
      </c>
      <c r="J155" s="119">
        <f t="shared" ca="1" si="234"/>
        <v>58</v>
      </c>
      <c r="K155" s="119">
        <f t="shared" ca="1" si="234"/>
        <v>69</v>
      </c>
      <c r="L155" s="119">
        <f t="shared" ca="1" si="234"/>
        <v>44</v>
      </c>
      <c r="M155" s="119">
        <f t="shared" ca="1" si="234"/>
        <v>45</v>
      </c>
      <c r="N155" s="119">
        <f t="shared" ca="1" si="234"/>
        <v>59</v>
      </c>
      <c r="O155" s="119">
        <f t="shared" ca="1" si="234"/>
        <v>11</v>
      </c>
      <c r="P155" s="119">
        <f t="shared" ca="1" si="234"/>
        <v>27</v>
      </c>
      <c r="Q155" s="119">
        <f t="shared" ca="1" si="234"/>
        <v>2</v>
      </c>
      <c r="R155" s="119">
        <f t="shared" ca="1" si="234"/>
        <v>22</v>
      </c>
      <c r="S155" s="119">
        <f t="shared" ca="1" si="234"/>
        <v>64</v>
      </c>
      <c r="T155" s="119">
        <f t="shared" ca="1" si="234"/>
        <v>25</v>
      </c>
      <c r="U155" s="119">
        <f t="shared" ca="1" si="234"/>
        <v>69</v>
      </c>
      <c r="V155" s="119">
        <f t="shared" ca="1" si="234"/>
        <v>21</v>
      </c>
      <c r="W155" s="119">
        <f t="shared" ca="1" si="234"/>
        <v>43</v>
      </c>
      <c r="X155" s="119">
        <f t="shared" ca="1" si="234"/>
        <v>24</v>
      </c>
      <c r="Y155" s="119">
        <f t="shared" ca="1" si="234"/>
        <v>62</v>
      </c>
      <c r="Z155" s="119">
        <f t="shared" ca="1" si="234"/>
        <v>42</v>
      </c>
      <c r="AA155" s="119">
        <f t="shared" ca="1" si="234"/>
        <v>56</v>
      </c>
      <c r="AB155" s="119">
        <f t="shared" ca="1" si="234"/>
        <v>49</v>
      </c>
      <c r="AC155" s="119">
        <f t="shared" ca="1" si="234"/>
        <v>53</v>
      </c>
      <c r="AD155" s="119">
        <f t="shared" ca="1" si="234"/>
        <v>16</v>
      </c>
      <c r="AE155" s="119">
        <f t="shared" ca="1" si="234"/>
        <v>65</v>
      </c>
      <c r="AF155" s="119">
        <f t="shared" ca="1" si="234"/>
        <v>31</v>
      </c>
      <c r="AG155" s="119">
        <f t="shared" ca="1" si="234"/>
        <v>25</v>
      </c>
      <c r="AH155" s="119">
        <f t="shared" ca="1" si="234"/>
        <v>56</v>
      </c>
      <c r="AI155" s="119">
        <f t="shared" ca="1" si="234"/>
        <v>39</v>
      </c>
      <c r="AJ155" s="119">
        <f t="shared" ca="1" si="234"/>
        <v>19</v>
      </c>
      <c r="AK155" s="119">
        <f t="shared" ca="1" si="234"/>
        <v>34</v>
      </c>
      <c r="AL155" s="119">
        <f t="shared" ca="1" si="234"/>
        <v>38</v>
      </c>
      <c r="AM155" s="119">
        <f t="shared" ca="1" si="234"/>
        <v>2</v>
      </c>
      <c r="AN155" s="119">
        <f t="shared" ca="1" si="234"/>
        <v>27</v>
      </c>
      <c r="AO155" s="119">
        <f t="shared" ca="1" si="234"/>
        <v>4</v>
      </c>
      <c r="AP155" s="119">
        <f t="shared" ca="1" si="234"/>
        <v>42</v>
      </c>
      <c r="AQ155" s="119">
        <f t="shared" ca="1" si="234"/>
        <v>36</v>
      </c>
      <c r="AR155" s="119">
        <f t="shared" ca="1" si="234"/>
        <v>49</v>
      </c>
      <c r="AS155" s="119">
        <f t="shared" ca="1" si="234"/>
        <v>23</v>
      </c>
      <c r="AT155" s="119">
        <f t="shared" ca="1" si="234"/>
        <v>47</v>
      </c>
      <c r="AU155" s="119">
        <f t="shared" ca="1" si="234"/>
        <v>1</v>
      </c>
      <c r="AV155" s="119">
        <f t="shared" ca="1" si="234"/>
        <v>11</v>
      </c>
      <c r="AW155" s="119">
        <f t="shared" ca="1" si="234"/>
        <v>70</v>
      </c>
      <c r="AX155" s="119">
        <f t="shared" ca="1" si="234"/>
        <v>7</v>
      </c>
      <c r="AY155" s="119">
        <f t="shared" ca="1" si="234"/>
        <v>14</v>
      </c>
      <c r="AZ155" s="119">
        <f t="shared" ca="1" si="234"/>
        <v>50</v>
      </c>
      <c r="BA155" s="119">
        <f t="shared" ca="1" si="234"/>
        <v>46</v>
      </c>
      <c r="BB155" s="119">
        <f t="shared" ca="1" si="234"/>
        <v>14</v>
      </c>
      <c r="BC155" s="119">
        <f t="shared" ca="1" si="234"/>
        <v>47</v>
      </c>
      <c r="BD155" s="119">
        <f t="shared" ca="1" si="234"/>
        <v>10</v>
      </c>
      <c r="BE155" s="119">
        <f t="shared" ca="1" si="234"/>
        <v>66</v>
      </c>
      <c r="BF155" s="119">
        <f t="shared" ca="1" si="234"/>
        <v>7</v>
      </c>
      <c r="BG155" s="119">
        <f t="shared" ca="1" si="234"/>
        <v>35</v>
      </c>
      <c r="BH155" s="119">
        <f t="shared" ca="1" si="234"/>
        <v>67</v>
      </c>
      <c r="BI155" s="120">
        <f t="shared" ca="1" si="234"/>
        <v>15</v>
      </c>
    </row>
    <row r="156" spans="1:61" x14ac:dyDescent="0.2">
      <c r="A156" s="116">
        <v>56</v>
      </c>
      <c r="B156" s="117">
        <f ca="1">RANDBETWEEN(1,81-1)</f>
        <v>76</v>
      </c>
      <c r="C156" s="117">
        <f t="shared" ref="C156:BI156" ca="1" si="235">RANDBETWEEN(1,81-1)</f>
        <v>31</v>
      </c>
      <c r="D156" s="117">
        <f t="shared" ca="1" si="235"/>
        <v>54</v>
      </c>
      <c r="E156" s="117">
        <f t="shared" ca="1" si="235"/>
        <v>32</v>
      </c>
      <c r="F156" s="117">
        <f t="shared" ca="1" si="235"/>
        <v>19</v>
      </c>
      <c r="G156" s="117">
        <f t="shared" ca="1" si="235"/>
        <v>5</v>
      </c>
      <c r="H156" s="117">
        <f t="shared" ca="1" si="235"/>
        <v>34</v>
      </c>
      <c r="I156" s="117">
        <f t="shared" ca="1" si="235"/>
        <v>36</v>
      </c>
      <c r="J156" s="117">
        <f t="shared" ca="1" si="235"/>
        <v>70</v>
      </c>
      <c r="K156" s="117">
        <f t="shared" ca="1" si="235"/>
        <v>66</v>
      </c>
      <c r="L156" s="117">
        <f t="shared" ca="1" si="235"/>
        <v>54</v>
      </c>
      <c r="M156" s="117">
        <f t="shared" ca="1" si="235"/>
        <v>78</v>
      </c>
      <c r="N156" s="117">
        <f t="shared" ca="1" si="235"/>
        <v>74</v>
      </c>
      <c r="O156" s="117">
        <f t="shared" ca="1" si="235"/>
        <v>19</v>
      </c>
      <c r="P156" s="117">
        <f t="shared" ca="1" si="235"/>
        <v>44</v>
      </c>
      <c r="Q156" s="117">
        <f t="shared" ca="1" si="235"/>
        <v>7</v>
      </c>
      <c r="R156" s="117">
        <f t="shared" ca="1" si="235"/>
        <v>35</v>
      </c>
      <c r="S156" s="117">
        <f t="shared" ca="1" si="235"/>
        <v>12</v>
      </c>
      <c r="T156" s="117">
        <f t="shared" ca="1" si="235"/>
        <v>80</v>
      </c>
      <c r="U156" s="117">
        <f t="shared" ca="1" si="235"/>
        <v>67</v>
      </c>
      <c r="V156" s="117">
        <f t="shared" ca="1" si="235"/>
        <v>63</v>
      </c>
      <c r="W156" s="117">
        <f t="shared" ca="1" si="235"/>
        <v>66</v>
      </c>
      <c r="X156" s="117">
        <f t="shared" ca="1" si="235"/>
        <v>32</v>
      </c>
      <c r="Y156" s="117">
        <f t="shared" ca="1" si="235"/>
        <v>26</v>
      </c>
      <c r="Z156" s="117">
        <f t="shared" ca="1" si="235"/>
        <v>61</v>
      </c>
      <c r="AA156" s="117">
        <f t="shared" ca="1" si="235"/>
        <v>54</v>
      </c>
      <c r="AB156" s="117">
        <f t="shared" ca="1" si="235"/>
        <v>20</v>
      </c>
      <c r="AC156" s="117">
        <f t="shared" ca="1" si="235"/>
        <v>54</v>
      </c>
      <c r="AD156" s="117">
        <f t="shared" ca="1" si="235"/>
        <v>77</v>
      </c>
      <c r="AE156" s="117">
        <f t="shared" ca="1" si="235"/>
        <v>61</v>
      </c>
      <c r="AF156" s="117">
        <f t="shared" ca="1" si="235"/>
        <v>44</v>
      </c>
      <c r="AG156" s="117">
        <f t="shared" ca="1" si="235"/>
        <v>48</v>
      </c>
      <c r="AH156" s="117">
        <f t="shared" ca="1" si="235"/>
        <v>80</v>
      </c>
      <c r="AI156" s="117">
        <f t="shared" ca="1" si="235"/>
        <v>61</v>
      </c>
      <c r="AJ156" s="117">
        <f t="shared" ca="1" si="235"/>
        <v>47</v>
      </c>
      <c r="AK156" s="117">
        <f t="shared" ca="1" si="235"/>
        <v>8</v>
      </c>
      <c r="AL156" s="117">
        <f t="shared" ca="1" si="235"/>
        <v>55</v>
      </c>
      <c r="AM156" s="117">
        <f t="shared" ca="1" si="235"/>
        <v>44</v>
      </c>
      <c r="AN156" s="117">
        <f t="shared" ca="1" si="235"/>
        <v>4</v>
      </c>
      <c r="AO156" s="117">
        <f t="shared" ca="1" si="235"/>
        <v>66</v>
      </c>
      <c r="AP156" s="117">
        <f t="shared" ca="1" si="235"/>
        <v>77</v>
      </c>
      <c r="AQ156" s="117">
        <f t="shared" ca="1" si="235"/>
        <v>58</v>
      </c>
      <c r="AR156" s="117">
        <f t="shared" ca="1" si="235"/>
        <v>7</v>
      </c>
      <c r="AS156" s="117">
        <f t="shared" ca="1" si="235"/>
        <v>45</v>
      </c>
      <c r="AT156" s="117">
        <f t="shared" ca="1" si="235"/>
        <v>5</v>
      </c>
      <c r="AU156" s="117">
        <f t="shared" ca="1" si="235"/>
        <v>42</v>
      </c>
      <c r="AV156" s="117">
        <f t="shared" ca="1" si="235"/>
        <v>16</v>
      </c>
      <c r="AW156" s="117">
        <f t="shared" ca="1" si="235"/>
        <v>55</v>
      </c>
      <c r="AX156" s="117">
        <f t="shared" ca="1" si="235"/>
        <v>50</v>
      </c>
      <c r="AY156" s="117">
        <f t="shared" ca="1" si="235"/>
        <v>19</v>
      </c>
      <c r="AZ156" s="117">
        <f t="shared" ca="1" si="235"/>
        <v>21</v>
      </c>
      <c r="BA156" s="117">
        <f t="shared" ca="1" si="235"/>
        <v>64</v>
      </c>
      <c r="BB156" s="117">
        <f t="shared" ca="1" si="235"/>
        <v>25</v>
      </c>
      <c r="BC156" s="117">
        <f t="shared" ca="1" si="235"/>
        <v>29</v>
      </c>
      <c r="BD156" s="117">
        <f t="shared" ca="1" si="235"/>
        <v>11</v>
      </c>
      <c r="BE156" s="117">
        <f t="shared" ca="1" si="235"/>
        <v>63</v>
      </c>
      <c r="BF156" s="117">
        <f t="shared" ca="1" si="235"/>
        <v>57</v>
      </c>
      <c r="BG156" s="117">
        <f t="shared" ca="1" si="235"/>
        <v>25</v>
      </c>
      <c r="BH156" s="117">
        <f t="shared" ca="1" si="235"/>
        <v>20</v>
      </c>
      <c r="BI156" s="118">
        <f t="shared" ca="1" si="235"/>
        <v>1</v>
      </c>
    </row>
    <row r="157" spans="1:61" x14ac:dyDescent="0.2">
      <c r="A157" s="116">
        <v>57</v>
      </c>
      <c r="B157" s="119">
        <f ca="1">RANDBETWEEN(1,81-2)</f>
        <v>33</v>
      </c>
      <c r="C157" s="119">
        <f t="shared" ref="C157:BI157" ca="1" si="236">RANDBETWEEN(1,81-2)</f>
        <v>8</v>
      </c>
      <c r="D157" s="119">
        <f t="shared" ca="1" si="236"/>
        <v>54</v>
      </c>
      <c r="E157" s="119">
        <f t="shared" ca="1" si="236"/>
        <v>53</v>
      </c>
      <c r="F157" s="119">
        <f t="shared" ca="1" si="236"/>
        <v>49</v>
      </c>
      <c r="G157" s="119">
        <f t="shared" ca="1" si="236"/>
        <v>74</v>
      </c>
      <c r="H157" s="119">
        <f t="shared" ca="1" si="236"/>
        <v>47</v>
      </c>
      <c r="I157" s="119">
        <f t="shared" ca="1" si="236"/>
        <v>9</v>
      </c>
      <c r="J157" s="119">
        <f t="shared" ca="1" si="236"/>
        <v>19</v>
      </c>
      <c r="K157" s="119">
        <f t="shared" ca="1" si="236"/>
        <v>55</v>
      </c>
      <c r="L157" s="119">
        <f t="shared" ca="1" si="236"/>
        <v>37</v>
      </c>
      <c r="M157" s="119">
        <f t="shared" ca="1" si="236"/>
        <v>5</v>
      </c>
      <c r="N157" s="119">
        <f t="shared" ca="1" si="236"/>
        <v>11</v>
      </c>
      <c r="O157" s="119">
        <f t="shared" ca="1" si="236"/>
        <v>67</v>
      </c>
      <c r="P157" s="119">
        <f t="shared" ca="1" si="236"/>
        <v>77</v>
      </c>
      <c r="Q157" s="119">
        <f t="shared" ca="1" si="236"/>
        <v>61</v>
      </c>
      <c r="R157" s="119">
        <f t="shared" ca="1" si="236"/>
        <v>23</v>
      </c>
      <c r="S157" s="119">
        <f t="shared" ca="1" si="236"/>
        <v>66</v>
      </c>
      <c r="T157" s="119">
        <f t="shared" ca="1" si="236"/>
        <v>11</v>
      </c>
      <c r="U157" s="119">
        <f t="shared" ca="1" si="236"/>
        <v>43</v>
      </c>
      <c r="V157" s="119">
        <f t="shared" ca="1" si="236"/>
        <v>29</v>
      </c>
      <c r="W157" s="119">
        <f t="shared" ca="1" si="236"/>
        <v>47</v>
      </c>
      <c r="X157" s="119">
        <f t="shared" ca="1" si="236"/>
        <v>61</v>
      </c>
      <c r="Y157" s="119">
        <f t="shared" ca="1" si="236"/>
        <v>75</v>
      </c>
      <c r="Z157" s="119">
        <f t="shared" ca="1" si="236"/>
        <v>66</v>
      </c>
      <c r="AA157" s="119">
        <f t="shared" ca="1" si="236"/>
        <v>58</v>
      </c>
      <c r="AB157" s="119">
        <f t="shared" ca="1" si="236"/>
        <v>24</v>
      </c>
      <c r="AC157" s="119">
        <f t="shared" ca="1" si="236"/>
        <v>12</v>
      </c>
      <c r="AD157" s="119">
        <f t="shared" ca="1" si="236"/>
        <v>68</v>
      </c>
      <c r="AE157" s="119">
        <f t="shared" ca="1" si="236"/>
        <v>5</v>
      </c>
      <c r="AF157" s="119">
        <f t="shared" ca="1" si="236"/>
        <v>34</v>
      </c>
      <c r="AG157" s="119">
        <f t="shared" ca="1" si="236"/>
        <v>3</v>
      </c>
      <c r="AH157" s="119">
        <f t="shared" ca="1" si="236"/>
        <v>16</v>
      </c>
      <c r="AI157" s="119">
        <f t="shared" ca="1" si="236"/>
        <v>49</v>
      </c>
      <c r="AJ157" s="119">
        <f t="shared" ca="1" si="236"/>
        <v>29</v>
      </c>
      <c r="AK157" s="119">
        <f t="shared" ca="1" si="236"/>
        <v>38</v>
      </c>
      <c r="AL157" s="119">
        <f t="shared" ca="1" si="236"/>
        <v>59</v>
      </c>
      <c r="AM157" s="119">
        <f t="shared" ca="1" si="236"/>
        <v>7</v>
      </c>
      <c r="AN157" s="119">
        <f t="shared" ca="1" si="236"/>
        <v>19</v>
      </c>
      <c r="AO157" s="119">
        <f t="shared" ca="1" si="236"/>
        <v>48</v>
      </c>
      <c r="AP157" s="119">
        <f t="shared" ca="1" si="236"/>
        <v>58</v>
      </c>
      <c r="AQ157" s="119">
        <f t="shared" ca="1" si="236"/>
        <v>65</v>
      </c>
      <c r="AR157" s="119">
        <f t="shared" ca="1" si="236"/>
        <v>14</v>
      </c>
      <c r="AS157" s="119">
        <f t="shared" ca="1" si="236"/>
        <v>78</v>
      </c>
      <c r="AT157" s="119">
        <f t="shared" ca="1" si="236"/>
        <v>9</v>
      </c>
      <c r="AU157" s="119">
        <f t="shared" ca="1" si="236"/>
        <v>6</v>
      </c>
      <c r="AV157" s="119">
        <f t="shared" ca="1" si="236"/>
        <v>64</v>
      </c>
      <c r="AW157" s="119">
        <f t="shared" ca="1" si="236"/>
        <v>16</v>
      </c>
      <c r="AX157" s="119">
        <f t="shared" ca="1" si="236"/>
        <v>16</v>
      </c>
      <c r="AY157" s="119">
        <f t="shared" ca="1" si="236"/>
        <v>55</v>
      </c>
      <c r="AZ157" s="119">
        <f t="shared" ca="1" si="236"/>
        <v>44</v>
      </c>
      <c r="BA157" s="119">
        <f t="shared" ca="1" si="236"/>
        <v>5</v>
      </c>
      <c r="BB157" s="119">
        <f t="shared" ca="1" si="236"/>
        <v>5</v>
      </c>
      <c r="BC157" s="119">
        <f t="shared" ca="1" si="236"/>
        <v>10</v>
      </c>
      <c r="BD157" s="119">
        <f t="shared" ca="1" si="236"/>
        <v>2</v>
      </c>
      <c r="BE157" s="119">
        <f t="shared" ca="1" si="236"/>
        <v>32</v>
      </c>
      <c r="BF157" s="119">
        <f t="shared" ca="1" si="236"/>
        <v>72</v>
      </c>
      <c r="BG157" s="119">
        <f t="shared" ca="1" si="236"/>
        <v>19</v>
      </c>
      <c r="BH157" s="119">
        <f t="shared" ca="1" si="236"/>
        <v>49</v>
      </c>
      <c r="BI157" s="120">
        <f t="shared" ca="1" si="236"/>
        <v>17</v>
      </c>
    </row>
    <row r="158" spans="1:61" x14ac:dyDescent="0.2">
      <c r="A158" s="116">
        <v>58</v>
      </c>
      <c r="B158" s="117">
        <f ca="1">RANDBETWEEN(1,81)</f>
        <v>42</v>
      </c>
      <c r="C158" s="117">
        <f t="shared" ref="C158:BI158" ca="1" si="237">RANDBETWEEN(1,81)</f>
        <v>51</v>
      </c>
      <c r="D158" s="117">
        <f t="shared" ca="1" si="237"/>
        <v>62</v>
      </c>
      <c r="E158" s="117">
        <f t="shared" ca="1" si="237"/>
        <v>48</v>
      </c>
      <c r="F158" s="117">
        <f t="shared" ca="1" si="237"/>
        <v>2</v>
      </c>
      <c r="G158" s="117">
        <f t="shared" ca="1" si="237"/>
        <v>39</v>
      </c>
      <c r="H158" s="117">
        <f t="shared" ca="1" si="237"/>
        <v>9</v>
      </c>
      <c r="I158" s="117">
        <f t="shared" ca="1" si="237"/>
        <v>36</v>
      </c>
      <c r="J158" s="117">
        <f t="shared" ca="1" si="237"/>
        <v>33</v>
      </c>
      <c r="K158" s="117">
        <f t="shared" ca="1" si="237"/>
        <v>19</v>
      </c>
      <c r="L158" s="117">
        <f t="shared" ca="1" si="237"/>
        <v>45</v>
      </c>
      <c r="M158" s="117">
        <f t="shared" ca="1" si="237"/>
        <v>77</v>
      </c>
      <c r="N158" s="117">
        <f t="shared" ca="1" si="237"/>
        <v>79</v>
      </c>
      <c r="O158" s="117">
        <f t="shared" ca="1" si="237"/>
        <v>63</v>
      </c>
      <c r="P158" s="117">
        <f t="shared" ca="1" si="237"/>
        <v>43</v>
      </c>
      <c r="Q158" s="117">
        <f t="shared" ca="1" si="237"/>
        <v>4</v>
      </c>
      <c r="R158" s="117">
        <f t="shared" ca="1" si="237"/>
        <v>6</v>
      </c>
      <c r="S158" s="117">
        <f t="shared" ca="1" si="237"/>
        <v>9</v>
      </c>
      <c r="T158" s="117">
        <f t="shared" ca="1" si="237"/>
        <v>27</v>
      </c>
      <c r="U158" s="117">
        <f t="shared" ca="1" si="237"/>
        <v>67</v>
      </c>
      <c r="V158" s="117">
        <f t="shared" ca="1" si="237"/>
        <v>80</v>
      </c>
      <c r="W158" s="117">
        <f t="shared" ca="1" si="237"/>
        <v>78</v>
      </c>
      <c r="X158" s="117">
        <f t="shared" ca="1" si="237"/>
        <v>40</v>
      </c>
      <c r="Y158" s="117">
        <f t="shared" ca="1" si="237"/>
        <v>16</v>
      </c>
      <c r="Z158" s="117">
        <f t="shared" ca="1" si="237"/>
        <v>7</v>
      </c>
      <c r="AA158" s="117">
        <f t="shared" ca="1" si="237"/>
        <v>15</v>
      </c>
      <c r="AB158" s="117">
        <f t="shared" ca="1" si="237"/>
        <v>18</v>
      </c>
      <c r="AC158" s="117">
        <f t="shared" ca="1" si="237"/>
        <v>5</v>
      </c>
      <c r="AD158" s="117">
        <f t="shared" ca="1" si="237"/>
        <v>22</v>
      </c>
      <c r="AE158" s="117">
        <f t="shared" ca="1" si="237"/>
        <v>20</v>
      </c>
      <c r="AF158" s="117">
        <f t="shared" ca="1" si="237"/>
        <v>40</v>
      </c>
      <c r="AG158" s="117">
        <f t="shared" ca="1" si="237"/>
        <v>76</v>
      </c>
      <c r="AH158" s="117">
        <f t="shared" ca="1" si="237"/>
        <v>41</v>
      </c>
      <c r="AI158" s="117">
        <f t="shared" ca="1" si="237"/>
        <v>39</v>
      </c>
      <c r="AJ158" s="117">
        <f t="shared" ca="1" si="237"/>
        <v>28</v>
      </c>
      <c r="AK158" s="117">
        <f t="shared" ca="1" si="237"/>
        <v>23</v>
      </c>
      <c r="AL158" s="117">
        <f t="shared" ca="1" si="237"/>
        <v>77</v>
      </c>
      <c r="AM158" s="117">
        <f t="shared" ca="1" si="237"/>
        <v>47</v>
      </c>
      <c r="AN158" s="117">
        <f t="shared" ca="1" si="237"/>
        <v>77</v>
      </c>
      <c r="AO158" s="117">
        <f t="shared" ca="1" si="237"/>
        <v>7</v>
      </c>
      <c r="AP158" s="117">
        <f t="shared" ca="1" si="237"/>
        <v>18</v>
      </c>
      <c r="AQ158" s="117">
        <f t="shared" ca="1" si="237"/>
        <v>56</v>
      </c>
      <c r="AR158" s="117">
        <f t="shared" ca="1" si="237"/>
        <v>36</v>
      </c>
      <c r="AS158" s="117">
        <f t="shared" ca="1" si="237"/>
        <v>63</v>
      </c>
      <c r="AT158" s="117">
        <f t="shared" ca="1" si="237"/>
        <v>32</v>
      </c>
      <c r="AU158" s="117">
        <f t="shared" ca="1" si="237"/>
        <v>19</v>
      </c>
      <c r="AV158" s="117">
        <f t="shared" ca="1" si="237"/>
        <v>52</v>
      </c>
      <c r="AW158" s="117">
        <f t="shared" ca="1" si="237"/>
        <v>71</v>
      </c>
      <c r="AX158" s="117">
        <f t="shared" ca="1" si="237"/>
        <v>29</v>
      </c>
      <c r="AY158" s="117">
        <f t="shared" ca="1" si="237"/>
        <v>61</v>
      </c>
      <c r="AZ158" s="117">
        <f t="shared" ca="1" si="237"/>
        <v>8</v>
      </c>
      <c r="BA158" s="117">
        <f t="shared" ca="1" si="237"/>
        <v>72</v>
      </c>
      <c r="BB158" s="117">
        <f t="shared" ca="1" si="237"/>
        <v>57</v>
      </c>
      <c r="BC158" s="117">
        <f t="shared" ca="1" si="237"/>
        <v>27</v>
      </c>
      <c r="BD158" s="117">
        <f t="shared" ca="1" si="237"/>
        <v>61</v>
      </c>
      <c r="BE158" s="117">
        <f t="shared" ca="1" si="237"/>
        <v>72</v>
      </c>
      <c r="BF158" s="117">
        <f t="shared" ca="1" si="237"/>
        <v>10</v>
      </c>
      <c r="BG158" s="117">
        <f t="shared" ca="1" si="237"/>
        <v>41</v>
      </c>
      <c r="BH158" s="117">
        <f t="shared" ca="1" si="237"/>
        <v>80</v>
      </c>
      <c r="BI158" s="118">
        <f t="shared" ca="1" si="237"/>
        <v>33</v>
      </c>
    </row>
    <row r="159" spans="1:61" x14ac:dyDescent="0.2">
      <c r="A159" s="116">
        <v>59</v>
      </c>
      <c r="B159" s="119">
        <f ca="1">RANDBETWEEN(1,81-1)</f>
        <v>50</v>
      </c>
      <c r="C159" s="119">
        <f t="shared" ref="C159:BI159" ca="1" si="238">RANDBETWEEN(1,81-1)</f>
        <v>41</v>
      </c>
      <c r="D159" s="119">
        <f t="shared" ca="1" si="238"/>
        <v>29</v>
      </c>
      <c r="E159" s="119">
        <f t="shared" ca="1" si="238"/>
        <v>75</v>
      </c>
      <c r="F159" s="119">
        <f t="shared" ca="1" si="238"/>
        <v>65</v>
      </c>
      <c r="G159" s="119">
        <f t="shared" ca="1" si="238"/>
        <v>63</v>
      </c>
      <c r="H159" s="119">
        <f t="shared" ca="1" si="238"/>
        <v>40</v>
      </c>
      <c r="I159" s="119">
        <f t="shared" ca="1" si="238"/>
        <v>37</v>
      </c>
      <c r="J159" s="119">
        <f t="shared" ca="1" si="238"/>
        <v>41</v>
      </c>
      <c r="K159" s="119">
        <f t="shared" ca="1" si="238"/>
        <v>12</v>
      </c>
      <c r="L159" s="119">
        <f t="shared" ca="1" si="238"/>
        <v>42</v>
      </c>
      <c r="M159" s="119">
        <f t="shared" ca="1" si="238"/>
        <v>72</v>
      </c>
      <c r="N159" s="119">
        <f t="shared" ca="1" si="238"/>
        <v>52</v>
      </c>
      <c r="O159" s="119">
        <f t="shared" ca="1" si="238"/>
        <v>20</v>
      </c>
      <c r="P159" s="119">
        <f t="shared" ca="1" si="238"/>
        <v>26</v>
      </c>
      <c r="Q159" s="119">
        <f t="shared" ca="1" si="238"/>
        <v>3</v>
      </c>
      <c r="R159" s="119">
        <f t="shared" ca="1" si="238"/>
        <v>16</v>
      </c>
      <c r="S159" s="119">
        <f t="shared" ca="1" si="238"/>
        <v>4</v>
      </c>
      <c r="T159" s="119">
        <f t="shared" ca="1" si="238"/>
        <v>68</v>
      </c>
      <c r="U159" s="119">
        <f t="shared" ca="1" si="238"/>
        <v>73</v>
      </c>
      <c r="V159" s="119">
        <f t="shared" ca="1" si="238"/>
        <v>2</v>
      </c>
      <c r="W159" s="119">
        <f t="shared" ca="1" si="238"/>
        <v>74</v>
      </c>
      <c r="X159" s="119">
        <f t="shared" ca="1" si="238"/>
        <v>43</v>
      </c>
      <c r="Y159" s="119">
        <f t="shared" ca="1" si="238"/>
        <v>41</v>
      </c>
      <c r="Z159" s="119">
        <f t="shared" ca="1" si="238"/>
        <v>52</v>
      </c>
      <c r="AA159" s="119">
        <f t="shared" ca="1" si="238"/>
        <v>3</v>
      </c>
      <c r="AB159" s="119">
        <f t="shared" ca="1" si="238"/>
        <v>70</v>
      </c>
      <c r="AC159" s="119">
        <f t="shared" ca="1" si="238"/>
        <v>48</v>
      </c>
      <c r="AD159" s="119">
        <f t="shared" ca="1" si="238"/>
        <v>17</v>
      </c>
      <c r="AE159" s="119">
        <f t="shared" ca="1" si="238"/>
        <v>73</v>
      </c>
      <c r="AF159" s="119">
        <f t="shared" ca="1" si="238"/>
        <v>11</v>
      </c>
      <c r="AG159" s="119">
        <f t="shared" ca="1" si="238"/>
        <v>72</v>
      </c>
      <c r="AH159" s="119">
        <f t="shared" ca="1" si="238"/>
        <v>78</v>
      </c>
      <c r="AI159" s="119">
        <f t="shared" ca="1" si="238"/>
        <v>2</v>
      </c>
      <c r="AJ159" s="119">
        <f t="shared" ca="1" si="238"/>
        <v>1</v>
      </c>
      <c r="AK159" s="119">
        <f t="shared" ca="1" si="238"/>
        <v>33</v>
      </c>
      <c r="AL159" s="119">
        <f t="shared" ca="1" si="238"/>
        <v>11</v>
      </c>
      <c r="AM159" s="119">
        <f t="shared" ca="1" si="238"/>
        <v>3</v>
      </c>
      <c r="AN159" s="119">
        <f t="shared" ca="1" si="238"/>
        <v>15</v>
      </c>
      <c r="AO159" s="119">
        <f t="shared" ca="1" si="238"/>
        <v>50</v>
      </c>
      <c r="AP159" s="119">
        <f t="shared" ca="1" si="238"/>
        <v>58</v>
      </c>
      <c r="AQ159" s="119">
        <f t="shared" ca="1" si="238"/>
        <v>64</v>
      </c>
      <c r="AR159" s="119">
        <f t="shared" ca="1" si="238"/>
        <v>35</v>
      </c>
      <c r="AS159" s="119">
        <f t="shared" ca="1" si="238"/>
        <v>32</v>
      </c>
      <c r="AT159" s="119">
        <f t="shared" ca="1" si="238"/>
        <v>47</v>
      </c>
      <c r="AU159" s="119">
        <f t="shared" ca="1" si="238"/>
        <v>19</v>
      </c>
      <c r="AV159" s="119">
        <f t="shared" ca="1" si="238"/>
        <v>2</v>
      </c>
      <c r="AW159" s="119">
        <f t="shared" ca="1" si="238"/>
        <v>23</v>
      </c>
      <c r="AX159" s="119">
        <f t="shared" ca="1" si="238"/>
        <v>73</v>
      </c>
      <c r="AY159" s="119">
        <f t="shared" ca="1" si="238"/>
        <v>35</v>
      </c>
      <c r="AZ159" s="119">
        <f t="shared" ca="1" si="238"/>
        <v>21</v>
      </c>
      <c r="BA159" s="119">
        <f t="shared" ca="1" si="238"/>
        <v>12</v>
      </c>
      <c r="BB159" s="119">
        <f t="shared" ca="1" si="238"/>
        <v>69</v>
      </c>
      <c r="BC159" s="119">
        <f t="shared" ca="1" si="238"/>
        <v>44</v>
      </c>
      <c r="BD159" s="119">
        <f t="shared" ca="1" si="238"/>
        <v>28</v>
      </c>
      <c r="BE159" s="119">
        <f t="shared" ca="1" si="238"/>
        <v>26</v>
      </c>
      <c r="BF159" s="119">
        <f t="shared" ca="1" si="238"/>
        <v>73</v>
      </c>
      <c r="BG159" s="119">
        <f t="shared" ca="1" si="238"/>
        <v>80</v>
      </c>
      <c r="BH159" s="119">
        <f t="shared" ca="1" si="238"/>
        <v>46</v>
      </c>
      <c r="BI159" s="120">
        <f t="shared" ca="1" si="238"/>
        <v>34</v>
      </c>
    </row>
    <row r="160" spans="1:61" x14ac:dyDescent="0.2">
      <c r="A160" s="116">
        <v>60</v>
      </c>
      <c r="B160" s="117">
        <f ca="1">RANDBETWEEN(1,81-2)</f>
        <v>59</v>
      </c>
      <c r="C160" s="117">
        <f t="shared" ref="C160:BI160" ca="1" si="239">RANDBETWEEN(1,81-2)</f>
        <v>51</v>
      </c>
      <c r="D160" s="117">
        <f t="shared" ca="1" si="239"/>
        <v>15</v>
      </c>
      <c r="E160" s="117">
        <f t="shared" ca="1" si="239"/>
        <v>51</v>
      </c>
      <c r="F160" s="117">
        <f t="shared" ca="1" si="239"/>
        <v>44</v>
      </c>
      <c r="G160" s="117">
        <f t="shared" ca="1" si="239"/>
        <v>39</v>
      </c>
      <c r="H160" s="117">
        <f t="shared" ca="1" si="239"/>
        <v>32</v>
      </c>
      <c r="I160" s="117">
        <f t="shared" ca="1" si="239"/>
        <v>11</v>
      </c>
      <c r="J160" s="117">
        <f t="shared" ca="1" si="239"/>
        <v>31</v>
      </c>
      <c r="K160" s="117">
        <f t="shared" ca="1" si="239"/>
        <v>39</v>
      </c>
      <c r="L160" s="117">
        <f t="shared" ca="1" si="239"/>
        <v>57</v>
      </c>
      <c r="M160" s="117">
        <f t="shared" ca="1" si="239"/>
        <v>75</v>
      </c>
      <c r="N160" s="117">
        <f t="shared" ca="1" si="239"/>
        <v>68</v>
      </c>
      <c r="O160" s="117">
        <f t="shared" ca="1" si="239"/>
        <v>13</v>
      </c>
      <c r="P160" s="117">
        <f t="shared" ca="1" si="239"/>
        <v>44</v>
      </c>
      <c r="Q160" s="117">
        <f t="shared" ca="1" si="239"/>
        <v>19</v>
      </c>
      <c r="R160" s="117">
        <f t="shared" ca="1" si="239"/>
        <v>60</v>
      </c>
      <c r="S160" s="117">
        <f t="shared" ca="1" si="239"/>
        <v>61</v>
      </c>
      <c r="T160" s="117">
        <f t="shared" ca="1" si="239"/>
        <v>40</v>
      </c>
      <c r="U160" s="117">
        <f t="shared" ca="1" si="239"/>
        <v>47</v>
      </c>
      <c r="V160" s="117">
        <f t="shared" ca="1" si="239"/>
        <v>23</v>
      </c>
      <c r="W160" s="117">
        <f t="shared" ca="1" si="239"/>
        <v>75</v>
      </c>
      <c r="X160" s="117">
        <f t="shared" ca="1" si="239"/>
        <v>48</v>
      </c>
      <c r="Y160" s="117">
        <f t="shared" ca="1" si="239"/>
        <v>57</v>
      </c>
      <c r="Z160" s="117">
        <f t="shared" ca="1" si="239"/>
        <v>27</v>
      </c>
      <c r="AA160" s="117">
        <f t="shared" ca="1" si="239"/>
        <v>31</v>
      </c>
      <c r="AB160" s="117">
        <f t="shared" ca="1" si="239"/>
        <v>16</v>
      </c>
      <c r="AC160" s="117">
        <f t="shared" ca="1" si="239"/>
        <v>23</v>
      </c>
      <c r="AD160" s="117">
        <f t="shared" ca="1" si="239"/>
        <v>74</v>
      </c>
      <c r="AE160" s="117">
        <f t="shared" ca="1" si="239"/>
        <v>72</v>
      </c>
      <c r="AF160" s="117">
        <f t="shared" ca="1" si="239"/>
        <v>47</v>
      </c>
      <c r="AG160" s="117">
        <f t="shared" ca="1" si="239"/>
        <v>31</v>
      </c>
      <c r="AH160" s="117">
        <f t="shared" ca="1" si="239"/>
        <v>38</v>
      </c>
      <c r="AI160" s="117">
        <f t="shared" ca="1" si="239"/>
        <v>2</v>
      </c>
      <c r="AJ160" s="117">
        <f t="shared" ca="1" si="239"/>
        <v>59</v>
      </c>
      <c r="AK160" s="117">
        <f t="shared" ca="1" si="239"/>
        <v>41</v>
      </c>
      <c r="AL160" s="117">
        <f t="shared" ca="1" si="239"/>
        <v>35</v>
      </c>
      <c r="AM160" s="117">
        <f t="shared" ca="1" si="239"/>
        <v>75</v>
      </c>
      <c r="AN160" s="117">
        <f t="shared" ca="1" si="239"/>
        <v>28</v>
      </c>
      <c r="AO160" s="117">
        <f t="shared" ca="1" si="239"/>
        <v>28</v>
      </c>
      <c r="AP160" s="117">
        <f t="shared" ca="1" si="239"/>
        <v>13</v>
      </c>
      <c r="AQ160" s="117">
        <f t="shared" ca="1" si="239"/>
        <v>77</v>
      </c>
      <c r="AR160" s="117">
        <f t="shared" ca="1" si="239"/>
        <v>24</v>
      </c>
      <c r="AS160" s="117">
        <f t="shared" ca="1" si="239"/>
        <v>3</v>
      </c>
      <c r="AT160" s="117">
        <f t="shared" ca="1" si="239"/>
        <v>65</v>
      </c>
      <c r="AU160" s="117">
        <f t="shared" ca="1" si="239"/>
        <v>13</v>
      </c>
      <c r="AV160" s="117">
        <f t="shared" ca="1" si="239"/>
        <v>6</v>
      </c>
      <c r="AW160" s="117">
        <f t="shared" ca="1" si="239"/>
        <v>71</v>
      </c>
      <c r="AX160" s="117">
        <f t="shared" ca="1" si="239"/>
        <v>37</v>
      </c>
      <c r="AY160" s="117">
        <f t="shared" ca="1" si="239"/>
        <v>22</v>
      </c>
      <c r="AZ160" s="117">
        <f t="shared" ca="1" si="239"/>
        <v>61</v>
      </c>
      <c r="BA160" s="117">
        <f t="shared" ca="1" si="239"/>
        <v>50</v>
      </c>
      <c r="BB160" s="117">
        <f t="shared" ca="1" si="239"/>
        <v>9</v>
      </c>
      <c r="BC160" s="117">
        <f t="shared" ca="1" si="239"/>
        <v>28</v>
      </c>
      <c r="BD160" s="117">
        <f t="shared" ca="1" si="239"/>
        <v>15</v>
      </c>
      <c r="BE160" s="117">
        <f t="shared" ca="1" si="239"/>
        <v>15</v>
      </c>
      <c r="BF160" s="117">
        <f t="shared" ca="1" si="239"/>
        <v>13</v>
      </c>
      <c r="BG160" s="117">
        <f t="shared" ca="1" si="239"/>
        <v>50</v>
      </c>
      <c r="BH160" s="117">
        <f t="shared" ca="1" si="239"/>
        <v>40</v>
      </c>
      <c r="BI160" s="118">
        <f t="shared" ca="1" si="239"/>
        <v>77</v>
      </c>
    </row>
    <row r="161" spans="1:61" x14ac:dyDescent="0.2">
      <c r="A161" s="116">
        <v>61</v>
      </c>
      <c r="B161" s="119">
        <f ca="1">RANDBETWEEN(1,81)</f>
        <v>58</v>
      </c>
      <c r="C161" s="119">
        <f t="shared" ref="C161:BI161" ca="1" si="240">RANDBETWEEN(1,81)</f>
        <v>64</v>
      </c>
      <c r="D161" s="119">
        <f t="shared" ca="1" si="240"/>
        <v>30</v>
      </c>
      <c r="E161" s="119">
        <f t="shared" ca="1" si="240"/>
        <v>79</v>
      </c>
      <c r="F161" s="119">
        <f t="shared" ca="1" si="240"/>
        <v>64</v>
      </c>
      <c r="G161" s="119">
        <f t="shared" ca="1" si="240"/>
        <v>6</v>
      </c>
      <c r="H161" s="119">
        <f t="shared" ca="1" si="240"/>
        <v>56</v>
      </c>
      <c r="I161" s="119">
        <f t="shared" ca="1" si="240"/>
        <v>29</v>
      </c>
      <c r="J161" s="119">
        <f t="shared" ca="1" si="240"/>
        <v>45</v>
      </c>
      <c r="K161" s="119">
        <f t="shared" ca="1" si="240"/>
        <v>78</v>
      </c>
      <c r="L161" s="119">
        <f t="shared" ca="1" si="240"/>
        <v>63</v>
      </c>
      <c r="M161" s="119">
        <f t="shared" ca="1" si="240"/>
        <v>13</v>
      </c>
      <c r="N161" s="119">
        <f t="shared" ca="1" si="240"/>
        <v>7</v>
      </c>
      <c r="O161" s="119">
        <f t="shared" ca="1" si="240"/>
        <v>54</v>
      </c>
      <c r="P161" s="119">
        <f t="shared" ca="1" si="240"/>
        <v>54</v>
      </c>
      <c r="Q161" s="119">
        <f t="shared" ca="1" si="240"/>
        <v>62</v>
      </c>
      <c r="R161" s="119">
        <f t="shared" ca="1" si="240"/>
        <v>71</v>
      </c>
      <c r="S161" s="119">
        <f t="shared" ca="1" si="240"/>
        <v>38</v>
      </c>
      <c r="T161" s="119">
        <f t="shared" ca="1" si="240"/>
        <v>35</v>
      </c>
      <c r="U161" s="119">
        <f t="shared" ca="1" si="240"/>
        <v>40</v>
      </c>
      <c r="V161" s="119">
        <f t="shared" ca="1" si="240"/>
        <v>62</v>
      </c>
      <c r="W161" s="119">
        <f t="shared" ca="1" si="240"/>
        <v>40</v>
      </c>
      <c r="X161" s="119">
        <f t="shared" ca="1" si="240"/>
        <v>1</v>
      </c>
      <c r="Y161" s="119">
        <f t="shared" ca="1" si="240"/>
        <v>7</v>
      </c>
      <c r="Z161" s="119">
        <f t="shared" ca="1" si="240"/>
        <v>27</v>
      </c>
      <c r="AA161" s="119">
        <f t="shared" ca="1" si="240"/>
        <v>22</v>
      </c>
      <c r="AB161" s="119">
        <f t="shared" ca="1" si="240"/>
        <v>49</v>
      </c>
      <c r="AC161" s="119">
        <f t="shared" ca="1" si="240"/>
        <v>39</v>
      </c>
      <c r="AD161" s="119">
        <f t="shared" ca="1" si="240"/>
        <v>38</v>
      </c>
      <c r="AE161" s="119">
        <f t="shared" ca="1" si="240"/>
        <v>47</v>
      </c>
      <c r="AF161" s="119">
        <f t="shared" ca="1" si="240"/>
        <v>6</v>
      </c>
      <c r="AG161" s="119">
        <f t="shared" ca="1" si="240"/>
        <v>5</v>
      </c>
      <c r="AH161" s="119">
        <f t="shared" ca="1" si="240"/>
        <v>65</v>
      </c>
      <c r="AI161" s="119">
        <f t="shared" ca="1" si="240"/>
        <v>65</v>
      </c>
      <c r="AJ161" s="119">
        <f t="shared" ca="1" si="240"/>
        <v>74</v>
      </c>
      <c r="AK161" s="119">
        <f t="shared" ca="1" si="240"/>
        <v>27</v>
      </c>
      <c r="AL161" s="119">
        <f t="shared" ca="1" si="240"/>
        <v>77</v>
      </c>
      <c r="AM161" s="119">
        <f t="shared" ca="1" si="240"/>
        <v>54</v>
      </c>
      <c r="AN161" s="119">
        <f t="shared" ca="1" si="240"/>
        <v>70</v>
      </c>
      <c r="AO161" s="119">
        <f t="shared" ca="1" si="240"/>
        <v>56</v>
      </c>
      <c r="AP161" s="119">
        <f t="shared" ca="1" si="240"/>
        <v>42</v>
      </c>
      <c r="AQ161" s="119">
        <f t="shared" ca="1" si="240"/>
        <v>48</v>
      </c>
      <c r="AR161" s="119">
        <f t="shared" ca="1" si="240"/>
        <v>15</v>
      </c>
      <c r="AS161" s="119">
        <f t="shared" ca="1" si="240"/>
        <v>5</v>
      </c>
      <c r="AT161" s="119">
        <f t="shared" ca="1" si="240"/>
        <v>8</v>
      </c>
      <c r="AU161" s="119">
        <f t="shared" ca="1" si="240"/>
        <v>14</v>
      </c>
      <c r="AV161" s="119">
        <f t="shared" ca="1" si="240"/>
        <v>36</v>
      </c>
      <c r="AW161" s="119">
        <f t="shared" ca="1" si="240"/>
        <v>64</v>
      </c>
      <c r="AX161" s="119">
        <f t="shared" ca="1" si="240"/>
        <v>12</v>
      </c>
      <c r="AY161" s="119">
        <f t="shared" ca="1" si="240"/>
        <v>27</v>
      </c>
      <c r="AZ161" s="119">
        <f t="shared" ca="1" si="240"/>
        <v>55</v>
      </c>
      <c r="BA161" s="119">
        <f t="shared" ca="1" si="240"/>
        <v>3</v>
      </c>
      <c r="BB161" s="119">
        <f t="shared" ca="1" si="240"/>
        <v>81</v>
      </c>
      <c r="BC161" s="119">
        <f t="shared" ca="1" si="240"/>
        <v>71</v>
      </c>
      <c r="BD161" s="119">
        <f t="shared" ca="1" si="240"/>
        <v>42</v>
      </c>
      <c r="BE161" s="119">
        <f t="shared" ca="1" si="240"/>
        <v>81</v>
      </c>
      <c r="BF161" s="119">
        <f t="shared" ca="1" si="240"/>
        <v>72</v>
      </c>
      <c r="BG161" s="119">
        <f t="shared" ca="1" si="240"/>
        <v>67</v>
      </c>
      <c r="BH161" s="119">
        <f t="shared" ca="1" si="240"/>
        <v>41</v>
      </c>
      <c r="BI161" s="120">
        <f t="shared" ca="1" si="240"/>
        <v>2</v>
      </c>
    </row>
    <row r="162" spans="1:61" x14ac:dyDescent="0.2">
      <c r="A162" s="116">
        <v>62</v>
      </c>
      <c r="B162" s="117">
        <f ca="1">RANDBETWEEN(1,81-1)</f>
        <v>80</v>
      </c>
      <c r="C162" s="117">
        <f t="shared" ref="C162:BI162" ca="1" si="241">RANDBETWEEN(1,81-1)</f>
        <v>49</v>
      </c>
      <c r="D162" s="117">
        <f t="shared" ca="1" si="241"/>
        <v>50</v>
      </c>
      <c r="E162" s="117">
        <f t="shared" ca="1" si="241"/>
        <v>54</v>
      </c>
      <c r="F162" s="117">
        <f t="shared" ca="1" si="241"/>
        <v>9</v>
      </c>
      <c r="G162" s="117">
        <f t="shared" ca="1" si="241"/>
        <v>16</v>
      </c>
      <c r="H162" s="117">
        <f t="shared" ca="1" si="241"/>
        <v>67</v>
      </c>
      <c r="I162" s="117">
        <f t="shared" ca="1" si="241"/>
        <v>77</v>
      </c>
      <c r="J162" s="117">
        <f t="shared" ca="1" si="241"/>
        <v>76</v>
      </c>
      <c r="K162" s="117">
        <f t="shared" ca="1" si="241"/>
        <v>26</v>
      </c>
      <c r="L162" s="117">
        <f t="shared" ca="1" si="241"/>
        <v>2</v>
      </c>
      <c r="M162" s="117">
        <f t="shared" ca="1" si="241"/>
        <v>26</v>
      </c>
      <c r="N162" s="117">
        <f t="shared" ca="1" si="241"/>
        <v>12</v>
      </c>
      <c r="O162" s="117">
        <f t="shared" ca="1" si="241"/>
        <v>5</v>
      </c>
      <c r="P162" s="117">
        <f t="shared" ca="1" si="241"/>
        <v>26</v>
      </c>
      <c r="Q162" s="117">
        <f t="shared" ca="1" si="241"/>
        <v>10</v>
      </c>
      <c r="R162" s="117">
        <f t="shared" ca="1" si="241"/>
        <v>44</v>
      </c>
      <c r="S162" s="117">
        <f t="shared" ca="1" si="241"/>
        <v>10</v>
      </c>
      <c r="T162" s="117">
        <f t="shared" ca="1" si="241"/>
        <v>16</v>
      </c>
      <c r="U162" s="117">
        <f t="shared" ca="1" si="241"/>
        <v>47</v>
      </c>
      <c r="V162" s="117">
        <f t="shared" ca="1" si="241"/>
        <v>29</v>
      </c>
      <c r="W162" s="117">
        <f t="shared" ca="1" si="241"/>
        <v>40</v>
      </c>
      <c r="X162" s="117">
        <f t="shared" ca="1" si="241"/>
        <v>34</v>
      </c>
      <c r="Y162" s="117">
        <f t="shared" ca="1" si="241"/>
        <v>64</v>
      </c>
      <c r="Z162" s="117">
        <f t="shared" ca="1" si="241"/>
        <v>33</v>
      </c>
      <c r="AA162" s="117">
        <f t="shared" ca="1" si="241"/>
        <v>48</v>
      </c>
      <c r="AB162" s="117">
        <f t="shared" ca="1" si="241"/>
        <v>64</v>
      </c>
      <c r="AC162" s="117">
        <f t="shared" ca="1" si="241"/>
        <v>36</v>
      </c>
      <c r="AD162" s="117">
        <f t="shared" ca="1" si="241"/>
        <v>60</v>
      </c>
      <c r="AE162" s="117">
        <f t="shared" ca="1" si="241"/>
        <v>63</v>
      </c>
      <c r="AF162" s="117">
        <f t="shared" ca="1" si="241"/>
        <v>30</v>
      </c>
      <c r="AG162" s="117">
        <f t="shared" ca="1" si="241"/>
        <v>7</v>
      </c>
      <c r="AH162" s="117">
        <f t="shared" ca="1" si="241"/>
        <v>17</v>
      </c>
      <c r="AI162" s="117">
        <f t="shared" ca="1" si="241"/>
        <v>68</v>
      </c>
      <c r="AJ162" s="117">
        <f t="shared" ca="1" si="241"/>
        <v>63</v>
      </c>
      <c r="AK162" s="117">
        <f t="shared" ca="1" si="241"/>
        <v>46</v>
      </c>
      <c r="AL162" s="117">
        <f t="shared" ca="1" si="241"/>
        <v>10</v>
      </c>
      <c r="AM162" s="117">
        <f t="shared" ca="1" si="241"/>
        <v>45</v>
      </c>
      <c r="AN162" s="117">
        <f t="shared" ca="1" si="241"/>
        <v>59</v>
      </c>
      <c r="AO162" s="117">
        <f t="shared" ca="1" si="241"/>
        <v>29</v>
      </c>
      <c r="AP162" s="117">
        <f t="shared" ca="1" si="241"/>
        <v>36</v>
      </c>
      <c r="AQ162" s="117">
        <f t="shared" ca="1" si="241"/>
        <v>77</v>
      </c>
      <c r="AR162" s="117">
        <f t="shared" ca="1" si="241"/>
        <v>20</v>
      </c>
      <c r="AS162" s="117">
        <f t="shared" ca="1" si="241"/>
        <v>79</v>
      </c>
      <c r="AT162" s="117">
        <f t="shared" ca="1" si="241"/>
        <v>63</v>
      </c>
      <c r="AU162" s="117">
        <f t="shared" ca="1" si="241"/>
        <v>25</v>
      </c>
      <c r="AV162" s="117">
        <f t="shared" ca="1" si="241"/>
        <v>60</v>
      </c>
      <c r="AW162" s="117">
        <f t="shared" ca="1" si="241"/>
        <v>4</v>
      </c>
      <c r="AX162" s="117">
        <f t="shared" ca="1" si="241"/>
        <v>73</v>
      </c>
      <c r="AY162" s="117">
        <f t="shared" ca="1" si="241"/>
        <v>31</v>
      </c>
      <c r="AZ162" s="117">
        <f t="shared" ca="1" si="241"/>
        <v>57</v>
      </c>
      <c r="BA162" s="117">
        <f t="shared" ca="1" si="241"/>
        <v>23</v>
      </c>
      <c r="BB162" s="117">
        <f t="shared" ca="1" si="241"/>
        <v>33</v>
      </c>
      <c r="BC162" s="117">
        <f t="shared" ca="1" si="241"/>
        <v>23</v>
      </c>
      <c r="BD162" s="117">
        <f t="shared" ca="1" si="241"/>
        <v>76</v>
      </c>
      <c r="BE162" s="117">
        <f t="shared" ca="1" si="241"/>
        <v>40</v>
      </c>
      <c r="BF162" s="117">
        <f t="shared" ca="1" si="241"/>
        <v>20</v>
      </c>
      <c r="BG162" s="117">
        <f t="shared" ca="1" si="241"/>
        <v>70</v>
      </c>
      <c r="BH162" s="117">
        <f t="shared" ca="1" si="241"/>
        <v>54</v>
      </c>
      <c r="BI162" s="118">
        <f t="shared" ca="1" si="241"/>
        <v>44</v>
      </c>
    </row>
    <row r="163" spans="1:61" x14ac:dyDescent="0.2">
      <c r="A163" s="116">
        <v>63</v>
      </c>
      <c r="B163" s="119">
        <f ca="1">RANDBETWEEN(1,81-2)</f>
        <v>48</v>
      </c>
      <c r="C163" s="119">
        <f t="shared" ref="C163:BI163" ca="1" si="242">RANDBETWEEN(1,81-2)</f>
        <v>36</v>
      </c>
      <c r="D163" s="119">
        <f t="shared" ca="1" si="242"/>
        <v>59</v>
      </c>
      <c r="E163" s="119">
        <f t="shared" ca="1" si="242"/>
        <v>39</v>
      </c>
      <c r="F163" s="119">
        <f t="shared" ca="1" si="242"/>
        <v>29</v>
      </c>
      <c r="G163" s="119">
        <f t="shared" ca="1" si="242"/>
        <v>56</v>
      </c>
      <c r="H163" s="119">
        <f t="shared" ca="1" si="242"/>
        <v>4</v>
      </c>
      <c r="I163" s="119">
        <f t="shared" ca="1" si="242"/>
        <v>14</v>
      </c>
      <c r="J163" s="119">
        <f t="shared" ca="1" si="242"/>
        <v>71</v>
      </c>
      <c r="K163" s="119">
        <f t="shared" ca="1" si="242"/>
        <v>36</v>
      </c>
      <c r="L163" s="119">
        <f t="shared" ca="1" si="242"/>
        <v>74</v>
      </c>
      <c r="M163" s="119">
        <f t="shared" ca="1" si="242"/>
        <v>69</v>
      </c>
      <c r="N163" s="119">
        <f t="shared" ca="1" si="242"/>
        <v>10</v>
      </c>
      <c r="O163" s="119">
        <f t="shared" ca="1" si="242"/>
        <v>1</v>
      </c>
      <c r="P163" s="119">
        <f t="shared" ca="1" si="242"/>
        <v>57</v>
      </c>
      <c r="Q163" s="119">
        <f t="shared" ca="1" si="242"/>
        <v>1</v>
      </c>
      <c r="R163" s="119">
        <f t="shared" ca="1" si="242"/>
        <v>12</v>
      </c>
      <c r="S163" s="119">
        <f t="shared" ca="1" si="242"/>
        <v>11</v>
      </c>
      <c r="T163" s="119">
        <f t="shared" ca="1" si="242"/>
        <v>48</v>
      </c>
      <c r="U163" s="119">
        <f t="shared" ca="1" si="242"/>
        <v>1</v>
      </c>
      <c r="V163" s="119">
        <f t="shared" ca="1" si="242"/>
        <v>46</v>
      </c>
      <c r="W163" s="119">
        <f t="shared" ca="1" si="242"/>
        <v>45</v>
      </c>
      <c r="X163" s="119">
        <f t="shared" ca="1" si="242"/>
        <v>25</v>
      </c>
      <c r="Y163" s="119">
        <f t="shared" ca="1" si="242"/>
        <v>53</v>
      </c>
      <c r="Z163" s="119">
        <f t="shared" ca="1" si="242"/>
        <v>67</v>
      </c>
      <c r="AA163" s="119">
        <f t="shared" ca="1" si="242"/>
        <v>47</v>
      </c>
      <c r="AB163" s="119">
        <f t="shared" ca="1" si="242"/>
        <v>67</v>
      </c>
      <c r="AC163" s="119">
        <f t="shared" ca="1" si="242"/>
        <v>31</v>
      </c>
      <c r="AD163" s="119">
        <f t="shared" ca="1" si="242"/>
        <v>79</v>
      </c>
      <c r="AE163" s="119">
        <f t="shared" ca="1" si="242"/>
        <v>54</v>
      </c>
      <c r="AF163" s="119">
        <f t="shared" ca="1" si="242"/>
        <v>27</v>
      </c>
      <c r="AG163" s="119">
        <f t="shared" ca="1" si="242"/>
        <v>11</v>
      </c>
      <c r="AH163" s="119">
        <f t="shared" ca="1" si="242"/>
        <v>34</v>
      </c>
      <c r="AI163" s="119">
        <f t="shared" ca="1" si="242"/>
        <v>27</v>
      </c>
      <c r="AJ163" s="119">
        <f t="shared" ca="1" si="242"/>
        <v>63</v>
      </c>
      <c r="AK163" s="119">
        <f t="shared" ca="1" si="242"/>
        <v>70</v>
      </c>
      <c r="AL163" s="119">
        <f t="shared" ca="1" si="242"/>
        <v>48</v>
      </c>
      <c r="AM163" s="119">
        <f t="shared" ca="1" si="242"/>
        <v>70</v>
      </c>
      <c r="AN163" s="119">
        <f t="shared" ca="1" si="242"/>
        <v>49</v>
      </c>
      <c r="AO163" s="119">
        <f t="shared" ca="1" si="242"/>
        <v>6</v>
      </c>
      <c r="AP163" s="119">
        <f t="shared" ca="1" si="242"/>
        <v>34</v>
      </c>
      <c r="AQ163" s="119">
        <f t="shared" ca="1" si="242"/>
        <v>46</v>
      </c>
      <c r="AR163" s="119">
        <f t="shared" ca="1" si="242"/>
        <v>50</v>
      </c>
      <c r="AS163" s="119">
        <f t="shared" ca="1" si="242"/>
        <v>35</v>
      </c>
      <c r="AT163" s="119">
        <f t="shared" ca="1" si="242"/>
        <v>55</v>
      </c>
      <c r="AU163" s="119">
        <f t="shared" ca="1" si="242"/>
        <v>50</v>
      </c>
      <c r="AV163" s="119">
        <f t="shared" ca="1" si="242"/>
        <v>72</v>
      </c>
      <c r="AW163" s="119">
        <f t="shared" ca="1" si="242"/>
        <v>13</v>
      </c>
      <c r="AX163" s="119">
        <f t="shared" ca="1" si="242"/>
        <v>27</v>
      </c>
      <c r="AY163" s="119">
        <f t="shared" ca="1" si="242"/>
        <v>4</v>
      </c>
      <c r="AZ163" s="119">
        <f t="shared" ca="1" si="242"/>
        <v>13</v>
      </c>
      <c r="BA163" s="119">
        <f t="shared" ca="1" si="242"/>
        <v>25</v>
      </c>
      <c r="BB163" s="119">
        <f t="shared" ca="1" si="242"/>
        <v>41</v>
      </c>
      <c r="BC163" s="119">
        <f t="shared" ca="1" si="242"/>
        <v>4</v>
      </c>
      <c r="BD163" s="119">
        <f t="shared" ca="1" si="242"/>
        <v>45</v>
      </c>
      <c r="BE163" s="119">
        <f t="shared" ca="1" si="242"/>
        <v>34</v>
      </c>
      <c r="BF163" s="119">
        <f t="shared" ca="1" si="242"/>
        <v>19</v>
      </c>
      <c r="BG163" s="119">
        <f t="shared" ca="1" si="242"/>
        <v>51</v>
      </c>
      <c r="BH163" s="119">
        <f t="shared" ca="1" si="242"/>
        <v>15</v>
      </c>
      <c r="BI163" s="120">
        <f t="shared" ca="1" si="242"/>
        <v>23</v>
      </c>
    </row>
    <row r="164" spans="1:61" x14ac:dyDescent="0.2">
      <c r="A164" s="116">
        <v>64</v>
      </c>
      <c r="B164" s="117">
        <f ca="1">RANDBETWEEN(1,81)</f>
        <v>78</v>
      </c>
      <c r="C164" s="117">
        <f t="shared" ref="C164:BI164" ca="1" si="243">RANDBETWEEN(1,81)</f>
        <v>40</v>
      </c>
      <c r="D164" s="117">
        <f t="shared" ca="1" si="243"/>
        <v>57</v>
      </c>
      <c r="E164" s="117">
        <f t="shared" ca="1" si="243"/>
        <v>78</v>
      </c>
      <c r="F164" s="117">
        <f t="shared" ca="1" si="243"/>
        <v>81</v>
      </c>
      <c r="G164" s="117">
        <f t="shared" ca="1" si="243"/>
        <v>34</v>
      </c>
      <c r="H164" s="117">
        <f t="shared" ca="1" si="243"/>
        <v>59</v>
      </c>
      <c r="I164" s="117">
        <f t="shared" ca="1" si="243"/>
        <v>38</v>
      </c>
      <c r="J164" s="117">
        <f t="shared" ca="1" si="243"/>
        <v>76</v>
      </c>
      <c r="K164" s="117">
        <f t="shared" ca="1" si="243"/>
        <v>47</v>
      </c>
      <c r="L164" s="117">
        <f t="shared" ca="1" si="243"/>
        <v>14</v>
      </c>
      <c r="M164" s="117">
        <f t="shared" ca="1" si="243"/>
        <v>44</v>
      </c>
      <c r="N164" s="117">
        <f t="shared" ca="1" si="243"/>
        <v>43</v>
      </c>
      <c r="O164" s="117">
        <f t="shared" ca="1" si="243"/>
        <v>10</v>
      </c>
      <c r="P164" s="117">
        <f t="shared" ca="1" si="243"/>
        <v>54</v>
      </c>
      <c r="Q164" s="117">
        <f t="shared" ca="1" si="243"/>
        <v>38</v>
      </c>
      <c r="R164" s="117">
        <f t="shared" ca="1" si="243"/>
        <v>10</v>
      </c>
      <c r="S164" s="117">
        <f t="shared" ca="1" si="243"/>
        <v>70</v>
      </c>
      <c r="T164" s="117">
        <f t="shared" ca="1" si="243"/>
        <v>30</v>
      </c>
      <c r="U164" s="117">
        <f t="shared" ca="1" si="243"/>
        <v>63</v>
      </c>
      <c r="V164" s="117">
        <f t="shared" ca="1" si="243"/>
        <v>31</v>
      </c>
      <c r="W164" s="117">
        <f t="shared" ca="1" si="243"/>
        <v>41</v>
      </c>
      <c r="X164" s="117">
        <f t="shared" ca="1" si="243"/>
        <v>39</v>
      </c>
      <c r="Y164" s="117">
        <f t="shared" ca="1" si="243"/>
        <v>14</v>
      </c>
      <c r="Z164" s="117">
        <f t="shared" ca="1" si="243"/>
        <v>22</v>
      </c>
      <c r="AA164" s="117">
        <f t="shared" ca="1" si="243"/>
        <v>68</v>
      </c>
      <c r="AB164" s="117">
        <f t="shared" ca="1" si="243"/>
        <v>19</v>
      </c>
      <c r="AC164" s="117">
        <f t="shared" ca="1" si="243"/>
        <v>80</v>
      </c>
      <c r="AD164" s="117">
        <f t="shared" ca="1" si="243"/>
        <v>28</v>
      </c>
      <c r="AE164" s="117">
        <f t="shared" ca="1" si="243"/>
        <v>81</v>
      </c>
      <c r="AF164" s="117">
        <f t="shared" ca="1" si="243"/>
        <v>60</v>
      </c>
      <c r="AG164" s="117">
        <f t="shared" ca="1" si="243"/>
        <v>54</v>
      </c>
      <c r="AH164" s="117">
        <f t="shared" ca="1" si="243"/>
        <v>9</v>
      </c>
      <c r="AI164" s="117">
        <f t="shared" ca="1" si="243"/>
        <v>57</v>
      </c>
      <c r="AJ164" s="117">
        <f t="shared" ca="1" si="243"/>
        <v>41</v>
      </c>
      <c r="AK164" s="117">
        <f t="shared" ca="1" si="243"/>
        <v>15</v>
      </c>
      <c r="AL164" s="117">
        <f t="shared" ca="1" si="243"/>
        <v>73</v>
      </c>
      <c r="AM164" s="117">
        <f t="shared" ca="1" si="243"/>
        <v>30</v>
      </c>
      <c r="AN164" s="117">
        <f t="shared" ca="1" si="243"/>
        <v>77</v>
      </c>
      <c r="AO164" s="117">
        <f t="shared" ca="1" si="243"/>
        <v>81</v>
      </c>
      <c r="AP164" s="117">
        <f t="shared" ca="1" si="243"/>
        <v>15</v>
      </c>
      <c r="AQ164" s="117">
        <f t="shared" ca="1" si="243"/>
        <v>24</v>
      </c>
      <c r="AR164" s="117">
        <f t="shared" ca="1" si="243"/>
        <v>37</v>
      </c>
      <c r="AS164" s="117">
        <f t="shared" ca="1" si="243"/>
        <v>31</v>
      </c>
      <c r="AT164" s="117">
        <f t="shared" ca="1" si="243"/>
        <v>62</v>
      </c>
      <c r="AU164" s="117">
        <f t="shared" ca="1" si="243"/>
        <v>31</v>
      </c>
      <c r="AV164" s="117">
        <f t="shared" ca="1" si="243"/>
        <v>29</v>
      </c>
      <c r="AW164" s="117">
        <f t="shared" ca="1" si="243"/>
        <v>81</v>
      </c>
      <c r="AX164" s="117">
        <f t="shared" ca="1" si="243"/>
        <v>79</v>
      </c>
      <c r="AY164" s="117">
        <f t="shared" ca="1" si="243"/>
        <v>42</v>
      </c>
      <c r="AZ164" s="117">
        <f t="shared" ca="1" si="243"/>
        <v>14</v>
      </c>
      <c r="BA164" s="117">
        <f t="shared" ca="1" si="243"/>
        <v>41</v>
      </c>
      <c r="BB164" s="117">
        <f t="shared" ca="1" si="243"/>
        <v>52</v>
      </c>
      <c r="BC164" s="117">
        <f t="shared" ca="1" si="243"/>
        <v>60</v>
      </c>
      <c r="BD164" s="117">
        <f t="shared" ca="1" si="243"/>
        <v>35</v>
      </c>
      <c r="BE164" s="117">
        <f t="shared" ca="1" si="243"/>
        <v>11</v>
      </c>
      <c r="BF164" s="117">
        <f t="shared" ca="1" si="243"/>
        <v>72</v>
      </c>
      <c r="BG164" s="117">
        <f t="shared" ca="1" si="243"/>
        <v>28</v>
      </c>
      <c r="BH164" s="117">
        <f t="shared" ca="1" si="243"/>
        <v>80</v>
      </c>
      <c r="BI164" s="118">
        <f t="shared" ca="1" si="243"/>
        <v>78</v>
      </c>
    </row>
    <row r="165" spans="1:61" x14ac:dyDescent="0.2">
      <c r="A165" s="116">
        <v>65</v>
      </c>
      <c r="B165" s="119">
        <f ca="1">RANDBETWEEN(1,81-1)</f>
        <v>49</v>
      </c>
      <c r="C165" s="119">
        <f t="shared" ref="C165:BI165" ca="1" si="244">RANDBETWEEN(1,81-1)</f>
        <v>66</v>
      </c>
      <c r="D165" s="119">
        <f t="shared" ca="1" si="244"/>
        <v>43</v>
      </c>
      <c r="E165" s="119">
        <f t="shared" ca="1" si="244"/>
        <v>56</v>
      </c>
      <c r="F165" s="119">
        <f t="shared" ca="1" si="244"/>
        <v>37</v>
      </c>
      <c r="G165" s="119">
        <f t="shared" ca="1" si="244"/>
        <v>18</v>
      </c>
      <c r="H165" s="119">
        <f t="shared" ca="1" si="244"/>
        <v>61</v>
      </c>
      <c r="I165" s="119">
        <f t="shared" ca="1" si="244"/>
        <v>4</v>
      </c>
      <c r="J165" s="119">
        <f t="shared" ca="1" si="244"/>
        <v>1</v>
      </c>
      <c r="K165" s="119">
        <f t="shared" ca="1" si="244"/>
        <v>11</v>
      </c>
      <c r="L165" s="119">
        <f t="shared" ca="1" si="244"/>
        <v>53</v>
      </c>
      <c r="M165" s="119">
        <f t="shared" ca="1" si="244"/>
        <v>61</v>
      </c>
      <c r="N165" s="119">
        <f t="shared" ca="1" si="244"/>
        <v>67</v>
      </c>
      <c r="O165" s="119">
        <f t="shared" ca="1" si="244"/>
        <v>56</v>
      </c>
      <c r="P165" s="119">
        <f t="shared" ca="1" si="244"/>
        <v>60</v>
      </c>
      <c r="Q165" s="119">
        <f t="shared" ca="1" si="244"/>
        <v>68</v>
      </c>
      <c r="R165" s="119">
        <f t="shared" ca="1" si="244"/>
        <v>44</v>
      </c>
      <c r="S165" s="119">
        <f t="shared" ca="1" si="244"/>
        <v>14</v>
      </c>
      <c r="T165" s="119">
        <f t="shared" ca="1" si="244"/>
        <v>46</v>
      </c>
      <c r="U165" s="119">
        <f t="shared" ca="1" si="244"/>
        <v>49</v>
      </c>
      <c r="V165" s="119">
        <f t="shared" ca="1" si="244"/>
        <v>32</v>
      </c>
      <c r="W165" s="119">
        <f t="shared" ca="1" si="244"/>
        <v>59</v>
      </c>
      <c r="X165" s="119">
        <f t="shared" ca="1" si="244"/>
        <v>52</v>
      </c>
      <c r="Y165" s="119">
        <f t="shared" ca="1" si="244"/>
        <v>63</v>
      </c>
      <c r="Z165" s="119">
        <f t="shared" ca="1" si="244"/>
        <v>14</v>
      </c>
      <c r="AA165" s="119">
        <f t="shared" ca="1" si="244"/>
        <v>29</v>
      </c>
      <c r="AB165" s="119">
        <f t="shared" ca="1" si="244"/>
        <v>23</v>
      </c>
      <c r="AC165" s="119">
        <f t="shared" ca="1" si="244"/>
        <v>40</v>
      </c>
      <c r="AD165" s="119">
        <f t="shared" ca="1" si="244"/>
        <v>56</v>
      </c>
      <c r="AE165" s="119">
        <f t="shared" ca="1" si="244"/>
        <v>72</v>
      </c>
      <c r="AF165" s="119">
        <f t="shared" ca="1" si="244"/>
        <v>8</v>
      </c>
      <c r="AG165" s="119">
        <f t="shared" ca="1" si="244"/>
        <v>22</v>
      </c>
      <c r="AH165" s="119">
        <f t="shared" ca="1" si="244"/>
        <v>2</v>
      </c>
      <c r="AI165" s="119">
        <f t="shared" ca="1" si="244"/>
        <v>1</v>
      </c>
      <c r="AJ165" s="119">
        <f t="shared" ca="1" si="244"/>
        <v>40</v>
      </c>
      <c r="AK165" s="119">
        <f t="shared" ca="1" si="244"/>
        <v>37</v>
      </c>
      <c r="AL165" s="119">
        <f t="shared" ca="1" si="244"/>
        <v>70</v>
      </c>
      <c r="AM165" s="119">
        <f t="shared" ca="1" si="244"/>
        <v>41</v>
      </c>
      <c r="AN165" s="119">
        <f t="shared" ca="1" si="244"/>
        <v>1</v>
      </c>
      <c r="AO165" s="119">
        <f t="shared" ca="1" si="244"/>
        <v>1</v>
      </c>
      <c r="AP165" s="119">
        <f t="shared" ca="1" si="244"/>
        <v>74</v>
      </c>
      <c r="AQ165" s="119">
        <f t="shared" ca="1" si="244"/>
        <v>13</v>
      </c>
      <c r="AR165" s="119">
        <f t="shared" ca="1" si="244"/>
        <v>55</v>
      </c>
      <c r="AS165" s="119">
        <f t="shared" ca="1" si="244"/>
        <v>10</v>
      </c>
      <c r="AT165" s="119">
        <f t="shared" ca="1" si="244"/>
        <v>47</v>
      </c>
      <c r="AU165" s="119">
        <f t="shared" ca="1" si="244"/>
        <v>32</v>
      </c>
      <c r="AV165" s="119">
        <f t="shared" ca="1" si="244"/>
        <v>51</v>
      </c>
      <c r="AW165" s="119">
        <f t="shared" ca="1" si="244"/>
        <v>15</v>
      </c>
      <c r="AX165" s="119">
        <f t="shared" ca="1" si="244"/>
        <v>53</v>
      </c>
      <c r="AY165" s="119">
        <f t="shared" ca="1" si="244"/>
        <v>48</v>
      </c>
      <c r="AZ165" s="119">
        <f t="shared" ca="1" si="244"/>
        <v>68</v>
      </c>
      <c r="BA165" s="119">
        <f t="shared" ca="1" si="244"/>
        <v>80</v>
      </c>
      <c r="BB165" s="119">
        <f t="shared" ca="1" si="244"/>
        <v>13</v>
      </c>
      <c r="BC165" s="119">
        <f t="shared" ca="1" si="244"/>
        <v>54</v>
      </c>
      <c r="BD165" s="119">
        <f t="shared" ca="1" si="244"/>
        <v>9</v>
      </c>
      <c r="BE165" s="119">
        <f t="shared" ca="1" si="244"/>
        <v>17</v>
      </c>
      <c r="BF165" s="119">
        <f t="shared" ca="1" si="244"/>
        <v>58</v>
      </c>
      <c r="BG165" s="119">
        <f t="shared" ca="1" si="244"/>
        <v>77</v>
      </c>
      <c r="BH165" s="119">
        <f t="shared" ca="1" si="244"/>
        <v>12</v>
      </c>
      <c r="BI165" s="120">
        <f t="shared" ca="1" si="244"/>
        <v>1</v>
      </c>
    </row>
    <row r="166" spans="1:61" x14ac:dyDescent="0.2">
      <c r="A166" s="116">
        <v>66</v>
      </c>
      <c r="B166" s="117">
        <f ca="1">RANDBETWEEN(1,81-2)</f>
        <v>11</v>
      </c>
      <c r="C166" s="117">
        <f t="shared" ref="C166:BI166" ca="1" si="245">RANDBETWEEN(1,81-2)</f>
        <v>49</v>
      </c>
      <c r="D166" s="117">
        <f t="shared" ca="1" si="245"/>
        <v>21</v>
      </c>
      <c r="E166" s="117">
        <f t="shared" ca="1" si="245"/>
        <v>46</v>
      </c>
      <c r="F166" s="117">
        <f t="shared" ca="1" si="245"/>
        <v>43</v>
      </c>
      <c r="G166" s="117">
        <f t="shared" ca="1" si="245"/>
        <v>54</v>
      </c>
      <c r="H166" s="117">
        <f t="shared" ca="1" si="245"/>
        <v>60</v>
      </c>
      <c r="I166" s="117">
        <f t="shared" ca="1" si="245"/>
        <v>23</v>
      </c>
      <c r="J166" s="117">
        <f t="shared" ca="1" si="245"/>
        <v>36</v>
      </c>
      <c r="K166" s="117">
        <f t="shared" ca="1" si="245"/>
        <v>62</v>
      </c>
      <c r="L166" s="117">
        <f t="shared" ca="1" si="245"/>
        <v>21</v>
      </c>
      <c r="M166" s="117">
        <f t="shared" ca="1" si="245"/>
        <v>34</v>
      </c>
      <c r="N166" s="117">
        <f t="shared" ca="1" si="245"/>
        <v>45</v>
      </c>
      <c r="O166" s="117">
        <f t="shared" ca="1" si="245"/>
        <v>51</v>
      </c>
      <c r="P166" s="117">
        <f t="shared" ca="1" si="245"/>
        <v>39</v>
      </c>
      <c r="Q166" s="117">
        <f t="shared" ca="1" si="245"/>
        <v>54</v>
      </c>
      <c r="R166" s="117">
        <f t="shared" ca="1" si="245"/>
        <v>34</v>
      </c>
      <c r="S166" s="117">
        <f t="shared" ca="1" si="245"/>
        <v>12</v>
      </c>
      <c r="T166" s="117">
        <f t="shared" ca="1" si="245"/>
        <v>25</v>
      </c>
      <c r="U166" s="117">
        <f t="shared" ca="1" si="245"/>
        <v>48</v>
      </c>
      <c r="V166" s="117">
        <f t="shared" ca="1" si="245"/>
        <v>25</v>
      </c>
      <c r="W166" s="117">
        <f t="shared" ca="1" si="245"/>
        <v>22</v>
      </c>
      <c r="X166" s="117">
        <f t="shared" ca="1" si="245"/>
        <v>47</v>
      </c>
      <c r="Y166" s="117">
        <f t="shared" ca="1" si="245"/>
        <v>54</v>
      </c>
      <c r="Z166" s="117">
        <f t="shared" ca="1" si="245"/>
        <v>78</v>
      </c>
      <c r="AA166" s="117">
        <f t="shared" ca="1" si="245"/>
        <v>13</v>
      </c>
      <c r="AB166" s="117">
        <f t="shared" ca="1" si="245"/>
        <v>37</v>
      </c>
      <c r="AC166" s="117">
        <f t="shared" ca="1" si="245"/>
        <v>15</v>
      </c>
      <c r="AD166" s="117">
        <f t="shared" ca="1" si="245"/>
        <v>34</v>
      </c>
      <c r="AE166" s="117">
        <f t="shared" ca="1" si="245"/>
        <v>28</v>
      </c>
      <c r="AF166" s="117">
        <f t="shared" ca="1" si="245"/>
        <v>3</v>
      </c>
      <c r="AG166" s="117">
        <f t="shared" ca="1" si="245"/>
        <v>24</v>
      </c>
      <c r="AH166" s="117">
        <f t="shared" ca="1" si="245"/>
        <v>20</v>
      </c>
      <c r="AI166" s="117">
        <f t="shared" ca="1" si="245"/>
        <v>68</v>
      </c>
      <c r="AJ166" s="117">
        <f t="shared" ca="1" si="245"/>
        <v>61</v>
      </c>
      <c r="AK166" s="117">
        <f t="shared" ca="1" si="245"/>
        <v>78</v>
      </c>
      <c r="AL166" s="117">
        <f t="shared" ca="1" si="245"/>
        <v>25</v>
      </c>
      <c r="AM166" s="117">
        <f t="shared" ca="1" si="245"/>
        <v>6</v>
      </c>
      <c r="AN166" s="117">
        <f t="shared" ca="1" si="245"/>
        <v>69</v>
      </c>
      <c r="AO166" s="117">
        <f t="shared" ca="1" si="245"/>
        <v>49</v>
      </c>
      <c r="AP166" s="117">
        <f t="shared" ca="1" si="245"/>
        <v>63</v>
      </c>
      <c r="AQ166" s="117">
        <f t="shared" ca="1" si="245"/>
        <v>29</v>
      </c>
      <c r="AR166" s="117">
        <f t="shared" ca="1" si="245"/>
        <v>46</v>
      </c>
      <c r="AS166" s="117">
        <f t="shared" ca="1" si="245"/>
        <v>69</v>
      </c>
      <c r="AT166" s="117">
        <f t="shared" ca="1" si="245"/>
        <v>28</v>
      </c>
      <c r="AU166" s="117">
        <f t="shared" ca="1" si="245"/>
        <v>67</v>
      </c>
      <c r="AV166" s="117">
        <f t="shared" ca="1" si="245"/>
        <v>79</v>
      </c>
      <c r="AW166" s="117">
        <f t="shared" ca="1" si="245"/>
        <v>8</v>
      </c>
      <c r="AX166" s="117">
        <f t="shared" ca="1" si="245"/>
        <v>62</v>
      </c>
      <c r="AY166" s="117">
        <f t="shared" ca="1" si="245"/>
        <v>60</v>
      </c>
      <c r="AZ166" s="117">
        <f t="shared" ca="1" si="245"/>
        <v>60</v>
      </c>
      <c r="BA166" s="117">
        <f t="shared" ca="1" si="245"/>
        <v>70</v>
      </c>
      <c r="BB166" s="117">
        <f t="shared" ca="1" si="245"/>
        <v>39</v>
      </c>
      <c r="BC166" s="117">
        <f t="shared" ca="1" si="245"/>
        <v>76</v>
      </c>
      <c r="BD166" s="117">
        <f t="shared" ca="1" si="245"/>
        <v>4</v>
      </c>
      <c r="BE166" s="117">
        <f t="shared" ca="1" si="245"/>
        <v>69</v>
      </c>
      <c r="BF166" s="117">
        <f t="shared" ca="1" si="245"/>
        <v>22</v>
      </c>
      <c r="BG166" s="117">
        <f t="shared" ca="1" si="245"/>
        <v>62</v>
      </c>
      <c r="BH166" s="117">
        <f t="shared" ca="1" si="245"/>
        <v>10</v>
      </c>
      <c r="BI166" s="118">
        <f t="shared" ca="1" si="245"/>
        <v>18</v>
      </c>
    </row>
    <row r="167" spans="1:61" x14ac:dyDescent="0.2">
      <c r="A167" s="116">
        <v>67</v>
      </c>
      <c r="B167" s="119">
        <f ca="1">RANDBETWEEN(1,81)</f>
        <v>43</v>
      </c>
      <c r="C167" s="119">
        <f t="shared" ref="C167:BI167" ca="1" si="246">RANDBETWEEN(1,81)</f>
        <v>69</v>
      </c>
      <c r="D167" s="119">
        <f t="shared" ca="1" si="246"/>
        <v>48</v>
      </c>
      <c r="E167" s="119">
        <f t="shared" ca="1" si="246"/>
        <v>10</v>
      </c>
      <c r="F167" s="119">
        <f t="shared" ca="1" si="246"/>
        <v>55</v>
      </c>
      <c r="G167" s="119">
        <f t="shared" ca="1" si="246"/>
        <v>15</v>
      </c>
      <c r="H167" s="119">
        <f t="shared" ca="1" si="246"/>
        <v>47</v>
      </c>
      <c r="I167" s="119">
        <f t="shared" ca="1" si="246"/>
        <v>77</v>
      </c>
      <c r="J167" s="119">
        <f t="shared" ca="1" si="246"/>
        <v>74</v>
      </c>
      <c r="K167" s="119">
        <f t="shared" ca="1" si="246"/>
        <v>62</v>
      </c>
      <c r="L167" s="119">
        <f t="shared" ca="1" si="246"/>
        <v>71</v>
      </c>
      <c r="M167" s="119">
        <f t="shared" ca="1" si="246"/>
        <v>29</v>
      </c>
      <c r="N167" s="119">
        <f t="shared" ca="1" si="246"/>
        <v>49</v>
      </c>
      <c r="O167" s="119">
        <f t="shared" ca="1" si="246"/>
        <v>44</v>
      </c>
      <c r="P167" s="119">
        <f t="shared" ca="1" si="246"/>
        <v>38</v>
      </c>
      <c r="Q167" s="119">
        <f t="shared" ca="1" si="246"/>
        <v>44</v>
      </c>
      <c r="R167" s="119">
        <f t="shared" ca="1" si="246"/>
        <v>9</v>
      </c>
      <c r="S167" s="119">
        <f t="shared" ca="1" si="246"/>
        <v>2</v>
      </c>
      <c r="T167" s="119">
        <f t="shared" ca="1" si="246"/>
        <v>2</v>
      </c>
      <c r="U167" s="119">
        <f t="shared" ca="1" si="246"/>
        <v>66</v>
      </c>
      <c r="V167" s="119">
        <f t="shared" ca="1" si="246"/>
        <v>76</v>
      </c>
      <c r="W167" s="119">
        <f t="shared" ca="1" si="246"/>
        <v>5</v>
      </c>
      <c r="X167" s="119">
        <f t="shared" ca="1" si="246"/>
        <v>37</v>
      </c>
      <c r="Y167" s="119">
        <f t="shared" ca="1" si="246"/>
        <v>24</v>
      </c>
      <c r="Z167" s="119">
        <f t="shared" ca="1" si="246"/>
        <v>31</v>
      </c>
      <c r="AA167" s="119">
        <f t="shared" ca="1" si="246"/>
        <v>16</v>
      </c>
      <c r="AB167" s="119">
        <f t="shared" ca="1" si="246"/>
        <v>22</v>
      </c>
      <c r="AC167" s="119">
        <f t="shared" ca="1" si="246"/>
        <v>79</v>
      </c>
      <c r="AD167" s="119">
        <f t="shared" ca="1" si="246"/>
        <v>52</v>
      </c>
      <c r="AE167" s="119">
        <f t="shared" ca="1" si="246"/>
        <v>29</v>
      </c>
      <c r="AF167" s="119">
        <f t="shared" ca="1" si="246"/>
        <v>33</v>
      </c>
      <c r="AG167" s="119">
        <f t="shared" ca="1" si="246"/>
        <v>61</v>
      </c>
      <c r="AH167" s="119">
        <f t="shared" ca="1" si="246"/>
        <v>52</v>
      </c>
      <c r="AI167" s="119">
        <f t="shared" ca="1" si="246"/>
        <v>54</v>
      </c>
      <c r="AJ167" s="119">
        <f t="shared" ca="1" si="246"/>
        <v>73</v>
      </c>
      <c r="AK167" s="119">
        <f t="shared" ca="1" si="246"/>
        <v>29</v>
      </c>
      <c r="AL167" s="119">
        <f t="shared" ca="1" si="246"/>
        <v>28</v>
      </c>
      <c r="AM167" s="119">
        <f t="shared" ca="1" si="246"/>
        <v>80</v>
      </c>
      <c r="AN167" s="119">
        <f t="shared" ca="1" si="246"/>
        <v>30</v>
      </c>
      <c r="AO167" s="119">
        <f t="shared" ca="1" si="246"/>
        <v>20</v>
      </c>
      <c r="AP167" s="119">
        <f t="shared" ca="1" si="246"/>
        <v>55</v>
      </c>
      <c r="AQ167" s="119">
        <f t="shared" ca="1" si="246"/>
        <v>44</v>
      </c>
      <c r="AR167" s="119">
        <f t="shared" ca="1" si="246"/>
        <v>79</v>
      </c>
      <c r="AS167" s="119">
        <f t="shared" ca="1" si="246"/>
        <v>27</v>
      </c>
      <c r="AT167" s="119">
        <f t="shared" ca="1" si="246"/>
        <v>29</v>
      </c>
      <c r="AU167" s="119">
        <f t="shared" ca="1" si="246"/>
        <v>48</v>
      </c>
      <c r="AV167" s="119">
        <f t="shared" ca="1" si="246"/>
        <v>15</v>
      </c>
      <c r="AW167" s="119">
        <f t="shared" ca="1" si="246"/>
        <v>55</v>
      </c>
      <c r="AX167" s="119">
        <f t="shared" ca="1" si="246"/>
        <v>69</v>
      </c>
      <c r="AY167" s="119">
        <f t="shared" ca="1" si="246"/>
        <v>43</v>
      </c>
      <c r="AZ167" s="119">
        <f t="shared" ca="1" si="246"/>
        <v>72</v>
      </c>
      <c r="BA167" s="119">
        <f t="shared" ca="1" si="246"/>
        <v>52</v>
      </c>
      <c r="BB167" s="119">
        <f t="shared" ca="1" si="246"/>
        <v>52</v>
      </c>
      <c r="BC167" s="119">
        <f t="shared" ca="1" si="246"/>
        <v>50</v>
      </c>
      <c r="BD167" s="119">
        <f t="shared" ca="1" si="246"/>
        <v>24</v>
      </c>
      <c r="BE167" s="119">
        <f t="shared" ca="1" si="246"/>
        <v>78</v>
      </c>
      <c r="BF167" s="119">
        <f t="shared" ca="1" si="246"/>
        <v>25</v>
      </c>
      <c r="BG167" s="119">
        <f t="shared" ca="1" si="246"/>
        <v>47</v>
      </c>
      <c r="BH167" s="119">
        <f t="shared" ca="1" si="246"/>
        <v>29</v>
      </c>
      <c r="BI167" s="120">
        <f t="shared" ca="1" si="246"/>
        <v>34</v>
      </c>
    </row>
    <row r="168" spans="1:61" x14ac:dyDescent="0.2">
      <c r="A168" s="116">
        <v>68</v>
      </c>
      <c r="B168" s="117">
        <f ca="1">RANDBETWEEN(1,81-1)</f>
        <v>53</v>
      </c>
      <c r="C168" s="117">
        <f t="shared" ref="C168:BI168" ca="1" si="247">RANDBETWEEN(1,81-1)</f>
        <v>51</v>
      </c>
      <c r="D168" s="117">
        <f t="shared" ca="1" si="247"/>
        <v>80</v>
      </c>
      <c r="E168" s="117">
        <f t="shared" ca="1" si="247"/>
        <v>6</v>
      </c>
      <c r="F168" s="117">
        <f t="shared" ca="1" si="247"/>
        <v>23</v>
      </c>
      <c r="G168" s="117">
        <f t="shared" ca="1" si="247"/>
        <v>10</v>
      </c>
      <c r="H168" s="117">
        <f t="shared" ca="1" si="247"/>
        <v>34</v>
      </c>
      <c r="I168" s="117">
        <f t="shared" ca="1" si="247"/>
        <v>61</v>
      </c>
      <c r="J168" s="117">
        <f t="shared" ca="1" si="247"/>
        <v>72</v>
      </c>
      <c r="K168" s="117">
        <f t="shared" ca="1" si="247"/>
        <v>72</v>
      </c>
      <c r="L168" s="117">
        <f t="shared" ca="1" si="247"/>
        <v>55</v>
      </c>
      <c r="M168" s="117">
        <f t="shared" ca="1" si="247"/>
        <v>69</v>
      </c>
      <c r="N168" s="117">
        <f t="shared" ca="1" si="247"/>
        <v>19</v>
      </c>
      <c r="O168" s="117">
        <f t="shared" ca="1" si="247"/>
        <v>16</v>
      </c>
      <c r="P168" s="117">
        <f t="shared" ca="1" si="247"/>
        <v>62</v>
      </c>
      <c r="Q168" s="117">
        <f t="shared" ca="1" si="247"/>
        <v>69</v>
      </c>
      <c r="R168" s="117">
        <f t="shared" ca="1" si="247"/>
        <v>16</v>
      </c>
      <c r="S168" s="117">
        <f t="shared" ca="1" si="247"/>
        <v>45</v>
      </c>
      <c r="T168" s="117">
        <f t="shared" ca="1" si="247"/>
        <v>4</v>
      </c>
      <c r="U168" s="117">
        <f t="shared" ca="1" si="247"/>
        <v>59</v>
      </c>
      <c r="V168" s="117">
        <f t="shared" ca="1" si="247"/>
        <v>19</v>
      </c>
      <c r="W168" s="117">
        <f t="shared" ca="1" si="247"/>
        <v>38</v>
      </c>
      <c r="X168" s="117">
        <f t="shared" ca="1" si="247"/>
        <v>41</v>
      </c>
      <c r="Y168" s="117">
        <f t="shared" ca="1" si="247"/>
        <v>20</v>
      </c>
      <c r="Z168" s="117">
        <f t="shared" ca="1" si="247"/>
        <v>75</v>
      </c>
      <c r="AA168" s="117">
        <f t="shared" ca="1" si="247"/>
        <v>56</v>
      </c>
      <c r="AB168" s="117">
        <f t="shared" ca="1" si="247"/>
        <v>28</v>
      </c>
      <c r="AC168" s="117">
        <f t="shared" ca="1" si="247"/>
        <v>72</v>
      </c>
      <c r="AD168" s="117">
        <f t="shared" ca="1" si="247"/>
        <v>75</v>
      </c>
      <c r="AE168" s="117">
        <f t="shared" ca="1" si="247"/>
        <v>75</v>
      </c>
      <c r="AF168" s="117">
        <f t="shared" ca="1" si="247"/>
        <v>12</v>
      </c>
      <c r="AG168" s="117">
        <f t="shared" ca="1" si="247"/>
        <v>46</v>
      </c>
      <c r="AH168" s="117">
        <f t="shared" ca="1" si="247"/>
        <v>79</v>
      </c>
      <c r="AI168" s="117">
        <f t="shared" ca="1" si="247"/>
        <v>44</v>
      </c>
      <c r="AJ168" s="117">
        <f t="shared" ca="1" si="247"/>
        <v>38</v>
      </c>
      <c r="AK168" s="117">
        <f t="shared" ca="1" si="247"/>
        <v>55</v>
      </c>
      <c r="AL168" s="117">
        <f t="shared" ca="1" si="247"/>
        <v>34</v>
      </c>
      <c r="AM168" s="117">
        <f t="shared" ca="1" si="247"/>
        <v>2</v>
      </c>
      <c r="AN168" s="117">
        <f t="shared" ca="1" si="247"/>
        <v>71</v>
      </c>
      <c r="AO168" s="117">
        <f t="shared" ca="1" si="247"/>
        <v>79</v>
      </c>
      <c r="AP168" s="117">
        <f t="shared" ca="1" si="247"/>
        <v>58</v>
      </c>
      <c r="AQ168" s="117">
        <f t="shared" ca="1" si="247"/>
        <v>37</v>
      </c>
      <c r="AR168" s="117">
        <f t="shared" ca="1" si="247"/>
        <v>53</v>
      </c>
      <c r="AS168" s="117">
        <f t="shared" ca="1" si="247"/>
        <v>62</v>
      </c>
      <c r="AT168" s="117">
        <f t="shared" ca="1" si="247"/>
        <v>12</v>
      </c>
      <c r="AU168" s="117">
        <f t="shared" ca="1" si="247"/>
        <v>35</v>
      </c>
      <c r="AV168" s="117">
        <f t="shared" ca="1" si="247"/>
        <v>13</v>
      </c>
      <c r="AW168" s="117">
        <f t="shared" ca="1" si="247"/>
        <v>10</v>
      </c>
      <c r="AX168" s="117">
        <f t="shared" ca="1" si="247"/>
        <v>24</v>
      </c>
      <c r="AY168" s="117">
        <f t="shared" ca="1" si="247"/>
        <v>28</v>
      </c>
      <c r="AZ168" s="117">
        <f t="shared" ca="1" si="247"/>
        <v>60</v>
      </c>
      <c r="BA168" s="117">
        <f t="shared" ca="1" si="247"/>
        <v>67</v>
      </c>
      <c r="BB168" s="117">
        <f t="shared" ca="1" si="247"/>
        <v>76</v>
      </c>
      <c r="BC168" s="117">
        <f t="shared" ca="1" si="247"/>
        <v>80</v>
      </c>
      <c r="BD168" s="117">
        <f t="shared" ca="1" si="247"/>
        <v>40</v>
      </c>
      <c r="BE168" s="117">
        <f t="shared" ca="1" si="247"/>
        <v>37</v>
      </c>
      <c r="BF168" s="117">
        <f t="shared" ca="1" si="247"/>
        <v>28</v>
      </c>
      <c r="BG168" s="117">
        <f t="shared" ca="1" si="247"/>
        <v>11</v>
      </c>
      <c r="BH168" s="117">
        <f t="shared" ca="1" si="247"/>
        <v>44</v>
      </c>
      <c r="BI168" s="118">
        <f t="shared" ca="1" si="247"/>
        <v>26</v>
      </c>
    </row>
    <row r="169" spans="1:61" x14ac:dyDescent="0.2">
      <c r="A169" s="116">
        <v>69</v>
      </c>
      <c r="B169" s="119">
        <f ca="1">RANDBETWEEN(1,81-2)</f>
        <v>23</v>
      </c>
      <c r="C169" s="119">
        <f t="shared" ref="C169:BI169" ca="1" si="248">RANDBETWEEN(1,81-2)</f>
        <v>13</v>
      </c>
      <c r="D169" s="119">
        <f t="shared" ca="1" si="248"/>
        <v>39</v>
      </c>
      <c r="E169" s="119">
        <f t="shared" ca="1" si="248"/>
        <v>16</v>
      </c>
      <c r="F169" s="119">
        <f t="shared" ca="1" si="248"/>
        <v>73</v>
      </c>
      <c r="G169" s="119">
        <f t="shared" ca="1" si="248"/>
        <v>8</v>
      </c>
      <c r="H169" s="119">
        <f t="shared" ca="1" si="248"/>
        <v>65</v>
      </c>
      <c r="I169" s="119">
        <f t="shared" ca="1" si="248"/>
        <v>71</v>
      </c>
      <c r="J169" s="119">
        <f t="shared" ca="1" si="248"/>
        <v>10</v>
      </c>
      <c r="K169" s="119">
        <f t="shared" ca="1" si="248"/>
        <v>9</v>
      </c>
      <c r="L169" s="119">
        <f t="shared" ca="1" si="248"/>
        <v>52</v>
      </c>
      <c r="M169" s="119">
        <f t="shared" ca="1" si="248"/>
        <v>22</v>
      </c>
      <c r="N169" s="119">
        <f t="shared" ca="1" si="248"/>
        <v>26</v>
      </c>
      <c r="O169" s="119">
        <f t="shared" ca="1" si="248"/>
        <v>46</v>
      </c>
      <c r="P169" s="119">
        <f t="shared" ca="1" si="248"/>
        <v>64</v>
      </c>
      <c r="Q169" s="119">
        <f t="shared" ca="1" si="248"/>
        <v>19</v>
      </c>
      <c r="R169" s="119">
        <f t="shared" ca="1" si="248"/>
        <v>59</v>
      </c>
      <c r="S169" s="119">
        <f t="shared" ca="1" si="248"/>
        <v>71</v>
      </c>
      <c r="T169" s="119">
        <f t="shared" ca="1" si="248"/>
        <v>45</v>
      </c>
      <c r="U169" s="119">
        <f t="shared" ca="1" si="248"/>
        <v>17</v>
      </c>
      <c r="V169" s="119">
        <f t="shared" ca="1" si="248"/>
        <v>54</v>
      </c>
      <c r="W169" s="119">
        <f t="shared" ca="1" si="248"/>
        <v>61</v>
      </c>
      <c r="X169" s="119">
        <f t="shared" ca="1" si="248"/>
        <v>48</v>
      </c>
      <c r="Y169" s="119">
        <f t="shared" ca="1" si="248"/>
        <v>14</v>
      </c>
      <c r="Z169" s="119">
        <f t="shared" ca="1" si="248"/>
        <v>48</v>
      </c>
      <c r="AA169" s="119">
        <f t="shared" ca="1" si="248"/>
        <v>35</v>
      </c>
      <c r="AB169" s="119">
        <f t="shared" ca="1" si="248"/>
        <v>61</v>
      </c>
      <c r="AC169" s="119">
        <f t="shared" ca="1" si="248"/>
        <v>39</v>
      </c>
      <c r="AD169" s="119">
        <f t="shared" ca="1" si="248"/>
        <v>52</v>
      </c>
      <c r="AE169" s="119">
        <f t="shared" ca="1" si="248"/>
        <v>47</v>
      </c>
      <c r="AF169" s="119">
        <f t="shared" ca="1" si="248"/>
        <v>14</v>
      </c>
      <c r="AG169" s="119">
        <f t="shared" ca="1" si="248"/>
        <v>9</v>
      </c>
      <c r="AH169" s="119">
        <f t="shared" ca="1" si="248"/>
        <v>49</v>
      </c>
      <c r="AI169" s="119">
        <f t="shared" ca="1" si="248"/>
        <v>57</v>
      </c>
      <c r="AJ169" s="119">
        <f t="shared" ca="1" si="248"/>
        <v>26</v>
      </c>
      <c r="AK169" s="119">
        <f t="shared" ca="1" si="248"/>
        <v>70</v>
      </c>
      <c r="AL169" s="119">
        <f t="shared" ca="1" si="248"/>
        <v>68</v>
      </c>
      <c r="AM169" s="119">
        <f t="shared" ca="1" si="248"/>
        <v>41</v>
      </c>
      <c r="AN169" s="119">
        <f t="shared" ca="1" si="248"/>
        <v>56</v>
      </c>
      <c r="AO169" s="119">
        <f t="shared" ca="1" si="248"/>
        <v>43</v>
      </c>
      <c r="AP169" s="119">
        <f t="shared" ca="1" si="248"/>
        <v>35</v>
      </c>
      <c r="AQ169" s="119">
        <f t="shared" ca="1" si="248"/>
        <v>1</v>
      </c>
      <c r="AR169" s="119">
        <f t="shared" ca="1" si="248"/>
        <v>48</v>
      </c>
      <c r="AS169" s="119">
        <f t="shared" ca="1" si="248"/>
        <v>59</v>
      </c>
      <c r="AT169" s="119">
        <f t="shared" ca="1" si="248"/>
        <v>63</v>
      </c>
      <c r="AU169" s="119">
        <f t="shared" ca="1" si="248"/>
        <v>21</v>
      </c>
      <c r="AV169" s="119">
        <f t="shared" ca="1" si="248"/>
        <v>22</v>
      </c>
      <c r="AW169" s="119">
        <f t="shared" ca="1" si="248"/>
        <v>40</v>
      </c>
      <c r="AX169" s="119">
        <f t="shared" ca="1" si="248"/>
        <v>72</v>
      </c>
      <c r="AY169" s="119">
        <f t="shared" ca="1" si="248"/>
        <v>12</v>
      </c>
      <c r="AZ169" s="119">
        <f t="shared" ca="1" si="248"/>
        <v>36</v>
      </c>
      <c r="BA169" s="119">
        <f t="shared" ca="1" si="248"/>
        <v>57</v>
      </c>
      <c r="BB169" s="119">
        <f t="shared" ca="1" si="248"/>
        <v>36</v>
      </c>
      <c r="BC169" s="119">
        <f t="shared" ca="1" si="248"/>
        <v>2</v>
      </c>
      <c r="BD169" s="119">
        <f t="shared" ca="1" si="248"/>
        <v>33</v>
      </c>
      <c r="BE169" s="119">
        <f t="shared" ca="1" si="248"/>
        <v>12</v>
      </c>
      <c r="BF169" s="119">
        <f t="shared" ca="1" si="248"/>
        <v>55</v>
      </c>
      <c r="BG169" s="119">
        <f t="shared" ca="1" si="248"/>
        <v>40</v>
      </c>
      <c r="BH169" s="119">
        <f t="shared" ca="1" si="248"/>
        <v>66</v>
      </c>
      <c r="BI169" s="120">
        <f t="shared" ca="1" si="248"/>
        <v>28</v>
      </c>
    </row>
    <row r="170" spans="1:61" x14ac:dyDescent="0.2">
      <c r="A170" s="116">
        <v>70</v>
      </c>
      <c r="B170" s="117">
        <f ca="1">RANDBETWEEN(1,81)</f>
        <v>11</v>
      </c>
      <c r="C170" s="117">
        <f t="shared" ref="C170:BI170" ca="1" si="249">RANDBETWEEN(1,81)</f>
        <v>71</v>
      </c>
      <c r="D170" s="117">
        <f t="shared" ca="1" si="249"/>
        <v>73</v>
      </c>
      <c r="E170" s="117">
        <f t="shared" ca="1" si="249"/>
        <v>73</v>
      </c>
      <c r="F170" s="117">
        <f t="shared" ca="1" si="249"/>
        <v>65</v>
      </c>
      <c r="G170" s="117">
        <f t="shared" ca="1" si="249"/>
        <v>61</v>
      </c>
      <c r="H170" s="117">
        <f t="shared" ca="1" si="249"/>
        <v>58</v>
      </c>
      <c r="I170" s="117">
        <f t="shared" ca="1" si="249"/>
        <v>25</v>
      </c>
      <c r="J170" s="117">
        <f t="shared" ca="1" si="249"/>
        <v>62</v>
      </c>
      <c r="K170" s="117">
        <f t="shared" ca="1" si="249"/>
        <v>6</v>
      </c>
      <c r="L170" s="117">
        <f t="shared" ca="1" si="249"/>
        <v>19</v>
      </c>
      <c r="M170" s="117">
        <f t="shared" ca="1" si="249"/>
        <v>72</v>
      </c>
      <c r="N170" s="117">
        <f t="shared" ca="1" si="249"/>
        <v>55</v>
      </c>
      <c r="O170" s="117">
        <f t="shared" ca="1" si="249"/>
        <v>52</v>
      </c>
      <c r="P170" s="117">
        <f t="shared" ca="1" si="249"/>
        <v>66</v>
      </c>
      <c r="Q170" s="117">
        <f t="shared" ca="1" si="249"/>
        <v>67</v>
      </c>
      <c r="R170" s="117">
        <f t="shared" ca="1" si="249"/>
        <v>72</v>
      </c>
      <c r="S170" s="117">
        <f t="shared" ca="1" si="249"/>
        <v>34</v>
      </c>
      <c r="T170" s="117">
        <f t="shared" ca="1" si="249"/>
        <v>2</v>
      </c>
      <c r="U170" s="117">
        <f t="shared" ca="1" si="249"/>
        <v>51</v>
      </c>
      <c r="V170" s="117">
        <f t="shared" ca="1" si="249"/>
        <v>24</v>
      </c>
      <c r="W170" s="117">
        <f t="shared" ca="1" si="249"/>
        <v>41</v>
      </c>
      <c r="X170" s="117">
        <f t="shared" ca="1" si="249"/>
        <v>4</v>
      </c>
      <c r="Y170" s="117">
        <f t="shared" ca="1" si="249"/>
        <v>68</v>
      </c>
      <c r="Z170" s="117">
        <f t="shared" ca="1" si="249"/>
        <v>77</v>
      </c>
      <c r="AA170" s="117">
        <f t="shared" ca="1" si="249"/>
        <v>53</v>
      </c>
      <c r="AB170" s="117">
        <f t="shared" ca="1" si="249"/>
        <v>4</v>
      </c>
      <c r="AC170" s="117">
        <f t="shared" ca="1" si="249"/>
        <v>77</v>
      </c>
      <c r="AD170" s="117">
        <f t="shared" ca="1" si="249"/>
        <v>44</v>
      </c>
      <c r="AE170" s="117">
        <f t="shared" ca="1" si="249"/>
        <v>43</v>
      </c>
      <c r="AF170" s="117">
        <f t="shared" ca="1" si="249"/>
        <v>11</v>
      </c>
      <c r="AG170" s="117">
        <f t="shared" ca="1" si="249"/>
        <v>80</v>
      </c>
      <c r="AH170" s="117">
        <f t="shared" ca="1" si="249"/>
        <v>5</v>
      </c>
      <c r="AI170" s="117">
        <f t="shared" ca="1" si="249"/>
        <v>49</v>
      </c>
      <c r="AJ170" s="117">
        <f t="shared" ca="1" si="249"/>
        <v>75</v>
      </c>
      <c r="AK170" s="117">
        <f t="shared" ca="1" si="249"/>
        <v>10</v>
      </c>
      <c r="AL170" s="117">
        <f t="shared" ca="1" si="249"/>
        <v>1</v>
      </c>
      <c r="AM170" s="117">
        <f t="shared" ca="1" si="249"/>
        <v>9</v>
      </c>
      <c r="AN170" s="117">
        <f t="shared" ca="1" si="249"/>
        <v>32</v>
      </c>
      <c r="AO170" s="117">
        <f t="shared" ca="1" si="249"/>
        <v>70</v>
      </c>
      <c r="AP170" s="117">
        <f t="shared" ca="1" si="249"/>
        <v>74</v>
      </c>
      <c r="AQ170" s="117">
        <f t="shared" ca="1" si="249"/>
        <v>77</v>
      </c>
      <c r="AR170" s="117">
        <f t="shared" ca="1" si="249"/>
        <v>43</v>
      </c>
      <c r="AS170" s="117">
        <f t="shared" ca="1" si="249"/>
        <v>14</v>
      </c>
      <c r="AT170" s="117">
        <f t="shared" ca="1" si="249"/>
        <v>54</v>
      </c>
      <c r="AU170" s="117">
        <f t="shared" ca="1" si="249"/>
        <v>30</v>
      </c>
      <c r="AV170" s="117">
        <f t="shared" ca="1" si="249"/>
        <v>19</v>
      </c>
      <c r="AW170" s="117">
        <f t="shared" ca="1" si="249"/>
        <v>28</v>
      </c>
      <c r="AX170" s="117">
        <f t="shared" ca="1" si="249"/>
        <v>17</v>
      </c>
      <c r="AY170" s="117">
        <f t="shared" ca="1" si="249"/>
        <v>76</v>
      </c>
      <c r="AZ170" s="117">
        <f t="shared" ca="1" si="249"/>
        <v>34</v>
      </c>
      <c r="BA170" s="117">
        <f t="shared" ca="1" si="249"/>
        <v>44</v>
      </c>
      <c r="BB170" s="117">
        <f t="shared" ca="1" si="249"/>
        <v>72</v>
      </c>
      <c r="BC170" s="117">
        <f t="shared" ca="1" si="249"/>
        <v>31</v>
      </c>
      <c r="BD170" s="117">
        <f t="shared" ca="1" si="249"/>
        <v>14</v>
      </c>
      <c r="BE170" s="117">
        <f t="shared" ca="1" si="249"/>
        <v>74</v>
      </c>
      <c r="BF170" s="117">
        <f t="shared" ca="1" si="249"/>
        <v>36</v>
      </c>
      <c r="BG170" s="117">
        <f t="shared" ca="1" si="249"/>
        <v>6</v>
      </c>
      <c r="BH170" s="117">
        <f t="shared" ca="1" si="249"/>
        <v>18</v>
      </c>
      <c r="BI170" s="118">
        <f t="shared" ca="1" si="249"/>
        <v>41</v>
      </c>
    </row>
    <row r="171" spans="1:61" x14ac:dyDescent="0.2">
      <c r="A171" s="116">
        <v>71</v>
      </c>
      <c r="B171" s="119">
        <f ca="1">RANDBETWEEN(1,81-1)</f>
        <v>66</v>
      </c>
      <c r="C171" s="119">
        <f t="shared" ref="C171:BI171" ca="1" si="250">RANDBETWEEN(1,81-1)</f>
        <v>8</v>
      </c>
      <c r="D171" s="119">
        <f t="shared" ca="1" si="250"/>
        <v>35</v>
      </c>
      <c r="E171" s="119">
        <f t="shared" ca="1" si="250"/>
        <v>26</v>
      </c>
      <c r="F171" s="119">
        <f t="shared" ca="1" si="250"/>
        <v>62</v>
      </c>
      <c r="G171" s="119">
        <f t="shared" ca="1" si="250"/>
        <v>49</v>
      </c>
      <c r="H171" s="119">
        <f t="shared" ca="1" si="250"/>
        <v>14</v>
      </c>
      <c r="I171" s="119">
        <f t="shared" ca="1" si="250"/>
        <v>68</v>
      </c>
      <c r="J171" s="119">
        <f t="shared" ca="1" si="250"/>
        <v>27</v>
      </c>
      <c r="K171" s="119">
        <f t="shared" ca="1" si="250"/>
        <v>72</v>
      </c>
      <c r="L171" s="119">
        <f t="shared" ca="1" si="250"/>
        <v>72</v>
      </c>
      <c r="M171" s="119">
        <f t="shared" ca="1" si="250"/>
        <v>59</v>
      </c>
      <c r="N171" s="119">
        <f t="shared" ca="1" si="250"/>
        <v>5</v>
      </c>
      <c r="O171" s="119">
        <f t="shared" ca="1" si="250"/>
        <v>8</v>
      </c>
      <c r="P171" s="119">
        <f t="shared" ca="1" si="250"/>
        <v>61</v>
      </c>
      <c r="Q171" s="119">
        <f t="shared" ca="1" si="250"/>
        <v>8</v>
      </c>
      <c r="R171" s="119">
        <f t="shared" ca="1" si="250"/>
        <v>13</v>
      </c>
      <c r="S171" s="119">
        <f t="shared" ca="1" si="250"/>
        <v>44</v>
      </c>
      <c r="T171" s="119">
        <f t="shared" ca="1" si="250"/>
        <v>69</v>
      </c>
      <c r="U171" s="119">
        <f t="shared" ca="1" si="250"/>
        <v>57</v>
      </c>
      <c r="V171" s="119">
        <f t="shared" ca="1" si="250"/>
        <v>48</v>
      </c>
      <c r="W171" s="119">
        <f t="shared" ca="1" si="250"/>
        <v>77</v>
      </c>
      <c r="X171" s="119">
        <f t="shared" ca="1" si="250"/>
        <v>17</v>
      </c>
      <c r="Y171" s="119">
        <f t="shared" ca="1" si="250"/>
        <v>42</v>
      </c>
      <c r="Z171" s="119">
        <f t="shared" ca="1" si="250"/>
        <v>50</v>
      </c>
      <c r="AA171" s="119">
        <f t="shared" ca="1" si="250"/>
        <v>60</v>
      </c>
      <c r="AB171" s="119">
        <f t="shared" ca="1" si="250"/>
        <v>6</v>
      </c>
      <c r="AC171" s="119">
        <f t="shared" ca="1" si="250"/>
        <v>70</v>
      </c>
      <c r="AD171" s="119">
        <f t="shared" ca="1" si="250"/>
        <v>16</v>
      </c>
      <c r="AE171" s="119">
        <f t="shared" ca="1" si="250"/>
        <v>9</v>
      </c>
      <c r="AF171" s="119">
        <f t="shared" ca="1" si="250"/>
        <v>32</v>
      </c>
      <c r="AG171" s="119">
        <f t="shared" ca="1" si="250"/>
        <v>51</v>
      </c>
      <c r="AH171" s="119">
        <f t="shared" ca="1" si="250"/>
        <v>16</v>
      </c>
      <c r="AI171" s="119">
        <f t="shared" ca="1" si="250"/>
        <v>50</v>
      </c>
      <c r="AJ171" s="119">
        <f t="shared" ca="1" si="250"/>
        <v>3</v>
      </c>
      <c r="AK171" s="119">
        <f t="shared" ca="1" si="250"/>
        <v>78</v>
      </c>
      <c r="AL171" s="119">
        <f t="shared" ca="1" si="250"/>
        <v>31</v>
      </c>
      <c r="AM171" s="119">
        <f t="shared" ca="1" si="250"/>
        <v>53</v>
      </c>
      <c r="AN171" s="119">
        <f t="shared" ca="1" si="250"/>
        <v>13</v>
      </c>
      <c r="AO171" s="119">
        <f t="shared" ca="1" si="250"/>
        <v>50</v>
      </c>
      <c r="AP171" s="119">
        <f t="shared" ca="1" si="250"/>
        <v>76</v>
      </c>
      <c r="AQ171" s="119">
        <f t="shared" ca="1" si="250"/>
        <v>79</v>
      </c>
      <c r="AR171" s="119">
        <f t="shared" ca="1" si="250"/>
        <v>16</v>
      </c>
      <c r="AS171" s="119">
        <f t="shared" ca="1" si="250"/>
        <v>25</v>
      </c>
      <c r="AT171" s="119">
        <f t="shared" ca="1" si="250"/>
        <v>52</v>
      </c>
      <c r="AU171" s="119">
        <f t="shared" ca="1" si="250"/>
        <v>39</v>
      </c>
      <c r="AV171" s="119">
        <f t="shared" ca="1" si="250"/>
        <v>47</v>
      </c>
      <c r="AW171" s="119">
        <f t="shared" ca="1" si="250"/>
        <v>80</v>
      </c>
      <c r="AX171" s="119">
        <f t="shared" ca="1" si="250"/>
        <v>37</v>
      </c>
      <c r="AY171" s="119">
        <f t="shared" ca="1" si="250"/>
        <v>1</v>
      </c>
      <c r="AZ171" s="119">
        <f t="shared" ca="1" si="250"/>
        <v>70</v>
      </c>
      <c r="BA171" s="119">
        <f t="shared" ca="1" si="250"/>
        <v>60</v>
      </c>
      <c r="BB171" s="119">
        <f t="shared" ca="1" si="250"/>
        <v>73</v>
      </c>
      <c r="BC171" s="119">
        <f t="shared" ca="1" si="250"/>
        <v>4</v>
      </c>
      <c r="BD171" s="119">
        <f t="shared" ca="1" si="250"/>
        <v>31</v>
      </c>
      <c r="BE171" s="119">
        <f t="shared" ca="1" si="250"/>
        <v>54</v>
      </c>
      <c r="BF171" s="119">
        <f t="shared" ca="1" si="250"/>
        <v>25</v>
      </c>
      <c r="BG171" s="119">
        <f t="shared" ca="1" si="250"/>
        <v>33</v>
      </c>
      <c r="BH171" s="119">
        <f t="shared" ca="1" si="250"/>
        <v>2</v>
      </c>
      <c r="BI171" s="120">
        <f t="shared" ca="1" si="250"/>
        <v>69</v>
      </c>
    </row>
    <row r="172" spans="1:61" x14ac:dyDescent="0.2">
      <c r="A172" s="116">
        <v>72</v>
      </c>
      <c r="B172" s="117">
        <f ca="1">RANDBETWEEN(1,81-2)</f>
        <v>17</v>
      </c>
      <c r="C172" s="117">
        <f t="shared" ref="C172:BI172" ca="1" si="251">RANDBETWEEN(1,81-2)</f>
        <v>9</v>
      </c>
      <c r="D172" s="117">
        <f t="shared" ca="1" si="251"/>
        <v>74</v>
      </c>
      <c r="E172" s="117">
        <f t="shared" ca="1" si="251"/>
        <v>77</v>
      </c>
      <c r="F172" s="117">
        <f t="shared" ca="1" si="251"/>
        <v>53</v>
      </c>
      <c r="G172" s="117">
        <f t="shared" ca="1" si="251"/>
        <v>20</v>
      </c>
      <c r="H172" s="117">
        <f t="shared" ca="1" si="251"/>
        <v>36</v>
      </c>
      <c r="I172" s="117">
        <f t="shared" ca="1" si="251"/>
        <v>16</v>
      </c>
      <c r="J172" s="117">
        <f t="shared" ca="1" si="251"/>
        <v>67</v>
      </c>
      <c r="K172" s="117">
        <f t="shared" ca="1" si="251"/>
        <v>11</v>
      </c>
      <c r="L172" s="117">
        <f t="shared" ca="1" si="251"/>
        <v>31</v>
      </c>
      <c r="M172" s="117">
        <f t="shared" ca="1" si="251"/>
        <v>33</v>
      </c>
      <c r="N172" s="117">
        <f t="shared" ca="1" si="251"/>
        <v>68</v>
      </c>
      <c r="O172" s="117">
        <f t="shared" ca="1" si="251"/>
        <v>23</v>
      </c>
      <c r="P172" s="117">
        <f t="shared" ca="1" si="251"/>
        <v>2</v>
      </c>
      <c r="Q172" s="117">
        <f t="shared" ca="1" si="251"/>
        <v>76</v>
      </c>
      <c r="R172" s="117">
        <f t="shared" ca="1" si="251"/>
        <v>62</v>
      </c>
      <c r="S172" s="117">
        <f t="shared" ca="1" si="251"/>
        <v>38</v>
      </c>
      <c r="T172" s="117">
        <f t="shared" ca="1" si="251"/>
        <v>46</v>
      </c>
      <c r="U172" s="117">
        <f t="shared" ca="1" si="251"/>
        <v>47</v>
      </c>
      <c r="V172" s="117">
        <f t="shared" ca="1" si="251"/>
        <v>21</v>
      </c>
      <c r="W172" s="117">
        <f t="shared" ca="1" si="251"/>
        <v>10</v>
      </c>
      <c r="X172" s="117">
        <f t="shared" ca="1" si="251"/>
        <v>52</v>
      </c>
      <c r="Y172" s="117">
        <f t="shared" ca="1" si="251"/>
        <v>1</v>
      </c>
      <c r="Z172" s="117">
        <f t="shared" ca="1" si="251"/>
        <v>53</v>
      </c>
      <c r="AA172" s="117">
        <f t="shared" ca="1" si="251"/>
        <v>51</v>
      </c>
      <c r="AB172" s="117">
        <f t="shared" ca="1" si="251"/>
        <v>75</v>
      </c>
      <c r="AC172" s="117">
        <f t="shared" ca="1" si="251"/>
        <v>21</v>
      </c>
      <c r="AD172" s="117">
        <f t="shared" ca="1" si="251"/>
        <v>69</v>
      </c>
      <c r="AE172" s="117">
        <f t="shared" ca="1" si="251"/>
        <v>47</v>
      </c>
      <c r="AF172" s="117">
        <f t="shared" ca="1" si="251"/>
        <v>10</v>
      </c>
      <c r="AG172" s="117">
        <f t="shared" ca="1" si="251"/>
        <v>55</v>
      </c>
      <c r="AH172" s="117">
        <f t="shared" ca="1" si="251"/>
        <v>10</v>
      </c>
      <c r="AI172" s="117">
        <f t="shared" ca="1" si="251"/>
        <v>10</v>
      </c>
      <c r="AJ172" s="117">
        <f t="shared" ca="1" si="251"/>
        <v>56</v>
      </c>
      <c r="AK172" s="117">
        <f t="shared" ca="1" si="251"/>
        <v>61</v>
      </c>
      <c r="AL172" s="117">
        <f t="shared" ca="1" si="251"/>
        <v>65</v>
      </c>
      <c r="AM172" s="117">
        <f t="shared" ca="1" si="251"/>
        <v>8</v>
      </c>
      <c r="AN172" s="117">
        <f t="shared" ca="1" si="251"/>
        <v>19</v>
      </c>
      <c r="AO172" s="117">
        <f t="shared" ca="1" si="251"/>
        <v>35</v>
      </c>
      <c r="AP172" s="117">
        <f t="shared" ca="1" si="251"/>
        <v>6</v>
      </c>
      <c r="AQ172" s="117">
        <f t="shared" ca="1" si="251"/>
        <v>76</v>
      </c>
      <c r="AR172" s="117">
        <f t="shared" ca="1" si="251"/>
        <v>44</v>
      </c>
      <c r="AS172" s="117">
        <f t="shared" ca="1" si="251"/>
        <v>7</v>
      </c>
      <c r="AT172" s="117">
        <f t="shared" ca="1" si="251"/>
        <v>54</v>
      </c>
      <c r="AU172" s="117">
        <f t="shared" ca="1" si="251"/>
        <v>9</v>
      </c>
      <c r="AV172" s="117">
        <f t="shared" ca="1" si="251"/>
        <v>41</v>
      </c>
      <c r="AW172" s="117">
        <f t="shared" ca="1" si="251"/>
        <v>74</v>
      </c>
      <c r="AX172" s="117">
        <f t="shared" ca="1" si="251"/>
        <v>68</v>
      </c>
      <c r="AY172" s="117">
        <f t="shared" ca="1" si="251"/>
        <v>6</v>
      </c>
      <c r="AZ172" s="117">
        <f t="shared" ca="1" si="251"/>
        <v>70</v>
      </c>
      <c r="BA172" s="117">
        <f t="shared" ca="1" si="251"/>
        <v>68</v>
      </c>
      <c r="BB172" s="117">
        <f t="shared" ca="1" si="251"/>
        <v>49</v>
      </c>
      <c r="BC172" s="117">
        <f t="shared" ca="1" si="251"/>
        <v>49</v>
      </c>
      <c r="BD172" s="117">
        <f t="shared" ca="1" si="251"/>
        <v>72</v>
      </c>
      <c r="BE172" s="117">
        <f t="shared" ca="1" si="251"/>
        <v>20</v>
      </c>
      <c r="BF172" s="117">
        <f t="shared" ca="1" si="251"/>
        <v>19</v>
      </c>
      <c r="BG172" s="117">
        <f t="shared" ca="1" si="251"/>
        <v>71</v>
      </c>
      <c r="BH172" s="117">
        <f t="shared" ca="1" si="251"/>
        <v>11</v>
      </c>
      <c r="BI172" s="118">
        <f t="shared" ca="1" si="251"/>
        <v>60</v>
      </c>
    </row>
    <row r="173" spans="1:61" x14ac:dyDescent="0.2">
      <c r="A173" s="116">
        <v>73</v>
      </c>
      <c r="B173" s="119">
        <f ca="1">RANDBETWEEN(1,81)</f>
        <v>49</v>
      </c>
      <c r="C173" s="119">
        <f t="shared" ref="C173:BI173" ca="1" si="252">RANDBETWEEN(1,81)</f>
        <v>57</v>
      </c>
      <c r="D173" s="119">
        <f t="shared" ca="1" si="252"/>
        <v>55</v>
      </c>
      <c r="E173" s="119">
        <f t="shared" ca="1" si="252"/>
        <v>24</v>
      </c>
      <c r="F173" s="119">
        <f t="shared" ca="1" si="252"/>
        <v>39</v>
      </c>
      <c r="G173" s="119">
        <f t="shared" ca="1" si="252"/>
        <v>9</v>
      </c>
      <c r="H173" s="119">
        <f t="shared" ca="1" si="252"/>
        <v>75</v>
      </c>
      <c r="I173" s="119">
        <f t="shared" ca="1" si="252"/>
        <v>60</v>
      </c>
      <c r="J173" s="119">
        <f t="shared" ca="1" si="252"/>
        <v>81</v>
      </c>
      <c r="K173" s="119">
        <f t="shared" ca="1" si="252"/>
        <v>16</v>
      </c>
      <c r="L173" s="119">
        <f t="shared" ca="1" si="252"/>
        <v>1</v>
      </c>
      <c r="M173" s="119">
        <f t="shared" ca="1" si="252"/>
        <v>21</v>
      </c>
      <c r="N173" s="119">
        <f t="shared" ca="1" si="252"/>
        <v>59</v>
      </c>
      <c r="O173" s="119">
        <f t="shared" ca="1" si="252"/>
        <v>38</v>
      </c>
      <c r="P173" s="119">
        <f t="shared" ca="1" si="252"/>
        <v>25</v>
      </c>
      <c r="Q173" s="119">
        <f t="shared" ca="1" si="252"/>
        <v>41</v>
      </c>
      <c r="R173" s="119">
        <f t="shared" ca="1" si="252"/>
        <v>41</v>
      </c>
      <c r="S173" s="119">
        <f t="shared" ca="1" si="252"/>
        <v>46</v>
      </c>
      <c r="T173" s="119">
        <f t="shared" ca="1" si="252"/>
        <v>23</v>
      </c>
      <c r="U173" s="119">
        <f t="shared" ca="1" si="252"/>
        <v>81</v>
      </c>
      <c r="V173" s="119">
        <f t="shared" ca="1" si="252"/>
        <v>35</v>
      </c>
      <c r="W173" s="119">
        <f t="shared" ca="1" si="252"/>
        <v>19</v>
      </c>
      <c r="X173" s="119">
        <f t="shared" ca="1" si="252"/>
        <v>6</v>
      </c>
      <c r="Y173" s="119">
        <f t="shared" ca="1" si="252"/>
        <v>61</v>
      </c>
      <c r="Z173" s="119">
        <f t="shared" ca="1" si="252"/>
        <v>14</v>
      </c>
      <c r="AA173" s="119">
        <f t="shared" ca="1" si="252"/>
        <v>75</v>
      </c>
      <c r="AB173" s="119">
        <f t="shared" ca="1" si="252"/>
        <v>58</v>
      </c>
      <c r="AC173" s="119">
        <f t="shared" ca="1" si="252"/>
        <v>80</v>
      </c>
      <c r="AD173" s="119">
        <f t="shared" ca="1" si="252"/>
        <v>55</v>
      </c>
      <c r="AE173" s="119">
        <f t="shared" ca="1" si="252"/>
        <v>18</v>
      </c>
      <c r="AF173" s="119">
        <f t="shared" ca="1" si="252"/>
        <v>1</v>
      </c>
      <c r="AG173" s="119">
        <f t="shared" ca="1" si="252"/>
        <v>7</v>
      </c>
      <c r="AH173" s="119">
        <f t="shared" ca="1" si="252"/>
        <v>20</v>
      </c>
      <c r="AI173" s="119">
        <f t="shared" ca="1" si="252"/>
        <v>35</v>
      </c>
      <c r="AJ173" s="119">
        <f t="shared" ca="1" si="252"/>
        <v>11</v>
      </c>
      <c r="AK173" s="119">
        <f t="shared" ca="1" si="252"/>
        <v>5</v>
      </c>
      <c r="AL173" s="119">
        <f t="shared" ca="1" si="252"/>
        <v>14</v>
      </c>
      <c r="AM173" s="119">
        <f t="shared" ca="1" si="252"/>
        <v>34</v>
      </c>
      <c r="AN173" s="119">
        <f t="shared" ca="1" si="252"/>
        <v>73</v>
      </c>
      <c r="AO173" s="119">
        <f t="shared" ca="1" si="252"/>
        <v>73</v>
      </c>
      <c r="AP173" s="119">
        <f t="shared" ca="1" si="252"/>
        <v>74</v>
      </c>
      <c r="AQ173" s="119">
        <f t="shared" ca="1" si="252"/>
        <v>10</v>
      </c>
      <c r="AR173" s="119">
        <f t="shared" ca="1" si="252"/>
        <v>29</v>
      </c>
      <c r="AS173" s="119">
        <f t="shared" ca="1" si="252"/>
        <v>37</v>
      </c>
      <c r="AT173" s="119">
        <f t="shared" ca="1" si="252"/>
        <v>20</v>
      </c>
      <c r="AU173" s="119">
        <f t="shared" ca="1" si="252"/>
        <v>57</v>
      </c>
      <c r="AV173" s="119">
        <f t="shared" ca="1" si="252"/>
        <v>50</v>
      </c>
      <c r="AW173" s="119">
        <f t="shared" ca="1" si="252"/>
        <v>66</v>
      </c>
      <c r="AX173" s="119">
        <f t="shared" ca="1" si="252"/>
        <v>18</v>
      </c>
      <c r="AY173" s="119">
        <f t="shared" ca="1" si="252"/>
        <v>15</v>
      </c>
      <c r="AZ173" s="119">
        <f t="shared" ca="1" si="252"/>
        <v>46</v>
      </c>
      <c r="BA173" s="119">
        <f t="shared" ca="1" si="252"/>
        <v>48</v>
      </c>
      <c r="BB173" s="119">
        <f t="shared" ca="1" si="252"/>
        <v>67</v>
      </c>
      <c r="BC173" s="119">
        <f t="shared" ca="1" si="252"/>
        <v>34</v>
      </c>
      <c r="BD173" s="119">
        <f t="shared" ca="1" si="252"/>
        <v>32</v>
      </c>
      <c r="BE173" s="119">
        <f t="shared" ca="1" si="252"/>
        <v>11</v>
      </c>
      <c r="BF173" s="119">
        <f t="shared" ca="1" si="252"/>
        <v>27</v>
      </c>
      <c r="BG173" s="119">
        <f t="shared" ca="1" si="252"/>
        <v>66</v>
      </c>
      <c r="BH173" s="119">
        <f t="shared" ca="1" si="252"/>
        <v>62</v>
      </c>
      <c r="BI173" s="120">
        <f t="shared" ca="1" si="252"/>
        <v>23</v>
      </c>
    </row>
    <row r="174" spans="1:61" x14ac:dyDescent="0.2">
      <c r="A174" s="116">
        <v>74</v>
      </c>
      <c r="B174" s="117">
        <f ca="1">RANDBETWEEN(1,81-1)</f>
        <v>34</v>
      </c>
      <c r="C174" s="117">
        <f t="shared" ref="C174:BI174" ca="1" si="253">RANDBETWEEN(1,81-1)</f>
        <v>29</v>
      </c>
      <c r="D174" s="117">
        <f t="shared" ca="1" si="253"/>
        <v>41</v>
      </c>
      <c r="E174" s="117">
        <f t="shared" ca="1" si="253"/>
        <v>64</v>
      </c>
      <c r="F174" s="117">
        <f t="shared" ca="1" si="253"/>
        <v>75</v>
      </c>
      <c r="G174" s="117">
        <f t="shared" ca="1" si="253"/>
        <v>10</v>
      </c>
      <c r="H174" s="117">
        <f t="shared" ca="1" si="253"/>
        <v>50</v>
      </c>
      <c r="I174" s="117">
        <f t="shared" ca="1" si="253"/>
        <v>6</v>
      </c>
      <c r="J174" s="117">
        <f t="shared" ca="1" si="253"/>
        <v>21</v>
      </c>
      <c r="K174" s="117">
        <f t="shared" ca="1" si="253"/>
        <v>5</v>
      </c>
      <c r="L174" s="117">
        <f t="shared" ca="1" si="253"/>
        <v>78</v>
      </c>
      <c r="M174" s="117">
        <f t="shared" ca="1" si="253"/>
        <v>32</v>
      </c>
      <c r="N174" s="117">
        <f t="shared" ca="1" si="253"/>
        <v>69</v>
      </c>
      <c r="O174" s="117">
        <f t="shared" ca="1" si="253"/>
        <v>70</v>
      </c>
      <c r="P174" s="117">
        <f t="shared" ca="1" si="253"/>
        <v>9</v>
      </c>
      <c r="Q174" s="117">
        <f t="shared" ca="1" si="253"/>
        <v>15</v>
      </c>
      <c r="R174" s="117">
        <f t="shared" ca="1" si="253"/>
        <v>26</v>
      </c>
      <c r="S174" s="117">
        <f t="shared" ca="1" si="253"/>
        <v>67</v>
      </c>
      <c r="T174" s="117">
        <f t="shared" ca="1" si="253"/>
        <v>29</v>
      </c>
      <c r="U174" s="117">
        <f t="shared" ca="1" si="253"/>
        <v>55</v>
      </c>
      <c r="V174" s="117">
        <f t="shared" ca="1" si="253"/>
        <v>59</v>
      </c>
      <c r="W174" s="117">
        <f t="shared" ca="1" si="253"/>
        <v>6</v>
      </c>
      <c r="X174" s="117">
        <f t="shared" ca="1" si="253"/>
        <v>10</v>
      </c>
      <c r="Y174" s="117">
        <f t="shared" ca="1" si="253"/>
        <v>29</v>
      </c>
      <c r="Z174" s="117">
        <f t="shared" ca="1" si="253"/>
        <v>44</v>
      </c>
      <c r="AA174" s="117">
        <f t="shared" ca="1" si="253"/>
        <v>29</v>
      </c>
      <c r="AB174" s="117">
        <f t="shared" ca="1" si="253"/>
        <v>73</v>
      </c>
      <c r="AC174" s="117">
        <f t="shared" ca="1" si="253"/>
        <v>42</v>
      </c>
      <c r="AD174" s="117">
        <f t="shared" ca="1" si="253"/>
        <v>44</v>
      </c>
      <c r="AE174" s="117">
        <f t="shared" ca="1" si="253"/>
        <v>67</v>
      </c>
      <c r="AF174" s="117">
        <f t="shared" ca="1" si="253"/>
        <v>41</v>
      </c>
      <c r="AG174" s="117">
        <f t="shared" ca="1" si="253"/>
        <v>18</v>
      </c>
      <c r="AH174" s="117">
        <f t="shared" ca="1" si="253"/>
        <v>47</v>
      </c>
      <c r="AI174" s="117">
        <f t="shared" ca="1" si="253"/>
        <v>32</v>
      </c>
      <c r="AJ174" s="117">
        <f t="shared" ca="1" si="253"/>
        <v>17</v>
      </c>
      <c r="AK174" s="117">
        <f t="shared" ca="1" si="253"/>
        <v>60</v>
      </c>
      <c r="AL174" s="117">
        <f t="shared" ca="1" si="253"/>
        <v>42</v>
      </c>
      <c r="AM174" s="117">
        <f t="shared" ca="1" si="253"/>
        <v>18</v>
      </c>
      <c r="AN174" s="117">
        <f t="shared" ca="1" si="253"/>
        <v>16</v>
      </c>
      <c r="AO174" s="117">
        <f t="shared" ca="1" si="253"/>
        <v>76</v>
      </c>
      <c r="AP174" s="117">
        <f t="shared" ca="1" si="253"/>
        <v>70</v>
      </c>
      <c r="AQ174" s="117">
        <f t="shared" ca="1" si="253"/>
        <v>60</v>
      </c>
      <c r="AR174" s="117">
        <f t="shared" ca="1" si="253"/>
        <v>13</v>
      </c>
      <c r="AS174" s="117">
        <f t="shared" ca="1" si="253"/>
        <v>28</v>
      </c>
      <c r="AT174" s="117">
        <f t="shared" ca="1" si="253"/>
        <v>60</v>
      </c>
      <c r="AU174" s="117">
        <f t="shared" ca="1" si="253"/>
        <v>56</v>
      </c>
      <c r="AV174" s="117">
        <f t="shared" ca="1" si="253"/>
        <v>3</v>
      </c>
      <c r="AW174" s="117">
        <f t="shared" ca="1" si="253"/>
        <v>33</v>
      </c>
      <c r="AX174" s="117">
        <f t="shared" ca="1" si="253"/>
        <v>33</v>
      </c>
      <c r="AY174" s="117">
        <f t="shared" ca="1" si="253"/>
        <v>24</v>
      </c>
      <c r="AZ174" s="117">
        <f t="shared" ca="1" si="253"/>
        <v>19</v>
      </c>
      <c r="BA174" s="117">
        <f t="shared" ca="1" si="253"/>
        <v>77</v>
      </c>
      <c r="BB174" s="117">
        <f t="shared" ca="1" si="253"/>
        <v>60</v>
      </c>
      <c r="BC174" s="117">
        <f t="shared" ca="1" si="253"/>
        <v>22</v>
      </c>
      <c r="BD174" s="117">
        <f t="shared" ca="1" si="253"/>
        <v>73</v>
      </c>
      <c r="BE174" s="117">
        <f t="shared" ca="1" si="253"/>
        <v>9</v>
      </c>
      <c r="BF174" s="117">
        <f t="shared" ca="1" si="253"/>
        <v>69</v>
      </c>
      <c r="BG174" s="117">
        <f t="shared" ca="1" si="253"/>
        <v>47</v>
      </c>
      <c r="BH174" s="117">
        <f t="shared" ca="1" si="253"/>
        <v>61</v>
      </c>
      <c r="BI174" s="118">
        <f t="shared" ca="1" si="253"/>
        <v>50</v>
      </c>
    </row>
    <row r="175" spans="1:61" x14ac:dyDescent="0.2">
      <c r="A175" s="116">
        <v>75</v>
      </c>
      <c r="B175" s="119">
        <f ca="1">RANDBETWEEN(1,81-2)</f>
        <v>67</v>
      </c>
      <c r="C175" s="119">
        <f t="shared" ref="C175:BI175" ca="1" si="254">RANDBETWEEN(1,81-2)</f>
        <v>71</v>
      </c>
      <c r="D175" s="119">
        <f t="shared" ca="1" si="254"/>
        <v>30</v>
      </c>
      <c r="E175" s="119">
        <f t="shared" ca="1" si="254"/>
        <v>12</v>
      </c>
      <c r="F175" s="119">
        <f t="shared" ca="1" si="254"/>
        <v>61</v>
      </c>
      <c r="G175" s="119">
        <f t="shared" ca="1" si="254"/>
        <v>50</v>
      </c>
      <c r="H175" s="119">
        <f t="shared" ca="1" si="254"/>
        <v>10</v>
      </c>
      <c r="I175" s="119">
        <f t="shared" ca="1" si="254"/>
        <v>78</v>
      </c>
      <c r="J175" s="119">
        <f t="shared" ca="1" si="254"/>
        <v>54</v>
      </c>
      <c r="K175" s="119">
        <f t="shared" ca="1" si="254"/>
        <v>36</v>
      </c>
      <c r="L175" s="119">
        <f t="shared" ca="1" si="254"/>
        <v>56</v>
      </c>
      <c r="M175" s="119">
        <f t="shared" ca="1" si="254"/>
        <v>18</v>
      </c>
      <c r="N175" s="119">
        <f t="shared" ca="1" si="254"/>
        <v>24</v>
      </c>
      <c r="O175" s="119">
        <f t="shared" ca="1" si="254"/>
        <v>3</v>
      </c>
      <c r="P175" s="119">
        <f t="shared" ca="1" si="254"/>
        <v>32</v>
      </c>
      <c r="Q175" s="119">
        <f t="shared" ca="1" si="254"/>
        <v>26</v>
      </c>
      <c r="R175" s="119">
        <f t="shared" ca="1" si="254"/>
        <v>34</v>
      </c>
      <c r="S175" s="119">
        <f t="shared" ca="1" si="254"/>
        <v>38</v>
      </c>
      <c r="T175" s="119">
        <f t="shared" ca="1" si="254"/>
        <v>24</v>
      </c>
      <c r="U175" s="119">
        <f t="shared" ca="1" si="254"/>
        <v>9</v>
      </c>
      <c r="V175" s="119">
        <f t="shared" ca="1" si="254"/>
        <v>31</v>
      </c>
      <c r="W175" s="119">
        <f t="shared" ca="1" si="254"/>
        <v>67</v>
      </c>
      <c r="X175" s="119">
        <f t="shared" ca="1" si="254"/>
        <v>29</v>
      </c>
      <c r="Y175" s="119">
        <f t="shared" ca="1" si="254"/>
        <v>78</v>
      </c>
      <c r="Z175" s="119">
        <f t="shared" ca="1" si="254"/>
        <v>64</v>
      </c>
      <c r="AA175" s="119">
        <f t="shared" ca="1" si="254"/>
        <v>7</v>
      </c>
      <c r="AB175" s="119">
        <f t="shared" ca="1" si="254"/>
        <v>74</v>
      </c>
      <c r="AC175" s="119">
        <f t="shared" ca="1" si="254"/>
        <v>32</v>
      </c>
      <c r="AD175" s="119">
        <f t="shared" ca="1" si="254"/>
        <v>2</v>
      </c>
      <c r="AE175" s="119">
        <f t="shared" ca="1" si="254"/>
        <v>77</v>
      </c>
      <c r="AF175" s="119">
        <f t="shared" ca="1" si="254"/>
        <v>8</v>
      </c>
      <c r="AG175" s="119">
        <f t="shared" ca="1" si="254"/>
        <v>8</v>
      </c>
      <c r="AH175" s="119">
        <f t="shared" ca="1" si="254"/>
        <v>43</v>
      </c>
      <c r="AI175" s="119">
        <f t="shared" ca="1" si="254"/>
        <v>62</v>
      </c>
      <c r="AJ175" s="119">
        <f t="shared" ca="1" si="254"/>
        <v>10</v>
      </c>
      <c r="AK175" s="119">
        <f t="shared" ca="1" si="254"/>
        <v>4</v>
      </c>
      <c r="AL175" s="119">
        <f t="shared" ca="1" si="254"/>
        <v>16</v>
      </c>
      <c r="AM175" s="119">
        <f t="shared" ca="1" si="254"/>
        <v>7</v>
      </c>
      <c r="AN175" s="119">
        <f t="shared" ca="1" si="254"/>
        <v>33</v>
      </c>
      <c r="AO175" s="119">
        <f t="shared" ca="1" si="254"/>
        <v>77</v>
      </c>
      <c r="AP175" s="119">
        <f t="shared" ca="1" si="254"/>
        <v>53</v>
      </c>
      <c r="AQ175" s="119">
        <f t="shared" ca="1" si="254"/>
        <v>40</v>
      </c>
      <c r="AR175" s="119">
        <f t="shared" ca="1" si="254"/>
        <v>48</v>
      </c>
      <c r="AS175" s="119">
        <f t="shared" ca="1" si="254"/>
        <v>4</v>
      </c>
      <c r="AT175" s="119">
        <f t="shared" ca="1" si="254"/>
        <v>55</v>
      </c>
      <c r="AU175" s="119">
        <f t="shared" ca="1" si="254"/>
        <v>68</v>
      </c>
      <c r="AV175" s="119">
        <f t="shared" ca="1" si="254"/>
        <v>52</v>
      </c>
      <c r="AW175" s="119">
        <f t="shared" ca="1" si="254"/>
        <v>47</v>
      </c>
      <c r="AX175" s="119">
        <f t="shared" ca="1" si="254"/>
        <v>18</v>
      </c>
      <c r="AY175" s="119">
        <f t="shared" ca="1" si="254"/>
        <v>71</v>
      </c>
      <c r="AZ175" s="119">
        <f t="shared" ca="1" si="254"/>
        <v>19</v>
      </c>
      <c r="BA175" s="119">
        <f t="shared" ca="1" si="254"/>
        <v>14</v>
      </c>
      <c r="BB175" s="119">
        <f t="shared" ca="1" si="254"/>
        <v>55</v>
      </c>
      <c r="BC175" s="119">
        <f t="shared" ca="1" si="254"/>
        <v>73</v>
      </c>
      <c r="BD175" s="119">
        <f t="shared" ca="1" si="254"/>
        <v>49</v>
      </c>
      <c r="BE175" s="119">
        <f t="shared" ca="1" si="254"/>
        <v>54</v>
      </c>
      <c r="BF175" s="119">
        <f t="shared" ca="1" si="254"/>
        <v>11</v>
      </c>
      <c r="BG175" s="119">
        <f t="shared" ca="1" si="254"/>
        <v>8</v>
      </c>
      <c r="BH175" s="119">
        <f t="shared" ca="1" si="254"/>
        <v>16</v>
      </c>
      <c r="BI175" s="120">
        <f t="shared" ca="1" si="254"/>
        <v>63</v>
      </c>
    </row>
    <row r="176" spans="1:61" x14ac:dyDescent="0.2">
      <c r="A176" s="116">
        <v>76</v>
      </c>
      <c r="B176" s="117">
        <f ca="1">RANDBETWEEN(1,81)</f>
        <v>1</v>
      </c>
      <c r="C176" s="117">
        <f t="shared" ref="C176:BI176" ca="1" si="255">RANDBETWEEN(1,81)</f>
        <v>53</v>
      </c>
      <c r="D176" s="117">
        <f t="shared" ca="1" si="255"/>
        <v>32</v>
      </c>
      <c r="E176" s="117">
        <f t="shared" ca="1" si="255"/>
        <v>20</v>
      </c>
      <c r="F176" s="117">
        <f t="shared" ca="1" si="255"/>
        <v>14</v>
      </c>
      <c r="G176" s="117">
        <f t="shared" ca="1" si="255"/>
        <v>69</v>
      </c>
      <c r="H176" s="117">
        <f t="shared" ca="1" si="255"/>
        <v>1</v>
      </c>
      <c r="I176" s="117">
        <f t="shared" ca="1" si="255"/>
        <v>21</v>
      </c>
      <c r="J176" s="117">
        <f t="shared" ca="1" si="255"/>
        <v>14</v>
      </c>
      <c r="K176" s="117">
        <f t="shared" ca="1" si="255"/>
        <v>20</v>
      </c>
      <c r="L176" s="117">
        <f t="shared" ca="1" si="255"/>
        <v>46</v>
      </c>
      <c r="M176" s="117">
        <f t="shared" ca="1" si="255"/>
        <v>9</v>
      </c>
      <c r="N176" s="117">
        <f t="shared" ca="1" si="255"/>
        <v>64</v>
      </c>
      <c r="O176" s="117">
        <f t="shared" ca="1" si="255"/>
        <v>23</v>
      </c>
      <c r="P176" s="117">
        <f t="shared" ca="1" si="255"/>
        <v>73</v>
      </c>
      <c r="Q176" s="117">
        <f t="shared" ca="1" si="255"/>
        <v>57</v>
      </c>
      <c r="R176" s="117">
        <f t="shared" ca="1" si="255"/>
        <v>12</v>
      </c>
      <c r="S176" s="117">
        <f t="shared" ca="1" si="255"/>
        <v>59</v>
      </c>
      <c r="T176" s="117">
        <f t="shared" ca="1" si="255"/>
        <v>76</v>
      </c>
      <c r="U176" s="117">
        <f t="shared" ca="1" si="255"/>
        <v>43</v>
      </c>
      <c r="V176" s="117">
        <f t="shared" ca="1" si="255"/>
        <v>36</v>
      </c>
      <c r="W176" s="117">
        <f t="shared" ca="1" si="255"/>
        <v>37</v>
      </c>
      <c r="X176" s="117">
        <f t="shared" ca="1" si="255"/>
        <v>51</v>
      </c>
      <c r="Y176" s="117">
        <f t="shared" ca="1" si="255"/>
        <v>72</v>
      </c>
      <c r="Z176" s="117">
        <f t="shared" ca="1" si="255"/>
        <v>49</v>
      </c>
      <c r="AA176" s="117">
        <f t="shared" ca="1" si="255"/>
        <v>4</v>
      </c>
      <c r="AB176" s="117">
        <f t="shared" ca="1" si="255"/>
        <v>21</v>
      </c>
      <c r="AC176" s="117">
        <f t="shared" ca="1" si="255"/>
        <v>61</v>
      </c>
      <c r="AD176" s="117">
        <f t="shared" ca="1" si="255"/>
        <v>16</v>
      </c>
      <c r="AE176" s="117">
        <f t="shared" ca="1" si="255"/>
        <v>41</v>
      </c>
      <c r="AF176" s="117">
        <f t="shared" ca="1" si="255"/>
        <v>78</v>
      </c>
      <c r="AG176" s="117">
        <f t="shared" ca="1" si="255"/>
        <v>66</v>
      </c>
      <c r="AH176" s="117">
        <f t="shared" ca="1" si="255"/>
        <v>63</v>
      </c>
      <c r="AI176" s="117">
        <f t="shared" ca="1" si="255"/>
        <v>32</v>
      </c>
      <c r="AJ176" s="117">
        <f t="shared" ca="1" si="255"/>
        <v>5</v>
      </c>
      <c r="AK176" s="117">
        <f t="shared" ca="1" si="255"/>
        <v>61</v>
      </c>
      <c r="AL176" s="117">
        <f t="shared" ca="1" si="255"/>
        <v>79</v>
      </c>
      <c r="AM176" s="117">
        <f t="shared" ca="1" si="255"/>
        <v>23</v>
      </c>
      <c r="AN176" s="117">
        <f t="shared" ca="1" si="255"/>
        <v>27</v>
      </c>
      <c r="AO176" s="117">
        <f t="shared" ca="1" si="255"/>
        <v>17</v>
      </c>
      <c r="AP176" s="117">
        <f t="shared" ca="1" si="255"/>
        <v>26</v>
      </c>
      <c r="AQ176" s="117">
        <f t="shared" ca="1" si="255"/>
        <v>77</v>
      </c>
      <c r="AR176" s="117">
        <f t="shared" ca="1" si="255"/>
        <v>5</v>
      </c>
      <c r="AS176" s="117">
        <f t="shared" ca="1" si="255"/>
        <v>51</v>
      </c>
      <c r="AT176" s="117">
        <f t="shared" ca="1" si="255"/>
        <v>7</v>
      </c>
      <c r="AU176" s="117">
        <f t="shared" ca="1" si="255"/>
        <v>10</v>
      </c>
      <c r="AV176" s="117">
        <f t="shared" ca="1" si="255"/>
        <v>79</v>
      </c>
      <c r="AW176" s="117">
        <f t="shared" ca="1" si="255"/>
        <v>45</v>
      </c>
      <c r="AX176" s="117">
        <f t="shared" ca="1" si="255"/>
        <v>46</v>
      </c>
      <c r="AY176" s="117">
        <f t="shared" ca="1" si="255"/>
        <v>42</v>
      </c>
      <c r="AZ176" s="117">
        <f t="shared" ca="1" si="255"/>
        <v>45</v>
      </c>
      <c r="BA176" s="117">
        <f t="shared" ca="1" si="255"/>
        <v>69</v>
      </c>
      <c r="BB176" s="117">
        <f t="shared" ca="1" si="255"/>
        <v>2</v>
      </c>
      <c r="BC176" s="117">
        <f t="shared" ca="1" si="255"/>
        <v>56</v>
      </c>
      <c r="BD176" s="117">
        <f t="shared" ca="1" si="255"/>
        <v>58</v>
      </c>
      <c r="BE176" s="117">
        <f t="shared" ca="1" si="255"/>
        <v>26</v>
      </c>
      <c r="BF176" s="117">
        <f t="shared" ca="1" si="255"/>
        <v>43</v>
      </c>
      <c r="BG176" s="117">
        <f t="shared" ca="1" si="255"/>
        <v>15</v>
      </c>
      <c r="BH176" s="117">
        <f t="shared" ca="1" si="255"/>
        <v>80</v>
      </c>
      <c r="BI176" s="118">
        <f t="shared" ca="1" si="255"/>
        <v>35</v>
      </c>
    </row>
    <row r="177" spans="1:61" x14ac:dyDescent="0.2">
      <c r="A177" s="116">
        <v>77</v>
      </c>
      <c r="B177" s="119">
        <f ca="1">RANDBETWEEN(1,81-1)</f>
        <v>18</v>
      </c>
      <c r="C177" s="119">
        <f t="shared" ref="C177:BI177" ca="1" si="256">RANDBETWEEN(1,81-1)</f>
        <v>14</v>
      </c>
      <c r="D177" s="119">
        <f t="shared" ca="1" si="256"/>
        <v>34</v>
      </c>
      <c r="E177" s="119">
        <f t="shared" ca="1" si="256"/>
        <v>6</v>
      </c>
      <c r="F177" s="119">
        <f t="shared" ca="1" si="256"/>
        <v>39</v>
      </c>
      <c r="G177" s="119">
        <f t="shared" ca="1" si="256"/>
        <v>19</v>
      </c>
      <c r="H177" s="119">
        <f t="shared" ca="1" si="256"/>
        <v>54</v>
      </c>
      <c r="I177" s="119">
        <f t="shared" ca="1" si="256"/>
        <v>24</v>
      </c>
      <c r="J177" s="119">
        <f t="shared" ca="1" si="256"/>
        <v>39</v>
      </c>
      <c r="K177" s="119">
        <f t="shared" ca="1" si="256"/>
        <v>29</v>
      </c>
      <c r="L177" s="119">
        <f t="shared" ca="1" si="256"/>
        <v>75</v>
      </c>
      <c r="M177" s="119">
        <f t="shared" ca="1" si="256"/>
        <v>35</v>
      </c>
      <c r="N177" s="119">
        <f t="shared" ca="1" si="256"/>
        <v>15</v>
      </c>
      <c r="O177" s="119">
        <f t="shared" ca="1" si="256"/>
        <v>28</v>
      </c>
      <c r="P177" s="119">
        <f t="shared" ca="1" si="256"/>
        <v>15</v>
      </c>
      <c r="Q177" s="119">
        <f t="shared" ca="1" si="256"/>
        <v>48</v>
      </c>
      <c r="R177" s="119">
        <f t="shared" ca="1" si="256"/>
        <v>66</v>
      </c>
      <c r="S177" s="119">
        <f t="shared" ca="1" si="256"/>
        <v>52</v>
      </c>
      <c r="T177" s="119">
        <f t="shared" ca="1" si="256"/>
        <v>67</v>
      </c>
      <c r="U177" s="119">
        <f t="shared" ca="1" si="256"/>
        <v>52</v>
      </c>
      <c r="V177" s="119">
        <f t="shared" ca="1" si="256"/>
        <v>69</v>
      </c>
      <c r="W177" s="119">
        <f t="shared" ca="1" si="256"/>
        <v>40</v>
      </c>
      <c r="X177" s="119">
        <f t="shared" ca="1" si="256"/>
        <v>12</v>
      </c>
      <c r="Y177" s="119">
        <f t="shared" ca="1" si="256"/>
        <v>67</v>
      </c>
      <c r="Z177" s="119">
        <f t="shared" ca="1" si="256"/>
        <v>76</v>
      </c>
      <c r="AA177" s="119">
        <f t="shared" ca="1" si="256"/>
        <v>10</v>
      </c>
      <c r="AB177" s="119">
        <f t="shared" ca="1" si="256"/>
        <v>21</v>
      </c>
      <c r="AC177" s="119">
        <f t="shared" ca="1" si="256"/>
        <v>59</v>
      </c>
      <c r="AD177" s="119">
        <f t="shared" ca="1" si="256"/>
        <v>71</v>
      </c>
      <c r="AE177" s="119">
        <f t="shared" ca="1" si="256"/>
        <v>22</v>
      </c>
      <c r="AF177" s="119">
        <f t="shared" ca="1" si="256"/>
        <v>11</v>
      </c>
      <c r="AG177" s="119">
        <f t="shared" ca="1" si="256"/>
        <v>64</v>
      </c>
      <c r="AH177" s="119">
        <f t="shared" ca="1" si="256"/>
        <v>48</v>
      </c>
      <c r="AI177" s="119">
        <f t="shared" ca="1" si="256"/>
        <v>11</v>
      </c>
      <c r="AJ177" s="119">
        <f t="shared" ca="1" si="256"/>
        <v>66</v>
      </c>
      <c r="AK177" s="119">
        <f t="shared" ca="1" si="256"/>
        <v>27</v>
      </c>
      <c r="AL177" s="119">
        <f t="shared" ca="1" si="256"/>
        <v>25</v>
      </c>
      <c r="AM177" s="119">
        <f t="shared" ca="1" si="256"/>
        <v>53</v>
      </c>
      <c r="AN177" s="119">
        <f t="shared" ca="1" si="256"/>
        <v>49</v>
      </c>
      <c r="AO177" s="119">
        <f t="shared" ca="1" si="256"/>
        <v>70</v>
      </c>
      <c r="AP177" s="119">
        <f t="shared" ca="1" si="256"/>
        <v>28</v>
      </c>
      <c r="AQ177" s="119">
        <f t="shared" ca="1" si="256"/>
        <v>25</v>
      </c>
      <c r="AR177" s="119">
        <f t="shared" ca="1" si="256"/>
        <v>44</v>
      </c>
      <c r="AS177" s="119">
        <f t="shared" ca="1" si="256"/>
        <v>66</v>
      </c>
      <c r="AT177" s="119">
        <f t="shared" ca="1" si="256"/>
        <v>76</v>
      </c>
      <c r="AU177" s="119">
        <f t="shared" ca="1" si="256"/>
        <v>43</v>
      </c>
      <c r="AV177" s="119">
        <f t="shared" ca="1" si="256"/>
        <v>40</v>
      </c>
      <c r="AW177" s="119">
        <f t="shared" ca="1" si="256"/>
        <v>26</v>
      </c>
      <c r="AX177" s="119">
        <f t="shared" ca="1" si="256"/>
        <v>11</v>
      </c>
      <c r="AY177" s="119">
        <f t="shared" ca="1" si="256"/>
        <v>68</v>
      </c>
      <c r="AZ177" s="119">
        <f t="shared" ca="1" si="256"/>
        <v>54</v>
      </c>
      <c r="BA177" s="119">
        <f t="shared" ca="1" si="256"/>
        <v>30</v>
      </c>
      <c r="BB177" s="119">
        <f t="shared" ca="1" si="256"/>
        <v>18</v>
      </c>
      <c r="BC177" s="119">
        <f t="shared" ca="1" si="256"/>
        <v>15</v>
      </c>
      <c r="BD177" s="119">
        <f t="shared" ca="1" si="256"/>
        <v>31</v>
      </c>
      <c r="BE177" s="119">
        <f t="shared" ca="1" si="256"/>
        <v>51</v>
      </c>
      <c r="BF177" s="119">
        <f t="shared" ca="1" si="256"/>
        <v>27</v>
      </c>
      <c r="BG177" s="119">
        <f t="shared" ca="1" si="256"/>
        <v>72</v>
      </c>
      <c r="BH177" s="119">
        <f t="shared" ca="1" si="256"/>
        <v>56</v>
      </c>
      <c r="BI177" s="120">
        <f t="shared" ca="1" si="256"/>
        <v>18</v>
      </c>
    </row>
    <row r="178" spans="1:61" x14ac:dyDescent="0.2">
      <c r="A178" s="116">
        <v>78</v>
      </c>
      <c r="B178" s="117">
        <f ca="1">RANDBETWEEN(1,81-2)</f>
        <v>6</v>
      </c>
      <c r="C178" s="117">
        <f t="shared" ref="C178:BI178" ca="1" si="257">RANDBETWEEN(1,81-2)</f>
        <v>30</v>
      </c>
      <c r="D178" s="117">
        <f t="shared" ca="1" si="257"/>
        <v>75</v>
      </c>
      <c r="E178" s="117">
        <f t="shared" ca="1" si="257"/>
        <v>78</v>
      </c>
      <c r="F178" s="117">
        <f t="shared" ca="1" si="257"/>
        <v>76</v>
      </c>
      <c r="G178" s="117">
        <f t="shared" ca="1" si="257"/>
        <v>53</v>
      </c>
      <c r="H178" s="117">
        <f t="shared" ca="1" si="257"/>
        <v>24</v>
      </c>
      <c r="I178" s="117">
        <f t="shared" ca="1" si="257"/>
        <v>56</v>
      </c>
      <c r="J178" s="117">
        <f t="shared" ca="1" si="257"/>
        <v>62</v>
      </c>
      <c r="K178" s="117">
        <f t="shared" ca="1" si="257"/>
        <v>18</v>
      </c>
      <c r="L178" s="117">
        <f t="shared" ca="1" si="257"/>
        <v>31</v>
      </c>
      <c r="M178" s="117">
        <f t="shared" ca="1" si="257"/>
        <v>14</v>
      </c>
      <c r="N178" s="117">
        <f t="shared" ca="1" si="257"/>
        <v>64</v>
      </c>
      <c r="O178" s="117">
        <f t="shared" ca="1" si="257"/>
        <v>34</v>
      </c>
      <c r="P178" s="117">
        <f t="shared" ca="1" si="257"/>
        <v>41</v>
      </c>
      <c r="Q178" s="117">
        <f t="shared" ca="1" si="257"/>
        <v>11</v>
      </c>
      <c r="R178" s="117">
        <f t="shared" ca="1" si="257"/>
        <v>26</v>
      </c>
      <c r="S178" s="117">
        <f t="shared" ca="1" si="257"/>
        <v>29</v>
      </c>
      <c r="T178" s="117">
        <f t="shared" ca="1" si="257"/>
        <v>79</v>
      </c>
      <c r="U178" s="117">
        <f t="shared" ca="1" si="257"/>
        <v>11</v>
      </c>
      <c r="V178" s="117">
        <f t="shared" ca="1" si="257"/>
        <v>59</v>
      </c>
      <c r="W178" s="117">
        <f t="shared" ca="1" si="257"/>
        <v>4</v>
      </c>
      <c r="X178" s="117">
        <f t="shared" ca="1" si="257"/>
        <v>37</v>
      </c>
      <c r="Y178" s="117">
        <f t="shared" ca="1" si="257"/>
        <v>31</v>
      </c>
      <c r="Z178" s="117">
        <f t="shared" ca="1" si="257"/>
        <v>59</v>
      </c>
      <c r="AA178" s="117">
        <f t="shared" ca="1" si="257"/>
        <v>9</v>
      </c>
      <c r="AB178" s="117">
        <f t="shared" ca="1" si="257"/>
        <v>35</v>
      </c>
      <c r="AC178" s="117">
        <f t="shared" ca="1" si="257"/>
        <v>18</v>
      </c>
      <c r="AD178" s="117">
        <f t="shared" ca="1" si="257"/>
        <v>44</v>
      </c>
      <c r="AE178" s="117">
        <f t="shared" ca="1" si="257"/>
        <v>35</v>
      </c>
      <c r="AF178" s="117">
        <f t="shared" ca="1" si="257"/>
        <v>77</v>
      </c>
      <c r="AG178" s="117">
        <f t="shared" ca="1" si="257"/>
        <v>64</v>
      </c>
      <c r="AH178" s="117">
        <f t="shared" ca="1" si="257"/>
        <v>63</v>
      </c>
      <c r="AI178" s="117">
        <f t="shared" ca="1" si="257"/>
        <v>11</v>
      </c>
      <c r="AJ178" s="117">
        <f t="shared" ca="1" si="257"/>
        <v>20</v>
      </c>
      <c r="AK178" s="117">
        <f t="shared" ca="1" si="257"/>
        <v>22</v>
      </c>
      <c r="AL178" s="117">
        <f t="shared" ca="1" si="257"/>
        <v>15</v>
      </c>
      <c r="AM178" s="117">
        <f t="shared" ca="1" si="257"/>
        <v>34</v>
      </c>
      <c r="AN178" s="117">
        <f t="shared" ca="1" si="257"/>
        <v>4</v>
      </c>
      <c r="AO178" s="117">
        <f t="shared" ca="1" si="257"/>
        <v>36</v>
      </c>
      <c r="AP178" s="117">
        <f t="shared" ca="1" si="257"/>
        <v>45</v>
      </c>
      <c r="AQ178" s="117">
        <f t="shared" ca="1" si="257"/>
        <v>50</v>
      </c>
      <c r="AR178" s="117">
        <f t="shared" ca="1" si="257"/>
        <v>19</v>
      </c>
      <c r="AS178" s="117">
        <f t="shared" ca="1" si="257"/>
        <v>8</v>
      </c>
      <c r="AT178" s="117">
        <f t="shared" ca="1" si="257"/>
        <v>48</v>
      </c>
      <c r="AU178" s="117">
        <f t="shared" ca="1" si="257"/>
        <v>54</v>
      </c>
      <c r="AV178" s="117">
        <f t="shared" ca="1" si="257"/>
        <v>37</v>
      </c>
      <c r="AW178" s="117">
        <f t="shared" ca="1" si="257"/>
        <v>59</v>
      </c>
      <c r="AX178" s="117">
        <f t="shared" ca="1" si="257"/>
        <v>26</v>
      </c>
      <c r="AY178" s="117">
        <f t="shared" ca="1" si="257"/>
        <v>56</v>
      </c>
      <c r="AZ178" s="117">
        <f t="shared" ca="1" si="257"/>
        <v>51</v>
      </c>
      <c r="BA178" s="117">
        <f t="shared" ca="1" si="257"/>
        <v>14</v>
      </c>
      <c r="BB178" s="117">
        <f t="shared" ca="1" si="257"/>
        <v>57</v>
      </c>
      <c r="BC178" s="117">
        <f t="shared" ca="1" si="257"/>
        <v>1</v>
      </c>
      <c r="BD178" s="117">
        <f t="shared" ca="1" si="257"/>
        <v>56</v>
      </c>
      <c r="BE178" s="117">
        <f t="shared" ca="1" si="257"/>
        <v>41</v>
      </c>
      <c r="BF178" s="117">
        <f t="shared" ca="1" si="257"/>
        <v>26</v>
      </c>
      <c r="BG178" s="117">
        <f t="shared" ca="1" si="257"/>
        <v>56</v>
      </c>
      <c r="BH178" s="117">
        <f t="shared" ca="1" si="257"/>
        <v>7</v>
      </c>
      <c r="BI178" s="118">
        <f t="shared" ca="1" si="257"/>
        <v>54</v>
      </c>
    </row>
    <row r="179" spans="1:61" x14ac:dyDescent="0.2">
      <c r="A179" s="116">
        <v>79</v>
      </c>
      <c r="B179" s="119">
        <f ca="1">RANDBETWEEN(1,81)</f>
        <v>12</v>
      </c>
      <c r="C179" s="119">
        <f t="shared" ref="C179:BI179" ca="1" si="258">RANDBETWEEN(1,81)</f>
        <v>63</v>
      </c>
      <c r="D179" s="119">
        <f t="shared" ca="1" si="258"/>
        <v>44</v>
      </c>
      <c r="E179" s="119">
        <f t="shared" ca="1" si="258"/>
        <v>16</v>
      </c>
      <c r="F179" s="119">
        <f t="shared" ca="1" si="258"/>
        <v>70</v>
      </c>
      <c r="G179" s="119">
        <f t="shared" ca="1" si="258"/>
        <v>15</v>
      </c>
      <c r="H179" s="119">
        <f t="shared" ca="1" si="258"/>
        <v>64</v>
      </c>
      <c r="I179" s="119">
        <f t="shared" ca="1" si="258"/>
        <v>61</v>
      </c>
      <c r="J179" s="119">
        <f t="shared" ca="1" si="258"/>
        <v>59</v>
      </c>
      <c r="K179" s="119">
        <f t="shared" ca="1" si="258"/>
        <v>47</v>
      </c>
      <c r="L179" s="119">
        <f t="shared" ca="1" si="258"/>
        <v>60</v>
      </c>
      <c r="M179" s="119">
        <f t="shared" ca="1" si="258"/>
        <v>74</v>
      </c>
      <c r="N179" s="119">
        <f t="shared" ca="1" si="258"/>
        <v>75</v>
      </c>
      <c r="O179" s="119">
        <f t="shared" ca="1" si="258"/>
        <v>15</v>
      </c>
      <c r="P179" s="119">
        <f t="shared" ca="1" si="258"/>
        <v>71</v>
      </c>
      <c r="Q179" s="119">
        <f t="shared" ca="1" si="258"/>
        <v>62</v>
      </c>
      <c r="R179" s="119">
        <f t="shared" ca="1" si="258"/>
        <v>45</v>
      </c>
      <c r="S179" s="119">
        <f t="shared" ca="1" si="258"/>
        <v>44</v>
      </c>
      <c r="T179" s="119">
        <f t="shared" ca="1" si="258"/>
        <v>37</v>
      </c>
      <c r="U179" s="119">
        <f t="shared" ca="1" si="258"/>
        <v>66</v>
      </c>
      <c r="V179" s="119">
        <f t="shared" ca="1" si="258"/>
        <v>55</v>
      </c>
      <c r="W179" s="119">
        <f t="shared" ca="1" si="258"/>
        <v>6</v>
      </c>
      <c r="X179" s="119">
        <f t="shared" ca="1" si="258"/>
        <v>51</v>
      </c>
      <c r="Y179" s="119">
        <f t="shared" ca="1" si="258"/>
        <v>67</v>
      </c>
      <c r="Z179" s="119">
        <f t="shared" ca="1" si="258"/>
        <v>33</v>
      </c>
      <c r="AA179" s="119">
        <f t="shared" ca="1" si="258"/>
        <v>24</v>
      </c>
      <c r="AB179" s="119">
        <f t="shared" ca="1" si="258"/>
        <v>45</v>
      </c>
      <c r="AC179" s="119">
        <f t="shared" ca="1" si="258"/>
        <v>4</v>
      </c>
      <c r="AD179" s="119">
        <f t="shared" ca="1" si="258"/>
        <v>47</v>
      </c>
      <c r="AE179" s="119">
        <f t="shared" ca="1" si="258"/>
        <v>68</v>
      </c>
      <c r="AF179" s="119">
        <f t="shared" ca="1" si="258"/>
        <v>35</v>
      </c>
      <c r="AG179" s="119">
        <f t="shared" ca="1" si="258"/>
        <v>24</v>
      </c>
      <c r="AH179" s="119">
        <f t="shared" ca="1" si="258"/>
        <v>24</v>
      </c>
      <c r="AI179" s="119">
        <f t="shared" ca="1" si="258"/>
        <v>41</v>
      </c>
      <c r="AJ179" s="119">
        <f t="shared" ca="1" si="258"/>
        <v>40</v>
      </c>
      <c r="AK179" s="119">
        <f t="shared" ca="1" si="258"/>
        <v>7</v>
      </c>
      <c r="AL179" s="119">
        <f t="shared" ca="1" si="258"/>
        <v>14</v>
      </c>
      <c r="AM179" s="119">
        <f t="shared" ca="1" si="258"/>
        <v>22</v>
      </c>
      <c r="AN179" s="119">
        <f t="shared" ca="1" si="258"/>
        <v>46</v>
      </c>
      <c r="AO179" s="119">
        <f t="shared" ca="1" si="258"/>
        <v>25</v>
      </c>
      <c r="AP179" s="119">
        <f t="shared" ca="1" si="258"/>
        <v>2</v>
      </c>
      <c r="AQ179" s="119">
        <f t="shared" ca="1" si="258"/>
        <v>67</v>
      </c>
      <c r="AR179" s="119">
        <f t="shared" ca="1" si="258"/>
        <v>74</v>
      </c>
      <c r="AS179" s="119">
        <f t="shared" ca="1" si="258"/>
        <v>16</v>
      </c>
      <c r="AT179" s="119">
        <f t="shared" ca="1" si="258"/>
        <v>59</v>
      </c>
      <c r="AU179" s="119">
        <f t="shared" ca="1" si="258"/>
        <v>52</v>
      </c>
      <c r="AV179" s="119">
        <f t="shared" ca="1" si="258"/>
        <v>12</v>
      </c>
      <c r="AW179" s="119">
        <f t="shared" ca="1" si="258"/>
        <v>56</v>
      </c>
      <c r="AX179" s="119">
        <f t="shared" ca="1" si="258"/>
        <v>2</v>
      </c>
      <c r="AY179" s="119">
        <f t="shared" ca="1" si="258"/>
        <v>49</v>
      </c>
      <c r="AZ179" s="119">
        <f t="shared" ca="1" si="258"/>
        <v>32</v>
      </c>
      <c r="BA179" s="119">
        <f t="shared" ca="1" si="258"/>
        <v>61</v>
      </c>
      <c r="BB179" s="119">
        <f t="shared" ca="1" si="258"/>
        <v>4</v>
      </c>
      <c r="BC179" s="119">
        <f t="shared" ca="1" si="258"/>
        <v>24</v>
      </c>
      <c r="BD179" s="119">
        <f t="shared" ca="1" si="258"/>
        <v>45</v>
      </c>
      <c r="BE179" s="119">
        <f t="shared" ca="1" si="258"/>
        <v>11</v>
      </c>
      <c r="BF179" s="119">
        <f t="shared" ca="1" si="258"/>
        <v>41</v>
      </c>
      <c r="BG179" s="119">
        <f t="shared" ca="1" si="258"/>
        <v>9</v>
      </c>
      <c r="BH179" s="119">
        <f t="shared" ca="1" si="258"/>
        <v>58</v>
      </c>
      <c r="BI179" s="120">
        <f t="shared" ca="1" si="258"/>
        <v>50</v>
      </c>
    </row>
    <row r="180" spans="1:61" x14ac:dyDescent="0.2">
      <c r="A180" s="116">
        <v>80</v>
      </c>
      <c r="B180" s="117">
        <f ca="1">RANDBETWEEN(1,81-1)</f>
        <v>70</v>
      </c>
      <c r="C180" s="117">
        <f t="shared" ref="C180:BI180" ca="1" si="259">RANDBETWEEN(1,81-1)</f>
        <v>39</v>
      </c>
      <c r="D180" s="117">
        <f t="shared" ca="1" si="259"/>
        <v>52</v>
      </c>
      <c r="E180" s="117">
        <f t="shared" ca="1" si="259"/>
        <v>30</v>
      </c>
      <c r="F180" s="117">
        <f t="shared" ca="1" si="259"/>
        <v>2</v>
      </c>
      <c r="G180" s="117">
        <f t="shared" ca="1" si="259"/>
        <v>20</v>
      </c>
      <c r="H180" s="117">
        <f t="shared" ca="1" si="259"/>
        <v>56</v>
      </c>
      <c r="I180" s="117">
        <f t="shared" ca="1" si="259"/>
        <v>70</v>
      </c>
      <c r="J180" s="117">
        <f t="shared" ca="1" si="259"/>
        <v>38</v>
      </c>
      <c r="K180" s="117">
        <f t="shared" ca="1" si="259"/>
        <v>34</v>
      </c>
      <c r="L180" s="117">
        <f t="shared" ca="1" si="259"/>
        <v>19</v>
      </c>
      <c r="M180" s="117">
        <f t="shared" ca="1" si="259"/>
        <v>23</v>
      </c>
      <c r="N180" s="117">
        <f t="shared" ca="1" si="259"/>
        <v>16</v>
      </c>
      <c r="O180" s="117">
        <f t="shared" ca="1" si="259"/>
        <v>32</v>
      </c>
      <c r="P180" s="117">
        <f t="shared" ca="1" si="259"/>
        <v>31</v>
      </c>
      <c r="Q180" s="117">
        <f t="shared" ca="1" si="259"/>
        <v>77</v>
      </c>
      <c r="R180" s="117">
        <f t="shared" ca="1" si="259"/>
        <v>39</v>
      </c>
      <c r="S180" s="117">
        <f t="shared" ca="1" si="259"/>
        <v>11</v>
      </c>
      <c r="T180" s="117">
        <f t="shared" ca="1" si="259"/>
        <v>70</v>
      </c>
      <c r="U180" s="117">
        <f t="shared" ca="1" si="259"/>
        <v>62</v>
      </c>
      <c r="V180" s="117">
        <f t="shared" ca="1" si="259"/>
        <v>80</v>
      </c>
      <c r="W180" s="117">
        <f t="shared" ca="1" si="259"/>
        <v>19</v>
      </c>
      <c r="X180" s="117">
        <f t="shared" ca="1" si="259"/>
        <v>65</v>
      </c>
      <c r="Y180" s="117">
        <f t="shared" ca="1" si="259"/>
        <v>54</v>
      </c>
      <c r="Z180" s="117">
        <f t="shared" ca="1" si="259"/>
        <v>56</v>
      </c>
      <c r="AA180" s="117">
        <f t="shared" ca="1" si="259"/>
        <v>34</v>
      </c>
      <c r="AB180" s="117">
        <f t="shared" ca="1" si="259"/>
        <v>69</v>
      </c>
      <c r="AC180" s="117">
        <f t="shared" ca="1" si="259"/>
        <v>18</v>
      </c>
      <c r="AD180" s="117">
        <f t="shared" ca="1" si="259"/>
        <v>36</v>
      </c>
      <c r="AE180" s="117">
        <f t="shared" ca="1" si="259"/>
        <v>20</v>
      </c>
      <c r="AF180" s="117">
        <f t="shared" ca="1" si="259"/>
        <v>27</v>
      </c>
      <c r="AG180" s="117">
        <f t="shared" ca="1" si="259"/>
        <v>78</v>
      </c>
      <c r="AH180" s="117">
        <f t="shared" ca="1" si="259"/>
        <v>28</v>
      </c>
      <c r="AI180" s="117">
        <f t="shared" ca="1" si="259"/>
        <v>64</v>
      </c>
      <c r="AJ180" s="117">
        <f t="shared" ca="1" si="259"/>
        <v>78</v>
      </c>
      <c r="AK180" s="117">
        <f t="shared" ca="1" si="259"/>
        <v>63</v>
      </c>
      <c r="AL180" s="117">
        <f t="shared" ca="1" si="259"/>
        <v>80</v>
      </c>
      <c r="AM180" s="117">
        <f t="shared" ca="1" si="259"/>
        <v>32</v>
      </c>
      <c r="AN180" s="117">
        <f t="shared" ca="1" si="259"/>
        <v>14</v>
      </c>
      <c r="AO180" s="117">
        <f t="shared" ca="1" si="259"/>
        <v>40</v>
      </c>
      <c r="AP180" s="117">
        <f t="shared" ca="1" si="259"/>
        <v>27</v>
      </c>
      <c r="AQ180" s="117">
        <f t="shared" ca="1" si="259"/>
        <v>38</v>
      </c>
      <c r="AR180" s="117">
        <f t="shared" ca="1" si="259"/>
        <v>38</v>
      </c>
      <c r="AS180" s="117">
        <f t="shared" ca="1" si="259"/>
        <v>25</v>
      </c>
      <c r="AT180" s="117">
        <f t="shared" ca="1" si="259"/>
        <v>34</v>
      </c>
      <c r="AU180" s="117">
        <f t="shared" ca="1" si="259"/>
        <v>6</v>
      </c>
      <c r="AV180" s="117">
        <f t="shared" ca="1" si="259"/>
        <v>14</v>
      </c>
      <c r="AW180" s="117">
        <f t="shared" ca="1" si="259"/>
        <v>55</v>
      </c>
      <c r="AX180" s="117">
        <f t="shared" ca="1" si="259"/>
        <v>46</v>
      </c>
      <c r="AY180" s="117">
        <f t="shared" ca="1" si="259"/>
        <v>32</v>
      </c>
      <c r="AZ180" s="117">
        <f t="shared" ca="1" si="259"/>
        <v>45</v>
      </c>
      <c r="BA180" s="117">
        <f t="shared" ca="1" si="259"/>
        <v>78</v>
      </c>
      <c r="BB180" s="117">
        <f t="shared" ca="1" si="259"/>
        <v>8</v>
      </c>
      <c r="BC180" s="117">
        <f t="shared" ca="1" si="259"/>
        <v>61</v>
      </c>
      <c r="BD180" s="117">
        <f t="shared" ca="1" si="259"/>
        <v>22</v>
      </c>
      <c r="BE180" s="117">
        <f t="shared" ca="1" si="259"/>
        <v>79</v>
      </c>
      <c r="BF180" s="117">
        <f t="shared" ca="1" si="259"/>
        <v>61</v>
      </c>
      <c r="BG180" s="117">
        <f t="shared" ca="1" si="259"/>
        <v>42</v>
      </c>
      <c r="BH180" s="117">
        <f t="shared" ca="1" si="259"/>
        <v>33</v>
      </c>
      <c r="BI180" s="118">
        <f t="shared" ca="1" si="259"/>
        <v>80</v>
      </c>
    </row>
    <row r="181" spans="1:61" x14ac:dyDescent="0.2">
      <c r="A181" s="116">
        <v>81</v>
      </c>
      <c r="B181" s="119">
        <f ca="1">RANDBETWEEN(1,81-2)</f>
        <v>27</v>
      </c>
      <c r="C181" s="119">
        <f t="shared" ref="C181:BI181" ca="1" si="260">RANDBETWEEN(1,81-2)</f>
        <v>65</v>
      </c>
      <c r="D181" s="119">
        <f t="shared" ca="1" si="260"/>
        <v>26</v>
      </c>
      <c r="E181" s="119">
        <f t="shared" ca="1" si="260"/>
        <v>64</v>
      </c>
      <c r="F181" s="119">
        <f t="shared" ca="1" si="260"/>
        <v>67</v>
      </c>
      <c r="G181" s="119">
        <f t="shared" ca="1" si="260"/>
        <v>20</v>
      </c>
      <c r="H181" s="119">
        <f t="shared" ca="1" si="260"/>
        <v>41</v>
      </c>
      <c r="I181" s="119">
        <f t="shared" ca="1" si="260"/>
        <v>15</v>
      </c>
      <c r="J181" s="119">
        <f t="shared" ca="1" si="260"/>
        <v>15</v>
      </c>
      <c r="K181" s="119">
        <f t="shared" ca="1" si="260"/>
        <v>27</v>
      </c>
      <c r="L181" s="119">
        <f t="shared" ca="1" si="260"/>
        <v>12</v>
      </c>
      <c r="M181" s="119">
        <f t="shared" ca="1" si="260"/>
        <v>35</v>
      </c>
      <c r="N181" s="119">
        <f t="shared" ca="1" si="260"/>
        <v>47</v>
      </c>
      <c r="O181" s="119">
        <f t="shared" ca="1" si="260"/>
        <v>74</v>
      </c>
      <c r="P181" s="119">
        <f t="shared" ca="1" si="260"/>
        <v>47</v>
      </c>
      <c r="Q181" s="119">
        <f t="shared" ca="1" si="260"/>
        <v>1</v>
      </c>
      <c r="R181" s="119">
        <f t="shared" ca="1" si="260"/>
        <v>50</v>
      </c>
      <c r="S181" s="119">
        <f t="shared" ca="1" si="260"/>
        <v>64</v>
      </c>
      <c r="T181" s="119">
        <f t="shared" ca="1" si="260"/>
        <v>19</v>
      </c>
      <c r="U181" s="119">
        <f t="shared" ca="1" si="260"/>
        <v>28</v>
      </c>
      <c r="V181" s="119">
        <f t="shared" ca="1" si="260"/>
        <v>47</v>
      </c>
      <c r="W181" s="119">
        <f t="shared" ca="1" si="260"/>
        <v>2</v>
      </c>
      <c r="X181" s="119">
        <f t="shared" ca="1" si="260"/>
        <v>49</v>
      </c>
      <c r="Y181" s="119">
        <f t="shared" ca="1" si="260"/>
        <v>48</v>
      </c>
      <c r="Z181" s="119">
        <f t="shared" ca="1" si="260"/>
        <v>57</v>
      </c>
      <c r="AA181" s="119">
        <f t="shared" ca="1" si="260"/>
        <v>4</v>
      </c>
      <c r="AB181" s="119">
        <f t="shared" ca="1" si="260"/>
        <v>56</v>
      </c>
      <c r="AC181" s="119">
        <f t="shared" ca="1" si="260"/>
        <v>22</v>
      </c>
      <c r="AD181" s="119">
        <f t="shared" ca="1" si="260"/>
        <v>12</v>
      </c>
      <c r="AE181" s="119">
        <f t="shared" ca="1" si="260"/>
        <v>21</v>
      </c>
      <c r="AF181" s="119">
        <f t="shared" ca="1" si="260"/>
        <v>65</v>
      </c>
      <c r="AG181" s="119">
        <f t="shared" ca="1" si="260"/>
        <v>50</v>
      </c>
      <c r="AH181" s="119">
        <f t="shared" ca="1" si="260"/>
        <v>9</v>
      </c>
      <c r="AI181" s="119">
        <f t="shared" ca="1" si="260"/>
        <v>18</v>
      </c>
      <c r="AJ181" s="119">
        <f t="shared" ca="1" si="260"/>
        <v>22</v>
      </c>
      <c r="AK181" s="119">
        <f t="shared" ca="1" si="260"/>
        <v>4</v>
      </c>
      <c r="AL181" s="119">
        <f t="shared" ca="1" si="260"/>
        <v>51</v>
      </c>
      <c r="AM181" s="119">
        <f t="shared" ca="1" si="260"/>
        <v>71</v>
      </c>
      <c r="AN181" s="119">
        <f t="shared" ca="1" si="260"/>
        <v>64</v>
      </c>
      <c r="AO181" s="119">
        <f t="shared" ca="1" si="260"/>
        <v>27</v>
      </c>
      <c r="AP181" s="119">
        <f t="shared" ca="1" si="260"/>
        <v>25</v>
      </c>
      <c r="AQ181" s="119">
        <f t="shared" ca="1" si="260"/>
        <v>60</v>
      </c>
      <c r="AR181" s="119">
        <f t="shared" ca="1" si="260"/>
        <v>8</v>
      </c>
      <c r="AS181" s="119">
        <f t="shared" ca="1" si="260"/>
        <v>26</v>
      </c>
      <c r="AT181" s="119">
        <f t="shared" ca="1" si="260"/>
        <v>35</v>
      </c>
      <c r="AU181" s="119">
        <f t="shared" ca="1" si="260"/>
        <v>31</v>
      </c>
      <c r="AV181" s="119">
        <f t="shared" ca="1" si="260"/>
        <v>68</v>
      </c>
      <c r="AW181" s="119">
        <f t="shared" ca="1" si="260"/>
        <v>40</v>
      </c>
      <c r="AX181" s="119">
        <f t="shared" ca="1" si="260"/>
        <v>10</v>
      </c>
      <c r="AY181" s="119">
        <f t="shared" ca="1" si="260"/>
        <v>25</v>
      </c>
      <c r="AZ181" s="119">
        <f t="shared" ca="1" si="260"/>
        <v>22</v>
      </c>
      <c r="BA181" s="119">
        <f t="shared" ca="1" si="260"/>
        <v>42</v>
      </c>
      <c r="BB181" s="119">
        <f t="shared" ca="1" si="260"/>
        <v>59</v>
      </c>
      <c r="BC181" s="119">
        <f t="shared" ca="1" si="260"/>
        <v>68</v>
      </c>
      <c r="BD181" s="119">
        <f t="shared" ca="1" si="260"/>
        <v>8</v>
      </c>
      <c r="BE181" s="119">
        <f t="shared" ca="1" si="260"/>
        <v>18</v>
      </c>
      <c r="BF181" s="119">
        <f t="shared" ca="1" si="260"/>
        <v>62</v>
      </c>
      <c r="BG181" s="119">
        <f t="shared" ca="1" si="260"/>
        <v>31</v>
      </c>
      <c r="BH181" s="119">
        <f t="shared" ca="1" si="260"/>
        <v>79</v>
      </c>
      <c r="BI181" s="120">
        <f t="shared" ca="1" si="260"/>
        <v>57</v>
      </c>
    </row>
    <row r="182" spans="1:61" x14ac:dyDescent="0.2">
      <c r="A182" s="116">
        <v>82</v>
      </c>
      <c r="B182" s="117">
        <f ca="1">RANDBETWEEN(1,81)</f>
        <v>64</v>
      </c>
      <c r="C182" s="117">
        <f t="shared" ref="C182:BI182" ca="1" si="261">RANDBETWEEN(1,81)</f>
        <v>80</v>
      </c>
      <c r="D182" s="117">
        <f t="shared" ca="1" si="261"/>
        <v>46</v>
      </c>
      <c r="E182" s="117">
        <f t="shared" ca="1" si="261"/>
        <v>45</v>
      </c>
      <c r="F182" s="117">
        <f t="shared" ca="1" si="261"/>
        <v>19</v>
      </c>
      <c r="G182" s="117">
        <f t="shared" ca="1" si="261"/>
        <v>7</v>
      </c>
      <c r="H182" s="117">
        <f t="shared" ca="1" si="261"/>
        <v>46</v>
      </c>
      <c r="I182" s="117">
        <f t="shared" ca="1" si="261"/>
        <v>19</v>
      </c>
      <c r="J182" s="117">
        <f t="shared" ca="1" si="261"/>
        <v>65</v>
      </c>
      <c r="K182" s="117">
        <f t="shared" ca="1" si="261"/>
        <v>36</v>
      </c>
      <c r="L182" s="117">
        <f t="shared" ca="1" si="261"/>
        <v>80</v>
      </c>
      <c r="M182" s="117">
        <f t="shared" ca="1" si="261"/>
        <v>72</v>
      </c>
      <c r="N182" s="117">
        <f t="shared" ca="1" si="261"/>
        <v>38</v>
      </c>
      <c r="O182" s="117">
        <f t="shared" ca="1" si="261"/>
        <v>63</v>
      </c>
      <c r="P182" s="117">
        <f t="shared" ca="1" si="261"/>
        <v>22</v>
      </c>
      <c r="Q182" s="117">
        <f t="shared" ca="1" si="261"/>
        <v>18</v>
      </c>
      <c r="R182" s="117">
        <f t="shared" ca="1" si="261"/>
        <v>57</v>
      </c>
      <c r="S182" s="117">
        <f t="shared" ca="1" si="261"/>
        <v>9</v>
      </c>
      <c r="T182" s="117">
        <f t="shared" ca="1" si="261"/>
        <v>5</v>
      </c>
      <c r="U182" s="117">
        <f t="shared" ca="1" si="261"/>
        <v>78</v>
      </c>
      <c r="V182" s="117">
        <f t="shared" ca="1" si="261"/>
        <v>36</v>
      </c>
      <c r="W182" s="117">
        <f t="shared" ca="1" si="261"/>
        <v>31</v>
      </c>
      <c r="X182" s="117">
        <f t="shared" ca="1" si="261"/>
        <v>80</v>
      </c>
      <c r="Y182" s="117">
        <f t="shared" ca="1" si="261"/>
        <v>24</v>
      </c>
      <c r="Z182" s="117">
        <f t="shared" ca="1" si="261"/>
        <v>76</v>
      </c>
      <c r="AA182" s="117">
        <f t="shared" ca="1" si="261"/>
        <v>10</v>
      </c>
      <c r="AB182" s="117">
        <f t="shared" ca="1" si="261"/>
        <v>6</v>
      </c>
      <c r="AC182" s="117">
        <f t="shared" ca="1" si="261"/>
        <v>10</v>
      </c>
      <c r="AD182" s="117">
        <f t="shared" ca="1" si="261"/>
        <v>37</v>
      </c>
      <c r="AE182" s="117">
        <f t="shared" ca="1" si="261"/>
        <v>22</v>
      </c>
      <c r="AF182" s="117">
        <f t="shared" ca="1" si="261"/>
        <v>44</v>
      </c>
      <c r="AG182" s="117">
        <f t="shared" ca="1" si="261"/>
        <v>58</v>
      </c>
      <c r="AH182" s="117">
        <f t="shared" ca="1" si="261"/>
        <v>36</v>
      </c>
      <c r="AI182" s="117">
        <f t="shared" ca="1" si="261"/>
        <v>7</v>
      </c>
      <c r="AJ182" s="117">
        <f t="shared" ca="1" si="261"/>
        <v>35</v>
      </c>
      <c r="AK182" s="117">
        <f t="shared" ca="1" si="261"/>
        <v>36</v>
      </c>
      <c r="AL182" s="117">
        <f t="shared" ca="1" si="261"/>
        <v>15</v>
      </c>
      <c r="AM182" s="117">
        <f t="shared" ca="1" si="261"/>
        <v>41</v>
      </c>
      <c r="AN182" s="117">
        <f t="shared" ca="1" si="261"/>
        <v>8</v>
      </c>
      <c r="AO182" s="117">
        <f t="shared" ca="1" si="261"/>
        <v>20</v>
      </c>
      <c r="AP182" s="117">
        <f t="shared" ca="1" si="261"/>
        <v>33</v>
      </c>
      <c r="AQ182" s="117">
        <f t="shared" ca="1" si="261"/>
        <v>60</v>
      </c>
      <c r="AR182" s="117">
        <f t="shared" ca="1" si="261"/>
        <v>55</v>
      </c>
      <c r="AS182" s="117">
        <f t="shared" ca="1" si="261"/>
        <v>60</v>
      </c>
      <c r="AT182" s="117">
        <f t="shared" ca="1" si="261"/>
        <v>55</v>
      </c>
      <c r="AU182" s="117">
        <f t="shared" ca="1" si="261"/>
        <v>57</v>
      </c>
      <c r="AV182" s="117">
        <f t="shared" ca="1" si="261"/>
        <v>40</v>
      </c>
      <c r="AW182" s="117">
        <f t="shared" ca="1" si="261"/>
        <v>3</v>
      </c>
      <c r="AX182" s="117">
        <f t="shared" ca="1" si="261"/>
        <v>17</v>
      </c>
      <c r="AY182" s="117">
        <f t="shared" ca="1" si="261"/>
        <v>54</v>
      </c>
      <c r="AZ182" s="117">
        <f t="shared" ca="1" si="261"/>
        <v>20</v>
      </c>
      <c r="BA182" s="117">
        <f t="shared" ca="1" si="261"/>
        <v>40</v>
      </c>
      <c r="BB182" s="117">
        <f t="shared" ca="1" si="261"/>
        <v>72</v>
      </c>
      <c r="BC182" s="117">
        <f t="shared" ca="1" si="261"/>
        <v>66</v>
      </c>
      <c r="BD182" s="117">
        <f t="shared" ca="1" si="261"/>
        <v>41</v>
      </c>
      <c r="BE182" s="117">
        <f t="shared" ca="1" si="261"/>
        <v>52</v>
      </c>
      <c r="BF182" s="117">
        <f t="shared" ca="1" si="261"/>
        <v>80</v>
      </c>
      <c r="BG182" s="117">
        <f t="shared" ca="1" si="261"/>
        <v>52</v>
      </c>
      <c r="BH182" s="117">
        <f t="shared" ca="1" si="261"/>
        <v>80</v>
      </c>
      <c r="BI182" s="118">
        <f t="shared" ca="1" si="261"/>
        <v>30</v>
      </c>
    </row>
    <row r="183" spans="1:61" x14ac:dyDescent="0.2">
      <c r="A183" s="116">
        <v>83</v>
      </c>
      <c r="B183" s="119">
        <f ca="1">RANDBETWEEN(1,81-1)</f>
        <v>71</v>
      </c>
      <c r="C183" s="119">
        <f t="shared" ref="C183:BI183" ca="1" si="262">RANDBETWEEN(1,81-1)</f>
        <v>32</v>
      </c>
      <c r="D183" s="119">
        <f t="shared" ca="1" si="262"/>
        <v>17</v>
      </c>
      <c r="E183" s="119">
        <f t="shared" ca="1" si="262"/>
        <v>57</v>
      </c>
      <c r="F183" s="119">
        <f t="shared" ca="1" si="262"/>
        <v>5</v>
      </c>
      <c r="G183" s="119">
        <f t="shared" ca="1" si="262"/>
        <v>57</v>
      </c>
      <c r="H183" s="119">
        <f t="shared" ca="1" si="262"/>
        <v>24</v>
      </c>
      <c r="I183" s="119">
        <f t="shared" ca="1" si="262"/>
        <v>63</v>
      </c>
      <c r="J183" s="119">
        <f t="shared" ca="1" si="262"/>
        <v>2</v>
      </c>
      <c r="K183" s="119">
        <f t="shared" ca="1" si="262"/>
        <v>26</v>
      </c>
      <c r="L183" s="119">
        <f t="shared" ca="1" si="262"/>
        <v>27</v>
      </c>
      <c r="M183" s="119">
        <f t="shared" ca="1" si="262"/>
        <v>70</v>
      </c>
      <c r="N183" s="119">
        <f t="shared" ca="1" si="262"/>
        <v>50</v>
      </c>
      <c r="O183" s="119">
        <f t="shared" ca="1" si="262"/>
        <v>63</v>
      </c>
      <c r="P183" s="119">
        <f t="shared" ca="1" si="262"/>
        <v>37</v>
      </c>
      <c r="Q183" s="119">
        <f t="shared" ca="1" si="262"/>
        <v>45</v>
      </c>
      <c r="R183" s="119">
        <f t="shared" ca="1" si="262"/>
        <v>13</v>
      </c>
      <c r="S183" s="119">
        <f t="shared" ca="1" si="262"/>
        <v>71</v>
      </c>
      <c r="T183" s="119">
        <f t="shared" ca="1" si="262"/>
        <v>13</v>
      </c>
      <c r="U183" s="119">
        <f t="shared" ca="1" si="262"/>
        <v>57</v>
      </c>
      <c r="V183" s="119">
        <f t="shared" ca="1" si="262"/>
        <v>47</v>
      </c>
      <c r="W183" s="119">
        <f t="shared" ca="1" si="262"/>
        <v>77</v>
      </c>
      <c r="X183" s="119">
        <f t="shared" ca="1" si="262"/>
        <v>25</v>
      </c>
      <c r="Y183" s="119">
        <f t="shared" ca="1" si="262"/>
        <v>52</v>
      </c>
      <c r="Z183" s="119">
        <f t="shared" ca="1" si="262"/>
        <v>5</v>
      </c>
      <c r="AA183" s="119">
        <f t="shared" ca="1" si="262"/>
        <v>11</v>
      </c>
      <c r="AB183" s="119">
        <f t="shared" ca="1" si="262"/>
        <v>52</v>
      </c>
      <c r="AC183" s="119">
        <f t="shared" ca="1" si="262"/>
        <v>72</v>
      </c>
      <c r="AD183" s="119">
        <f t="shared" ca="1" si="262"/>
        <v>7</v>
      </c>
      <c r="AE183" s="119">
        <f t="shared" ca="1" si="262"/>
        <v>27</v>
      </c>
      <c r="AF183" s="119">
        <f t="shared" ca="1" si="262"/>
        <v>9</v>
      </c>
      <c r="AG183" s="119">
        <f t="shared" ca="1" si="262"/>
        <v>21</v>
      </c>
      <c r="AH183" s="119">
        <f t="shared" ca="1" si="262"/>
        <v>37</v>
      </c>
      <c r="AI183" s="119">
        <f t="shared" ca="1" si="262"/>
        <v>43</v>
      </c>
      <c r="AJ183" s="119">
        <f t="shared" ca="1" si="262"/>
        <v>60</v>
      </c>
      <c r="AK183" s="119">
        <f t="shared" ca="1" si="262"/>
        <v>40</v>
      </c>
      <c r="AL183" s="119">
        <f t="shared" ca="1" si="262"/>
        <v>49</v>
      </c>
      <c r="AM183" s="119">
        <f t="shared" ca="1" si="262"/>
        <v>23</v>
      </c>
      <c r="AN183" s="119">
        <f t="shared" ca="1" si="262"/>
        <v>6</v>
      </c>
      <c r="AO183" s="119">
        <f t="shared" ca="1" si="262"/>
        <v>72</v>
      </c>
      <c r="AP183" s="119">
        <f t="shared" ca="1" si="262"/>
        <v>29</v>
      </c>
      <c r="AQ183" s="119">
        <f t="shared" ca="1" si="262"/>
        <v>74</v>
      </c>
      <c r="AR183" s="119">
        <f t="shared" ca="1" si="262"/>
        <v>74</v>
      </c>
      <c r="AS183" s="119">
        <f t="shared" ca="1" si="262"/>
        <v>29</v>
      </c>
      <c r="AT183" s="119">
        <f t="shared" ca="1" si="262"/>
        <v>76</v>
      </c>
      <c r="AU183" s="119">
        <f t="shared" ca="1" si="262"/>
        <v>24</v>
      </c>
      <c r="AV183" s="119">
        <f t="shared" ca="1" si="262"/>
        <v>70</v>
      </c>
      <c r="AW183" s="119">
        <f t="shared" ca="1" si="262"/>
        <v>59</v>
      </c>
      <c r="AX183" s="119">
        <f t="shared" ca="1" si="262"/>
        <v>57</v>
      </c>
      <c r="AY183" s="119">
        <f t="shared" ca="1" si="262"/>
        <v>5</v>
      </c>
      <c r="AZ183" s="119">
        <f t="shared" ca="1" si="262"/>
        <v>75</v>
      </c>
      <c r="BA183" s="119">
        <f t="shared" ca="1" si="262"/>
        <v>60</v>
      </c>
      <c r="BB183" s="119">
        <f t="shared" ca="1" si="262"/>
        <v>33</v>
      </c>
      <c r="BC183" s="119">
        <f t="shared" ca="1" si="262"/>
        <v>57</v>
      </c>
      <c r="BD183" s="119">
        <f t="shared" ca="1" si="262"/>
        <v>39</v>
      </c>
      <c r="BE183" s="119">
        <f t="shared" ca="1" si="262"/>
        <v>79</v>
      </c>
      <c r="BF183" s="119">
        <f t="shared" ca="1" si="262"/>
        <v>79</v>
      </c>
      <c r="BG183" s="119">
        <f t="shared" ca="1" si="262"/>
        <v>61</v>
      </c>
      <c r="BH183" s="119">
        <f t="shared" ca="1" si="262"/>
        <v>57</v>
      </c>
      <c r="BI183" s="120">
        <f t="shared" ca="1" si="262"/>
        <v>11</v>
      </c>
    </row>
    <row r="184" spans="1:61" x14ac:dyDescent="0.2">
      <c r="A184" s="116">
        <v>84</v>
      </c>
      <c r="B184" s="117">
        <f ca="1">RANDBETWEEN(1,81-2)</f>
        <v>19</v>
      </c>
      <c r="C184" s="117">
        <f t="shared" ref="C184:BI184" ca="1" si="263">RANDBETWEEN(1,81-2)</f>
        <v>16</v>
      </c>
      <c r="D184" s="117">
        <f t="shared" ca="1" si="263"/>
        <v>33</v>
      </c>
      <c r="E184" s="117">
        <f t="shared" ca="1" si="263"/>
        <v>10</v>
      </c>
      <c r="F184" s="117">
        <f t="shared" ca="1" si="263"/>
        <v>57</v>
      </c>
      <c r="G184" s="117">
        <f t="shared" ca="1" si="263"/>
        <v>77</v>
      </c>
      <c r="H184" s="117">
        <f t="shared" ca="1" si="263"/>
        <v>64</v>
      </c>
      <c r="I184" s="117">
        <f t="shared" ca="1" si="263"/>
        <v>52</v>
      </c>
      <c r="J184" s="117">
        <f t="shared" ca="1" si="263"/>
        <v>31</v>
      </c>
      <c r="K184" s="117">
        <f t="shared" ca="1" si="263"/>
        <v>42</v>
      </c>
      <c r="L184" s="117">
        <f t="shared" ca="1" si="263"/>
        <v>52</v>
      </c>
      <c r="M184" s="117">
        <f t="shared" ca="1" si="263"/>
        <v>43</v>
      </c>
      <c r="N184" s="117">
        <f t="shared" ca="1" si="263"/>
        <v>60</v>
      </c>
      <c r="O184" s="117">
        <f t="shared" ca="1" si="263"/>
        <v>46</v>
      </c>
      <c r="P184" s="117">
        <f t="shared" ca="1" si="263"/>
        <v>24</v>
      </c>
      <c r="Q184" s="117">
        <f t="shared" ca="1" si="263"/>
        <v>66</v>
      </c>
      <c r="R184" s="117">
        <f t="shared" ca="1" si="263"/>
        <v>22</v>
      </c>
      <c r="S184" s="117">
        <f t="shared" ca="1" si="263"/>
        <v>36</v>
      </c>
      <c r="T184" s="117">
        <f t="shared" ca="1" si="263"/>
        <v>3</v>
      </c>
      <c r="U184" s="117">
        <f t="shared" ca="1" si="263"/>
        <v>39</v>
      </c>
      <c r="V184" s="117">
        <f t="shared" ca="1" si="263"/>
        <v>8</v>
      </c>
      <c r="W184" s="117">
        <f t="shared" ca="1" si="263"/>
        <v>73</v>
      </c>
      <c r="X184" s="117">
        <f t="shared" ca="1" si="263"/>
        <v>70</v>
      </c>
      <c r="Y184" s="117">
        <f t="shared" ca="1" si="263"/>
        <v>15</v>
      </c>
      <c r="Z184" s="117">
        <f t="shared" ca="1" si="263"/>
        <v>75</v>
      </c>
      <c r="AA184" s="117">
        <f t="shared" ca="1" si="263"/>
        <v>34</v>
      </c>
      <c r="AB184" s="117">
        <f t="shared" ca="1" si="263"/>
        <v>42</v>
      </c>
      <c r="AC184" s="117">
        <f t="shared" ca="1" si="263"/>
        <v>49</v>
      </c>
      <c r="AD184" s="117">
        <f t="shared" ca="1" si="263"/>
        <v>75</v>
      </c>
      <c r="AE184" s="117">
        <f t="shared" ca="1" si="263"/>
        <v>50</v>
      </c>
      <c r="AF184" s="117">
        <f t="shared" ca="1" si="263"/>
        <v>56</v>
      </c>
      <c r="AG184" s="117">
        <f t="shared" ca="1" si="263"/>
        <v>61</v>
      </c>
      <c r="AH184" s="117">
        <f t="shared" ca="1" si="263"/>
        <v>14</v>
      </c>
      <c r="AI184" s="117">
        <f t="shared" ca="1" si="263"/>
        <v>56</v>
      </c>
      <c r="AJ184" s="117">
        <f t="shared" ca="1" si="263"/>
        <v>7</v>
      </c>
      <c r="AK184" s="117">
        <f t="shared" ca="1" si="263"/>
        <v>73</v>
      </c>
      <c r="AL184" s="117">
        <f t="shared" ca="1" si="263"/>
        <v>27</v>
      </c>
      <c r="AM184" s="117">
        <f t="shared" ca="1" si="263"/>
        <v>34</v>
      </c>
      <c r="AN184" s="117">
        <f t="shared" ca="1" si="263"/>
        <v>4</v>
      </c>
      <c r="AO184" s="117">
        <f t="shared" ca="1" si="263"/>
        <v>39</v>
      </c>
      <c r="AP184" s="117">
        <f t="shared" ca="1" si="263"/>
        <v>58</v>
      </c>
      <c r="AQ184" s="117">
        <f t="shared" ca="1" si="263"/>
        <v>52</v>
      </c>
      <c r="AR184" s="117">
        <f t="shared" ca="1" si="263"/>
        <v>31</v>
      </c>
      <c r="AS184" s="117">
        <f t="shared" ca="1" si="263"/>
        <v>43</v>
      </c>
      <c r="AT184" s="117">
        <f t="shared" ca="1" si="263"/>
        <v>75</v>
      </c>
      <c r="AU184" s="117">
        <f t="shared" ca="1" si="263"/>
        <v>40</v>
      </c>
      <c r="AV184" s="117">
        <f t="shared" ca="1" si="263"/>
        <v>44</v>
      </c>
      <c r="AW184" s="117">
        <f t="shared" ca="1" si="263"/>
        <v>77</v>
      </c>
      <c r="AX184" s="117">
        <f t="shared" ca="1" si="263"/>
        <v>27</v>
      </c>
      <c r="AY184" s="117">
        <f t="shared" ca="1" si="263"/>
        <v>69</v>
      </c>
      <c r="AZ184" s="117">
        <f t="shared" ca="1" si="263"/>
        <v>78</v>
      </c>
      <c r="BA184" s="117">
        <f t="shared" ca="1" si="263"/>
        <v>32</v>
      </c>
      <c r="BB184" s="117">
        <f t="shared" ca="1" si="263"/>
        <v>77</v>
      </c>
      <c r="BC184" s="117">
        <f t="shared" ca="1" si="263"/>
        <v>44</v>
      </c>
      <c r="BD184" s="117">
        <f t="shared" ca="1" si="263"/>
        <v>34</v>
      </c>
      <c r="BE184" s="117">
        <f t="shared" ca="1" si="263"/>
        <v>79</v>
      </c>
      <c r="BF184" s="117">
        <f t="shared" ca="1" si="263"/>
        <v>45</v>
      </c>
      <c r="BG184" s="117">
        <f t="shared" ca="1" si="263"/>
        <v>42</v>
      </c>
      <c r="BH184" s="117">
        <f t="shared" ca="1" si="263"/>
        <v>12</v>
      </c>
      <c r="BI184" s="118">
        <f t="shared" ca="1" si="263"/>
        <v>34</v>
      </c>
    </row>
    <row r="185" spans="1:61" x14ac:dyDescent="0.2">
      <c r="A185" s="116">
        <v>85</v>
      </c>
      <c r="B185" s="119">
        <f ca="1">RANDBETWEEN(1,81)</f>
        <v>58</v>
      </c>
      <c r="C185" s="119">
        <f t="shared" ref="C185:BI185" ca="1" si="264">RANDBETWEEN(1,81)</f>
        <v>73</v>
      </c>
      <c r="D185" s="119">
        <f t="shared" ca="1" si="264"/>
        <v>16</v>
      </c>
      <c r="E185" s="119">
        <f t="shared" ca="1" si="264"/>
        <v>6</v>
      </c>
      <c r="F185" s="119">
        <f t="shared" ca="1" si="264"/>
        <v>57</v>
      </c>
      <c r="G185" s="119">
        <f t="shared" ca="1" si="264"/>
        <v>80</v>
      </c>
      <c r="H185" s="119">
        <f t="shared" ca="1" si="264"/>
        <v>10</v>
      </c>
      <c r="I185" s="119">
        <f t="shared" ca="1" si="264"/>
        <v>30</v>
      </c>
      <c r="J185" s="119">
        <f t="shared" ca="1" si="264"/>
        <v>16</v>
      </c>
      <c r="K185" s="119">
        <f t="shared" ca="1" si="264"/>
        <v>46</v>
      </c>
      <c r="L185" s="119">
        <f t="shared" ca="1" si="264"/>
        <v>14</v>
      </c>
      <c r="M185" s="119">
        <f t="shared" ca="1" si="264"/>
        <v>4</v>
      </c>
      <c r="N185" s="119">
        <f t="shared" ca="1" si="264"/>
        <v>48</v>
      </c>
      <c r="O185" s="119">
        <f t="shared" ca="1" si="264"/>
        <v>75</v>
      </c>
      <c r="P185" s="119">
        <f t="shared" ca="1" si="264"/>
        <v>79</v>
      </c>
      <c r="Q185" s="119">
        <f t="shared" ca="1" si="264"/>
        <v>12</v>
      </c>
      <c r="R185" s="119">
        <f t="shared" ca="1" si="264"/>
        <v>78</v>
      </c>
      <c r="S185" s="119">
        <f t="shared" ca="1" si="264"/>
        <v>62</v>
      </c>
      <c r="T185" s="119">
        <f t="shared" ca="1" si="264"/>
        <v>51</v>
      </c>
      <c r="U185" s="119">
        <f t="shared" ca="1" si="264"/>
        <v>8</v>
      </c>
      <c r="V185" s="119">
        <f t="shared" ca="1" si="264"/>
        <v>74</v>
      </c>
      <c r="W185" s="119">
        <f t="shared" ca="1" si="264"/>
        <v>5</v>
      </c>
      <c r="X185" s="119">
        <f t="shared" ca="1" si="264"/>
        <v>41</v>
      </c>
      <c r="Y185" s="119">
        <f t="shared" ca="1" si="264"/>
        <v>48</v>
      </c>
      <c r="Z185" s="119">
        <f t="shared" ca="1" si="264"/>
        <v>74</v>
      </c>
      <c r="AA185" s="119">
        <f t="shared" ca="1" si="264"/>
        <v>78</v>
      </c>
      <c r="AB185" s="119">
        <f t="shared" ca="1" si="264"/>
        <v>68</v>
      </c>
      <c r="AC185" s="119">
        <f t="shared" ca="1" si="264"/>
        <v>81</v>
      </c>
      <c r="AD185" s="119">
        <f t="shared" ca="1" si="264"/>
        <v>48</v>
      </c>
      <c r="AE185" s="119">
        <f t="shared" ca="1" si="264"/>
        <v>44</v>
      </c>
      <c r="AF185" s="119">
        <f t="shared" ca="1" si="264"/>
        <v>46</v>
      </c>
      <c r="AG185" s="119">
        <f t="shared" ca="1" si="264"/>
        <v>4</v>
      </c>
      <c r="AH185" s="119">
        <f t="shared" ca="1" si="264"/>
        <v>67</v>
      </c>
      <c r="AI185" s="119">
        <f t="shared" ca="1" si="264"/>
        <v>81</v>
      </c>
      <c r="AJ185" s="119">
        <f t="shared" ca="1" si="264"/>
        <v>74</v>
      </c>
      <c r="AK185" s="119">
        <f t="shared" ca="1" si="264"/>
        <v>35</v>
      </c>
      <c r="AL185" s="119">
        <f t="shared" ca="1" si="264"/>
        <v>18</v>
      </c>
      <c r="AM185" s="119">
        <f t="shared" ca="1" si="264"/>
        <v>18</v>
      </c>
      <c r="AN185" s="119">
        <f t="shared" ca="1" si="264"/>
        <v>63</v>
      </c>
      <c r="AO185" s="119">
        <f t="shared" ca="1" si="264"/>
        <v>80</v>
      </c>
      <c r="AP185" s="119">
        <f t="shared" ca="1" si="264"/>
        <v>6</v>
      </c>
      <c r="AQ185" s="119">
        <f t="shared" ca="1" si="264"/>
        <v>20</v>
      </c>
      <c r="AR185" s="119">
        <f t="shared" ca="1" si="264"/>
        <v>53</v>
      </c>
      <c r="AS185" s="119">
        <f t="shared" ca="1" si="264"/>
        <v>14</v>
      </c>
      <c r="AT185" s="119">
        <f t="shared" ca="1" si="264"/>
        <v>57</v>
      </c>
      <c r="AU185" s="119">
        <f t="shared" ca="1" si="264"/>
        <v>2</v>
      </c>
      <c r="AV185" s="119">
        <f t="shared" ca="1" si="264"/>
        <v>4</v>
      </c>
      <c r="AW185" s="119">
        <f t="shared" ca="1" si="264"/>
        <v>76</v>
      </c>
      <c r="AX185" s="119">
        <f t="shared" ca="1" si="264"/>
        <v>10</v>
      </c>
      <c r="AY185" s="119">
        <f t="shared" ca="1" si="264"/>
        <v>37</v>
      </c>
      <c r="AZ185" s="119">
        <f t="shared" ca="1" si="264"/>
        <v>40</v>
      </c>
      <c r="BA185" s="119">
        <f t="shared" ca="1" si="264"/>
        <v>46</v>
      </c>
      <c r="BB185" s="119">
        <f t="shared" ca="1" si="264"/>
        <v>38</v>
      </c>
      <c r="BC185" s="119">
        <f t="shared" ca="1" si="264"/>
        <v>30</v>
      </c>
      <c r="BD185" s="119">
        <f t="shared" ca="1" si="264"/>
        <v>61</v>
      </c>
      <c r="BE185" s="119">
        <f t="shared" ca="1" si="264"/>
        <v>2</v>
      </c>
      <c r="BF185" s="119">
        <f t="shared" ca="1" si="264"/>
        <v>61</v>
      </c>
      <c r="BG185" s="119">
        <f t="shared" ca="1" si="264"/>
        <v>19</v>
      </c>
      <c r="BH185" s="119">
        <f t="shared" ca="1" si="264"/>
        <v>49</v>
      </c>
      <c r="BI185" s="120">
        <f t="shared" ca="1" si="264"/>
        <v>6</v>
      </c>
    </row>
    <row r="186" spans="1:61" x14ac:dyDescent="0.2">
      <c r="A186" s="116">
        <v>86</v>
      </c>
      <c r="B186" s="117">
        <f ca="1">RANDBETWEEN(1,81-1)</f>
        <v>80</v>
      </c>
      <c r="C186" s="117">
        <f t="shared" ref="C186:BI186" ca="1" si="265">RANDBETWEEN(1,81-1)</f>
        <v>14</v>
      </c>
      <c r="D186" s="117">
        <f t="shared" ca="1" si="265"/>
        <v>63</v>
      </c>
      <c r="E186" s="117">
        <f t="shared" ca="1" si="265"/>
        <v>19</v>
      </c>
      <c r="F186" s="117">
        <f t="shared" ca="1" si="265"/>
        <v>30</v>
      </c>
      <c r="G186" s="117">
        <f t="shared" ca="1" si="265"/>
        <v>43</v>
      </c>
      <c r="H186" s="117">
        <f t="shared" ca="1" si="265"/>
        <v>6</v>
      </c>
      <c r="I186" s="117">
        <f t="shared" ca="1" si="265"/>
        <v>31</v>
      </c>
      <c r="J186" s="117">
        <f t="shared" ca="1" si="265"/>
        <v>35</v>
      </c>
      <c r="K186" s="117">
        <f t="shared" ca="1" si="265"/>
        <v>18</v>
      </c>
      <c r="L186" s="117">
        <f t="shared" ca="1" si="265"/>
        <v>59</v>
      </c>
      <c r="M186" s="117">
        <f t="shared" ca="1" si="265"/>
        <v>49</v>
      </c>
      <c r="N186" s="117">
        <f t="shared" ca="1" si="265"/>
        <v>22</v>
      </c>
      <c r="O186" s="117">
        <f t="shared" ca="1" si="265"/>
        <v>38</v>
      </c>
      <c r="P186" s="117">
        <f t="shared" ca="1" si="265"/>
        <v>49</v>
      </c>
      <c r="Q186" s="117">
        <f t="shared" ca="1" si="265"/>
        <v>75</v>
      </c>
      <c r="R186" s="117">
        <f t="shared" ca="1" si="265"/>
        <v>59</v>
      </c>
      <c r="S186" s="117">
        <f t="shared" ca="1" si="265"/>
        <v>47</v>
      </c>
      <c r="T186" s="117">
        <f t="shared" ca="1" si="265"/>
        <v>56</v>
      </c>
      <c r="U186" s="117">
        <f t="shared" ca="1" si="265"/>
        <v>5</v>
      </c>
      <c r="V186" s="117">
        <f t="shared" ca="1" si="265"/>
        <v>20</v>
      </c>
      <c r="W186" s="117">
        <f t="shared" ca="1" si="265"/>
        <v>52</v>
      </c>
      <c r="X186" s="117">
        <f t="shared" ca="1" si="265"/>
        <v>66</v>
      </c>
      <c r="Y186" s="117">
        <f t="shared" ca="1" si="265"/>
        <v>76</v>
      </c>
      <c r="Z186" s="117">
        <f t="shared" ca="1" si="265"/>
        <v>2</v>
      </c>
      <c r="AA186" s="117">
        <f t="shared" ca="1" si="265"/>
        <v>36</v>
      </c>
      <c r="AB186" s="117">
        <f t="shared" ca="1" si="265"/>
        <v>15</v>
      </c>
      <c r="AC186" s="117">
        <f t="shared" ca="1" si="265"/>
        <v>58</v>
      </c>
      <c r="AD186" s="117">
        <f t="shared" ca="1" si="265"/>
        <v>18</v>
      </c>
      <c r="AE186" s="117">
        <f t="shared" ca="1" si="265"/>
        <v>64</v>
      </c>
      <c r="AF186" s="117">
        <f t="shared" ca="1" si="265"/>
        <v>9</v>
      </c>
      <c r="AG186" s="117">
        <f t="shared" ca="1" si="265"/>
        <v>28</v>
      </c>
      <c r="AH186" s="117">
        <f t="shared" ca="1" si="265"/>
        <v>18</v>
      </c>
      <c r="AI186" s="117">
        <f t="shared" ca="1" si="265"/>
        <v>16</v>
      </c>
      <c r="AJ186" s="117">
        <f t="shared" ca="1" si="265"/>
        <v>28</v>
      </c>
      <c r="AK186" s="117">
        <f t="shared" ca="1" si="265"/>
        <v>79</v>
      </c>
      <c r="AL186" s="117">
        <f t="shared" ca="1" si="265"/>
        <v>42</v>
      </c>
      <c r="AM186" s="117">
        <f t="shared" ca="1" si="265"/>
        <v>51</v>
      </c>
      <c r="AN186" s="117">
        <f t="shared" ca="1" si="265"/>
        <v>20</v>
      </c>
      <c r="AO186" s="117">
        <f t="shared" ca="1" si="265"/>
        <v>16</v>
      </c>
      <c r="AP186" s="117">
        <f t="shared" ca="1" si="265"/>
        <v>70</v>
      </c>
      <c r="AQ186" s="117">
        <f t="shared" ca="1" si="265"/>
        <v>29</v>
      </c>
      <c r="AR186" s="117">
        <f t="shared" ca="1" si="265"/>
        <v>34</v>
      </c>
      <c r="AS186" s="117">
        <f t="shared" ca="1" si="265"/>
        <v>56</v>
      </c>
      <c r="AT186" s="117">
        <f t="shared" ca="1" si="265"/>
        <v>4</v>
      </c>
      <c r="AU186" s="117">
        <f t="shared" ca="1" si="265"/>
        <v>65</v>
      </c>
      <c r="AV186" s="117">
        <f t="shared" ca="1" si="265"/>
        <v>11</v>
      </c>
      <c r="AW186" s="117">
        <f t="shared" ca="1" si="265"/>
        <v>36</v>
      </c>
      <c r="AX186" s="117">
        <f t="shared" ca="1" si="265"/>
        <v>77</v>
      </c>
      <c r="AY186" s="117">
        <f t="shared" ca="1" si="265"/>
        <v>26</v>
      </c>
      <c r="AZ186" s="117">
        <f t="shared" ca="1" si="265"/>
        <v>59</v>
      </c>
      <c r="BA186" s="117">
        <f t="shared" ca="1" si="265"/>
        <v>70</v>
      </c>
      <c r="BB186" s="117">
        <f t="shared" ca="1" si="265"/>
        <v>19</v>
      </c>
      <c r="BC186" s="117">
        <f t="shared" ca="1" si="265"/>
        <v>4</v>
      </c>
      <c r="BD186" s="117">
        <f t="shared" ca="1" si="265"/>
        <v>67</v>
      </c>
      <c r="BE186" s="117">
        <f t="shared" ca="1" si="265"/>
        <v>76</v>
      </c>
      <c r="BF186" s="117">
        <f t="shared" ca="1" si="265"/>
        <v>2</v>
      </c>
      <c r="BG186" s="117">
        <f t="shared" ca="1" si="265"/>
        <v>25</v>
      </c>
      <c r="BH186" s="117">
        <f t="shared" ca="1" si="265"/>
        <v>6</v>
      </c>
      <c r="BI186" s="118">
        <f t="shared" ca="1" si="265"/>
        <v>3</v>
      </c>
    </row>
    <row r="187" spans="1:61" x14ac:dyDescent="0.2">
      <c r="A187" s="116">
        <v>87</v>
      </c>
      <c r="B187" s="119">
        <f ca="1">RANDBETWEEN(1,81-2)</f>
        <v>14</v>
      </c>
      <c r="C187" s="119">
        <f t="shared" ref="C187:BI187" ca="1" si="266">RANDBETWEEN(1,81-2)</f>
        <v>65</v>
      </c>
      <c r="D187" s="119">
        <f t="shared" ca="1" si="266"/>
        <v>24</v>
      </c>
      <c r="E187" s="119">
        <f t="shared" ca="1" si="266"/>
        <v>8</v>
      </c>
      <c r="F187" s="119">
        <f t="shared" ca="1" si="266"/>
        <v>23</v>
      </c>
      <c r="G187" s="119">
        <f t="shared" ca="1" si="266"/>
        <v>23</v>
      </c>
      <c r="H187" s="119">
        <f t="shared" ca="1" si="266"/>
        <v>64</v>
      </c>
      <c r="I187" s="119">
        <f t="shared" ca="1" si="266"/>
        <v>25</v>
      </c>
      <c r="J187" s="119">
        <f t="shared" ca="1" si="266"/>
        <v>17</v>
      </c>
      <c r="K187" s="119">
        <f t="shared" ca="1" si="266"/>
        <v>79</v>
      </c>
      <c r="L187" s="119">
        <f t="shared" ca="1" si="266"/>
        <v>39</v>
      </c>
      <c r="M187" s="119">
        <f t="shared" ca="1" si="266"/>
        <v>57</v>
      </c>
      <c r="N187" s="119">
        <f t="shared" ca="1" si="266"/>
        <v>50</v>
      </c>
      <c r="O187" s="119">
        <f t="shared" ca="1" si="266"/>
        <v>77</v>
      </c>
      <c r="P187" s="119">
        <f t="shared" ca="1" si="266"/>
        <v>68</v>
      </c>
      <c r="Q187" s="119">
        <f t="shared" ca="1" si="266"/>
        <v>61</v>
      </c>
      <c r="R187" s="119">
        <f t="shared" ca="1" si="266"/>
        <v>62</v>
      </c>
      <c r="S187" s="119">
        <f t="shared" ca="1" si="266"/>
        <v>55</v>
      </c>
      <c r="T187" s="119">
        <f t="shared" ca="1" si="266"/>
        <v>43</v>
      </c>
      <c r="U187" s="119">
        <f t="shared" ca="1" si="266"/>
        <v>6</v>
      </c>
      <c r="V187" s="119">
        <f t="shared" ca="1" si="266"/>
        <v>78</v>
      </c>
      <c r="W187" s="119">
        <f t="shared" ca="1" si="266"/>
        <v>6</v>
      </c>
      <c r="X187" s="119">
        <f t="shared" ca="1" si="266"/>
        <v>10</v>
      </c>
      <c r="Y187" s="119">
        <f t="shared" ca="1" si="266"/>
        <v>59</v>
      </c>
      <c r="Z187" s="119">
        <f t="shared" ca="1" si="266"/>
        <v>57</v>
      </c>
      <c r="AA187" s="119">
        <f t="shared" ca="1" si="266"/>
        <v>31</v>
      </c>
      <c r="AB187" s="119">
        <f t="shared" ca="1" si="266"/>
        <v>3</v>
      </c>
      <c r="AC187" s="119">
        <f t="shared" ca="1" si="266"/>
        <v>31</v>
      </c>
      <c r="AD187" s="119">
        <f t="shared" ca="1" si="266"/>
        <v>3</v>
      </c>
      <c r="AE187" s="119">
        <f t="shared" ca="1" si="266"/>
        <v>12</v>
      </c>
      <c r="AF187" s="119">
        <f t="shared" ca="1" si="266"/>
        <v>4</v>
      </c>
      <c r="AG187" s="119">
        <f t="shared" ca="1" si="266"/>
        <v>69</v>
      </c>
      <c r="AH187" s="119">
        <f t="shared" ca="1" si="266"/>
        <v>53</v>
      </c>
      <c r="AI187" s="119">
        <f t="shared" ca="1" si="266"/>
        <v>62</v>
      </c>
      <c r="AJ187" s="119">
        <f t="shared" ca="1" si="266"/>
        <v>4</v>
      </c>
      <c r="AK187" s="119">
        <f t="shared" ca="1" si="266"/>
        <v>11</v>
      </c>
      <c r="AL187" s="119">
        <f t="shared" ca="1" si="266"/>
        <v>65</v>
      </c>
      <c r="AM187" s="119">
        <f t="shared" ca="1" si="266"/>
        <v>5</v>
      </c>
      <c r="AN187" s="119">
        <f t="shared" ca="1" si="266"/>
        <v>54</v>
      </c>
      <c r="AO187" s="119">
        <f t="shared" ca="1" si="266"/>
        <v>18</v>
      </c>
      <c r="AP187" s="119">
        <f t="shared" ca="1" si="266"/>
        <v>70</v>
      </c>
      <c r="AQ187" s="119">
        <f t="shared" ca="1" si="266"/>
        <v>78</v>
      </c>
      <c r="AR187" s="119">
        <f t="shared" ca="1" si="266"/>
        <v>70</v>
      </c>
      <c r="AS187" s="119">
        <f t="shared" ca="1" si="266"/>
        <v>16</v>
      </c>
      <c r="AT187" s="119">
        <f t="shared" ca="1" si="266"/>
        <v>51</v>
      </c>
      <c r="AU187" s="119">
        <f t="shared" ca="1" si="266"/>
        <v>44</v>
      </c>
      <c r="AV187" s="119">
        <f t="shared" ca="1" si="266"/>
        <v>51</v>
      </c>
      <c r="AW187" s="119">
        <f t="shared" ca="1" si="266"/>
        <v>46</v>
      </c>
      <c r="AX187" s="119">
        <f t="shared" ca="1" si="266"/>
        <v>55</v>
      </c>
      <c r="AY187" s="119">
        <f t="shared" ca="1" si="266"/>
        <v>16</v>
      </c>
      <c r="AZ187" s="119">
        <f t="shared" ca="1" si="266"/>
        <v>75</v>
      </c>
      <c r="BA187" s="119">
        <f t="shared" ca="1" si="266"/>
        <v>31</v>
      </c>
      <c r="BB187" s="119">
        <f t="shared" ca="1" si="266"/>
        <v>57</v>
      </c>
      <c r="BC187" s="119">
        <f t="shared" ca="1" si="266"/>
        <v>20</v>
      </c>
      <c r="BD187" s="119">
        <f t="shared" ca="1" si="266"/>
        <v>62</v>
      </c>
      <c r="BE187" s="119">
        <f t="shared" ca="1" si="266"/>
        <v>30</v>
      </c>
      <c r="BF187" s="119">
        <f t="shared" ca="1" si="266"/>
        <v>41</v>
      </c>
      <c r="BG187" s="119">
        <f t="shared" ca="1" si="266"/>
        <v>9</v>
      </c>
      <c r="BH187" s="119">
        <f t="shared" ca="1" si="266"/>
        <v>76</v>
      </c>
      <c r="BI187" s="120">
        <f t="shared" ca="1" si="266"/>
        <v>79</v>
      </c>
    </row>
    <row r="188" spans="1:61" x14ac:dyDescent="0.2">
      <c r="A188" s="116">
        <v>88</v>
      </c>
      <c r="B188" s="117">
        <f ca="1">RANDBETWEEN(1,81)</f>
        <v>35</v>
      </c>
      <c r="C188" s="117">
        <f t="shared" ref="C188:BI188" ca="1" si="267">RANDBETWEEN(1,81)</f>
        <v>2</v>
      </c>
      <c r="D188" s="117">
        <f t="shared" ca="1" si="267"/>
        <v>77</v>
      </c>
      <c r="E188" s="117">
        <f t="shared" ca="1" si="267"/>
        <v>37</v>
      </c>
      <c r="F188" s="117">
        <f t="shared" ca="1" si="267"/>
        <v>5</v>
      </c>
      <c r="G188" s="117">
        <f t="shared" ca="1" si="267"/>
        <v>41</v>
      </c>
      <c r="H188" s="117">
        <f t="shared" ca="1" si="267"/>
        <v>76</v>
      </c>
      <c r="I188" s="117">
        <f t="shared" ca="1" si="267"/>
        <v>23</v>
      </c>
      <c r="J188" s="117">
        <f t="shared" ca="1" si="267"/>
        <v>79</v>
      </c>
      <c r="K188" s="117">
        <f t="shared" ca="1" si="267"/>
        <v>64</v>
      </c>
      <c r="L188" s="117">
        <f t="shared" ca="1" si="267"/>
        <v>23</v>
      </c>
      <c r="M188" s="117">
        <f t="shared" ca="1" si="267"/>
        <v>32</v>
      </c>
      <c r="N188" s="117">
        <f t="shared" ca="1" si="267"/>
        <v>63</v>
      </c>
      <c r="O188" s="117">
        <f t="shared" ca="1" si="267"/>
        <v>46</v>
      </c>
      <c r="P188" s="117">
        <f t="shared" ca="1" si="267"/>
        <v>78</v>
      </c>
      <c r="Q188" s="117">
        <f t="shared" ca="1" si="267"/>
        <v>51</v>
      </c>
      <c r="R188" s="117">
        <f t="shared" ca="1" si="267"/>
        <v>22</v>
      </c>
      <c r="S188" s="117">
        <f t="shared" ca="1" si="267"/>
        <v>53</v>
      </c>
      <c r="T188" s="117">
        <f t="shared" ca="1" si="267"/>
        <v>26</v>
      </c>
      <c r="U188" s="117">
        <f t="shared" ca="1" si="267"/>
        <v>50</v>
      </c>
      <c r="V188" s="117">
        <f t="shared" ca="1" si="267"/>
        <v>15</v>
      </c>
      <c r="W188" s="117">
        <f t="shared" ca="1" si="267"/>
        <v>79</v>
      </c>
      <c r="X188" s="117">
        <f t="shared" ca="1" si="267"/>
        <v>1</v>
      </c>
      <c r="Y188" s="117">
        <f t="shared" ca="1" si="267"/>
        <v>53</v>
      </c>
      <c r="Z188" s="117">
        <f t="shared" ca="1" si="267"/>
        <v>46</v>
      </c>
      <c r="AA188" s="117">
        <f t="shared" ca="1" si="267"/>
        <v>31</v>
      </c>
      <c r="AB188" s="117">
        <f t="shared" ca="1" si="267"/>
        <v>54</v>
      </c>
      <c r="AC188" s="117">
        <f t="shared" ca="1" si="267"/>
        <v>8</v>
      </c>
      <c r="AD188" s="117">
        <f t="shared" ca="1" si="267"/>
        <v>36</v>
      </c>
      <c r="AE188" s="117">
        <f t="shared" ca="1" si="267"/>
        <v>11</v>
      </c>
      <c r="AF188" s="117">
        <f t="shared" ca="1" si="267"/>
        <v>8</v>
      </c>
      <c r="AG188" s="117">
        <f t="shared" ca="1" si="267"/>
        <v>25</v>
      </c>
      <c r="AH188" s="117">
        <f t="shared" ca="1" si="267"/>
        <v>39</v>
      </c>
      <c r="AI188" s="117">
        <f t="shared" ca="1" si="267"/>
        <v>63</v>
      </c>
      <c r="AJ188" s="117">
        <f t="shared" ca="1" si="267"/>
        <v>58</v>
      </c>
      <c r="AK188" s="117">
        <f t="shared" ca="1" si="267"/>
        <v>5</v>
      </c>
      <c r="AL188" s="117">
        <f t="shared" ca="1" si="267"/>
        <v>33</v>
      </c>
      <c r="AM188" s="117">
        <f t="shared" ca="1" si="267"/>
        <v>55</v>
      </c>
      <c r="AN188" s="117">
        <f t="shared" ca="1" si="267"/>
        <v>78</v>
      </c>
      <c r="AO188" s="117">
        <f t="shared" ca="1" si="267"/>
        <v>57</v>
      </c>
      <c r="AP188" s="117">
        <f t="shared" ca="1" si="267"/>
        <v>41</v>
      </c>
      <c r="AQ188" s="117">
        <f t="shared" ca="1" si="267"/>
        <v>30</v>
      </c>
      <c r="AR188" s="117">
        <f t="shared" ca="1" si="267"/>
        <v>18</v>
      </c>
      <c r="AS188" s="117">
        <f t="shared" ca="1" si="267"/>
        <v>5</v>
      </c>
      <c r="AT188" s="117">
        <f t="shared" ca="1" si="267"/>
        <v>67</v>
      </c>
      <c r="AU188" s="117">
        <f t="shared" ca="1" si="267"/>
        <v>28</v>
      </c>
      <c r="AV188" s="117">
        <f t="shared" ca="1" si="267"/>
        <v>57</v>
      </c>
      <c r="AW188" s="117">
        <f t="shared" ca="1" si="267"/>
        <v>47</v>
      </c>
      <c r="AX188" s="117">
        <f t="shared" ca="1" si="267"/>
        <v>75</v>
      </c>
      <c r="AY188" s="117">
        <f t="shared" ca="1" si="267"/>
        <v>38</v>
      </c>
      <c r="AZ188" s="117">
        <f t="shared" ca="1" si="267"/>
        <v>45</v>
      </c>
      <c r="BA188" s="117">
        <f t="shared" ca="1" si="267"/>
        <v>58</v>
      </c>
      <c r="BB188" s="117">
        <f t="shared" ca="1" si="267"/>
        <v>42</v>
      </c>
      <c r="BC188" s="117">
        <f t="shared" ca="1" si="267"/>
        <v>5</v>
      </c>
      <c r="BD188" s="117">
        <f t="shared" ca="1" si="267"/>
        <v>37</v>
      </c>
      <c r="BE188" s="117">
        <f t="shared" ca="1" si="267"/>
        <v>78</v>
      </c>
      <c r="BF188" s="117">
        <f t="shared" ca="1" si="267"/>
        <v>38</v>
      </c>
      <c r="BG188" s="117">
        <f t="shared" ca="1" si="267"/>
        <v>45</v>
      </c>
      <c r="BH188" s="117">
        <f t="shared" ca="1" si="267"/>
        <v>65</v>
      </c>
      <c r="BI188" s="118">
        <f t="shared" ca="1" si="267"/>
        <v>57</v>
      </c>
    </row>
    <row r="189" spans="1:61" x14ac:dyDescent="0.2">
      <c r="A189" s="116">
        <v>89</v>
      </c>
      <c r="B189" s="119">
        <f ca="1">RANDBETWEEN(1,81-1)</f>
        <v>7</v>
      </c>
      <c r="C189" s="119">
        <f t="shared" ref="C189:BI189" ca="1" si="268">RANDBETWEEN(1,81-1)</f>
        <v>76</v>
      </c>
      <c r="D189" s="119">
        <f t="shared" ca="1" si="268"/>
        <v>75</v>
      </c>
      <c r="E189" s="119">
        <f t="shared" ca="1" si="268"/>
        <v>68</v>
      </c>
      <c r="F189" s="119">
        <f t="shared" ca="1" si="268"/>
        <v>75</v>
      </c>
      <c r="G189" s="119">
        <f t="shared" ca="1" si="268"/>
        <v>26</v>
      </c>
      <c r="H189" s="119">
        <f t="shared" ca="1" si="268"/>
        <v>50</v>
      </c>
      <c r="I189" s="119">
        <f t="shared" ca="1" si="268"/>
        <v>5</v>
      </c>
      <c r="J189" s="119">
        <f t="shared" ca="1" si="268"/>
        <v>50</v>
      </c>
      <c r="K189" s="119">
        <f t="shared" ca="1" si="268"/>
        <v>22</v>
      </c>
      <c r="L189" s="119">
        <f t="shared" ca="1" si="268"/>
        <v>71</v>
      </c>
      <c r="M189" s="119">
        <f t="shared" ca="1" si="268"/>
        <v>49</v>
      </c>
      <c r="N189" s="119">
        <f t="shared" ca="1" si="268"/>
        <v>48</v>
      </c>
      <c r="O189" s="119">
        <f t="shared" ca="1" si="268"/>
        <v>61</v>
      </c>
      <c r="P189" s="119">
        <f t="shared" ca="1" si="268"/>
        <v>35</v>
      </c>
      <c r="Q189" s="119">
        <f t="shared" ca="1" si="268"/>
        <v>32</v>
      </c>
      <c r="R189" s="119">
        <f t="shared" ca="1" si="268"/>
        <v>77</v>
      </c>
      <c r="S189" s="119">
        <f t="shared" ca="1" si="268"/>
        <v>44</v>
      </c>
      <c r="T189" s="119">
        <f t="shared" ca="1" si="268"/>
        <v>76</v>
      </c>
      <c r="U189" s="119">
        <f t="shared" ca="1" si="268"/>
        <v>43</v>
      </c>
      <c r="V189" s="119">
        <f t="shared" ca="1" si="268"/>
        <v>45</v>
      </c>
      <c r="W189" s="119">
        <f t="shared" ca="1" si="268"/>
        <v>45</v>
      </c>
      <c r="X189" s="119">
        <f t="shared" ca="1" si="268"/>
        <v>65</v>
      </c>
      <c r="Y189" s="119">
        <f t="shared" ca="1" si="268"/>
        <v>51</v>
      </c>
      <c r="Z189" s="119">
        <f t="shared" ca="1" si="268"/>
        <v>17</v>
      </c>
      <c r="AA189" s="119">
        <f t="shared" ca="1" si="268"/>
        <v>66</v>
      </c>
      <c r="AB189" s="119">
        <f t="shared" ca="1" si="268"/>
        <v>5</v>
      </c>
      <c r="AC189" s="119">
        <f t="shared" ca="1" si="268"/>
        <v>70</v>
      </c>
      <c r="AD189" s="119">
        <f t="shared" ca="1" si="268"/>
        <v>1</v>
      </c>
      <c r="AE189" s="119">
        <f t="shared" ca="1" si="268"/>
        <v>28</v>
      </c>
      <c r="AF189" s="119">
        <f t="shared" ca="1" si="268"/>
        <v>20</v>
      </c>
      <c r="AG189" s="119">
        <f t="shared" ca="1" si="268"/>
        <v>71</v>
      </c>
      <c r="AH189" s="119">
        <f t="shared" ca="1" si="268"/>
        <v>75</v>
      </c>
      <c r="AI189" s="119">
        <f t="shared" ca="1" si="268"/>
        <v>30</v>
      </c>
      <c r="AJ189" s="119">
        <f t="shared" ca="1" si="268"/>
        <v>76</v>
      </c>
      <c r="AK189" s="119">
        <f t="shared" ca="1" si="268"/>
        <v>7</v>
      </c>
      <c r="AL189" s="119">
        <f t="shared" ca="1" si="268"/>
        <v>70</v>
      </c>
      <c r="AM189" s="119">
        <f t="shared" ca="1" si="268"/>
        <v>19</v>
      </c>
      <c r="AN189" s="119">
        <f t="shared" ca="1" si="268"/>
        <v>24</v>
      </c>
      <c r="AO189" s="119">
        <f t="shared" ca="1" si="268"/>
        <v>63</v>
      </c>
      <c r="AP189" s="119">
        <f t="shared" ca="1" si="268"/>
        <v>46</v>
      </c>
      <c r="AQ189" s="119">
        <f t="shared" ca="1" si="268"/>
        <v>69</v>
      </c>
      <c r="AR189" s="119">
        <f t="shared" ca="1" si="268"/>
        <v>24</v>
      </c>
      <c r="AS189" s="119">
        <f t="shared" ca="1" si="268"/>
        <v>27</v>
      </c>
      <c r="AT189" s="119">
        <f t="shared" ca="1" si="268"/>
        <v>76</v>
      </c>
      <c r="AU189" s="119">
        <f t="shared" ca="1" si="268"/>
        <v>65</v>
      </c>
      <c r="AV189" s="119">
        <f t="shared" ca="1" si="268"/>
        <v>2</v>
      </c>
      <c r="AW189" s="119">
        <f t="shared" ca="1" si="268"/>
        <v>19</v>
      </c>
      <c r="AX189" s="119">
        <f t="shared" ca="1" si="268"/>
        <v>23</v>
      </c>
      <c r="AY189" s="119">
        <f t="shared" ca="1" si="268"/>
        <v>52</v>
      </c>
      <c r="AZ189" s="119">
        <f t="shared" ca="1" si="268"/>
        <v>72</v>
      </c>
      <c r="BA189" s="119">
        <f t="shared" ca="1" si="268"/>
        <v>80</v>
      </c>
      <c r="BB189" s="119">
        <f t="shared" ca="1" si="268"/>
        <v>5</v>
      </c>
      <c r="BC189" s="119">
        <f t="shared" ca="1" si="268"/>
        <v>68</v>
      </c>
      <c r="BD189" s="119">
        <f t="shared" ca="1" si="268"/>
        <v>74</v>
      </c>
      <c r="BE189" s="119">
        <f t="shared" ca="1" si="268"/>
        <v>6</v>
      </c>
      <c r="BF189" s="119">
        <f t="shared" ca="1" si="268"/>
        <v>18</v>
      </c>
      <c r="BG189" s="119">
        <f t="shared" ca="1" si="268"/>
        <v>31</v>
      </c>
      <c r="BH189" s="119">
        <f t="shared" ca="1" si="268"/>
        <v>35</v>
      </c>
      <c r="BI189" s="120">
        <f t="shared" ca="1" si="268"/>
        <v>67</v>
      </c>
    </row>
    <row r="190" spans="1:61" ht="13.5" thickBot="1" x14ac:dyDescent="0.25">
      <c r="A190" s="121">
        <v>90</v>
      </c>
      <c r="B190" s="122">
        <f ca="1">RANDBETWEEN(1,81-2)</f>
        <v>53</v>
      </c>
      <c r="C190" s="122">
        <f t="shared" ref="C190:BI190" ca="1" si="269">RANDBETWEEN(1,81-2)</f>
        <v>7</v>
      </c>
      <c r="D190" s="122">
        <f t="shared" ca="1" si="269"/>
        <v>2</v>
      </c>
      <c r="E190" s="122">
        <f t="shared" ca="1" si="269"/>
        <v>78</v>
      </c>
      <c r="F190" s="122">
        <f t="shared" ca="1" si="269"/>
        <v>3</v>
      </c>
      <c r="G190" s="122">
        <f t="shared" ca="1" si="269"/>
        <v>42</v>
      </c>
      <c r="H190" s="122">
        <f t="shared" ca="1" si="269"/>
        <v>40</v>
      </c>
      <c r="I190" s="122">
        <f t="shared" ca="1" si="269"/>
        <v>50</v>
      </c>
      <c r="J190" s="122">
        <f t="shared" ca="1" si="269"/>
        <v>60</v>
      </c>
      <c r="K190" s="122">
        <f t="shared" ca="1" si="269"/>
        <v>50</v>
      </c>
      <c r="L190" s="122">
        <f t="shared" ca="1" si="269"/>
        <v>13</v>
      </c>
      <c r="M190" s="122">
        <f t="shared" ca="1" si="269"/>
        <v>14</v>
      </c>
      <c r="N190" s="122">
        <f t="shared" ca="1" si="269"/>
        <v>26</v>
      </c>
      <c r="O190" s="122">
        <f t="shared" ca="1" si="269"/>
        <v>47</v>
      </c>
      <c r="P190" s="122">
        <f t="shared" ca="1" si="269"/>
        <v>54</v>
      </c>
      <c r="Q190" s="122">
        <f t="shared" ca="1" si="269"/>
        <v>38</v>
      </c>
      <c r="R190" s="122">
        <f t="shared" ca="1" si="269"/>
        <v>59</v>
      </c>
      <c r="S190" s="122">
        <f t="shared" ca="1" si="269"/>
        <v>60</v>
      </c>
      <c r="T190" s="122">
        <f t="shared" ca="1" si="269"/>
        <v>20</v>
      </c>
      <c r="U190" s="122">
        <f t="shared" ca="1" si="269"/>
        <v>68</v>
      </c>
      <c r="V190" s="122">
        <f t="shared" ca="1" si="269"/>
        <v>31</v>
      </c>
      <c r="W190" s="122">
        <f t="shared" ca="1" si="269"/>
        <v>32</v>
      </c>
      <c r="X190" s="122">
        <f t="shared" ca="1" si="269"/>
        <v>37</v>
      </c>
      <c r="Y190" s="122">
        <f t="shared" ca="1" si="269"/>
        <v>4</v>
      </c>
      <c r="Z190" s="122">
        <f t="shared" ca="1" si="269"/>
        <v>16</v>
      </c>
      <c r="AA190" s="122">
        <f t="shared" ca="1" si="269"/>
        <v>27</v>
      </c>
      <c r="AB190" s="122">
        <f t="shared" ca="1" si="269"/>
        <v>64</v>
      </c>
      <c r="AC190" s="122">
        <f t="shared" ca="1" si="269"/>
        <v>46</v>
      </c>
      <c r="AD190" s="122">
        <f t="shared" ca="1" si="269"/>
        <v>42</v>
      </c>
      <c r="AE190" s="122">
        <f t="shared" ca="1" si="269"/>
        <v>76</v>
      </c>
      <c r="AF190" s="122">
        <f t="shared" ca="1" si="269"/>
        <v>18</v>
      </c>
      <c r="AG190" s="122">
        <f t="shared" ca="1" si="269"/>
        <v>29</v>
      </c>
      <c r="AH190" s="122">
        <f t="shared" ca="1" si="269"/>
        <v>65</v>
      </c>
      <c r="AI190" s="122">
        <f t="shared" ca="1" si="269"/>
        <v>74</v>
      </c>
      <c r="AJ190" s="122">
        <f t="shared" ca="1" si="269"/>
        <v>72</v>
      </c>
      <c r="AK190" s="122">
        <f t="shared" ca="1" si="269"/>
        <v>17</v>
      </c>
      <c r="AL190" s="122">
        <f t="shared" ca="1" si="269"/>
        <v>47</v>
      </c>
      <c r="AM190" s="122">
        <f t="shared" ca="1" si="269"/>
        <v>16</v>
      </c>
      <c r="AN190" s="122">
        <f t="shared" ca="1" si="269"/>
        <v>42</v>
      </c>
      <c r="AO190" s="122">
        <f t="shared" ca="1" si="269"/>
        <v>44</v>
      </c>
      <c r="AP190" s="122">
        <f t="shared" ca="1" si="269"/>
        <v>9</v>
      </c>
      <c r="AQ190" s="122">
        <f t="shared" ca="1" si="269"/>
        <v>65</v>
      </c>
      <c r="AR190" s="122">
        <f t="shared" ca="1" si="269"/>
        <v>21</v>
      </c>
      <c r="AS190" s="122">
        <f t="shared" ca="1" si="269"/>
        <v>26</v>
      </c>
      <c r="AT190" s="122">
        <f t="shared" ca="1" si="269"/>
        <v>54</v>
      </c>
      <c r="AU190" s="122">
        <f t="shared" ca="1" si="269"/>
        <v>65</v>
      </c>
      <c r="AV190" s="122">
        <f t="shared" ca="1" si="269"/>
        <v>34</v>
      </c>
      <c r="AW190" s="122">
        <f t="shared" ca="1" si="269"/>
        <v>43</v>
      </c>
      <c r="AX190" s="122">
        <f t="shared" ca="1" si="269"/>
        <v>72</v>
      </c>
      <c r="AY190" s="122">
        <f t="shared" ca="1" si="269"/>
        <v>52</v>
      </c>
      <c r="AZ190" s="122">
        <f t="shared" ca="1" si="269"/>
        <v>24</v>
      </c>
      <c r="BA190" s="122">
        <f t="shared" ca="1" si="269"/>
        <v>65</v>
      </c>
      <c r="BB190" s="122">
        <f t="shared" ca="1" si="269"/>
        <v>7</v>
      </c>
      <c r="BC190" s="122">
        <f t="shared" ca="1" si="269"/>
        <v>20</v>
      </c>
      <c r="BD190" s="122">
        <f t="shared" ca="1" si="269"/>
        <v>29</v>
      </c>
      <c r="BE190" s="122">
        <f t="shared" ca="1" si="269"/>
        <v>47</v>
      </c>
      <c r="BF190" s="122">
        <f t="shared" ca="1" si="269"/>
        <v>62</v>
      </c>
      <c r="BG190" s="122">
        <f t="shared" ca="1" si="269"/>
        <v>2</v>
      </c>
      <c r="BH190" s="122">
        <f t="shared" ca="1" si="269"/>
        <v>73</v>
      </c>
      <c r="BI190" s="53">
        <f t="shared" ca="1" si="269"/>
        <v>53</v>
      </c>
    </row>
  </sheetData>
  <sheetProtection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0B92449D07C8D4B9A11B36D3DD1493B" ma:contentTypeVersion="3" ma:contentTypeDescription="Create a new document." ma:contentTypeScope="" ma:versionID="12876fd8bd5d90ce750491db8e9e67c2">
  <xsd:schema xmlns:xsd="http://www.w3.org/2001/XMLSchema" xmlns:xs="http://www.w3.org/2001/XMLSchema" xmlns:p="http://schemas.microsoft.com/office/2006/metadata/properties" xmlns:ns2="18b8549e-3e0d-4ec5-af2b-e3bc54260487" targetNamespace="http://schemas.microsoft.com/office/2006/metadata/properties" ma:root="true" ma:fieldsID="45151d2993f903c2059e1e395416a0b1" ns2:_="">
    <xsd:import namespace="18b8549e-3e0d-4ec5-af2b-e3bc5426048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8b8549e-3e0d-4ec5-af2b-e3bc542604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FF8EC59-BF88-4F0D-A6E4-15499B8ED7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8b8549e-3e0d-4ec5-af2b-e3bc542604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390A125-F55A-4226-87EC-91AFDC031269}">
  <ds:schemaRefs>
    <ds:schemaRef ds:uri="http://schemas.microsoft.com/sharepoint/v3/contenttype/forms"/>
  </ds:schemaRefs>
</ds:datastoreItem>
</file>

<file path=customXml/itemProps3.xml><?xml version="1.0" encoding="utf-8"?>
<ds:datastoreItem xmlns:ds="http://schemas.openxmlformats.org/officeDocument/2006/customXml" ds:itemID="{3DFBAD24-8846-462E-9DFF-5B16124AF104}">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13</vt:i4>
      </vt:variant>
    </vt:vector>
  </HeadingPairs>
  <TitlesOfParts>
    <vt:vector size="26" baseType="lpstr">
      <vt:lpstr>Introduction</vt:lpstr>
      <vt:lpstr>Roster</vt:lpstr>
      <vt:lpstr>Survey</vt:lpstr>
      <vt:lpstr>SurveyResultAggregation</vt:lpstr>
      <vt:lpstr>SurveySetup</vt:lpstr>
      <vt:lpstr>ResultsInterpretation</vt:lpstr>
      <vt:lpstr>DemandPredictionModel</vt:lpstr>
      <vt:lpstr>Utility</vt:lpstr>
      <vt:lpstr>DOE</vt:lpstr>
      <vt:lpstr>MaxLikelihoodSolver</vt:lpstr>
      <vt:lpstr>PredictionSolver</vt:lpstr>
      <vt:lpstr>StaticRandomNumbers</vt:lpstr>
      <vt:lpstr>RandomNumbersToCopyFrom</vt:lpstr>
      <vt:lpstr>capacity</vt:lpstr>
      <vt:lpstr>demand</vt:lpstr>
      <vt:lpstr>fixedCost</vt:lpstr>
      <vt:lpstr>marginalCost</vt:lpstr>
      <vt:lpstr>marketSize</vt:lpstr>
      <vt:lpstr>price</vt:lpstr>
      <vt:lpstr>profit</vt:lpstr>
      <vt:lpstr>revenue</vt:lpstr>
      <vt:lpstr>riskTolerance</vt:lpstr>
      <vt:lpstr>utility</vt:lpstr>
      <vt:lpstr>xin1</vt:lpstr>
      <vt:lpstr>xin2</vt:lpstr>
      <vt:lpstr>xin3</vt:lpstr>
    </vt:vector>
  </TitlesOfParts>
  <Manager/>
  <Company>University of Michigan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dc:creator>
  <cp:keywords/>
  <dc:description/>
  <cp:lastModifiedBy>Calimlim, Luke</cp:lastModifiedBy>
  <cp:revision/>
  <dcterms:created xsi:type="dcterms:W3CDTF">2004-11-10T18:33:34Z</dcterms:created>
  <dcterms:modified xsi:type="dcterms:W3CDTF">2025-11-03T01:00:08Z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0x01010000B92449D07C8D4B9A11B36D3DD1493B</vt:lpwstr>
  </property>
</Properties>
</file>