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aa62402beba2a/Documents/DA15/Excel/lookups-exercise-mbainbridge950/"/>
    </mc:Choice>
  </mc:AlternateContent>
  <xr:revisionPtr revIDLastSave="42" documentId="13_ncr:1_{DAEB99E2-D9D7-4EF9-A03D-F687BBBEFC60}" xr6:coauthVersionLast="47" xr6:coauthVersionMax="47" xr10:uidLastSave="{0CAE6B56-0956-425D-9AE8-4E50ED466EC2}"/>
  <bookViews>
    <workbookView xWindow="32535" yWindow="2070" windowWidth="23250" windowHeight="1245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1" l="1"/>
  <c r="B84" i="1"/>
  <c r="D74" i="1"/>
  <c r="D75" i="1"/>
  <c r="D76" i="1"/>
  <c r="D77" i="1"/>
  <c r="D78" i="1"/>
  <c r="D79" i="1"/>
  <c r="C75" i="1"/>
  <c r="C76" i="1"/>
  <c r="C77" i="1"/>
  <c r="C78" i="1"/>
  <c r="C79" i="1"/>
  <c r="C74" i="1"/>
  <c r="B75" i="1"/>
  <c r="B76" i="1"/>
  <c r="B77" i="1"/>
  <c r="B78" i="1"/>
  <c r="B79" i="1"/>
  <c r="B74" i="1"/>
  <c r="D57" i="1"/>
  <c r="D58" i="1"/>
  <c r="D59" i="1"/>
  <c r="D60" i="1"/>
  <c r="D61" i="1"/>
  <c r="D56" i="1"/>
  <c r="C57" i="1"/>
  <c r="C58" i="1"/>
  <c r="C59" i="1"/>
  <c r="C60" i="1"/>
  <c r="C61" i="1"/>
  <c r="B57" i="1"/>
  <c r="B58" i="1"/>
  <c r="B59" i="1"/>
  <c r="B60" i="1"/>
  <c r="B61" i="1"/>
  <c r="B56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 a="1"/>
  <c r="B66" i="1"/>
  <c r="B67" i="1" a="1"/>
  <c r="B67" i="1"/>
  <c r="B68" i="1" a="1"/>
  <c r="B68" i="1"/>
  <c r="B69" i="1" a="1"/>
  <c r="B69" i="1" s="1"/>
  <c r="B70" i="1" a="1"/>
  <c r="B70" i="1" s="1"/>
  <c r="C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C86" i="1"/>
  <c r="C85" i="1"/>
  <c r="C84" i="1"/>
  <c r="B86" i="1"/>
  <c r="B8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<sst xmlns="http://schemas.openxmlformats.org/spreadsheetml/2006/main" count="150" uniqueCount="90">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</sst>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Budget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7670700</c:v>
                </c:pt>
                <c:pt idx="1">
                  <c:v>7968300</c:v>
                </c:pt>
                <c:pt idx="2">
                  <c:v>7759600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4-4A20-B00D-F6E80E439AC2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6947552.6699999999</c:v>
                </c:pt>
                <c:pt idx="1">
                  <c:v>7020609.3200000003</c:v>
                </c:pt>
                <c:pt idx="2">
                  <c:v>7020609.3200000003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B4-4A20-B00D-F6E80E439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5404527"/>
        <c:axId val="1125406447"/>
      </c:barChart>
      <c:catAx>
        <c:axId val="112540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406447"/>
        <c:crosses val="autoZero"/>
        <c:auto val="1"/>
        <c:lblAlgn val="ctr"/>
        <c:lblOffset val="100"/>
        <c:noMultiLvlLbl val="0"/>
      </c:catAx>
      <c:valAx>
        <c:axId val="112540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40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948690</xdr:colOff>
      <xdr:row>72</xdr:row>
      <xdr:rowOff>18097</xdr:rowOff>
    </xdr:from>
    <xdr:to>
      <xdr:col>8</xdr:col>
      <xdr:colOff>112395</xdr:colOff>
      <xdr:row>87</xdr:row>
      <xdr:rowOff>50482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B7B87-7101-84EF-4A64-A24F30056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5" workbookViewId="0">
      <selection activeCell="B75" sqref="B7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6" width="23.88671875" customWidth="1"/>
    <col min="17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0)</f>
        <v>-4.3170750765267295E-2</v>
      </c>
      <c r="F2">
        <f>RANK(E2,$E$2:$E$52)</f>
        <v>38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 $J$2:$J$52)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 $O$2:$O$52)</f>
        <v>38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RANK(E3,$E$2:$E$52)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 $J$2:$J$52)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 $O$2:$O$52)</f>
        <v>15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27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30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48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50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43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51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42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25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33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24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41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49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40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31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10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11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17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39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1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45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8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32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29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18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28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47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44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12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35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22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5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34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20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37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1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19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VLOOKUP($A56,$A$2:$P$52,4)</f>
        <v>-36209.630000000005</v>
      </c>
      <c r="C56">
        <f>VLOOKUP($A56,$A$2:$P$52, 9)</f>
        <v>-27292.159999999974</v>
      </c>
      <c r="D56">
        <f>VLOOKUP($A56,$A$2:$P$52,14)</f>
        <v>-9181.0800000000163</v>
      </c>
    </row>
    <row r="57" spans="1:16" x14ac:dyDescent="0.3">
      <c r="A57" t="s">
        <v>25</v>
      </c>
      <c r="B57">
        <f t="shared" ref="B57:B61" si="9">VLOOKUP($A57,$A$2:$P$52,4)</f>
        <v>0</v>
      </c>
      <c r="C57">
        <f t="shared" ref="C57:C61" si="10">VLOOKUP($A57,$A$2:$P$52, 9)</f>
        <v>0</v>
      </c>
      <c r="D57">
        <f t="shared" ref="D57:D61" si="11">VLOOKUP($A57,$A$2:$P$52,14)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_xlfn.XLOOKUP($A65,A2:A52,D2:D52)</f>
        <v>-36209.630000000005</v>
      </c>
      <c r="C65">
        <f>_xlfn.XLOOKUP($A65, A2:A52,I2:I52)</f>
        <v>-27292.159999999974</v>
      </c>
      <c r="D65">
        <f>_xlfn.XLOOKUP($A65, A2:A52, N2:N52)</f>
        <v>-9181.0800000000163</v>
      </c>
    </row>
    <row r="66" spans="1:4" x14ac:dyDescent="0.3">
      <c r="A66" t="s">
        <v>25</v>
      </c>
      <c r="B66" cm="1">
        <f t="array" ref="B66">_xlfn.XLOOKUP($A66,A3:A53,D3:D3:D53)</f>
        <v>0</v>
      </c>
      <c r="C66">
        <f t="shared" ref="C66:C70" si="12">_xlfn.XLOOKUP($A66, A3:A53,I3:I53)</f>
        <v>0</v>
      </c>
      <c r="D66">
        <f t="shared" ref="D66:D70" si="13">_xlfn.XLOOKUP($A66, A3:A53, N3:N53)</f>
        <v>-311228.08999999997</v>
      </c>
    </row>
    <row r="67" spans="1:4" x14ac:dyDescent="0.3">
      <c r="A67" t="s">
        <v>32</v>
      </c>
      <c r="B67" cm="1">
        <f t="array" ref="B67">_xlfn.XLOOKUP($A67,A4:A54,D4:D4:D54)</f>
        <v>-149396.10000000987</v>
      </c>
      <c r="C67">
        <f t="shared" si="12"/>
        <v>-189254.06000000006</v>
      </c>
      <c r="D67">
        <f t="shared" si="13"/>
        <v>-374962.91000000015</v>
      </c>
    </row>
    <row r="68" spans="1:4" x14ac:dyDescent="0.3">
      <c r="A68" t="s">
        <v>38</v>
      </c>
      <c r="B68" cm="1">
        <f t="array" ref="B68">_xlfn.XLOOKUP($A68,A5:A55,D5:D5:D55)</f>
        <v>-12230.810000000056</v>
      </c>
      <c r="C68">
        <f t="shared" si="12"/>
        <v>-45485.580000000075</v>
      </c>
      <c r="D68">
        <f t="shared" si="13"/>
        <v>-72.879999999888241</v>
      </c>
    </row>
    <row r="69" spans="1:4" x14ac:dyDescent="0.3">
      <c r="A69" t="s">
        <v>39</v>
      </c>
      <c r="B69" cm="1">
        <f t="array" ref="B69">_xlfn.XLOOKUP($A69,A6:A56,D6:D6:D56)</f>
        <v>-4950.4699999999721</v>
      </c>
      <c r="C69">
        <f t="shared" si="12"/>
        <v>-8005.7900000010268</v>
      </c>
      <c r="D69">
        <f t="shared" si="13"/>
        <v>-1724.9000000000233</v>
      </c>
    </row>
    <row r="70" spans="1:4" x14ac:dyDescent="0.3">
      <c r="A70" t="s">
        <v>55</v>
      </c>
      <c r="B70" cm="1">
        <f t="array" ref="B70">_xlfn.XLOOKUP($A70,A7:A57,D7:D7:D57)</f>
        <v>-184239.79000001028</v>
      </c>
      <c r="C70">
        <f t="shared" si="12"/>
        <v>-133456.33000001032</v>
      </c>
      <c r="D70">
        <f t="shared" si="13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INDEX($D$2:$D$52,MATCH($A74,$A$2:$A$52))</f>
        <v>-36209.630000000005</v>
      </c>
      <c r="C74">
        <f>INDEX($I$2:$I$52,MATCH($A74,$A$2:$A$52))</f>
        <v>-27292.159999999974</v>
      </c>
      <c r="D74">
        <f>INDEX($N$2:$N$52,MATCH($A74, $A$2:$A$52))</f>
        <v>-9181.0800000000163</v>
      </c>
    </row>
    <row r="75" spans="1:4" x14ac:dyDescent="0.3">
      <c r="A75" t="s">
        <v>25</v>
      </c>
      <c r="B75">
        <f t="shared" ref="B75:B79" si="14">INDEX($D$2:$D$52,MATCH($A75,$A$2:$A$52))</f>
        <v>0</v>
      </c>
      <c r="C75">
        <f t="shared" ref="C75:C79" si="15">INDEX($I$2:$I$52,MATCH($A75,$A$2:$A$52))</f>
        <v>0</v>
      </c>
      <c r="D75">
        <f t="shared" ref="D75:D79" si="16">INDEX($N$2:$N$52,MATCH($A75, $A$2:$A$52))</f>
        <v>-311228.08999999997</v>
      </c>
    </row>
    <row r="76" spans="1:4" x14ac:dyDescent="0.3">
      <c r="A76" t="s">
        <v>32</v>
      </c>
      <c r="B76">
        <f t="shared" si="14"/>
        <v>-149396.10000000987</v>
      </c>
      <c r="C76">
        <f t="shared" si="15"/>
        <v>-189254.06000000006</v>
      </c>
      <c r="D76">
        <f t="shared" si="16"/>
        <v>-374962.91000000015</v>
      </c>
    </row>
    <row r="77" spans="1:4" x14ac:dyDescent="0.3">
      <c r="A77" t="s">
        <v>38</v>
      </c>
      <c r="B77">
        <f t="shared" si="14"/>
        <v>-12230.810000000056</v>
      </c>
      <c r="C77">
        <f t="shared" si="15"/>
        <v>-45485.580000000075</v>
      </c>
      <c r="D77">
        <f t="shared" si="16"/>
        <v>-72.879999999888241</v>
      </c>
    </row>
    <row r="78" spans="1:4" x14ac:dyDescent="0.3">
      <c r="A78" t="s">
        <v>39</v>
      </c>
      <c r="B78">
        <f t="shared" si="14"/>
        <v>-4950.4699999999721</v>
      </c>
      <c r="C78">
        <f t="shared" si="15"/>
        <v>-8005.7900000010268</v>
      </c>
      <c r="D78">
        <f t="shared" si="16"/>
        <v>-1724.9000000000233</v>
      </c>
    </row>
    <row r="79" spans="1:4" x14ac:dyDescent="0.3">
      <c r="A79" t="s">
        <v>55</v>
      </c>
      <c r="B79">
        <f t="shared" si="14"/>
        <v>-184239.79000001028</v>
      </c>
      <c r="C79">
        <f t="shared" si="15"/>
        <v>-133456.33000001032</v>
      </c>
      <c r="D79">
        <f t="shared" si="16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INDEX(B2:B52,MATCH($B$87, A2:A52))</f>
        <v>7670700</v>
      </c>
      <c r="C84" s="6">
        <f>INDEX(C2:C52, MATCH(B87, A2:A52))</f>
        <v>6947552.6699999999</v>
      </c>
    </row>
    <row r="85" spans="1:7" x14ac:dyDescent="0.3">
      <c r="A85" t="s">
        <v>74</v>
      </c>
      <c r="B85" s="6">
        <f>INDEX(G2:G52, MATCH(B87, A2:A52))</f>
        <v>7968300</v>
      </c>
      <c r="C85" s="6">
        <f>INDEX(H2:H52, MATCH(B87, A2:A52))</f>
        <v>7020609.3200000003</v>
      </c>
    </row>
    <row r="86" spans="1:7" x14ac:dyDescent="0.3">
      <c r="A86" t="s">
        <v>75</v>
      </c>
      <c r="B86" s="6">
        <f>INDEX(L2:L52, MATCH(B87, A2:A52))</f>
        <v>7759600</v>
      </c>
      <c r="C86" s="6">
        <f>INDEX(H2:H52,MATCH(B87,A2:A52))</f>
        <v>7020609.3200000003</v>
      </c>
    </row>
    <row r="87" spans="1:7" x14ac:dyDescent="0.3">
      <c r="B87" t="s">
        <v>19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Malani Bainbridge</cp:lastModifiedBy>
  <cp:revision/>
  <dcterms:created xsi:type="dcterms:W3CDTF">2020-02-26T17:00:38Z</dcterms:created>
  <dcterms:modified xsi:type="dcterms:W3CDTF">2025-05-30T21:22:12Z</dcterms:modified>
  <cp:category/>
  <cp:contentStatus/>
</cp:coreProperties>
</file>