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 activeTab="3"/>
  </bookViews>
  <sheets>
    <sheet name="RawData" sheetId="1" r:id="rId1"/>
    <sheet name="CleanData" sheetId="2" r:id="rId2"/>
    <sheet name="Table Part One" sheetId="3" r:id="rId3"/>
    <sheet name="FinalTable" sheetId="4" r:id="rId4"/>
    <sheet name="Tex Table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8" i="4" l="1"/>
  <c r="H38" i="4"/>
  <c r="G38" i="4"/>
  <c r="J38" i="4" s="1"/>
  <c r="K38" i="4" s="1"/>
  <c r="K36" i="4" l="1"/>
  <c r="K35" i="4"/>
  <c r="K34" i="4"/>
  <c r="K33" i="4"/>
  <c r="K32" i="4"/>
  <c r="K31" i="4"/>
  <c r="K29" i="4"/>
  <c r="K28" i="4"/>
  <c r="K27" i="4"/>
  <c r="K26" i="4"/>
  <c r="K25" i="4"/>
  <c r="K24" i="4"/>
  <c r="K23" i="4"/>
  <c r="K22" i="4"/>
  <c r="K21" i="4"/>
  <c r="K20" i="4"/>
  <c r="K18" i="4"/>
  <c r="K17" i="4"/>
  <c r="K16" i="4"/>
  <c r="K15" i="4"/>
  <c r="K13" i="4"/>
  <c r="K12" i="4"/>
  <c r="K11" i="4"/>
  <c r="K10" i="4"/>
  <c r="K8" i="4"/>
  <c r="K7" i="4"/>
  <c r="K6" i="4"/>
  <c r="K5" i="4"/>
  <c r="K4" i="4"/>
  <c r="K3" i="4"/>
  <c r="I36" i="4"/>
  <c r="H36" i="4"/>
  <c r="J36" i="4" s="1"/>
  <c r="G36" i="4"/>
  <c r="I35" i="4"/>
  <c r="H35" i="4"/>
  <c r="J35" i="4" s="1"/>
  <c r="G35" i="4"/>
  <c r="I34" i="4"/>
  <c r="H34" i="4"/>
  <c r="J34" i="4" s="1"/>
  <c r="G34" i="4"/>
  <c r="I33" i="4"/>
  <c r="H33" i="4"/>
  <c r="J33" i="4" s="1"/>
  <c r="G33" i="4"/>
  <c r="I32" i="4"/>
  <c r="H32" i="4"/>
  <c r="J32" i="4" s="1"/>
  <c r="G32" i="4"/>
  <c r="I31" i="4"/>
  <c r="H31" i="4"/>
  <c r="J31" i="4" s="1"/>
  <c r="G31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I18" i="4"/>
  <c r="H18" i="4"/>
  <c r="G18" i="4"/>
  <c r="J18" i="4" s="1"/>
  <c r="I17" i="4"/>
  <c r="H17" i="4"/>
  <c r="G17" i="4"/>
  <c r="J17" i="4" s="1"/>
  <c r="I16" i="4"/>
  <c r="H16" i="4"/>
  <c r="G16" i="4"/>
  <c r="J16" i="4" s="1"/>
  <c r="I15" i="4"/>
  <c r="H15" i="4"/>
  <c r="G15" i="4"/>
  <c r="J15" i="4" s="1"/>
  <c r="I13" i="4"/>
  <c r="H13" i="4"/>
  <c r="G13" i="4"/>
  <c r="J13" i="4" s="1"/>
  <c r="I12" i="4"/>
  <c r="H12" i="4"/>
  <c r="G12" i="4"/>
  <c r="J12" i="4" s="1"/>
  <c r="I11" i="4"/>
  <c r="H11" i="4"/>
  <c r="G11" i="4"/>
  <c r="J11" i="4" s="1"/>
  <c r="I10" i="4"/>
  <c r="H10" i="4"/>
  <c r="G10" i="4"/>
  <c r="J10" i="4" s="1"/>
  <c r="I8" i="4"/>
  <c r="H8" i="4"/>
  <c r="G8" i="4"/>
  <c r="J8" i="4" s="1"/>
  <c r="I7" i="4"/>
  <c r="H7" i="4"/>
  <c r="G7" i="4"/>
  <c r="J7" i="4" s="1"/>
  <c r="I6" i="4"/>
  <c r="H6" i="4"/>
  <c r="G6" i="4"/>
  <c r="J6" i="4" s="1"/>
  <c r="I5" i="4"/>
  <c r="H5" i="4"/>
  <c r="G5" i="4"/>
  <c r="J5" i="4" s="1"/>
  <c r="I4" i="4"/>
  <c r="H4" i="4"/>
  <c r="G4" i="4"/>
  <c r="J4" i="4" s="1"/>
  <c r="J3" i="4"/>
  <c r="I3" i="4"/>
  <c r="H3" i="4"/>
  <c r="G3" i="4"/>
  <c r="E5" i="5" l="1"/>
  <c r="G5" i="5"/>
  <c r="I5" i="5"/>
  <c r="L5" i="5"/>
  <c r="E6" i="5"/>
  <c r="G6" i="5"/>
  <c r="I6" i="5"/>
  <c r="L6" i="5"/>
  <c r="E7" i="5"/>
  <c r="G7" i="5"/>
  <c r="I7" i="5"/>
  <c r="L7" i="5"/>
  <c r="E8" i="5"/>
  <c r="G8" i="5"/>
  <c r="I8" i="5"/>
  <c r="L8" i="5"/>
  <c r="E9" i="5"/>
  <c r="G9" i="5"/>
  <c r="I9" i="5"/>
  <c r="L9" i="5"/>
  <c r="E10" i="5"/>
  <c r="G10" i="5"/>
  <c r="I10" i="5"/>
  <c r="L10" i="5"/>
  <c r="E12" i="5"/>
  <c r="G12" i="5"/>
  <c r="I12" i="5"/>
  <c r="L12" i="5"/>
  <c r="E13" i="5"/>
  <c r="G13" i="5"/>
  <c r="I13" i="5"/>
  <c r="L13" i="5"/>
  <c r="E14" i="5"/>
  <c r="G14" i="5"/>
  <c r="I14" i="5"/>
  <c r="L14" i="5"/>
  <c r="E15" i="5"/>
  <c r="G15" i="5"/>
  <c r="I15" i="5"/>
  <c r="L15" i="5"/>
  <c r="E17" i="5"/>
  <c r="G17" i="5"/>
  <c r="I17" i="5"/>
  <c r="L17" i="5"/>
  <c r="E18" i="5"/>
  <c r="G18" i="5"/>
  <c r="I18" i="5"/>
  <c r="L18" i="5"/>
  <c r="E19" i="5"/>
  <c r="G19" i="5"/>
  <c r="I19" i="5"/>
  <c r="L19" i="5"/>
  <c r="E20" i="5"/>
  <c r="G20" i="5"/>
  <c r="I20" i="5"/>
  <c r="L20" i="5"/>
  <c r="E22" i="5"/>
  <c r="G22" i="5"/>
  <c r="I22" i="5"/>
  <c r="L22" i="5"/>
  <c r="E23" i="5"/>
  <c r="G23" i="5"/>
  <c r="I23" i="5"/>
  <c r="L23" i="5"/>
  <c r="E24" i="5"/>
  <c r="G24" i="5"/>
  <c r="I24" i="5"/>
  <c r="L24" i="5"/>
  <c r="E25" i="5"/>
  <c r="G25" i="5"/>
  <c r="I25" i="5"/>
  <c r="L25" i="5"/>
  <c r="E26" i="5"/>
  <c r="G26" i="5"/>
  <c r="I26" i="5"/>
  <c r="L26" i="5"/>
  <c r="E27" i="5"/>
  <c r="G27" i="5"/>
  <c r="I27" i="5"/>
  <c r="L27" i="5"/>
  <c r="E28" i="5"/>
  <c r="G28" i="5"/>
  <c r="I28" i="5"/>
  <c r="L28" i="5"/>
  <c r="E29" i="5"/>
  <c r="G29" i="5"/>
  <c r="I29" i="5"/>
  <c r="L29" i="5"/>
  <c r="E30" i="5"/>
  <c r="G30" i="5"/>
  <c r="I30" i="5"/>
  <c r="L30" i="5"/>
  <c r="E31" i="5"/>
  <c r="G31" i="5"/>
  <c r="I31" i="5"/>
  <c r="L31" i="5"/>
  <c r="E33" i="5"/>
  <c r="G33" i="5"/>
  <c r="I33" i="5"/>
  <c r="L33" i="5"/>
  <c r="E34" i="5"/>
  <c r="G34" i="5"/>
  <c r="I34" i="5"/>
  <c r="L34" i="5"/>
  <c r="E35" i="5"/>
  <c r="G35" i="5"/>
  <c r="I35" i="5"/>
  <c r="L35" i="5"/>
  <c r="E36" i="5"/>
  <c r="G36" i="5"/>
  <c r="I36" i="5"/>
  <c r="L36" i="5"/>
  <c r="E37" i="5"/>
  <c r="G37" i="5"/>
  <c r="I37" i="5"/>
  <c r="L37" i="5"/>
  <c r="E38" i="5"/>
  <c r="G38" i="5"/>
  <c r="I38" i="5"/>
  <c r="L38" i="5"/>
  <c r="E40" i="5"/>
  <c r="G40" i="5"/>
  <c r="I40" i="5"/>
  <c r="L40" i="5"/>
  <c r="W38" i="3"/>
  <c r="T38" i="3"/>
  <c r="V38" i="3" s="1"/>
  <c r="S38" i="3"/>
  <c r="U38" i="3" s="1"/>
  <c r="R38" i="3"/>
  <c r="Q38" i="3"/>
  <c r="P38" i="3"/>
  <c r="W36" i="3"/>
  <c r="T36" i="3"/>
  <c r="V36" i="3" s="1"/>
  <c r="X36" i="3" s="1"/>
  <c r="S36" i="3"/>
  <c r="U36" i="3" s="1"/>
  <c r="R36" i="3"/>
  <c r="Q36" i="3"/>
  <c r="P36" i="3"/>
  <c r="U35" i="3"/>
  <c r="T35" i="3"/>
  <c r="V35" i="3" s="1"/>
  <c r="S35" i="3"/>
  <c r="R35" i="3"/>
  <c r="W35" i="3" s="1"/>
  <c r="Q35" i="3"/>
  <c r="P35" i="3"/>
  <c r="V34" i="3"/>
  <c r="U34" i="3"/>
  <c r="T34" i="3"/>
  <c r="S34" i="3"/>
  <c r="R34" i="3"/>
  <c r="W34" i="3" s="1"/>
  <c r="X34" i="3" s="1"/>
  <c r="Q34" i="3"/>
  <c r="P34" i="3"/>
  <c r="W33" i="3"/>
  <c r="T33" i="3"/>
  <c r="S33" i="3"/>
  <c r="V33" i="3" s="1"/>
  <c r="R33" i="3"/>
  <c r="Q33" i="3"/>
  <c r="P33" i="3"/>
  <c r="W32" i="3"/>
  <c r="T32" i="3"/>
  <c r="V32" i="3" s="1"/>
  <c r="X32" i="3" s="1"/>
  <c r="S32" i="3"/>
  <c r="U32" i="3" s="1"/>
  <c r="R32" i="3"/>
  <c r="Q32" i="3"/>
  <c r="P32" i="3"/>
  <c r="U31" i="3"/>
  <c r="T31" i="3"/>
  <c r="V31" i="3" s="1"/>
  <c r="S31" i="3"/>
  <c r="R31" i="3"/>
  <c r="W31" i="3" s="1"/>
  <c r="Q31" i="3"/>
  <c r="P31" i="3"/>
  <c r="V29" i="3"/>
  <c r="U29" i="3"/>
  <c r="T29" i="3"/>
  <c r="S29" i="3"/>
  <c r="R29" i="3"/>
  <c r="W29" i="3" s="1"/>
  <c r="X29" i="3" s="1"/>
  <c r="Q29" i="3"/>
  <c r="P29" i="3"/>
  <c r="W28" i="3"/>
  <c r="X28" i="3" s="1"/>
  <c r="T28" i="3"/>
  <c r="S28" i="3"/>
  <c r="V28" i="3" s="1"/>
  <c r="R28" i="3"/>
  <c r="Q28" i="3"/>
  <c r="P28" i="3"/>
  <c r="W27" i="3"/>
  <c r="T27" i="3"/>
  <c r="V27" i="3" s="1"/>
  <c r="X27" i="3" s="1"/>
  <c r="S27" i="3"/>
  <c r="U27" i="3" s="1"/>
  <c r="R27" i="3"/>
  <c r="Q27" i="3"/>
  <c r="P27" i="3"/>
  <c r="T26" i="3"/>
  <c r="V26" i="3" s="1"/>
  <c r="R26" i="3"/>
  <c r="W26" i="3" s="1"/>
  <c r="Q26" i="3"/>
  <c r="G26" i="3"/>
  <c r="S26" i="3" s="1"/>
  <c r="C26" i="3"/>
  <c r="B26" i="3"/>
  <c r="P26" i="3" s="1"/>
  <c r="U25" i="3"/>
  <c r="T25" i="3"/>
  <c r="V25" i="3" s="1"/>
  <c r="S25" i="3"/>
  <c r="R25" i="3"/>
  <c r="W25" i="3" s="1"/>
  <c r="X25" i="3" s="1"/>
  <c r="Q25" i="3"/>
  <c r="P25" i="3"/>
  <c r="V24" i="3"/>
  <c r="U24" i="3"/>
  <c r="T24" i="3"/>
  <c r="S24" i="3"/>
  <c r="R24" i="3"/>
  <c r="W24" i="3" s="1"/>
  <c r="X24" i="3" s="1"/>
  <c r="Q24" i="3"/>
  <c r="P24" i="3"/>
  <c r="W23" i="3"/>
  <c r="T23" i="3"/>
  <c r="S23" i="3"/>
  <c r="V23" i="3" s="1"/>
  <c r="R23" i="3"/>
  <c r="Q23" i="3"/>
  <c r="P23" i="3"/>
  <c r="W22" i="3"/>
  <c r="T22" i="3"/>
  <c r="V22" i="3" s="1"/>
  <c r="X22" i="3" s="1"/>
  <c r="S22" i="3"/>
  <c r="U22" i="3" s="1"/>
  <c r="R22" i="3"/>
  <c r="Q22" i="3"/>
  <c r="P22" i="3"/>
  <c r="T21" i="3"/>
  <c r="V21" i="3" s="1"/>
  <c r="R21" i="3"/>
  <c r="W21" i="3" s="1"/>
  <c r="X21" i="3" s="1"/>
  <c r="K21" i="3"/>
  <c r="G21" i="3"/>
  <c r="S21" i="3" s="1"/>
  <c r="C21" i="3"/>
  <c r="Q21" i="3" s="1"/>
  <c r="T20" i="3"/>
  <c r="R20" i="3"/>
  <c r="K20" i="3"/>
  <c r="G20" i="3"/>
  <c r="S20" i="3" s="1"/>
  <c r="C20" i="3"/>
  <c r="Q20" i="3" s="1"/>
  <c r="T18" i="3"/>
  <c r="R18" i="3"/>
  <c r="K18" i="3"/>
  <c r="S18" i="3" s="1"/>
  <c r="G18" i="3"/>
  <c r="C18" i="3"/>
  <c r="B18" i="3" s="1"/>
  <c r="P18" i="3" s="1"/>
  <c r="T17" i="3"/>
  <c r="R17" i="3"/>
  <c r="K17" i="3"/>
  <c r="S17" i="3" s="1"/>
  <c r="U17" i="3" s="1"/>
  <c r="G17" i="3"/>
  <c r="C17" i="3"/>
  <c r="Q17" i="3" s="1"/>
  <c r="W17" i="3" s="1"/>
  <c r="B17" i="3"/>
  <c r="P17" i="3" s="1"/>
  <c r="T16" i="3"/>
  <c r="V16" i="3" s="1"/>
  <c r="R16" i="3"/>
  <c r="K16" i="3"/>
  <c r="G16" i="3"/>
  <c r="S16" i="3" s="1"/>
  <c r="C16" i="3"/>
  <c r="B16" i="3" s="1"/>
  <c r="P16" i="3" s="1"/>
  <c r="T15" i="3"/>
  <c r="R15" i="3"/>
  <c r="K15" i="3"/>
  <c r="G15" i="3"/>
  <c r="S15" i="3" s="1"/>
  <c r="C15" i="3"/>
  <c r="Q15" i="3" s="1"/>
  <c r="W13" i="3"/>
  <c r="T13" i="3"/>
  <c r="S13" i="3"/>
  <c r="V13" i="3" s="1"/>
  <c r="R13" i="3"/>
  <c r="Q13" i="3"/>
  <c r="B13" i="3"/>
  <c r="P13" i="3" s="1"/>
  <c r="U12" i="3"/>
  <c r="T12" i="3"/>
  <c r="V12" i="3" s="1"/>
  <c r="S12" i="3"/>
  <c r="R12" i="3"/>
  <c r="W12" i="3" s="1"/>
  <c r="X12" i="3" s="1"/>
  <c r="Q12" i="3"/>
  <c r="P12" i="3"/>
  <c r="B12" i="3"/>
  <c r="W11" i="3"/>
  <c r="X11" i="3" s="1"/>
  <c r="T11" i="3"/>
  <c r="S11" i="3"/>
  <c r="V11" i="3" s="1"/>
  <c r="R11" i="3"/>
  <c r="Q11" i="3"/>
  <c r="B11" i="3"/>
  <c r="P11" i="3" s="1"/>
  <c r="U10" i="3"/>
  <c r="T10" i="3"/>
  <c r="V10" i="3" s="1"/>
  <c r="S10" i="3"/>
  <c r="R10" i="3"/>
  <c r="W10" i="3" s="1"/>
  <c r="X10" i="3" s="1"/>
  <c r="Q10" i="3"/>
  <c r="P10" i="3"/>
  <c r="B10" i="3"/>
  <c r="W8" i="3"/>
  <c r="X8" i="3" s="1"/>
  <c r="T8" i="3"/>
  <c r="S8" i="3"/>
  <c r="V8" i="3" s="1"/>
  <c r="R8" i="3"/>
  <c r="Q8" i="3"/>
  <c r="P8" i="3"/>
  <c r="W7" i="3"/>
  <c r="T7" i="3"/>
  <c r="V7" i="3" s="1"/>
  <c r="X7" i="3" s="1"/>
  <c r="S7" i="3"/>
  <c r="U7" i="3" s="1"/>
  <c r="R7" i="3"/>
  <c r="Q7" i="3"/>
  <c r="P7" i="3"/>
  <c r="B7" i="3"/>
  <c r="V6" i="3"/>
  <c r="U6" i="3"/>
  <c r="T6" i="3"/>
  <c r="S6" i="3"/>
  <c r="R6" i="3"/>
  <c r="W6" i="3" s="1"/>
  <c r="X6" i="3" s="1"/>
  <c r="Q6" i="3"/>
  <c r="P6" i="3"/>
  <c r="W5" i="3"/>
  <c r="X5" i="3" s="1"/>
  <c r="T5" i="3"/>
  <c r="S5" i="3"/>
  <c r="V5" i="3" s="1"/>
  <c r="R5" i="3"/>
  <c r="Q5" i="3"/>
  <c r="P5" i="3"/>
  <c r="W4" i="3"/>
  <c r="T4" i="3"/>
  <c r="V4" i="3" s="1"/>
  <c r="X4" i="3" s="1"/>
  <c r="S4" i="3"/>
  <c r="U4" i="3" s="1"/>
  <c r="R4" i="3"/>
  <c r="Q4" i="3"/>
  <c r="P4" i="3"/>
  <c r="U3" i="3"/>
  <c r="T3" i="3"/>
  <c r="V3" i="3" s="1"/>
  <c r="S3" i="3"/>
  <c r="R3" i="3"/>
  <c r="W3" i="3" s="1"/>
  <c r="X3" i="3" s="1"/>
  <c r="Q3" i="3"/>
  <c r="P3" i="3"/>
  <c r="H49" i="2"/>
  <c r="L48" i="2"/>
  <c r="H48" i="2"/>
  <c r="D48" i="2"/>
  <c r="C48" i="2" s="1"/>
  <c r="L47" i="2"/>
  <c r="H47" i="2"/>
  <c r="D47" i="2"/>
  <c r="C47" i="2" s="1"/>
  <c r="L46" i="2"/>
  <c r="H46" i="2"/>
  <c r="D46" i="2"/>
  <c r="C46" i="2" s="1"/>
  <c r="L45" i="2"/>
  <c r="H45" i="2"/>
  <c r="D45" i="2"/>
  <c r="C45" i="2" s="1"/>
  <c r="H44" i="2"/>
  <c r="D44" i="2"/>
  <c r="C44" i="2" s="1"/>
  <c r="H43" i="2"/>
  <c r="D43" i="2"/>
  <c r="C43" i="2"/>
  <c r="H42" i="2"/>
  <c r="C42" i="2" s="1"/>
  <c r="D42" i="2"/>
  <c r="L41" i="2"/>
  <c r="H41" i="2"/>
  <c r="D41" i="2"/>
  <c r="C41" i="2" s="1"/>
  <c r="L40" i="2"/>
  <c r="H40" i="2"/>
  <c r="D40" i="2"/>
  <c r="C40" i="2" s="1"/>
  <c r="L39" i="2"/>
  <c r="H39" i="2"/>
  <c r="D39" i="2"/>
  <c r="C39" i="2" s="1"/>
  <c r="L38" i="2"/>
  <c r="H38" i="2"/>
  <c r="D38" i="2"/>
  <c r="C38" i="2" s="1"/>
  <c r="C37" i="2"/>
  <c r="C36" i="2"/>
  <c r="C35" i="2"/>
  <c r="C34" i="2"/>
  <c r="C33" i="2"/>
  <c r="C32" i="2"/>
  <c r="C31" i="2"/>
  <c r="C30" i="2"/>
  <c r="C29" i="2"/>
  <c r="V15" i="3" l="1"/>
  <c r="W16" i="3"/>
  <c r="X16" i="3" s="1"/>
  <c r="W20" i="3"/>
  <c r="X26" i="3"/>
  <c r="X35" i="3"/>
  <c r="U16" i="3"/>
  <c r="V18" i="3"/>
  <c r="U18" i="3"/>
  <c r="V20" i="3"/>
  <c r="U20" i="3"/>
  <c r="X23" i="3"/>
  <c r="U26" i="3"/>
  <c r="X33" i="3"/>
  <c r="X13" i="3"/>
  <c r="W15" i="3"/>
  <c r="X15" i="3" s="1"/>
  <c r="V17" i="3"/>
  <c r="X17" i="3" s="1"/>
  <c r="U21" i="3"/>
  <c r="X31" i="3"/>
  <c r="X38" i="3"/>
  <c r="Q16" i="3"/>
  <c r="U5" i="3"/>
  <c r="U8" i="3"/>
  <c r="U11" i="3"/>
  <c r="U13" i="3"/>
  <c r="B15" i="3"/>
  <c r="P15" i="3" s="1"/>
  <c r="U15" i="3" s="1"/>
  <c r="Q18" i="3"/>
  <c r="W18" i="3" s="1"/>
  <c r="X18" i="3" s="1"/>
  <c r="B20" i="3"/>
  <c r="P20" i="3" s="1"/>
  <c r="U23" i="3"/>
  <c r="U28" i="3"/>
  <c r="U33" i="3"/>
  <c r="B21" i="3"/>
  <c r="P21" i="3" s="1"/>
  <c r="X20" i="3" l="1"/>
</calcChain>
</file>

<file path=xl/sharedStrings.xml><?xml version="1.0" encoding="utf-8"?>
<sst xmlns="http://schemas.openxmlformats.org/spreadsheetml/2006/main" count="870" uniqueCount="149">
  <si>
    <t>Injury Location</t>
  </si>
  <si>
    <t>Description</t>
  </si>
  <si>
    <t>Cases</t>
  </si>
  <si>
    <t>Conservation</t>
  </si>
  <si>
    <t>ConsRecovered</t>
  </si>
  <si>
    <t>ConsDied</t>
  </si>
  <si>
    <t>ConsUknown</t>
  </si>
  <si>
    <t>Excision</t>
  </si>
  <si>
    <t>ExcRecovered</t>
  </si>
  <si>
    <t>ExcDied</t>
  </si>
  <si>
    <t>ExcUnknown</t>
  </si>
  <si>
    <t>Amputation</t>
  </si>
  <si>
    <t>AmpRecovered</t>
  </si>
  <si>
    <t>AmpDied</t>
  </si>
  <si>
    <t>AmpUnkown</t>
  </si>
  <si>
    <t>Hip Joint Fracture</t>
  </si>
  <si>
    <t>Acetabulum without fracture of the Femur</t>
  </si>
  <si>
    <t>Acetabulum and head of Femur</t>
  </si>
  <si>
    <t>Acetabulum, head and neck of Femur</t>
  </si>
  <si>
    <t>Acetabulum, head, neck, and Trochanter Major of Femur</t>
  </si>
  <si>
    <t>Acetabulum, head, neck, and shaft of Femur</t>
  </si>
  <si>
    <t>Acetabulum and neck of Femur</t>
  </si>
  <si>
    <t>Head of Femur</t>
  </si>
  <si>
    <t>Head and neck of Femur</t>
  </si>
  <si>
    <t>Head, neck and both Trochanters of Femur</t>
  </si>
  <si>
    <t>Head, neck, and Trochanter Major of Femur</t>
  </si>
  <si>
    <t>Head, neck and shaft of Femur</t>
  </si>
  <si>
    <t>Neck of Femur</t>
  </si>
  <si>
    <t>Neck and both Trochanters of Femur</t>
  </si>
  <si>
    <t>Neck and Trochanter Major of Femur</t>
  </si>
  <si>
    <t>Neck and Trochanter Minor of Femur</t>
  </si>
  <si>
    <t>Neck and Shaft of Femur</t>
  </si>
  <si>
    <t>Trochanter Major, involving the hip joint</t>
  </si>
  <si>
    <t>Upper portion, upper part or upper extremity of Femur</t>
  </si>
  <si>
    <t>Parts not specified</t>
  </si>
  <si>
    <t>Femur</t>
  </si>
  <si>
    <t>Contusion upper third of femur</t>
  </si>
  <si>
    <t>Contusion middle third of femur</t>
  </si>
  <si>
    <t>Contusion lower third of femur</t>
  </si>
  <si>
    <t>Contusion part of femur not specified</t>
  </si>
  <si>
    <t>Fracture in upper third of femur</t>
  </si>
  <si>
    <t>Fracture in middle third of femur</t>
  </si>
  <si>
    <t>Fracture in lower third of femur</t>
  </si>
  <si>
    <t>Fracture point unspecified</t>
  </si>
  <si>
    <t>Knee Joint</t>
  </si>
  <si>
    <t>Condyles of Femur</t>
  </si>
  <si>
    <t>Patella and Condyles of Femur</t>
  </si>
  <si>
    <t>Cond. Of Femur and head of Tibia</t>
  </si>
  <si>
    <t>Cond. Of Femur, Patella, and head of Tibia</t>
  </si>
  <si>
    <t>Patella, not opening joint primarily</t>
  </si>
  <si>
    <t>Patella, opening joint primarily</t>
  </si>
  <si>
    <t>Patella and head of Tibia</t>
  </si>
  <si>
    <t>Head of Tibia</t>
  </si>
  <si>
    <t>Part not specified</t>
  </si>
  <si>
    <t>Leg Bone Shot Fractures</t>
  </si>
  <si>
    <t>Fractures of the tibia</t>
  </si>
  <si>
    <t>Fractures of the Fibula</t>
  </si>
  <si>
    <t>Fractures of the tibia and fibula</t>
  </si>
  <si>
    <t>Bone not speciied</t>
  </si>
  <si>
    <t>Shot Contusions: Head, Trunk, and Extremities</t>
  </si>
  <si>
    <t>Shot contusion of the bones of the skull</t>
  </si>
  <si>
    <t xml:space="preserve"> </t>
  </si>
  <si>
    <t>Shot contusion of the pelvic  bones</t>
  </si>
  <si>
    <t>Shot contusion of the humerus</t>
  </si>
  <si>
    <t>Shot contusion of the forearms</t>
  </si>
  <si>
    <t>Shot contusion of the femur and knee</t>
  </si>
  <si>
    <t>Shot contusion of the leg and ankle</t>
  </si>
  <si>
    <t>Shot contusion of the foot</t>
  </si>
  <si>
    <t>Shot Injuries of the Upper Extremities</t>
  </si>
  <si>
    <t>Flesh and periarticular wounds</t>
  </si>
  <si>
    <t>Contusions and Fractures of Hand</t>
  </si>
  <si>
    <t>Contusions and Fractures of Wrist</t>
  </si>
  <si>
    <t>Contusions and fractures of forearm</t>
  </si>
  <si>
    <t>Contusions and fractures of elbow</t>
  </si>
  <si>
    <t>Contusions and fractures of arm</t>
  </si>
  <si>
    <t>Contusions and fractures of shoulder joint</t>
  </si>
  <si>
    <t>Contusions and fractures of clavier and scapula</t>
  </si>
  <si>
    <t>Shot injuries of the Lower Extremities</t>
  </si>
  <si>
    <t>Contusions and fractures of the Foot</t>
  </si>
  <si>
    <t>Contusions and Fractures of the Ankle</t>
  </si>
  <si>
    <t>Contusions and fractures of the leg</t>
  </si>
  <si>
    <t>Contusions and fractures of the Knee Joint</t>
  </si>
  <si>
    <t>Contusions and fractures of the thigh</t>
  </si>
  <si>
    <t>Contusions and fractures of the hip joint</t>
  </si>
  <si>
    <t>Conservation Recovered</t>
  </si>
  <si>
    <t>Surgery</t>
  </si>
  <si>
    <t>Surgery Recovered</t>
  </si>
  <si>
    <t>Surgery Rate</t>
  </si>
  <si>
    <t>Recovered, Surg</t>
  </si>
  <si>
    <t>Recovered, Cons</t>
  </si>
  <si>
    <t>Difference</t>
  </si>
  <si>
    <t>Hip and Femure Fractures</t>
  </si>
  <si>
    <t>Tibia</t>
  </si>
  <si>
    <t>Fibula</t>
  </si>
  <si>
    <t>Unspecified</t>
  </si>
  <si>
    <t>Tibia and Fibula</t>
  </si>
  <si>
    <t>Shot Contusions, Fractures: Upper Extremities</t>
  </si>
  <si>
    <t>Leg, Ankle</t>
  </si>
  <si>
    <t>Femur, Knee</t>
  </si>
  <si>
    <t>Shoulder joint</t>
  </si>
  <si>
    <t>Elbow</t>
  </si>
  <si>
    <t>Clavier, Scapula</t>
  </si>
  <si>
    <t>Wrist</t>
  </si>
  <si>
    <t xml:space="preserve">Skull </t>
  </si>
  <si>
    <t>Arm</t>
  </si>
  <si>
    <t>Hand</t>
  </si>
  <si>
    <t>Forearm</t>
  </si>
  <si>
    <t>Shot Contusion, Fractures: Lower Extremities</t>
  </si>
  <si>
    <t xml:space="preserve">Leg  </t>
  </si>
  <si>
    <t>Hip joint</t>
  </si>
  <si>
    <t>Ankle</t>
  </si>
  <si>
    <t>Thigh</t>
  </si>
  <si>
    <t>Foot</t>
  </si>
  <si>
    <t>Recovery Rates</t>
  </si>
  <si>
    <t>Hip and Femur Fractures</t>
  </si>
  <si>
    <t>Neck of femur</t>
  </si>
  <si>
    <t>Condyles of femur</t>
  </si>
  <si>
    <t>Head of tibia</t>
  </si>
  <si>
    <t>Tibia and fibula</t>
  </si>
  <si>
    <t>Shot Contusions, Fractures: Lower Extremities</t>
  </si>
  <si>
    <t>&amp;</t>
  </si>
  <si>
    <t>\\</t>
  </si>
  <si>
    <t>\multicolumn{3}{c}{Recovery Rates}</t>
  </si>
  <si>
    <t>\multicolumn{6}{l}{ \textbf{Hip and Femur Fractures}}</t>
  </si>
  <si>
    <t>\textbf{Cases}</t>
  </si>
  <si>
    <t>\textbf{Surgery Rate}</t>
  </si>
  <si>
    <t>\textbf{Conservation}</t>
  </si>
  <si>
    <t>\textbf{Surgery}</t>
  </si>
  <si>
    <t>\textbf{Difference}</t>
  </si>
  <si>
    <t>\multicolumn{6}{l}{ Knee Joint}</t>
  </si>
  <si>
    <t>\multicolumn{6}{l}{ \textbf{Leg Bone Shot Fractures}}</t>
  </si>
  <si>
    <t>\multicolumn{6}{l}{ \textbf{Shot Contusions, Fractures: Upper Extremities}}</t>
  </si>
  <si>
    <t>\multicolumn{6}{l}{\textbf{ Shot Contusions, Fractures: Lower Extremities}}</t>
  </si>
  <si>
    <t>\multicolumn{6}{l}{ \textbf{Flesh and periarticular wounds}}</t>
  </si>
  <si>
    <t xml:space="preserve">  </t>
  </si>
  <si>
    <t>\textbf{Rate}</t>
  </si>
  <si>
    <t>\textbf{No}</t>
  </si>
  <si>
    <t>\textbf{Yes}</t>
  </si>
  <si>
    <t>\textbf{Diff.}</t>
  </si>
  <si>
    <t>\multicolumn{2}{c}{\textbf{Surgery} ?}</t>
  </si>
  <si>
    <t>\hline</t>
  </si>
  <si>
    <t>\multicolumn{3}{c}{\underline{\textbf{Recovery Rates}}}</t>
  </si>
  <si>
    <t>\color{PineGreen}{</t>
  </si>
  <si>
    <t>}</t>
  </si>
  <si>
    <t>\color{BrickRed}{</t>
  </si>
  <si>
    <t>Pooled Prob</t>
  </si>
  <si>
    <t>Geom. Ave</t>
  </si>
  <si>
    <t>Z-score</t>
  </si>
  <si>
    <t>Prob(Z)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</si>
</sst>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0"/>
    <numFmt numFmtId="169" formatCode="0.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CC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4" fontId="4" fillId="0" borderId="0" xfId="1" applyNumberForma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6" fontId="0" fillId="0" borderId="0" xfId="0" applyNumberFormat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zoomScaleNormal="100" workbookViewId="0">
      <pane ySplit="1" topLeftCell="A2" activePane="bottomLeft" state="frozen"/>
      <selection pane="bottomLeft" activeCell="O63" sqref="O63"/>
    </sheetView>
  </sheetViews>
  <sheetFormatPr defaultRowHeight="15" x14ac:dyDescent="0.25"/>
  <cols>
    <col min="1" max="1" width="40.7109375"/>
    <col min="2" max="2" width="49.5703125"/>
    <col min="3" max="3" width="5.42578125"/>
    <col min="4" max="4" width="12.140625"/>
    <col min="5" max="5" width="13.7109375"/>
    <col min="6" max="6" width="8.7109375"/>
    <col min="7" max="7" width="12.140625"/>
    <col min="8" max="8" width="7.5703125"/>
    <col min="9" max="9" width="12.85546875"/>
    <col min="10" max="10" width="7.42578125"/>
    <col min="11" max="11" width="11.5703125"/>
    <col min="12" max="12" width="10.7109375"/>
    <col min="13" max="13" width="13.5703125"/>
    <col min="14" max="14" width="8.5703125"/>
    <col min="15" max="15" width="11.85546875"/>
    <col min="16" max="1025" width="8.140625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>
        <v>11</v>
      </c>
      <c r="D2">
        <v>11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15</v>
      </c>
      <c r="B3" t="s">
        <v>17</v>
      </c>
      <c r="C3">
        <v>35</v>
      </c>
      <c r="D3">
        <v>33</v>
      </c>
      <c r="E3">
        <v>1</v>
      </c>
      <c r="F3">
        <v>32</v>
      </c>
      <c r="G3">
        <v>0</v>
      </c>
      <c r="H3">
        <v>2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15</v>
      </c>
      <c r="B4" t="s">
        <v>18</v>
      </c>
      <c r="C4">
        <v>19</v>
      </c>
      <c r="D4">
        <v>14</v>
      </c>
      <c r="E4">
        <v>0</v>
      </c>
      <c r="F4">
        <v>14</v>
      </c>
      <c r="G4">
        <v>0</v>
      </c>
      <c r="H4">
        <v>4</v>
      </c>
      <c r="I4">
        <v>0</v>
      </c>
      <c r="J4">
        <v>4</v>
      </c>
      <c r="K4">
        <v>0</v>
      </c>
      <c r="L4">
        <v>1</v>
      </c>
      <c r="M4">
        <v>0</v>
      </c>
      <c r="N4">
        <v>1</v>
      </c>
      <c r="O4">
        <v>0</v>
      </c>
    </row>
    <row r="5" spans="1:15" x14ac:dyDescent="0.25">
      <c r="A5" t="s">
        <v>15</v>
      </c>
      <c r="B5" t="s">
        <v>19</v>
      </c>
      <c r="C5">
        <v>3</v>
      </c>
      <c r="D5">
        <v>2</v>
      </c>
      <c r="E5">
        <v>0</v>
      </c>
      <c r="F5">
        <v>2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15</v>
      </c>
      <c r="B6" t="s">
        <v>20</v>
      </c>
      <c r="C6">
        <v>2</v>
      </c>
      <c r="D6">
        <v>1</v>
      </c>
      <c r="F6">
        <v>1</v>
      </c>
      <c r="H6">
        <v>1</v>
      </c>
      <c r="J6">
        <v>1</v>
      </c>
    </row>
    <row r="7" spans="1:15" x14ac:dyDescent="0.25">
      <c r="A7" t="s">
        <v>15</v>
      </c>
      <c r="B7" t="s">
        <v>21</v>
      </c>
      <c r="C7">
        <v>4</v>
      </c>
      <c r="D7">
        <v>3</v>
      </c>
      <c r="F7">
        <v>3</v>
      </c>
      <c r="H7">
        <v>1</v>
      </c>
      <c r="J7">
        <v>1</v>
      </c>
    </row>
    <row r="8" spans="1:15" x14ac:dyDescent="0.25">
      <c r="A8" t="s">
        <v>15</v>
      </c>
      <c r="B8" t="s">
        <v>22</v>
      </c>
      <c r="C8">
        <v>34</v>
      </c>
      <c r="D8">
        <v>34</v>
      </c>
      <c r="E8">
        <v>11</v>
      </c>
      <c r="F8">
        <v>23</v>
      </c>
    </row>
    <row r="9" spans="1:15" x14ac:dyDescent="0.25">
      <c r="A9" t="s">
        <v>15</v>
      </c>
      <c r="B9" t="s">
        <v>23</v>
      </c>
      <c r="C9">
        <v>23</v>
      </c>
      <c r="D9">
        <v>12</v>
      </c>
      <c r="E9">
        <v>1</v>
      </c>
      <c r="F9">
        <v>11</v>
      </c>
      <c r="H9">
        <v>10</v>
      </c>
      <c r="I9">
        <v>1</v>
      </c>
      <c r="J9">
        <v>9</v>
      </c>
      <c r="L9">
        <v>1</v>
      </c>
      <c r="N9">
        <v>1</v>
      </c>
    </row>
    <row r="10" spans="1:15" x14ac:dyDescent="0.25">
      <c r="A10" t="s">
        <v>15</v>
      </c>
      <c r="B10" t="s">
        <v>24</v>
      </c>
      <c r="C10">
        <v>5</v>
      </c>
      <c r="H10">
        <v>2</v>
      </c>
      <c r="J10">
        <v>2</v>
      </c>
      <c r="L10">
        <v>3</v>
      </c>
      <c r="N10">
        <v>3</v>
      </c>
    </row>
    <row r="11" spans="1:15" x14ac:dyDescent="0.25">
      <c r="A11" t="s">
        <v>15</v>
      </c>
      <c r="B11" t="s">
        <v>25</v>
      </c>
      <c r="C11">
        <v>9</v>
      </c>
      <c r="D11">
        <v>6</v>
      </c>
      <c r="F11">
        <v>6</v>
      </c>
      <c r="H11">
        <v>2</v>
      </c>
      <c r="J11">
        <v>2</v>
      </c>
      <c r="L11">
        <v>1</v>
      </c>
      <c r="N11">
        <v>1</v>
      </c>
    </row>
    <row r="12" spans="1:15" x14ac:dyDescent="0.25">
      <c r="A12" t="s">
        <v>15</v>
      </c>
      <c r="B12" t="s">
        <v>26</v>
      </c>
      <c r="C12">
        <v>1</v>
      </c>
      <c r="H12">
        <v>1</v>
      </c>
      <c r="J12">
        <v>1</v>
      </c>
    </row>
    <row r="13" spans="1:15" x14ac:dyDescent="0.25">
      <c r="A13" t="s">
        <v>15</v>
      </c>
      <c r="B13" t="s">
        <v>27</v>
      </c>
      <c r="C13">
        <v>108</v>
      </c>
      <c r="D13">
        <v>96</v>
      </c>
      <c r="E13">
        <v>26</v>
      </c>
      <c r="F13">
        <v>70</v>
      </c>
      <c r="H13">
        <v>10</v>
      </c>
      <c r="J13">
        <v>10</v>
      </c>
      <c r="L13">
        <v>2</v>
      </c>
      <c r="N13">
        <v>2</v>
      </c>
    </row>
    <row r="14" spans="1:15" x14ac:dyDescent="0.25">
      <c r="A14" t="s">
        <v>15</v>
      </c>
      <c r="B14" t="s">
        <v>28</v>
      </c>
      <c r="C14">
        <v>33</v>
      </c>
      <c r="D14">
        <v>16</v>
      </c>
      <c r="E14">
        <v>2</v>
      </c>
      <c r="F14">
        <v>14</v>
      </c>
      <c r="H14">
        <v>10</v>
      </c>
      <c r="I14">
        <v>1</v>
      </c>
      <c r="J14">
        <v>9</v>
      </c>
      <c r="L14">
        <v>9</v>
      </c>
      <c r="M14">
        <v>1</v>
      </c>
      <c r="N14">
        <v>8</v>
      </c>
    </row>
    <row r="15" spans="1:15" x14ac:dyDescent="0.25">
      <c r="A15" t="s">
        <v>15</v>
      </c>
      <c r="B15" t="s">
        <v>29</v>
      </c>
      <c r="C15">
        <v>37</v>
      </c>
      <c r="D15">
        <v>27</v>
      </c>
      <c r="E15">
        <v>2</v>
      </c>
      <c r="F15">
        <v>25</v>
      </c>
      <c r="H15">
        <v>9</v>
      </c>
      <c r="J15">
        <v>9</v>
      </c>
      <c r="L15">
        <v>1</v>
      </c>
      <c r="N15">
        <v>1</v>
      </c>
    </row>
    <row r="16" spans="1:15" x14ac:dyDescent="0.25">
      <c r="A16" t="s">
        <v>15</v>
      </c>
      <c r="B16" t="s">
        <v>30</v>
      </c>
      <c r="C16">
        <v>2</v>
      </c>
      <c r="D16">
        <v>2</v>
      </c>
      <c r="F16">
        <v>2</v>
      </c>
    </row>
    <row r="17" spans="1:15" x14ac:dyDescent="0.25">
      <c r="A17" t="s">
        <v>15</v>
      </c>
      <c r="B17" t="s">
        <v>31</v>
      </c>
      <c r="C17">
        <v>11</v>
      </c>
      <c r="D17">
        <v>8</v>
      </c>
      <c r="E17">
        <v>1</v>
      </c>
      <c r="F17">
        <v>7</v>
      </c>
      <c r="H17">
        <v>1</v>
      </c>
      <c r="J17">
        <v>1</v>
      </c>
      <c r="L17">
        <v>2</v>
      </c>
      <c r="M17">
        <v>1</v>
      </c>
      <c r="N17">
        <v>1</v>
      </c>
    </row>
    <row r="18" spans="1:15" x14ac:dyDescent="0.25">
      <c r="A18" t="s">
        <v>15</v>
      </c>
      <c r="B18" t="s">
        <v>32</v>
      </c>
      <c r="C18">
        <v>2</v>
      </c>
      <c r="D18">
        <v>2</v>
      </c>
      <c r="F18">
        <v>2</v>
      </c>
    </row>
    <row r="19" spans="1:15" x14ac:dyDescent="0.25">
      <c r="A19" t="s">
        <v>15</v>
      </c>
      <c r="B19" t="s">
        <v>33</v>
      </c>
      <c r="C19">
        <v>5</v>
      </c>
      <c r="L19">
        <v>5</v>
      </c>
      <c r="N19">
        <v>5</v>
      </c>
    </row>
    <row r="20" spans="1:15" x14ac:dyDescent="0.25">
      <c r="A20" t="s">
        <v>15</v>
      </c>
      <c r="B20" t="s">
        <v>34</v>
      </c>
      <c r="C20">
        <v>40</v>
      </c>
      <c r="D20">
        <v>37</v>
      </c>
      <c r="E20">
        <v>10</v>
      </c>
      <c r="F20">
        <v>27</v>
      </c>
      <c r="H20">
        <v>1</v>
      </c>
      <c r="J20">
        <v>1</v>
      </c>
      <c r="L20">
        <v>2</v>
      </c>
      <c r="N20">
        <v>2</v>
      </c>
    </row>
    <row r="21" spans="1:15" x14ac:dyDescent="0.25">
      <c r="A21" t="s">
        <v>35</v>
      </c>
      <c r="B21" t="s">
        <v>36</v>
      </c>
      <c r="C21">
        <v>50</v>
      </c>
      <c r="D21">
        <v>49</v>
      </c>
      <c r="E21">
        <v>33</v>
      </c>
      <c r="F21">
        <v>16</v>
      </c>
      <c r="L21">
        <v>1</v>
      </c>
      <c r="N21">
        <v>1</v>
      </c>
    </row>
    <row r="22" spans="1:15" x14ac:dyDescent="0.25">
      <c r="A22" t="s">
        <v>35</v>
      </c>
      <c r="B22" t="s">
        <v>37</v>
      </c>
      <c r="C22">
        <v>30</v>
      </c>
      <c r="D22">
        <v>28</v>
      </c>
      <c r="E22">
        <v>23</v>
      </c>
      <c r="F22">
        <v>5</v>
      </c>
      <c r="L22">
        <v>2</v>
      </c>
      <c r="N22">
        <v>1</v>
      </c>
    </row>
    <row r="23" spans="1:15" x14ac:dyDescent="0.25">
      <c r="A23" t="s">
        <v>35</v>
      </c>
      <c r="B23" t="s">
        <v>38</v>
      </c>
      <c r="C23">
        <v>42</v>
      </c>
      <c r="D23">
        <v>36</v>
      </c>
      <c r="E23">
        <v>32</v>
      </c>
      <c r="F23">
        <v>4</v>
      </c>
      <c r="L23">
        <v>6</v>
      </c>
      <c r="N23">
        <v>5</v>
      </c>
    </row>
    <row r="24" spans="1:15" x14ac:dyDescent="0.25">
      <c r="A24" t="s">
        <v>35</v>
      </c>
      <c r="B24" t="s">
        <v>39</v>
      </c>
      <c r="C24">
        <v>40</v>
      </c>
      <c r="D24">
        <v>40</v>
      </c>
      <c r="E24">
        <v>30</v>
      </c>
      <c r="F24">
        <v>10</v>
      </c>
    </row>
    <row r="25" spans="1:15" x14ac:dyDescent="0.25">
      <c r="A25" t="s">
        <v>35</v>
      </c>
      <c r="B25" t="s">
        <v>40</v>
      </c>
      <c r="C25">
        <v>1457</v>
      </c>
      <c r="D25">
        <v>1254</v>
      </c>
      <c r="E25">
        <v>609</v>
      </c>
      <c r="F25">
        <v>572</v>
      </c>
      <c r="G25">
        <v>13</v>
      </c>
      <c r="H25">
        <v>86</v>
      </c>
      <c r="I25">
        <v>29</v>
      </c>
      <c r="J25">
        <v>56</v>
      </c>
      <c r="K25">
        <v>1</v>
      </c>
      <c r="L25">
        <v>117</v>
      </c>
      <c r="M25">
        <v>26</v>
      </c>
      <c r="N25">
        <v>99</v>
      </c>
      <c r="O25">
        <v>2</v>
      </c>
    </row>
    <row r="26" spans="1:15" x14ac:dyDescent="0.25">
      <c r="A26" t="s">
        <v>35</v>
      </c>
      <c r="B26" t="s">
        <v>41</v>
      </c>
      <c r="C26">
        <v>1274</v>
      </c>
      <c r="D26">
        <v>855</v>
      </c>
      <c r="E26">
        <v>500</v>
      </c>
      <c r="F26">
        <v>342</v>
      </c>
      <c r="G26">
        <v>13</v>
      </c>
      <c r="H26">
        <v>59</v>
      </c>
      <c r="I26">
        <v>18</v>
      </c>
      <c r="J26">
        <v>40</v>
      </c>
      <c r="K26">
        <v>1</v>
      </c>
      <c r="L26">
        <v>360</v>
      </c>
      <c r="M26">
        <v>158</v>
      </c>
      <c r="N26">
        <v>198</v>
      </c>
      <c r="O26">
        <v>4</v>
      </c>
    </row>
    <row r="27" spans="1:15" x14ac:dyDescent="0.25">
      <c r="A27" t="s">
        <v>35</v>
      </c>
      <c r="B27" t="s">
        <v>42</v>
      </c>
      <c r="C27">
        <v>1759</v>
      </c>
      <c r="D27">
        <v>620</v>
      </c>
      <c r="E27">
        <v>375</v>
      </c>
      <c r="F27">
        <v>232</v>
      </c>
      <c r="G27">
        <v>13</v>
      </c>
      <c r="H27">
        <v>18</v>
      </c>
      <c r="I27">
        <v>5</v>
      </c>
      <c r="J27">
        <v>11</v>
      </c>
      <c r="K27">
        <v>2</v>
      </c>
      <c r="L27">
        <v>1137</v>
      </c>
      <c r="M27">
        <v>606</v>
      </c>
      <c r="N27">
        <v>497</v>
      </c>
      <c r="O27">
        <v>18</v>
      </c>
    </row>
    <row r="28" spans="1:15" x14ac:dyDescent="0.25">
      <c r="A28" t="s">
        <v>35</v>
      </c>
      <c r="B28" t="s">
        <v>43</v>
      </c>
      <c r="C28">
        <v>2086</v>
      </c>
      <c r="D28">
        <v>738</v>
      </c>
      <c r="E28">
        <v>145</v>
      </c>
      <c r="F28">
        <v>538</v>
      </c>
      <c r="G28">
        <v>55</v>
      </c>
      <c r="H28">
        <v>23</v>
      </c>
      <c r="I28">
        <v>3</v>
      </c>
      <c r="J28">
        <v>16</v>
      </c>
      <c r="K28">
        <v>4</v>
      </c>
      <c r="L28">
        <v>1325</v>
      </c>
      <c r="M28">
        <v>461</v>
      </c>
      <c r="N28">
        <v>801</v>
      </c>
      <c r="O28">
        <v>63</v>
      </c>
    </row>
    <row r="29" spans="1:15" x14ac:dyDescent="0.25">
      <c r="A29" t="s">
        <v>44</v>
      </c>
      <c r="B29" t="s">
        <v>45</v>
      </c>
      <c r="D29">
        <v>159</v>
      </c>
      <c r="E29">
        <v>69</v>
      </c>
      <c r="F29">
        <v>89</v>
      </c>
      <c r="G29">
        <v>1</v>
      </c>
      <c r="H29">
        <v>12</v>
      </c>
      <c r="I29">
        <v>3</v>
      </c>
      <c r="J29">
        <v>9</v>
      </c>
      <c r="L29">
        <v>423</v>
      </c>
      <c r="M29">
        <v>179</v>
      </c>
      <c r="N29">
        <v>244</v>
      </c>
    </row>
    <row r="30" spans="1:15" x14ac:dyDescent="0.25">
      <c r="A30" t="s">
        <v>44</v>
      </c>
      <c r="B30" t="s">
        <v>46</v>
      </c>
      <c r="D30">
        <v>17</v>
      </c>
      <c r="E30">
        <v>9</v>
      </c>
      <c r="F30">
        <v>8</v>
      </c>
      <c r="H30">
        <v>4</v>
      </c>
      <c r="J30">
        <v>3</v>
      </c>
      <c r="K30">
        <v>1</v>
      </c>
      <c r="L30">
        <v>68</v>
      </c>
      <c r="M30">
        <v>26</v>
      </c>
      <c r="N30">
        <v>42</v>
      </c>
    </row>
    <row r="31" spans="1:15" x14ac:dyDescent="0.25">
      <c r="A31" t="s">
        <v>44</v>
      </c>
      <c r="B31" t="s">
        <v>47</v>
      </c>
      <c r="D31">
        <v>22</v>
      </c>
      <c r="E31">
        <v>7</v>
      </c>
      <c r="F31">
        <v>15</v>
      </c>
      <c r="H31">
        <v>3</v>
      </c>
      <c r="I31">
        <v>1</v>
      </c>
      <c r="J31">
        <v>2</v>
      </c>
      <c r="L31">
        <v>61</v>
      </c>
      <c r="M31">
        <v>25</v>
      </c>
      <c r="N31">
        <v>36</v>
      </c>
    </row>
    <row r="32" spans="1:15" x14ac:dyDescent="0.25">
      <c r="A32" t="s">
        <v>44</v>
      </c>
      <c r="B32" t="s">
        <v>48</v>
      </c>
      <c r="D32">
        <v>4</v>
      </c>
      <c r="E32">
        <v>1</v>
      </c>
      <c r="F32">
        <v>3</v>
      </c>
      <c r="H32">
        <v>3</v>
      </c>
      <c r="I32">
        <v>1</v>
      </c>
      <c r="J32">
        <v>2</v>
      </c>
      <c r="L32">
        <v>20</v>
      </c>
      <c r="M32">
        <v>9</v>
      </c>
      <c r="N32">
        <v>11</v>
      </c>
    </row>
    <row r="33" spans="1:15" x14ac:dyDescent="0.25">
      <c r="A33" t="s">
        <v>44</v>
      </c>
      <c r="B33" t="s">
        <v>49</v>
      </c>
      <c r="D33">
        <v>117</v>
      </c>
      <c r="E33">
        <v>84</v>
      </c>
      <c r="F33">
        <v>30</v>
      </c>
      <c r="G33">
        <v>3</v>
      </c>
      <c r="H33">
        <v>9</v>
      </c>
      <c r="I33">
        <v>1</v>
      </c>
      <c r="J33">
        <v>8</v>
      </c>
      <c r="L33">
        <v>22</v>
      </c>
      <c r="M33">
        <v>10</v>
      </c>
      <c r="N33">
        <v>12</v>
      </c>
    </row>
    <row r="34" spans="1:15" x14ac:dyDescent="0.25">
      <c r="A34" t="s">
        <v>44</v>
      </c>
      <c r="B34" t="s">
        <v>50</v>
      </c>
      <c r="D34">
        <v>47</v>
      </c>
      <c r="E34">
        <v>22</v>
      </c>
      <c r="F34">
        <v>25</v>
      </c>
      <c r="H34">
        <v>2</v>
      </c>
      <c r="J34">
        <v>2</v>
      </c>
      <c r="L34">
        <v>86</v>
      </c>
      <c r="M34">
        <v>56</v>
      </c>
      <c r="N34">
        <v>30</v>
      </c>
    </row>
    <row r="35" spans="1:15" x14ac:dyDescent="0.25">
      <c r="A35" t="s">
        <v>44</v>
      </c>
      <c r="B35" t="s">
        <v>51</v>
      </c>
      <c r="D35">
        <v>10</v>
      </c>
      <c r="E35">
        <v>6</v>
      </c>
      <c r="F35">
        <v>4</v>
      </c>
      <c r="H35">
        <v>1</v>
      </c>
      <c r="J35">
        <v>1</v>
      </c>
      <c r="L35">
        <v>22</v>
      </c>
      <c r="M35">
        <v>9</v>
      </c>
      <c r="N35">
        <v>12</v>
      </c>
      <c r="O35">
        <v>1</v>
      </c>
    </row>
    <row r="36" spans="1:15" x14ac:dyDescent="0.25">
      <c r="A36" t="s">
        <v>44</v>
      </c>
      <c r="B36" t="s">
        <v>52</v>
      </c>
      <c r="D36">
        <v>137</v>
      </c>
      <c r="E36">
        <v>56</v>
      </c>
      <c r="F36">
        <v>80</v>
      </c>
      <c r="G36">
        <v>1</v>
      </c>
      <c r="H36">
        <v>5</v>
      </c>
      <c r="I36">
        <v>2</v>
      </c>
      <c r="J36">
        <v>3</v>
      </c>
      <c r="L36">
        <v>298</v>
      </c>
      <c r="M36">
        <v>123</v>
      </c>
      <c r="N36">
        <v>175</v>
      </c>
    </row>
    <row r="37" spans="1:15" x14ac:dyDescent="0.25">
      <c r="A37" t="s">
        <v>44</v>
      </c>
      <c r="B37" t="s">
        <v>53</v>
      </c>
      <c r="D37">
        <v>355</v>
      </c>
      <c r="E37">
        <v>84</v>
      </c>
      <c r="F37">
        <v>267</v>
      </c>
      <c r="G37">
        <v>4</v>
      </c>
      <c r="H37">
        <v>17</v>
      </c>
      <c r="I37">
        <v>1</v>
      </c>
      <c r="J37">
        <v>14</v>
      </c>
      <c r="K37">
        <v>2</v>
      </c>
      <c r="L37">
        <v>1431</v>
      </c>
      <c r="M37">
        <v>758</v>
      </c>
      <c r="N37">
        <v>673</v>
      </c>
    </row>
    <row r="38" spans="1:15" x14ac:dyDescent="0.25">
      <c r="A38" t="s">
        <v>54</v>
      </c>
      <c r="B38" t="s">
        <v>55</v>
      </c>
      <c r="E38">
        <v>1737</v>
      </c>
      <c r="F38">
        <v>201</v>
      </c>
      <c r="G38">
        <v>34</v>
      </c>
      <c r="I38">
        <v>127</v>
      </c>
      <c r="J38">
        <v>45</v>
      </c>
      <c r="K38">
        <v>2</v>
      </c>
      <c r="M38">
        <v>234</v>
      </c>
      <c r="N38">
        <v>206</v>
      </c>
      <c r="O38">
        <v>2</v>
      </c>
    </row>
    <row r="39" spans="1:15" x14ac:dyDescent="0.25">
      <c r="A39" t="s">
        <v>54</v>
      </c>
      <c r="B39" t="s">
        <v>56</v>
      </c>
      <c r="E39">
        <v>721</v>
      </c>
      <c r="F39">
        <v>78</v>
      </c>
      <c r="G39">
        <v>7</v>
      </c>
      <c r="I39">
        <v>126</v>
      </c>
      <c r="J39">
        <v>49</v>
      </c>
      <c r="K39">
        <v>2</v>
      </c>
      <c r="M39">
        <v>17</v>
      </c>
      <c r="N39">
        <v>33</v>
      </c>
    </row>
    <row r="40" spans="1:15" x14ac:dyDescent="0.25">
      <c r="A40" t="s">
        <v>54</v>
      </c>
      <c r="B40" t="s">
        <v>57</v>
      </c>
      <c r="E40">
        <v>295</v>
      </c>
      <c r="F40">
        <v>75</v>
      </c>
      <c r="G40">
        <v>4</v>
      </c>
      <c r="I40">
        <v>21</v>
      </c>
      <c r="J40">
        <v>1</v>
      </c>
      <c r="M40">
        <v>696</v>
      </c>
      <c r="N40">
        <v>336</v>
      </c>
      <c r="O40">
        <v>10</v>
      </c>
    </row>
    <row r="41" spans="1:15" x14ac:dyDescent="0.25">
      <c r="A41" t="s">
        <v>54</v>
      </c>
      <c r="B41" t="s">
        <v>58</v>
      </c>
      <c r="E41">
        <v>543</v>
      </c>
      <c r="F41">
        <v>174</v>
      </c>
      <c r="G41">
        <v>69</v>
      </c>
      <c r="I41">
        <v>1</v>
      </c>
      <c r="J41">
        <v>1</v>
      </c>
      <c r="M41">
        <v>1815</v>
      </c>
      <c r="N41">
        <v>1165</v>
      </c>
      <c r="O41">
        <v>198</v>
      </c>
    </row>
    <row r="42" spans="1:15" x14ac:dyDescent="0.25">
      <c r="A42" t="s">
        <v>59</v>
      </c>
      <c r="B42" t="s">
        <v>60</v>
      </c>
      <c r="C42">
        <v>328</v>
      </c>
      <c r="D42" t="s">
        <v>61</v>
      </c>
      <c r="E42">
        <v>261</v>
      </c>
      <c r="F42">
        <v>51</v>
      </c>
      <c r="I42">
        <v>12</v>
      </c>
      <c r="J42">
        <v>4</v>
      </c>
    </row>
    <row r="43" spans="1:15" x14ac:dyDescent="0.25">
      <c r="A43" t="s">
        <v>59</v>
      </c>
      <c r="B43" t="s">
        <v>62</v>
      </c>
      <c r="C43">
        <v>30</v>
      </c>
      <c r="D43" t="s">
        <v>61</v>
      </c>
      <c r="E43">
        <v>25</v>
      </c>
      <c r="F43">
        <v>3</v>
      </c>
      <c r="G43">
        <v>2</v>
      </c>
    </row>
    <row r="44" spans="1:15" x14ac:dyDescent="0.25">
      <c r="A44" t="s">
        <v>59</v>
      </c>
      <c r="B44" t="s">
        <v>63</v>
      </c>
      <c r="C44">
        <v>22</v>
      </c>
      <c r="D44" t="s">
        <v>61</v>
      </c>
      <c r="E44">
        <v>18</v>
      </c>
      <c r="F44">
        <v>4</v>
      </c>
    </row>
    <row r="45" spans="1:15" x14ac:dyDescent="0.25">
      <c r="A45" t="s">
        <v>59</v>
      </c>
      <c r="B45" t="s">
        <v>64</v>
      </c>
      <c r="C45">
        <v>10</v>
      </c>
      <c r="E45">
        <v>7</v>
      </c>
      <c r="F45">
        <v>1</v>
      </c>
      <c r="H45">
        <v>1</v>
      </c>
      <c r="N45">
        <v>1</v>
      </c>
    </row>
    <row r="46" spans="1:15" x14ac:dyDescent="0.25">
      <c r="A46" t="s">
        <v>59</v>
      </c>
      <c r="B46" t="s">
        <v>65</v>
      </c>
      <c r="C46">
        <v>205</v>
      </c>
      <c r="E46">
        <v>140</v>
      </c>
      <c r="F46">
        <v>46</v>
      </c>
      <c r="M46">
        <v>4</v>
      </c>
      <c r="N46">
        <v>15</v>
      </c>
    </row>
    <row r="47" spans="1:15" x14ac:dyDescent="0.25">
      <c r="A47" t="s">
        <v>59</v>
      </c>
      <c r="B47" t="s">
        <v>66</v>
      </c>
      <c r="C47">
        <v>194</v>
      </c>
      <c r="E47">
        <v>157</v>
      </c>
      <c r="F47">
        <v>15</v>
      </c>
      <c r="M47">
        <v>8</v>
      </c>
      <c r="N47">
        <v>14</v>
      </c>
    </row>
    <row r="48" spans="1:15" x14ac:dyDescent="0.25">
      <c r="A48" t="s">
        <v>59</v>
      </c>
      <c r="B48" t="s">
        <v>67</v>
      </c>
      <c r="C48">
        <v>27</v>
      </c>
      <c r="E48">
        <v>26</v>
      </c>
      <c r="F48">
        <v>1</v>
      </c>
    </row>
    <row r="49" spans="1:15" x14ac:dyDescent="0.25">
      <c r="A49" t="s">
        <v>68</v>
      </c>
      <c r="B49" t="s">
        <v>69</v>
      </c>
      <c r="C49">
        <v>54801</v>
      </c>
      <c r="D49">
        <v>54719</v>
      </c>
      <c r="E49">
        <v>53118</v>
      </c>
      <c r="F49">
        <v>1601</v>
      </c>
      <c r="L49">
        <v>82</v>
      </c>
      <c r="M49">
        <v>43</v>
      </c>
      <c r="N49">
        <v>39</v>
      </c>
    </row>
    <row r="50" spans="1:15" x14ac:dyDescent="0.25">
      <c r="A50" t="s">
        <v>68</v>
      </c>
      <c r="B50" t="s">
        <v>70</v>
      </c>
      <c r="C50">
        <v>11369</v>
      </c>
      <c r="D50">
        <v>3092</v>
      </c>
      <c r="E50">
        <v>2781</v>
      </c>
      <c r="F50">
        <v>59</v>
      </c>
      <c r="G50">
        <v>252</v>
      </c>
      <c r="H50">
        <v>116</v>
      </c>
      <c r="I50">
        <v>104</v>
      </c>
      <c r="J50">
        <v>10</v>
      </c>
      <c r="K50">
        <v>2</v>
      </c>
      <c r="L50">
        <v>8161</v>
      </c>
      <c r="M50">
        <v>6759</v>
      </c>
      <c r="N50">
        <v>247</v>
      </c>
      <c r="O50">
        <v>1155</v>
      </c>
    </row>
    <row r="51" spans="1:15" x14ac:dyDescent="0.25">
      <c r="A51" t="s">
        <v>68</v>
      </c>
      <c r="B51" t="s">
        <v>71</v>
      </c>
      <c r="C51">
        <v>1509</v>
      </c>
      <c r="D51">
        <v>716</v>
      </c>
      <c r="E51">
        <v>653</v>
      </c>
      <c r="F51">
        <v>54</v>
      </c>
      <c r="G51">
        <v>9</v>
      </c>
      <c r="H51">
        <v>109</v>
      </c>
      <c r="I51">
        <v>94</v>
      </c>
      <c r="J51">
        <v>15</v>
      </c>
      <c r="L51">
        <v>684</v>
      </c>
      <c r="M51">
        <v>558</v>
      </c>
      <c r="N51">
        <v>124</v>
      </c>
      <c r="O51">
        <v>2</v>
      </c>
    </row>
    <row r="52" spans="1:15" x14ac:dyDescent="0.25">
      <c r="A52" t="s">
        <v>68</v>
      </c>
      <c r="B52" t="s">
        <v>72</v>
      </c>
      <c r="C52">
        <v>5194</v>
      </c>
      <c r="D52">
        <v>2971</v>
      </c>
      <c r="E52">
        <v>2740</v>
      </c>
      <c r="F52">
        <v>191</v>
      </c>
      <c r="G52">
        <v>40</v>
      </c>
      <c r="H52">
        <v>1019</v>
      </c>
      <c r="I52">
        <v>883</v>
      </c>
      <c r="J52">
        <v>114</v>
      </c>
      <c r="K52">
        <v>22</v>
      </c>
      <c r="L52">
        <v>1204</v>
      </c>
      <c r="M52">
        <v>1013</v>
      </c>
      <c r="N52">
        <v>177</v>
      </c>
      <c r="O52">
        <v>14</v>
      </c>
    </row>
    <row r="53" spans="1:15" x14ac:dyDescent="0.25">
      <c r="A53" t="s">
        <v>68</v>
      </c>
      <c r="B53" t="s">
        <v>73</v>
      </c>
      <c r="C53">
        <v>2816</v>
      </c>
      <c r="D53">
        <v>938</v>
      </c>
      <c r="E53">
        <v>828</v>
      </c>
      <c r="F53">
        <v>96</v>
      </c>
      <c r="G53">
        <v>14</v>
      </c>
      <c r="H53">
        <v>731</v>
      </c>
      <c r="I53">
        <v>518</v>
      </c>
      <c r="J53">
        <v>159</v>
      </c>
      <c r="K53">
        <v>54</v>
      </c>
      <c r="L53">
        <v>1147</v>
      </c>
      <c r="M53">
        <v>865</v>
      </c>
      <c r="N53">
        <v>277</v>
      </c>
      <c r="O53">
        <v>5</v>
      </c>
    </row>
    <row r="54" spans="1:15" x14ac:dyDescent="0.25">
      <c r="A54" t="s">
        <v>68</v>
      </c>
      <c r="B54" t="s">
        <v>74</v>
      </c>
      <c r="C54">
        <v>8245</v>
      </c>
      <c r="D54">
        <v>2960</v>
      </c>
      <c r="E54">
        <v>2385</v>
      </c>
      <c r="F54">
        <v>444</v>
      </c>
      <c r="G54">
        <v>131</v>
      </c>
      <c r="H54">
        <v>947</v>
      </c>
      <c r="I54">
        <v>653</v>
      </c>
      <c r="J54">
        <v>264</v>
      </c>
      <c r="K54">
        <v>30</v>
      </c>
      <c r="L54">
        <v>4338</v>
      </c>
      <c r="M54">
        <v>3211</v>
      </c>
      <c r="N54">
        <v>931</v>
      </c>
      <c r="O54">
        <v>196</v>
      </c>
    </row>
    <row r="55" spans="1:15" x14ac:dyDescent="0.25">
      <c r="A55" t="s">
        <v>68</v>
      </c>
      <c r="B55" t="s">
        <v>75</v>
      </c>
      <c r="C55">
        <v>1579</v>
      </c>
      <c r="D55">
        <v>541</v>
      </c>
      <c r="E55">
        <v>383</v>
      </c>
      <c r="F55">
        <v>149</v>
      </c>
      <c r="G55">
        <v>9</v>
      </c>
      <c r="H55">
        <v>835</v>
      </c>
      <c r="I55">
        <v>432</v>
      </c>
      <c r="J55">
        <v>277</v>
      </c>
      <c r="K55">
        <v>126</v>
      </c>
      <c r="L55">
        <v>201</v>
      </c>
      <c r="M55">
        <v>133</v>
      </c>
      <c r="N55">
        <v>66</v>
      </c>
      <c r="O55">
        <v>4</v>
      </c>
    </row>
    <row r="56" spans="1:15" x14ac:dyDescent="0.25">
      <c r="A56" t="s">
        <v>68</v>
      </c>
      <c r="B56" t="s">
        <v>76</v>
      </c>
      <c r="C56">
        <v>2280</v>
      </c>
      <c r="D56">
        <v>2196</v>
      </c>
      <c r="E56">
        <v>1876</v>
      </c>
      <c r="F56">
        <v>295</v>
      </c>
      <c r="G56">
        <v>25</v>
      </c>
      <c r="H56">
        <v>84</v>
      </c>
      <c r="I56">
        <v>60</v>
      </c>
      <c r="J56">
        <v>19</v>
      </c>
      <c r="K56">
        <v>5</v>
      </c>
    </row>
    <row r="57" spans="1:15" x14ac:dyDescent="0.25">
      <c r="A57" t="s">
        <v>77</v>
      </c>
      <c r="B57" t="s">
        <v>69</v>
      </c>
      <c r="C57">
        <v>59139</v>
      </c>
      <c r="D57">
        <v>58938</v>
      </c>
      <c r="E57">
        <v>56150</v>
      </c>
      <c r="F57">
        <v>2788</v>
      </c>
      <c r="I57" t="s">
        <v>61</v>
      </c>
      <c r="L57">
        <v>201</v>
      </c>
      <c r="M57">
        <v>63</v>
      </c>
      <c r="N57">
        <v>132</v>
      </c>
    </row>
    <row r="58" spans="1:15" x14ac:dyDescent="0.25">
      <c r="A58" t="s">
        <v>77</v>
      </c>
      <c r="B58" t="s">
        <v>78</v>
      </c>
      <c r="C58">
        <v>5859</v>
      </c>
      <c r="D58">
        <v>3587</v>
      </c>
      <c r="E58">
        <v>3137</v>
      </c>
      <c r="F58">
        <v>136</v>
      </c>
      <c r="G58">
        <v>314</v>
      </c>
      <c r="H58">
        <v>97</v>
      </c>
      <c r="I58">
        <v>75</v>
      </c>
      <c r="J58">
        <v>18</v>
      </c>
      <c r="K58">
        <v>4</v>
      </c>
      <c r="L58">
        <v>2175</v>
      </c>
      <c r="M58">
        <v>1756</v>
      </c>
      <c r="N58">
        <v>297</v>
      </c>
      <c r="O58">
        <v>122</v>
      </c>
    </row>
    <row r="59" spans="1:15" x14ac:dyDescent="0.25">
      <c r="A59" t="s">
        <v>77</v>
      </c>
      <c r="B59" t="s">
        <v>79</v>
      </c>
      <c r="C59">
        <v>1722</v>
      </c>
      <c r="D59">
        <v>525</v>
      </c>
      <c r="E59">
        <v>414</v>
      </c>
      <c r="F59">
        <v>99</v>
      </c>
      <c r="G59">
        <v>12</v>
      </c>
      <c r="H59">
        <v>33</v>
      </c>
      <c r="I59">
        <v>22</v>
      </c>
      <c r="J59">
        <v>9</v>
      </c>
      <c r="K59">
        <v>2</v>
      </c>
      <c r="L59">
        <v>1164</v>
      </c>
      <c r="M59">
        <v>811</v>
      </c>
      <c r="N59">
        <v>352</v>
      </c>
      <c r="O59">
        <v>1</v>
      </c>
    </row>
    <row r="60" spans="1:15" x14ac:dyDescent="0.25">
      <c r="A60" t="s">
        <v>77</v>
      </c>
      <c r="B60" t="s">
        <v>80</v>
      </c>
      <c r="C60">
        <v>9171</v>
      </c>
      <c r="D60">
        <v>4116</v>
      </c>
      <c r="E60">
        <v>3442</v>
      </c>
      <c r="F60">
        <v>539</v>
      </c>
      <c r="G60">
        <v>135</v>
      </c>
      <c r="H60">
        <v>388</v>
      </c>
      <c r="I60">
        <v>276</v>
      </c>
      <c r="J60">
        <v>108</v>
      </c>
      <c r="K60">
        <v>4</v>
      </c>
      <c r="L60">
        <v>4667</v>
      </c>
      <c r="M60">
        <v>2773</v>
      </c>
      <c r="N60">
        <v>1755</v>
      </c>
      <c r="O60">
        <v>139</v>
      </c>
    </row>
    <row r="61" spans="1:15" x14ac:dyDescent="0.25">
      <c r="A61" t="s">
        <v>77</v>
      </c>
      <c r="B61" t="s">
        <v>81</v>
      </c>
      <c r="C61">
        <v>3398</v>
      </c>
      <c r="D61">
        <v>901</v>
      </c>
      <c r="E61">
        <v>360</v>
      </c>
      <c r="F61">
        <v>532</v>
      </c>
      <c r="G61">
        <v>9</v>
      </c>
      <c r="H61">
        <v>56</v>
      </c>
      <c r="I61">
        <v>9</v>
      </c>
      <c r="J61">
        <v>44</v>
      </c>
      <c r="K61">
        <v>3</v>
      </c>
      <c r="L61">
        <v>2441</v>
      </c>
      <c r="M61">
        <v>1197</v>
      </c>
      <c r="N61">
        <v>1243</v>
      </c>
      <c r="O61">
        <v>1</v>
      </c>
    </row>
    <row r="62" spans="1:15" x14ac:dyDescent="0.25">
      <c r="A62" t="s">
        <v>77</v>
      </c>
      <c r="B62" t="s">
        <v>82</v>
      </c>
      <c r="C62">
        <v>6738</v>
      </c>
      <c r="D62">
        <v>3620</v>
      </c>
      <c r="E62">
        <v>1800</v>
      </c>
      <c r="F62">
        <v>1719</v>
      </c>
      <c r="G62">
        <v>101</v>
      </c>
      <c r="H62">
        <v>186</v>
      </c>
      <c r="I62">
        <v>55</v>
      </c>
      <c r="J62">
        <v>123</v>
      </c>
      <c r="K62">
        <v>8</v>
      </c>
      <c r="L62">
        <v>2932</v>
      </c>
      <c r="M62">
        <v>1260</v>
      </c>
      <c r="N62">
        <v>1592</v>
      </c>
      <c r="O62">
        <v>80</v>
      </c>
    </row>
    <row r="63" spans="1:15" x14ac:dyDescent="0.25">
      <c r="A63" t="s">
        <v>77</v>
      </c>
      <c r="B63" t="s">
        <v>83</v>
      </c>
      <c r="C63">
        <v>386</v>
      </c>
      <c r="D63">
        <v>304</v>
      </c>
      <c r="E63">
        <v>55</v>
      </c>
      <c r="F63">
        <v>249</v>
      </c>
      <c r="H63">
        <v>55</v>
      </c>
      <c r="I63">
        <v>2</v>
      </c>
      <c r="J63">
        <v>53</v>
      </c>
      <c r="L63">
        <v>27</v>
      </c>
      <c r="M63">
        <v>2</v>
      </c>
      <c r="N63">
        <v>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B1" zoomScaleNormal="100" workbookViewId="0">
      <pane ySplit="1" topLeftCell="A23" activePane="bottomLeft" state="frozen"/>
      <selection activeCell="B1" sqref="B1"/>
      <selection pane="bottomLeft" activeCell="C50" sqref="C50"/>
    </sheetView>
  </sheetViews>
  <sheetFormatPr defaultRowHeight="15" x14ac:dyDescent="0.25"/>
  <cols>
    <col min="1" max="1" width="40.7109375"/>
    <col min="2" max="2" width="49.5703125"/>
    <col min="3" max="3" width="5.42578125"/>
    <col min="4" max="4" width="12.140625"/>
    <col min="5" max="5" width="13.7109375"/>
    <col min="6" max="6" width="8.7109375"/>
    <col min="7" max="7" width="12.140625"/>
    <col min="8" max="1025" width="8.1406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>
        <v>11</v>
      </c>
      <c r="D2">
        <v>11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15</v>
      </c>
      <c r="B3" t="s">
        <v>17</v>
      </c>
      <c r="C3">
        <v>35</v>
      </c>
      <c r="D3">
        <v>33</v>
      </c>
      <c r="E3">
        <v>1</v>
      </c>
      <c r="F3">
        <v>32</v>
      </c>
      <c r="G3">
        <v>0</v>
      </c>
      <c r="H3">
        <v>2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15</v>
      </c>
      <c r="B4" t="s">
        <v>18</v>
      </c>
      <c r="C4">
        <v>19</v>
      </c>
      <c r="D4">
        <v>14</v>
      </c>
      <c r="E4">
        <v>0</v>
      </c>
      <c r="F4">
        <v>14</v>
      </c>
      <c r="G4">
        <v>0</v>
      </c>
      <c r="H4">
        <v>4</v>
      </c>
      <c r="I4">
        <v>0</v>
      </c>
      <c r="J4">
        <v>4</v>
      </c>
      <c r="K4">
        <v>0</v>
      </c>
      <c r="L4">
        <v>1</v>
      </c>
      <c r="M4">
        <v>0</v>
      </c>
      <c r="N4">
        <v>1</v>
      </c>
      <c r="O4">
        <v>0</v>
      </c>
    </row>
    <row r="5" spans="1:15" x14ac:dyDescent="0.25">
      <c r="A5" t="s">
        <v>15</v>
      </c>
      <c r="B5" t="s">
        <v>19</v>
      </c>
      <c r="C5">
        <v>3</v>
      </c>
      <c r="D5">
        <v>2</v>
      </c>
      <c r="E5">
        <v>0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15</v>
      </c>
      <c r="B6" t="s">
        <v>20</v>
      </c>
      <c r="C6">
        <v>2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15</v>
      </c>
      <c r="B7" t="s">
        <v>21</v>
      </c>
      <c r="C7">
        <v>4</v>
      </c>
      <c r="D7">
        <v>3</v>
      </c>
      <c r="E7">
        <v>0</v>
      </c>
      <c r="F7">
        <v>3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15</v>
      </c>
      <c r="B8" t="s">
        <v>22</v>
      </c>
      <c r="C8">
        <v>34</v>
      </c>
      <c r="D8">
        <v>34</v>
      </c>
      <c r="E8">
        <v>11</v>
      </c>
      <c r="F8">
        <v>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15</v>
      </c>
      <c r="B9" t="s">
        <v>23</v>
      </c>
      <c r="C9">
        <v>23</v>
      </c>
      <c r="D9">
        <v>12</v>
      </c>
      <c r="E9">
        <v>1</v>
      </c>
      <c r="F9">
        <v>11</v>
      </c>
      <c r="G9">
        <v>0</v>
      </c>
      <c r="H9">
        <v>10</v>
      </c>
      <c r="I9">
        <v>1</v>
      </c>
      <c r="J9">
        <v>9</v>
      </c>
      <c r="K9">
        <v>0</v>
      </c>
      <c r="L9">
        <v>1</v>
      </c>
      <c r="M9">
        <v>0</v>
      </c>
      <c r="N9">
        <v>1</v>
      </c>
      <c r="O9">
        <v>0</v>
      </c>
    </row>
    <row r="10" spans="1:15" x14ac:dyDescent="0.25">
      <c r="A10" t="s">
        <v>15</v>
      </c>
      <c r="B10" t="s">
        <v>24</v>
      </c>
      <c r="C10">
        <v>5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2</v>
      </c>
      <c r="K10">
        <v>0</v>
      </c>
      <c r="L10">
        <v>3</v>
      </c>
      <c r="M10">
        <v>0</v>
      </c>
      <c r="N10">
        <v>3</v>
      </c>
      <c r="O10">
        <v>0</v>
      </c>
    </row>
    <row r="11" spans="1:15" x14ac:dyDescent="0.25">
      <c r="A11" t="s">
        <v>15</v>
      </c>
      <c r="B11" t="s">
        <v>25</v>
      </c>
      <c r="C11">
        <v>9</v>
      </c>
      <c r="D11">
        <v>6</v>
      </c>
      <c r="E11">
        <v>0</v>
      </c>
      <c r="F11">
        <v>6</v>
      </c>
      <c r="G11">
        <v>0</v>
      </c>
      <c r="H11">
        <v>2</v>
      </c>
      <c r="I11">
        <v>0</v>
      </c>
      <c r="J11">
        <v>2</v>
      </c>
      <c r="K11">
        <v>0</v>
      </c>
      <c r="L11">
        <v>1</v>
      </c>
      <c r="M11">
        <v>0</v>
      </c>
      <c r="N11">
        <v>1</v>
      </c>
      <c r="O11">
        <v>0</v>
      </c>
    </row>
    <row r="12" spans="1:15" x14ac:dyDescent="0.25">
      <c r="A12" t="s">
        <v>15</v>
      </c>
      <c r="B12" t="s">
        <v>26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15</v>
      </c>
      <c r="B13" t="s">
        <v>27</v>
      </c>
      <c r="C13">
        <v>108</v>
      </c>
      <c r="D13">
        <v>96</v>
      </c>
      <c r="E13">
        <v>26</v>
      </c>
      <c r="F13">
        <v>70</v>
      </c>
      <c r="G13">
        <v>0</v>
      </c>
      <c r="H13">
        <v>10</v>
      </c>
      <c r="I13">
        <v>0</v>
      </c>
      <c r="J13">
        <v>10</v>
      </c>
      <c r="K13">
        <v>0</v>
      </c>
      <c r="L13">
        <v>2</v>
      </c>
      <c r="M13">
        <v>0</v>
      </c>
      <c r="N13">
        <v>2</v>
      </c>
      <c r="O13">
        <v>0</v>
      </c>
    </row>
    <row r="14" spans="1:15" x14ac:dyDescent="0.25">
      <c r="A14" t="s">
        <v>15</v>
      </c>
      <c r="B14" t="s">
        <v>28</v>
      </c>
      <c r="C14">
        <v>33</v>
      </c>
      <c r="D14">
        <v>16</v>
      </c>
      <c r="E14">
        <v>2</v>
      </c>
      <c r="F14">
        <v>14</v>
      </c>
      <c r="G14">
        <v>0</v>
      </c>
      <c r="H14">
        <v>10</v>
      </c>
      <c r="I14">
        <v>1</v>
      </c>
      <c r="J14">
        <v>9</v>
      </c>
      <c r="K14">
        <v>0</v>
      </c>
      <c r="L14">
        <v>9</v>
      </c>
      <c r="M14">
        <v>1</v>
      </c>
      <c r="N14">
        <v>8</v>
      </c>
      <c r="O14">
        <v>0</v>
      </c>
    </row>
    <row r="15" spans="1:15" x14ac:dyDescent="0.25">
      <c r="A15" t="s">
        <v>15</v>
      </c>
      <c r="B15" t="s">
        <v>29</v>
      </c>
      <c r="C15">
        <v>37</v>
      </c>
      <c r="D15">
        <v>27</v>
      </c>
      <c r="E15">
        <v>2</v>
      </c>
      <c r="F15">
        <v>25</v>
      </c>
      <c r="G15">
        <v>0</v>
      </c>
      <c r="H15">
        <v>9</v>
      </c>
      <c r="I15">
        <v>0</v>
      </c>
      <c r="J15">
        <v>9</v>
      </c>
      <c r="K15">
        <v>0</v>
      </c>
      <c r="L15">
        <v>1</v>
      </c>
      <c r="M15">
        <v>0</v>
      </c>
      <c r="N15">
        <v>1</v>
      </c>
      <c r="O15">
        <v>0</v>
      </c>
    </row>
    <row r="16" spans="1:15" x14ac:dyDescent="0.25">
      <c r="A16" t="s">
        <v>15</v>
      </c>
      <c r="B16" t="s">
        <v>30</v>
      </c>
      <c r="C16">
        <v>2</v>
      </c>
      <c r="D16">
        <v>2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15</v>
      </c>
      <c r="B17" t="s">
        <v>31</v>
      </c>
      <c r="C17">
        <v>11</v>
      </c>
      <c r="D17">
        <v>8</v>
      </c>
      <c r="E17">
        <v>1</v>
      </c>
      <c r="F17">
        <v>7</v>
      </c>
      <c r="G17">
        <v>0</v>
      </c>
      <c r="H17">
        <v>1</v>
      </c>
      <c r="I17">
        <v>0</v>
      </c>
      <c r="J17">
        <v>1</v>
      </c>
      <c r="K17">
        <v>0</v>
      </c>
      <c r="L17">
        <v>2</v>
      </c>
      <c r="M17">
        <v>1</v>
      </c>
      <c r="N17">
        <v>1</v>
      </c>
      <c r="O17">
        <v>0</v>
      </c>
    </row>
    <row r="18" spans="1:15" x14ac:dyDescent="0.25">
      <c r="A18" t="s">
        <v>15</v>
      </c>
      <c r="B18" t="s">
        <v>32</v>
      </c>
      <c r="C18">
        <v>2</v>
      </c>
      <c r="D18">
        <v>2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15</v>
      </c>
      <c r="B19" t="s">
        <v>33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</v>
      </c>
      <c r="M19">
        <v>0</v>
      </c>
      <c r="N19">
        <v>5</v>
      </c>
      <c r="O19">
        <v>0</v>
      </c>
    </row>
    <row r="20" spans="1:15" x14ac:dyDescent="0.25">
      <c r="A20" t="s">
        <v>15</v>
      </c>
      <c r="B20" t="s">
        <v>34</v>
      </c>
      <c r="C20">
        <v>40</v>
      </c>
      <c r="D20">
        <v>37</v>
      </c>
      <c r="E20">
        <v>10</v>
      </c>
      <c r="F20">
        <v>27</v>
      </c>
      <c r="G20">
        <v>0</v>
      </c>
      <c r="H20">
        <v>1</v>
      </c>
      <c r="I20">
        <v>0</v>
      </c>
      <c r="J20">
        <v>1</v>
      </c>
      <c r="K20">
        <v>0</v>
      </c>
      <c r="L20">
        <v>2</v>
      </c>
      <c r="M20">
        <v>0</v>
      </c>
      <c r="N20">
        <v>2</v>
      </c>
      <c r="O20">
        <v>0</v>
      </c>
    </row>
    <row r="21" spans="1:15" x14ac:dyDescent="0.25">
      <c r="A21" t="s">
        <v>35</v>
      </c>
      <c r="B21" t="s">
        <v>36</v>
      </c>
      <c r="C21">
        <v>50</v>
      </c>
      <c r="D21">
        <v>49</v>
      </c>
      <c r="E21">
        <v>33</v>
      </c>
      <c r="F21">
        <v>16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</row>
    <row r="22" spans="1:15" x14ac:dyDescent="0.25">
      <c r="A22" t="s">
        <v>35</v>
      </c>
      <c r="B22" t="s">
        <v>37</v>
      </c>
      <c r="C22">
        <v>30</v>
      </c>
      <c r="D22">
        <v>28</v>
      </c>
      <c r="E22">
        <v>23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1</v>
      </c>
      <c r="O22">
        <v>0</v>
      </c>
    </row>
    <row r="23" spans="1:15" x14ac:dyDescent="0.25">
      <c r="A23" t="s">
        <v>35</v>
      </c>
      <c r="B23" t="s">
        <v>38</v>
      </c>
      <c r="C23">
        <v>42</v>
      </c>
      <c r="D23">
        <v>36</v>
      </c>
      <c r="E23">
        <v>32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6</v>
      </c>
      <c r="M23">
        <v>0</v>
      </c>
      <c r="N23">
        <v>5</v>
      </c>
      <c r="O23">
        <v>0</v>
      </c>
    </row>
    <row r="24" spans="1:15" x14ac:dyDescent="0.25">
      <c r="A24" t="s">
        <v>35</v>
      </c>
      <c r="B24" t="s">
        <v>39</v>
      </c>
      <c r="C24">
        <v>40</v>
      </c>
      <c r="D24">
        <v>40</v>
      </c>
      <c r="E24">
        <v>30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t="s">
        <v>35</v>
      </c>
      <c r="B25" t="s">
        <v>40</v>
      </c>
      <c r="C25">
        <v>1457</v>
      </c>
      <c r="D25">
        <v>1254</v>
      </c>
      <c r="E25">
        <v>609</v>
      </c>
      <c r="F25">
        <v>572</v>
      </c>
      <c r="G25">
        <v>13</v>
      </c>
      <c r="H25">
        <v>86</v>
      </c>
      <c r="I25">
        <v>29</v>
      </c>
      <c r="J25">
        <v>56</v>
      </c>
      <c r="K25">
        <v>1</v>
      </c>
      <c r="L25">
        <v>117</v>
      </c>
      <c r="M25">
        <v>26</v>
      </c>
      <c r="N25">
        <v>99</v>
      </c>
      <c r="O25">
        <v>2</v>
      </c>
    </row>
    <row r="26" spans="1:15" x14ac:dyDescent="0.25">
      <c r="A26" t="s">
        <v>35</v>
      </c>
      <c r="B26" t="s">
        <v>41</v>
      </c>
      <c r="C26">
        <v>1274</v>
      </c>
      <c r="D26">
        <v>855</v>
      </c>
      <c r="E26">
        <v>500</v>
      </c>
      <c r="F26">
        <v>342</v>
      </c>
      <c r="G26">
        <v>13</v>
      </c>
      <c r="H26">
        <v>59</v>
      </c>
      <c r="I26">
        <v>18</v>
      </c>
      <c r="J26">
        <v>40</v>
      </c>
      <c r="K26">
        <v>1</v>
      </c>
      <c r="L26">
        <v>360</v>
      </c>
      <c r="M26">
        <v>158</v>
      </c>
      <c r="N26">
        <v>198</v>
      </c>
      <c r="O26">
        <v>4</v>
      </c>
    </row>
    <row r="27" spans="1:15" x14ac:dyDescent="0.25">
      <c r="A27" t="s">
        <v>35</v>
      </c>
      <c r="B27" t="s">
        <v>42</v>
      </c>
      <c r="C27">
        <v>1759</v>
      </c>
      <c r="D27">
        <v>620</v>
      </c>
      <c r="E27">
        <v>375</v>
      </c>
      <c r="F27">
        <v>232</v>
      </c>
      <c r="G27">
        <v>13</v>
      </c>
      <c r="H27">
        <v>18</v>
      </c>
      <c r="I27">
        <v>5</v>
      </c>
      <c r="J27">
        <v>11</v>
      </c>
      <c r="K27">
        <v>2</v>
      </c>
      <c r="L27">
        <v>1137</v>
      </c>
      <c r="M27">
        <v>606</v>
      </c>
      <c r="N27">
        <v>497</v>
      </c>
      <c r="O27">
        <v>18</v>
      </c>
    </row>
    <row r="28" spans="1:15" x14ac:dyDescent="0.25">
      <c r="A28" t="s">
        <v>35</v>
      </c>
      <c r="B28" t="s">
        <v>43</v>
      </c>
      <c r="C28">
        <v>2086</v>
      </c>
      <c r="D28">
        <v>738</v>
      </c>
      <c r="E28">
        <v>145</v>
      </c>
      <c r="F28">
        <v>538</v>
      </c>
      <c r="G28">
        <v>55</v>
      </c>
      <c r="H28">
        <v>23</v>
      </c>
      <c r="I28">
        <v>3</v>
      </c>
      <c r="J28">
        <v>16</v>
      </c>
      <c r="K28">
        <v>4</v>
      </c>
      <c r="L28">
        <v>1325</v>
      </c>
      <c r="M28">
        <v>461</v>
      </c>
      <c r="N28">
        <v>801</v>
      </c>
      <c r="O28">
        <v>63</v>
      </c>
    </row>
    <row r="29" spans="1:15" x14ac:dyDescent="0.25">
      <c r="A29" t="s">
        <v>44</v>
      </c>
      <c r="B29" t="s">
        <v>45</v>
      </c>
      <c r="C29">
        <f t="shared" ref="C29:C48" si="0">D29+H29+L29</f>
        <v>594</v>
      </c>
      <c r="D29">
        <v>159</v>
      </c>
      <c r="E29">
        <v>69</v>
      </c>
      <c r="F29">
        <v>89</v>
      </c>
      <c r="G29">
        <v>1</v>
      </c>
      <c r="H29">
        <v>12</v>
      </c>
      <c r="I29">
        <v>3</v>
      </c>
      <c r="J29">
        <v>9</v>
      </c>
      <c r="K29">
        <v>0</v>
      </c>
      <c r="L29">
        <v>423</v>
      </c>
      <c r="M29">
        <v>179</v>
      </c>
      <c r="N29">
        <v>244</v>
      </c>
      <c r="O29">
        <v>0</v>
      </c>
    </row>
    <row r="30" spans="1:15" x14ac:dyDescent="0.25">
      <c r="A30" t="s">
        <v>44</v>
      </c>
      <c r="B30" t="s">
        <v>46</v>
      </c>
      <c r="C30">
        <f t="shared" si="0"/>
        <v>89</v>
      </c>
      <c r="D30">
        <v>17</v>
      </c>
      <c r="E30">
        <v>9</v>
      </c>
      <c r="F30">
        <v>8</v>
      </c>
      <c r="G30">
        <v>0</v>
      </c>
      <c r="H30">
        <v>4</v>
      </c>
      <c r="I30">
        <v>0</v>
      </c>
      <c r="J30">
        <v>3</v>
      </c>
      <c r="K30">
        <v>1</v>
      </c>
      <c r="L30">
        <v>68</v>
      </c>
      <c r="M30">
        <v>26</v>
      </c>
      <c r="N30">
        <v>42</v>
      </c>
      <c r="O30">
        <v>0</v>
      </c>
    </row>
    <row r="31" spans="1:15" x14ac:dyDescent="0.25">
      <c r="A31" t="s">
        <v>44</v>
      </c>
      <c r="B31" t="s">
        <v>47</v>
      </c>
      <c r="C31">
        <f t="shared" si="0"/>
        <v>86</v>
      </c>
      <c r="D31">
        <v>22</v>
      </c>
      <c r="E31">
        <v>7</v>
      </c>
      <c r="F31">
        <v>15</v>
      </c>
      <c r="G31">
        <v>0</v>
      </c>
      <c r="H31">
        <v>3</v>
      </c>
      <c r="I31">
        <v>1</v>
      </c>
      <c r="J31">
        <v>2</v>
      </c>
      <c r="K31">
        <v>0</v>
      </c>
      <c r="L31">
        <v>61</v>
      </c>
      <c r="M31">
        <v>25</v>
      </c>
      <c r="N31">
        <v>36</v>
      </c>
      <c r="O31">
        <v>0</v>
      </c>
    </row>
    <row r="32" spans="1:15" x14ac:dyDescent="0.25">
      <c r="A32" t="s">
        <v>44</v>
      </c>
      <c r="B32" t="s">
        <v>48</v>
      </c>
      <c r="C32">
        <f t="shared" si="0"/>
        <v>27</v>
      </c>
      <c r="D32">
        <v>4</v>
      </c>
      <c r="E32">
        <v>1</v>
      </c>
      <c r="F32">
        <v>3</v>
      </c>
      <c r="G32">
        <v>0</v>
      </c>
      <c r="H32">
        <v>3</v>
      </c>
      <c r="I32">
        <v>1</v>
      </c>
      <c r="J32">
        <v>2</v>
      </c>
      <c r="K32">
        <v>0</v>
      </c>
      <c r="L32">
        <v>20</v>
      </c>
      <c r="M32">
        <v>9</v>
      </c>
      <c r="N32">
        <v>11</v>
      </c>
      <c r="O32">
        <v>0</v>
      </c>
    </row>
    <row r="33" spans="1:15" x14ac:dyDescent="0.25">
      <c r="A33" t="s">
        <v>44</v>
      </c>
      <c r="B33" t="s">
        <v>49</v>
      </c>
      <c r="C33">
        <f t="shared" si="0"/>
        <v>148</v>
      </c>
      <c r="D33">
        <v>117</v>
      </c>
      <c r="E33">
        <v>84</v>
      </c>
      <c r="F33">
        <v>30</v>
      </c>
      <c r="G33">
        <v>3</v>
      </c>
      <c r="H33">
        <v>9</v>
      </c>
      <c r="I33">
        <v>1</v>
      </c>
      <c r="J33">
        <v>8</v>
      </c>
      <c r="K33">
        <v>0</v>
      </c>
      <c r="L33">
        <v>22</v>
      </c>
      <c r="M33">
        <v>10</v>
      </c>
      <c r="N33">
        <v>12</v>
      </c>
      <c r="O33">
        <v>0</v>
      </c>
    </row>
    <row r="34" spans="1:15" x14ac:dyDescent="0.25">
      <c r="A34" t="s">
        <v>44</v>
      </c>
      <c r="B34" t="s">
        <v>50</v>
      </c>
      <c r="C34">
        <f t="shared" si="0"/>
        <v>135</v>
      </c>
      <c r="D34">
        <v>47</v>
      </c>
      <c r="E34">
        <v>22</v>
      </c>
      <c r="F34">
        <v>25</v>
      </c>
      <c r="G34">
        <v>0</v>
      </c>
      <c r="H34">
        <v>2</v>
      </c>
      <c r="I34">
        <v>0</v>
      </c>
      <c r="J34">
        <v>2</v>
      </c>
      <c r="K34">
        <v>0</v>
      </c>
      <c r="L34">
        <v>86</v>
      </c>
      <c r="M34">
        <v>56</v>
      </c>
      <c r="N34">
        <v>30</v>
      </c>
      <c r="O34">
        <v>0</v>
      </c>
    </row>
    <row r="35" spans="1:15" x14ac:dyDescent="0.25">
      <c r="A35" t="s">
        <v>44</v>
      </c>
      <c r="B35" t="s">
        <v>51</v>
      </c>
      <c r="C35">
        <f t="shared" si="0"/>
        <v>33</v>
      </c>
      <c r="D35">
        <v>10</v>
      </c>
      <c r="E35">
        <v>6</v>
      </c>
      <c r="F35">
        <v>4</v>
      </c>
      <c r="G35">
        <v>0</v>
      </c>
      <c r="H35">
        <v>1</v>
      </c>
      <c r="I35">
        <v>0</v>
      </c>
      <c r="J35">
        <v>1</v>
      </c>
      <c r="K35">
        <v>0</v>
      </c>
      <c r="L35">
        <v>22</v>
      </c>
      <c r="M35">
        <v>9</v>
      </c>
      <c r="N35">
        <v>12</v>
      </c>
      <c r="O35">
        <v>1</v>
      </c>
    </row>
    <row r="36" spans="1:15" x14ac:dyDescent="0.25">
      <c r="A36" t="s">
        <v>44</v>
      </c>
      <c r="B36" t="s">
        <v>52</v>
      </c>
      <c r="C36">
        <f t="shared" si="0"/>
        <v>440</v>
      </c>
      <c r="D36">
        <v>137</v>
      </c>
      <c r="E36">
        <v>56</v>
      </c>
      <c r="F36">
        <v>80</v>
      </c>
      <c r="G36">
        <v>1</v>
      </c>
      <c r="H36">
        <v>5</v>
      </c>
      <c r="I36">
        <v>2</v>
      </c>
      <c r="J36">
        <v>3</v>
      </c>
      <c r="K36">
        <v>0</v>
      </c>
      <c r="L36">
        <v>298</v>
      </c>
      <c r="M36">
        <v>123</v>
      </c>
      <c r="N36">
        <v>175</v>
      </c>
      <c r="O36">
        <v>0</v>
      </c>
    </row>
    <row r="37" spans="1:15" x14ac:dyDescent="0.25">
      <c r="A37" t="s">
        <v>44</v>
      </c>
      <c r="B37" t="s">
        <v>53</v>
      </c>
      <c r="C37">
        <f t="shared" si="0"/>
        <v>1803</v>
      </c>
      <c r="D37">
        <v>355</v>
      </c>
      <c r="E37">
        <v>84</v>
      </c>
      <c r="F37">
        <v>267</v>
      </c>
      <c r="G37">
        <v>4</v>
      </c>
      <c r="H37">
        <v>17</v>
      </c>
      <c r="I37">
        <v>1</v>
      </c>
      <c r="J37">
        <v>14</v>
      </c>
      <c r="K37">
        <v>2</v>
      </c>
      <c r="L37">
        <v>1431</v>
      </c>
      <c r="M37">
        <v>758</v>
      </c>
      <c r="N37">
        <v>673</v>
      </c>
      <c r="O37">
        <v>0</v>
      </c>
    </row>
    <row r="38" spans="1:15" x14ac:dyDescent="0.25">
      <c r="A38" t="s">
        <v>54</v>
      </c>
      <c r="B38" t="s">
        <v>55</v>
      </c>
      <c r="C38">
        <f t="shared" si="0"/>
        <v>2588</v>
      </c>
      <c r="D38">
        <f t="shared" ref="D38:D48" si="1">E38+F38+G38</f>
        <v>1972</v>
      </c>
      <c r="E38">
        <v>1737</v>
      </c>
      <c r="F38">
        <v>201</v>
      </c>
      <c r="G38">
        <v>34</v>
      </c>
      <c r="H38">
        <f t="shared" ref="H38:H49" si="2">I38+J38+K38</f>
        <v>174</v>
      </c>
      <c r="I38">
        <v>127</v>
      </c>
      <c r="J38">
        <v>45</v>
      </c>
      <c r="K38">
        <v>2</v>
      </c>
      <c r="L38">
        <f>M38+N38+O38</f>
        <v>442</v>
      </c>
      <c r="M38">
        <v>234</v>
      </c>
      <c r="N38">
        <v>206</v>
      </c>
      <c r="O38">
        <v>2</v>
      </c>
    </row>
    <row r="39" spans="1:15" x14ac:dyDescent="0.25">
      <c r="A39" t="s">
        <v>54</v>
      </c>
      <c r="B39" t="s">
        <v>56</v>
      </c>
      <c r="C39">
        <f t="shared" si="0"/>
        <v>1033</v>
      </c>
      <c r="D39">
        <f t="shared" si="1"/>
        <v>806</v>
      </c>
      <c r="E39">
        <v>721</v>
      </c>
      <c r="F39">
        <v>78</v>
      </c>
      <c r="G39">
        <v>7</v>
      </c>
      <c r="H39">
        <f t="shared" si="2"/>
        <v>177</v>
      </c>
      <c r="I39">
        <v>126</v>
      </c>
      <c r="J39">
        <v>49</v>
      </c>
      <c r="K39">
        <v>2</v>
      </c>
      <c r="L39">
        <f>M39+N39+O39</f>
        <v>50</v>
      </c>
      <c r="M39">
        <v>17</v>
      </c>
      <c r="N39">
        <v>33</v>
      </c>
      <c r="O39">
        <v>0</v>
      </c>
    </row>
    <row r="40" spans="1:15" x14ac:dyDescent="0.25">
      <c r="A40" t="s">
        <v>54</v>
      </c>
      <c r="B40" t="s">
        <v>57</v>
      </c>
      <c r="C40">
        <f t="shared" si="0"/>
        <v>1438</v>
      </c>
      <c r="D40">
        <f t="shared" si="1"/>
        <v>374</v>
      </c>
      <c r="E40">
        <v>295</v>
      </c>
      <c r="F40">
        <v>75</v>
      </c>
      <c r="G40">
        <v>4</v>
      </c>
      <c r="H40">
        <f t="shared" si="2"/>
        <v>22</v>
      </c>
      <c r="I40">
        <v>21</v>
      </c>
      <c r="J40">
        <v>1</v>
      </c>
      <c r="K40">
        <v>0</v>
      </c>
      <c r="L40">
        <f>M40+N40+O40</f>
        <v>1042</v>
      </c>
      <c r="M40">
        <v>696</v>
      </c>
      <c r="N40">
        <v>336</v>
      </c>
      <c r="O40">
        <v>10</v>
      </c>
    </row>
    <row r="41" spans="1:15" x14ac:dyDescent="0.25">
      <c r="A41" t="s">
        <v>54</v>
      </c>
      <c r="B41" t="s">
        <v>58</v>
      </c>
      <c r="C41">
        <f t="shared" si="0"/>
        <v>3966</v>
      </c>
      <c r="D41">
        <f t="shared" si="1"/>
        <v>786</v>
      </c>
      <c r="E41">
        <v>543</v>
      </c>
      <c r="F41">
        <v>174</v>
      </c>
      <c r="G41">
        <v>69</v>
      </c>
      <c r="H41">
        <f t="shared" si="2"/>
        <v>2</v>
      </c>
      <c r="I41">
        <v>1</v>
      </c>
      <c r="J41">
        <v>1</v>
      </c>
      <c r="K41">
        <v>0</v>
      </c>
      <c r="L41">
        <f>M41+N41+O41</f>
        <v>3178</v>
      </c>
      <c r="M41">
        <v>1815</v>
      </c>
      <c r="N41">
        <v>1165</v>
      </c>
      <c r="O41">
        <v>198</v>
      </c>
    </row>
    <row r="42" spans="1:15" x14ac:dyDescent="0.25">
      <c r="A42" t="s">
        <v>59</v>
      </c>
      <c r="B42" t="s">
        <v>60</v>
      </c>
      <c r="C42">
        <f t="shared" si="0"/>
        <v>328</v>
      </c>
      <c r="D42">
        <f t="shared" si="1"/>
        <v>312</v>
      </c>
      <c r="E42">
        <v>261</v>
      </c>
      <c r="F42">
        <v>51</v>
      </c>
      <c r="G42">
        <v>0</v>
      </c>
      <c r="H42">
        <f t="shared" si="2"/>
        <v>16</v>
      </c>
      <c r="I42">
        <v>12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59</v>
      </c>
      <c r="B43" t="s">
        <v>62</v>
      </c>
      <c r="C43">
        <f t="shared" si="0"/>
        <v>30</v>
      </c>
      <c r="D43">
        <f t="shared" si="1"/>
        <v>30</v>
      </c>
      <c r="E43">
        <v>25</v>
      </c>
      <c r="F43">
        <v>3</v>
      </c>
      <c r="G43">
        <v>2</v>
      </c>
      <c r="H43">
        <f t="shared" si="2"/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59</v>
      </c>
      <c r="B44" t="s">
        <v>63</v>
      </c>
      <c r="C44">
        <f t="shared" si="0"/>
        <v>22</v>
      </c>
      <c r="D44">
        <f t="shared" si="1"/>
        <v>22</v>
      </c>
      <c r="E44">
        <v>18</v>
      </c>
      <c r="F44">
        <v>4</v>
      </c>
      <c r="G44">
        <v>0</v>
      </c>
      <c r="H44">
        <f t="shared" si="2"/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59</v>
      </c>
      <c r="B45" t="s">
        <v>64</v>
      </c>
      <c r="C45">
        <f t="shared" si="0"/>
        <v>9</v>
      </c>
      <c r="D45">
        <f t="shared" si="1"/>
        <v>8</v>
      </c>
      <c r="E45">
        <v>7</v>
      </c>
      <c r="F45">
        <v>1</v>
      </c>
      <c r="G45">
        <v>0</v>
      </c>
      <c r="H45">
        <f t="shared" si="2"/>
        <v>0</v>
      </c>
      <c r="I45">
        <v>0</v>
      </c>
      <c r="J45">
        <v>0</v>
      </c>
      <c r="K45">
        <v>0</v>
      </c>
      <c r="L45">
        <f>M45+N45+O45</f>
        <v>1</v>
      </c>
      <c r="M45">
        <v>0</v>
      </c>
      <c r="N45">
        <v>1</v>
      </c>
      <c r="O45">
        <v>0</v>
      </c>
    </row>
    <row r="46" spans="1:15" x14ac:dyDescent="0.25">
      <c r="A46" t="s">
        <v>59</v>
      </c>
      <c r="B46" t="s">
        <v>65</v>
      </c>
      <c r="C46">
        <f t="shared" si="0"/>
        <v>205</v>
      </c>
      <c r="D46">
        <f t="shared" si="1"/>
        <v>186</v>
      </c>
      <c r="E46">
        <v>140</v>
      </c>
      <c r="F46">
        <v>46</v>
      </c>
      <c r="G46">
        <v>0</v>
      </c>
      <c r="H46">
        <f t="shared" si="2"/>
        <v>0</v>
      </c>
      <c r="I46">
        <v>0</v>
      </c>
      <c r="J46">
        <v>0</v>
      </c>
      <c r="K46">
        <v>0</v>
      </c>
      <c r="L46">
        <f>M46+N46+O46</f>
        <v>19</v>
      </c>
      <c r="M46">
        <v>4</v>
      </c>
      <c r="N46">
        <v>15</v>
      </c>
      <c r="O46">
        <v>0</v>
      </c>
    </row>
    <row r="47" spans="1:15" x14ac:dyDescent="0.25">
      <c r="A47" t="s">
        <v>59</v>
      </c>
      <c r="B47" t="s">
        <v>66</v>
      </c>
      <c r="C47">
        <f t="shared" si="0"/>
        <v>194</v>
      </c>
      <c r="D47">
        <f t="shared" si="1"/>
        <v>172</v>
      </c>
      <c r="E47">
        <v>157</v>
      </c>
      <c r="F47">
        <v>15</v>
      </c>
      <c r="G47">
        <v>0</v>
      </c>
      <c r="H47">
        <f t="shared" si="2"/>
        <v>0</v>
      </c>
      <c r="I47">
        <v>0</v>
      </c>
      <c r="J47">
        <v>0</v>
      </c>
      <c r="K47">
        <v>0</v>
      </c>
      <c r="L47">
        <f>M47+N47+O47</f>
        <v>22</v>
      </c>
      <c r="M47">
        <v>8</v>
      </c>
      <c r="N47">
        <v>14</v>
      </c>
      <c r="O47">
        <v>0</v>
      </c>
    </row>
    <row r="48" spans="1:15" x14ac:dyDescent="0.25">
      <c r="A48" t="s">
        <v>59</v>
      </c>
      <c r="B48" t="s">
        <v>67</v>
      </c>
      <c r="C48">
        <f t="shared" si="0"/>
        <v>27</v>
      </c>
      <c r="D48">
        <f t="shared" si="1"/>
        <v>27</v>
      </c>
      <c r="E48">
        <v>26</v>
      </c>
      <c r="F48">
        <v>1</v>
      </c>
      <c r="G48">
        <v>0</v>
      </c>
      <c r="H48">
        <f t="shared" si="2"/>
        <v>0</v>
      </c>
      <c r="I48">
        <v>0</v>
      </c>
      <c r="J48">
        <v>0</v>
      </c>
      <c r="K48">
        <v>0</v>
      </c>
      <c r="L48">
        <f>M48+N48+O48</f>
        <v>0</v>
      </c>
      <c r="M48">
        <v>0</v>
      </c>
      <c r="N48">
        <v>0</v>
      </c>
      <c r="O48">
        <v>0</v>
      </c>
    </row>
    <row r="49" spans="1:15" x14ac:dyDescent="0.25">
      <c r="A49" t="s">
        <v>68</v>
      </c>
      <c r="B49" t="s">
        <v>69</v>
      </c>
      <c r="C49">
        <v>54801</v>
      </c>
      <c r="D49">
        <v>54719</v>
      </c>
      <c r="E49">
        <v>53118</v>
      </c>
      <c r="F49">
        <v>1601</v>
      </c>
      <c r="G49">
        <v>0</v>
      </c>
      <c r="H49">
        <f t="shared" si="2"/>
        <v>0</v>
      </c>
      <c r="I49">
        <v>0</v>
      </c>
      <c r="J49">
        <v>0</v>
      </c>
      <c r="K49">
        <v>0</v>
      </c>
      <c r="L49">
        <v>82</v>
      </c>
      <c r="M49">
        <v>43</v>
      </c>
      <c r="N49">
        <v>39</v>
      </c>
      <c r="O49">
        <v>0</v>
      </c>
    </row>
    <row r="50" spans="1:15" x14ac:dyDescent="0.25">
      <c r="A50" t="s">
        <v>68</v>
      </c>
      <c r="B50" t="s">
        <v>70</v>
      </c>
      <c r="C50">
        <v>11369</v>
      </c>
      <c r="D50">
        <v>3092</v>
      </c>
      <c r="E50">
        <v>2781</v>
      </c>
      <c r="F50">
        <v>59</v>
      </c>
      <c r="G50">
        <v>252</v>
      </c>
      <c r="H50">
        <v>116</v>
      </c>
      <c r="I50">
        <v>104</v>
      </c>
      <c r="J50">
        <v>10</v>
      </c>
      <c r="K50">
        <v>2</v>
      </c>
      <c r="L50">
        <v>8161</v>
      </c>
      <c r="M50">
        <v>6759</v>
      </c>
      <c r="N50">
        <v>247</v>
      </c>
      <c r="O50">
        <v>1155</v>
      </c>
    </row>
    <row r="51" spans="1:15" x14ac:dyDescent="0.25">
      <c r="A51" t="s">
        <v>68</v>
      </c>
      <c r="B51" t="s">
        <v>71</v>
      </c>
      <c r="C51">
        <v>1509</v>
      </c>
      <c r="D51">
        <v>716</v>
      </c>
      <c r="E51">
        <v>653</v>
      </c>
      <c r="F51">
        <v>54</v>
      </c>
      <c r="G51">
        <v>9</v>
      </c>
      <c r="H51">
        <v>109</v>
      </c>
      <c r="I51">
        <v>94</v>
      </c>
      <c r="J51">
        <v>15</v>
      </c>
      <c r="K51">
        <v>0</v>
      </c>
      <c r="L51">
        <v>684</v>
      </c>
      <c r="M51">
        <v>558</v>
      </c>
      <c r="N51">
        <v>124</v>
      </c>
      <c r="O51">
        <v>2</v>
      </c>
    </row>
    <row r="52" spans="1:15" x14ac:dyDescent="0.25">
      <c r="A52" t="s">
        <v>68</v>
      </c>
      <c r="B52" t="s">
        <v>72</v>
      </c>
      <c r="C52">
        <v>5194</v>
      </c>
      <c r="D52">
        <v>2971</v>
      </c>
      <c r="E52">
        <v>2740</v>
      </c>
      <c r="F52">
        <v>191</v>
      </c>
      <c r="G52">
        <v>40</v>
      </c>
      <c r="H52">
        <v>1019</v>
      </c>
      <c r="I52">
        <v>883</v>
      </c>
      <c r="J52">
        <v>114</v>
      </c>
      <c r="K52">
        <v>22</v>
      </c>
      <c r="L52">
        <v>1204</v>
      </c>
      <c r="M52">
        <v>1013</v>
      </c>
      <c r="N52">
        <v>177</v>
      </c>
      <c r="O52">
        <v>14</v>
      </c>
    </row>
    <row r="53" spans="1:15" x14ac:dyDescent="0.25">
      <c r="A53" t="s">
        <v>68</v>
      </c>
      <c r="B53" t="s">
        <v>73</v>
      </c>
      <c r="C53">
        <v>2816</v>
      </c>
      <c r="D53">
        <v>938</v>
      </c>
      <c r="E53">
        <v>828</v>
      </c>
      <c r="F53">
        <v>96</v>
      </c>
      <c r="G53">
        <v>14</v>
      </c>
      <c r="H53">
        <v>731</v>
      </c>
      <c r="I53">
        <v>518</v>
      </c>
      <c r="J53">
        <v>159</v>
      </c>
      <c r="K53">
        <v>54</v>
      </c>
      <c r="L53">
        <v>1147</v>
      </c>
      <c r="M53">
        <v>865</v>
      </c>
      <c r="N53">
        <v>277</v>
      </c>
      <c r="O53">
        <v>5</v>
      </c>
    </row>
    <row r="54" spans="1:15" x14ac:dyDescent="0.25">
      <c r="A54" t="s">
        <v>68</v>
      </c>
      <c r="B54" t="s">
        <v>74</v>
      </c>
      <c r="C54">
        <v>8245</v>
      </c>
      <c r="D54">
        <v>2960</v>
      </c>
      <c r="E54">
        <v>2385</v>
      </c>
      <c r="F54">
        <v>444</v>
      </c>
      <c r="G54">
        <v>131</v>
      </c>
      <c r="H54">
        <v>947</v>
      </c>
      <c r="I54">
        <v>653</v>
      </c>
      <c r="J54">
        <v>264</v>
      </c>
      <c r="K54">
        <v>30</v>
      </c>
      <c r="L54">
        <v>4338</v>
      </c>
      <c r="M54">
        <v>3211</v>
      </c>
      <c r="N54">
        <v>931</v>
      </c>
      <c r="O54">
        <v>196</v>
      </c>
    </row>
    <row r="55" spans="1:15" x14ac:dyDescent="0.25">
      <c r="A55" t="s">
        <v>68</v>
      </c>
      <c r="B55" t="s">
        <v>75</v>
      </c>
      <c r="C55">
        <v>1579</v>
      </c>
      <c r="D55">
        <v>541</v>
      </c>
      <c r="E55">
        <v>383</v>
      </c>
      <c r="F55">
        <v>149</v>
      </c>
      <c r="G55">
        <v>9</v>
      </c>
      <c r="H55">
        <v>835</v>
      </c>
      <c r="I55">
        <v>432</v>
      </c>
      <c r="J55">
        <v>277</v>
      </c>
      <c r="K55">
        <v>126</v>
      </c>
      <c r="L55">
        <v>201</v>
      </c>
      <c r="M55">
        <v>133</v>
      </c>
      <c r="N55">
        <v>66</v>
      </c>
      <c r="O55">
        <v>4</v>
      </c>
    </row>
    <row r="56" spans="1:15" x14ac:dyDescent="0.25">
      <c r="A56" t="s">
        <v>68</v>
      </c>
      <c r="B56" t="s">
        <v>76</v>
      </c>
      <c r="C56">
        <v>2280</v>
      </c>
      <c r="D56">
        <v>2196</v>
      </c>
      <c r="E56">
        <v>1876</v>
      </c>
      <c r="F56">
        <v>295</v>
      </c>
      <c r="G56">
        <v>25</v>
      </c>
      <c r="H56">
        <v>84</v>
      </c>
      <c r="I56">
        <v>60</v>
      </c>
      <c r="J56">
        <v>19</v>
      </c>
      <c r="K56">
        <v>5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t="s">
        <v>77</v>
      </c>
      <c r="B57" t="s">
        <v>69</v>
      </c>
      <c r="C57">
        <v>59139</v>
      </c>
      <c r="D57">
        <v>58938</v>
      </c>
      <c r="E57">
        <v>56150</v>
      </c>
      <c r="F57">
        <v>2788</v>
      </c>
      <c r="G57">
        <v>0</v>
      </c>
      <c r="H57">
        <v>0</v>
      </c>
      <c r="I57">
        <v>0</v>
      </c>
      <c r="J57">
        <v>0</v>
      </c>
      <c r="K57">
        <v>0</v>
      </c>
      <c r="L57">
        <v>201</v>
      </c>
      <c r="M57">
        <v>63</v>
      </c>
      <c r="N57">
        <v>132</v>
      </c>
      <c r="O57">
        <v>0</v>
      </c>
    </row>
    <row r="58" spans="1:15" x14ac:dyDescent="0.25">
      <c r="A58" t="s">
        <v>77</v>
      </c>
      <c r="B58" t="s">
        <v>78</v>
      </c>
      <c r="C58">
        <v>5859</v>
      </c>
      <c r="D58">
        <v>3587</v>
      </c>
      <c r="E58">
        <v>3137</v>
      </c>
      <c r="F58">
        <v>136</v>
      </c>
      <c r="G58">
        <v>314</v>
      </c>
      <c r="H58">
        <v>97</v>
      </c>
      <c r="I58">
        <v>75</v>
      </c>
      <c r="J58">
        <v>18</v>
      </c>
      <c r="K58">
        <v>4</v>
      </c>
      <c r="L58">
        <v>2175</v>
      </c>
      <c r="M58">
        <v>1756</v>
      </c>
      <c r="N58">
        <v>297</v>
      </c>
      <c r="O58">
        <v>122</v>
      </c>
    </row>
    <row r="59" spans="1:15" x14ac:dyDescent="0.25">
      <c r="A59" t="s">
        <v>77</v>
      </c>
      <c r="B59" t="s">
        <v>79</v>
      </c>
      <c r="C59">
        <v>1722</v>
      </c>
      <c r="D59">
        <v>525</v>
      </c>
      <c r="E59">
        <v>414</v>
      </c>
      <c r="F59">
        <v>99</v>
      </c>
      <c r="G59">
        <v>12</v>
      </c>
      <c r="H59">
        <v>33</v>
      </c>
      <c r="I59">
        <v>22</v>
      </c>
      <c r="J59">
        <v>9</v>
      </c>
      <c r="K59">
        <v>2</v>
      </c>
      <c r="L59">
        <v>1164</v>
      </c>
      <c r="M59">
        <v>811</v>
      </c>
      <c r="N59">
        <v>352</v>
      </c>
      <c r="O59">
        <v>1</v>
      </c>
    </row>
    <row r="60" spans="1:15" x14ac:dyDescent="0.25">
      <c r="A60" t="s">
        <v>77</v>
      </c>
      <c r="B60" t="s">
        <v>80</v>
      </c>
      <c r="C60">
        <v>9171</v>
      </c>
      <c r="D60">
        <v>4116</v>
      </c>
      <c r="E60">
        <v>3442</v>
      </c>
      <c r="F60">
        <v>539</v>
      </c>
      <c r="G60">
        <v>135</v>
      </c>
      <c r="H60">
        <v>388</v>
      </c>
      <c r="I60">
        <v>276</v>
      </c>
      <c r="J60">
        <v>108</v>
      </c>
      <c r="K60">
        <v>4</v>
      </c>
      <c r="L60">
        <v>4667</v>
      </c>
      <c r="M60">
        <v>2773</v>
      </c>
      <c r="N60">
        <v>1755</v>
      </c>
      <c r="O60">
        <v>139</v>
      </c>
    </row>
    <row r="61" spans="1:15" x14ac:dyDescent="0.25">
      <c r="A61" t="s">
        <v>77</v>
      </c>
      <c r="B61" t="s">
        <v>81</v>
      </c>
      <c r="C61">
        <v>3398</v>
      </c>
      <c r="D61">
        <v>901</v>
      </c>
      <c r="E61">
        <v>360</v>
      </c>
      <c r="F61">
        <v>532</v>
      </c>
      <c r="G61">
        <v>9</v>
      </c>
      <c r="H61">
        <v>56</v>
      </c>
      <c r="I61">
        <v>9</v>
      </c>
      <c r="J61">
        <v>44</v>
      </c>
      <c r="K61">
        <v>3</v>
      </c>
      <c r="L61">
        <v>2441</v>
      </c>
      <c r="M61">
        <v>1197</v>
      </c>
      <c r="N61">
        <v>1243</v>
      </c>
      <c r="O61">
        <v>1</v>
      </c>
    </row>
    <row r="62" spans="1:15" x14ac:dyDescent="0.25">
      <c r="A62" t="s">
        <v>77</v>
      </c>
      <c r="B62" t="s">
        <v>82</v>
      </c>
      <c r="C62">
        <v>6738</v>
      </c>
      <c r="D62">
        <v>3620</v>
      </c>
      <c r="E62">
        <v>1800</v>
      </c>
      <c r="F62">
        <v>1719</v>
      </c>
      <c r="G62">
        <v>101</v>
      </c>
      <c r="H62">
        <v>186</v>
      </c>
      <c r="I62">
        <v>55</v>
      </c>
      <c r="J62">
        <v>123</v>
      </c>
      <c r="K62">
        <v>8</v>
      </c>
      <c r="L62">
        <v>2932</v>
      </c>
      <c r="M62">
        <v>1260</v>
      </c>
      <c r="N62">
        <v>1592</v>
      </c>
      <c r="O62">
        <v>80</v>
      </c>
    </row>
    <row r="63" spans="1:15" x14ac:dyDescent="0.25">
      <c r="A63" t="s">
        <v>77</v>
      </c>
      <c r="B63" t="s">
        <v>83</v>
      </c>
      <c r="C63">
        <v>386</v>
      </c>
      <c r="D63">
        <v>304</v>
      </c>
      <c r="E63">
        <v>55</v>
      </c>
      <c r="F63">
        <v>249</v>
      </c>
      <c r="H63">
        <v>55</v>
      </c>
      <c r="I63">
        <v>2</v>
      </c>
      <c r="J63">
        <v>53</v>
      </c>
      <c r="K63">
        <v>0</v>
      </c>
      <c r="L63">
        <v>27</v>
      </c>
      <c r="M63">
        <v>2</v>
      </c>
      <c r="N63">
        <v>25</v>
      </c>
      <c r="O6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zoomScaleNormal="100" workbookViewId="0">
      <selection activeCell="X38" sqref="X38"/>
    </sheetView>
  </sheetViews>
  <sheetFormatPr defaultRowHeight="15" x14ac:dyDescent="0.25"/>
  <cols>
    <col min="1" max="20" width="10.85546875"/>
    <col min="21" max="23" width="10.85546875" style="3"/>
    <col min="24" max="1025" width="10.85546875"/>
  </cols>
  <sheetData>
    <row r="1" spans="1:24" x14ac:dyDescent="0.25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P1" t="s">
        <v>2</v>
      </c>
      <c r="Q1" t="s">
        <v>3</v>
      </c>
      <c r="R1" t="s">
        <v>84</v>
      </c>
      <c r="S1" t="s">
        <v>85</v>
      </c>
      <c r="T1" t="s">
        <v>86</v>
      </c>
      <c r="U1" s="3" t="s">
        <v>87</v>
      </c>
      <c r="V1" s="3" t="s">
        <v>88</v>
      </c>
      <c r="W1" s="3" t="s">
        <v>89</v>
      </c>
      <c r="X1" t="s">
        <v>90</v>
      </c>
    </row>
    <row r="2" spans="1:24" x14ac:dyDescent="0.25">
      <c r="A2" s="4" t="s">
        <v>91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U2"/>
      <c r="V2"/>
      <c r="W2"/>
    </row>
    <row r="3" spans="1:24" x14ac:dyDescent="0.25">
      <c r="A3" t="s">
        <v>27</v>
      </c>
      <c r="B3">
        <v>108</v>
      </c>
      <c r="C3">
        <v>96</v>
      </c>
      <c r="D3">
        <v>26</v>
      </c>
      <c r="E3">
        <v>70</v>
      </c>
      <c r="F3">
        <v>0</v>
      </c>
      <c r="G3">
        <v>10</v>
      </c>
      <c r="H3">
        <v>0</v>
      </c>
      <c r="I3">
        <v>10</v>
      </c>
      <c r="J3">
        <v>0</v>
      </c>
      <c r="K3">
        <v>2</v>
      </c>
      <c r="L3">
        <v>0</v>
      </c>
      <c r="M3">
        <v>2</v>
      </c>
      <c r="N3">
        <v>0</v>
      </c>
      <c r="P3">
        <f t="shared" ref="P3:P8" si="0">B3-F3-J3-N3</f>
        <v>108</v>
      </c>
      <c r="Q3">
        <f t="shared" ref="Q3:R8" si="1">C3</f>
        <v>96</v>
      </c>
      <c r="R3">
        <f t="shared" si="1"/>
        <v>26</v>
      </c>
      <c r="S3">
        <f t="shared" ref="S3:T8" si="2">G3+K3</f>
        <v>12</v>
      </c>
      <c r="T3">
        <f t="shared" si="2"/>
        <v>0</v>
      </c>
      <c r="U3" s="3">
        <f t="shared" ref="U3:U8" si="3">S3/P3</f>
        <v>0.1111111111111111</v>
      </c>
      <c r="V3" s="3">
        <f t="shared" ref="V3:V8" si="4">T3/S3</f>
        <v>0</v>
      </c>
      <c r="W3" s="3">
        <f t="shared" ref="W3:W8" si="5">R3/Q3</f>
        <v>0.27083333333333331</v>
      </c>
      <c r="X3" s="5">
        <f t="shared" ref="X3:X8" si="6">W3-V3</f>
        <v>0.27083333333333331</v>
      </c>
    </row>
    <row r="4" spans="1:24" x14ac:dyDescent="0.25">
      <c r="A4" t="s">
        <v>40</v>
      </c>
      <c r="B4">
        <v>1457</v>
      </c>
      <c r="C4">
        <v>1254</v>
      </c>
      <c r="D4">
        <v>609</v>
      </c>
      <c r="E4">
        <v>572</v>
      </c>
      <c r="F4">
        <v>13</v>
      </c>
      <c r="G4">
        <v>86</v>
      </c>
      <c r="H4">
        <v>29</v>
      </c>
      <c r="I4">
        <v>56</v>
      </c>
      <c r="J4">
        <v>1</v>
      </c>
      <c r="K4">
        <v>117</v>
      </c>
      <c r="L4">
        <v>26</v>
      </c>
      <c r="M4">
        <v>99</v>
      </c>
      <c r="N4">
        <v>2</v>
      </c>
      <c r="P4">
        <f t="shared" si="0"/>
        <v>1441</v>
      </c>
      <c r="Q4">
        <f t="shared" si="1"/>
        <v>1254</v>
      </c>
      <c r="R4">
        <f t="shared" si="1"/>
        <v>609</v>
      </c>
      <c r="S4">
        <f t="shared" si="2"/>
        <v>203</v>
      </c>
      <c r="T4">
        <f t="shared" si="2"/>
        <v>55</v>
      </c>
      <c r="U4" s="3">
        <f t="shared" si="3"/>
        <v>0.14087439278278974</v>
      </c>
      <c r="V4" s="3">
        <f t="shared" si="4"/>
        <v>0.27093596059113301</v>
      </c>
      <c r="W4" s="3">
        <f t="shared" si="5"/>
        <v>0.48564593301435405</v>
      </c>
      <c r="X4" s="5">
        <f t="shared" si="6"/>
        <v>0.21470997242322104</v>
      </c>
    </row>
    <row r="5" spans="1:24" x14ac:dyDescent="0.25">
      <c r="A5" t="s">
        <v>41</v>
      </c>
      <c r="B5">
        <v>1274</v>
      </c>
      <c r="C5">
        <v>855</v>
      </c>
      <c r="D5">
        <v>500</v>
      </c>
      <c r="E5">
        <v>342</v>
      </c>
      <c r="F5">
        <v>13</v>
      </c>
      <c r="G5">
        <v>59</v>
      </c>
      <c r="H5">
        <v>18</v>
      </c>
      <c r="I5">
        <v>40</v>
      </c>
      <c r="J5">
        <v>1</v>
      </c>
      <c r="K5">
        <v>360</v>
      </c>
      <c r="L5">
        <v>158</v>
      </c>
      <c r="M5">
        <v>198</v>
      </c>
      <c r="N5">
        <v>4</v>
      </c>
      <c r="P5">
        <f t="shared" si="0"/>
        <v>1256</v>
      </c>
      <c r="Q5">
        <f t="shared" si="1"/>
        <v>855</v>
      </c>
      <c r="R5">
        <f t="shared" si="1"/>
        <v>500</v>
      </c>
      <c r="S5">
        <f t="shared" si="2"/>
        <v>419</v>
      </c>
      <c r="T5">
        <f t="shared" si="2"/>
        <v>176</v>
      </c>
      <c r="U5" s="3">
        <f t="shared" si="3"/>
        <v>0.33359872611464969</v>
      </c>
      <c r="V5" s="3">
        <f t="shared" si="4"/>
        <v>0.42004773269689738</v>
      </c>
      <c r="W5" s="3">
        <f t="shared" si="5"/>
        <v>0.58479532163742687</v>
      </c>
      <c r="X5" s="5">
        <f t="shared" si="6"/>
        <v>0.16474758894052949</v>
      </c>
    </row>
    <row r="6" spans="1:24" x14ac:dyDescent="0.25">
      <c r="A6" t="s">
        <v>42</v>
      </c>
      <c r="B6">
        <v>1759</v>
      </c>
      <c r="C6">
        <v>620</v>
      </c>
      <c r="D6">
        <v>375</v>
      </c>
      <c r="E6">
        <v>232</v>
      </c>
      <c r="F6">
        <v>13</v>
      </c>
      <c r="G6">
        <v>18</v>
      </c>
      <c r="H6">
        <v>5</v>
      </c>
      <c r="I6">
        <v>11</v>
      </c>
      <c r="J6">
        <v>2</v>
      </c>
      <c r="K6">
        <v>1137</v>
      </c>
      <c r="L6">
        <v>606</v>
      </c>
      <c r="M6">
        <v>497</v>
      </c>
      <c r="N6">
        <v>18</v>
      </c>
      <c r="P6">
        <f t="shared" si="0"/>
        <v>1726</v>
      </c>
      <c r="Q6">
        <f t="shared" si="1"/>
        <v>620</v>
      </c>
      <c r="R6">
        <f t="shared" si="1"/>
        <v>375</v>
      </c>
      <c r="S6">
        <f t="shared" si="2"/>
        <v>1155</v>
      </c>
      <c r="T6">
        <f t="shared" si="2"/>
        <v>611</v>
      </c>
      <c r="U6" s="3">
        <f t="shared" si="3"/>
        <v>0.66917728852838931</v>
      </c>
      <c r="V6" s="3">
        <f t="shared" si="4"/>
        <v>0.52900432900432903</v>
      </c>
      <c r="W6" s="3">
        <f t="shared" si="5"/>
        <v>0.60483870967741937</v>
      </c>
      <c r="X6" s="5">
        <f t="shared" si="6"/>
        <v>7.583438067309034E-2</v>
      </c>
    </row>
    <row r="7" spans="1:24" x14ac:dyDescent="0.25">
      <c r="A7" t="s">
        <v>45</v>
      </c>
      <c r="B7">
        <f>C7+G7+K7</f>
        <v>594</v>
      </c>
      <c r="C7">
        <v>159</v>
      </c>
      <c r="D7">
        <v>69</v>
      </c>
      <c r="E7">
        <v>89</v>
      </c>
      <c r="F7">
        <v>1</v>
      </c>
      <c r="G7">
        <v>12</v>
      </c>
      <c r="H7">
        <v>3</v>
      </c>
      <c r="I7">
        <v>9</v>
      </c>
      <c r="J7">
        <v>0</v>
      </c>
      <c r="K7">
        <v>423</v>
      </c>
      <c r="L7">
        <v>179</v>
      </c>
      <c r="M7">
        <v>244</v>
      </c>
      <c r="N7">
        <v>0</v>
      </c>
      <c r="P7">
        <f t="shared" si="0"/>
        <v>593</v>
      </c>
      <c r="Q7">
        <f t="shared" si="1"/>
        <v>159</v>
      </c>
      <c r="R7">
        <f t="shared" si="1"/>
        <v>69</v>
      </c>
      <c r="S7">
        <f t="shared" si="2"/>
        <v>435</v>
      </c>
      <c r="T7">
        <f t="shared" si="2"/>
        <v>182</v>
      </c>
      <c r="U7" s="3">
        <f t="shared" si="3"/>
        <v>0.73355817875210794</v>
      </c>
      <c r="V7" s="3">
        <f t="shared" si="4"/>
        <v>0.41839080459770117</v>
      </c>
      <c r="W7" s="3">
        <f t="shared" si="5"/>
        <v>0.43396226415094341</v>
      </c>
      <c r="X7" s="5">
        <f t="shared" si="6"/>
        <v>1.557145955324224E-2</v>
      </c>
    </row>
    <row r="8" spans="1:24" x14ac:dyDescent="0.25">
      <c r="A8" t="s">
        <v>43</v>
      </c>
      <c r="B8">
        <v>2086</v>
      </c>
      <c r="C8">
        <v>738</v>
      </c>
      <c r="D8">
        <v>145</v>
      </c>
      <c r="E8">
        <v>538</v>
      </c>
      <c r="F8">
        <v>55</v>
      </c>
      <c r="G8">
        <v>23</v>
      </c>
      <c r="H8">
        <v>3</v>
      </c>
      <c r="I8">
        <v>16</v>
      </c>
      <c r="J8">
        <v>4</v>
      </c>
      <c r="K8">
        <v>1325</v>
      </c>
      <c r="L8">
        <v>461</v>
      </c>
      <c r="M8">
        <v>801</v>
      </c>
      <c r="N8">
        <v>63</v>
      </c>
      <c r="P8">
        <f t="shared" si="0"/>
        <v>1964</v>
      </c>
      <c r="Q8">
        <f t="shared" si="1"/>
        <v>738</v>
      </c>
      <c r="R8">
        <f t="shared" si="1"/>
        <v>145</v>
      </c>
      <c r="S8">
        <f t="shared" si="2"/>
        <v>1348</v>
      </c>
      <c r="T8">
        <f t="shared" si="2"/>
        <v>464</v>
      </c>
      <c r="U8" s="3">
        <f t="shared" si="3"/>
        <v>0.68635437881873729</v>
      </c>
      <c r="V8" s="3">
        <f t="shared" si="4"/>
        <v>0.34421364985163205</v>
      </c>
      <c r="W8" s="3">
        <f t="shared" si="5"/>
        <v>0.19647696476964768</v>
      </c>
      <c r="X8" s="5">
        <f t="shared" si="6"/>
        <v>-0.14773668508198437</v>
      </c>
    </row>
    <row r="9" spans="1:24" x14ac:dyDescent="0.25">
      <c r="A9" s="6" t="s">
        <v>44</v>
      </c>
      <c r="U9"/>
      <c r="V9"/>
      <c r="W9"/>
    </row>
    <row r="10" spans="1:24" x14ac:dyDescent="0.25">
      <c r="A10" t="s">
        <v>49</v>
      </c>
      <c r="B10">
        <f>C10+G10+K10</f>
        <v>148</v>
      </c>
      <c r="C10">
        <v>117</v>
      </c>
      <c r="D10">
        <v>84</v>
      </c>
      <c r="E10">
        <v>30</v>
      </c>
      <c r="F10">
        <v>3</v>
      </c>
      <c r="G10">
        <v>9</v>
      </c>
      <c r="H10">
        <v>1</v>
      </c>
      <c r="I10">
        <v>8</v>
      </c>
      <c r="J10">
        <v>0</v>
      </c>
      <c r="K10">
        <v>22</v>
      </c>
      <c r="L10">
        <v>10</v>
      </c>
      <c r="M10">
        <v>12</v>
      </c>
      <c r="N10">
        <v>0</v>
      </c>
      <c r="P10">
        <f>B10-F10-J10-N10</f>
        <v>145</v>
      </c>
      <c r="Q10">
        <f t="shared" ref="Q10:R13" si="7">C10</f>
        <v>117</v>
      </c>
      <c r="R10">
        <f t="shared" si="7"/>
        <v>84</v>
      </c>
      <c r="S10">
        <f t="shared" ref="S10:T13" si="8">G10+K10</f>
        <v>31</v>
      </c>
      <c r="T10">
        <f t="shared" si="8"/>
        <v>11</v>
      </c>
      <c r="U10" s="3">
        <f>S10/P10</f>
        <v>0.21379310344827587</v>
      </c>
      <c r="V10" s="3">
        <f>T10/S10</f>
        <v>0.35483870967741937</v>
      </c>
      <c r="W10" s="3">
        <f>R10/Q10</f>
        <v>0.71794871794871795</v>
      </c>
      <c r="X10" s="5">
        <f>W10-V10</f>
        <v>0.36311000827129858</v>
      </c>
    </row>
    <row r="11" spans="1:24" x14ac:dyDescent="0.25">
      <c r="A11" t="s">
        <v>52</v>
      </c>
      <c r="B11">
        <f>C11+G11+K11</f>
        <v>440</v>
      </c>
      <c r="C11">
        <v>137</v>
      </c>
      <c r="D11">
        <v>56</v>
      </c>
      <c r="E11">
        <v>80</v>
      </c>
      <c r="F11">
        <v>1</v>
      </c>
      <c r="G11">
        <v>5</v>
      </c>
      <c r="H11">
        <v>2</v>
      </c>
      <c r="I11">
        <v>3</v>
      </c>
      <c r="J11">
        <v>0</v>
      </c>
      <c r="K11">
        <v>298</v>
      </c>
      <c r="L11">
        <v>123</v>
      </c>
      <c r="M11">
        <v>175</v>
      </c>
      <c r="N11">
        <v>0</v>
      </c>
      <c r="P11">
        <f>B11-F11-J11-N11</f>
        <v>439</v>
      </c>
      <c r="Q11">
        <f t="shared" si="7"/>
        <v>137</v>
      </c>
      <c r="R11">
        <f t="shared" si="7"/>
        <v>56</v>
      </c>
      <c r="S11">
        <f t="shared" si="8"/>
        <v>303</v>
      </c>
      <c r="T11">
        <f t="shared" si="8"/>
        <v>125</v>
      </c>
      <c r="U11" s="3">
        <f>S11/P11</f>
        <v>0.69020501138952162</v>
      </c>
      <c r="V11" s="3">
        <f>T11/S11</f>
        <v>0.41254125412541254</v>
      </c>
      <c r="W11" s="3">
        <f>R11/Q11</f>
        <v>0.40875912408759124</v>
      </c>
      <c r="X11" s="5">
        <f>W11-V11</f>
        <v>-3.7821300378212963E-3</v>
      </c>
    </row>
    <row r="12" spans="1:24" x14ac:dyDescent="0.25">
      <c r="A12" t="s">
        <v>50</v>
      </c>
      <c r="B12">
        <f>C12+G12+K12</f>
        <v>135</v>
      </c>
      <c r="C12">
        <v>47</v>
      </c>
      <c r="D12">
        <v>22</v>
      </c>
      <c r="E12">
        <v>25</v>
      </c>
      <c r="F12">
        <v>0</v>
      </c>
      <c r="G12">
        <v>2</v>
      </c>
      <c r="H12">
        <v>0</v>
      </c>
      <c r="I12">
        <v>2</v>
      </c>
      <c r="J12">
        <v>0</v>
      </c>
      <c r="K12">
        <v>86</v>
      </c>
      <c r="L12">
        <v>56</v>
      </c>
      <c r="M12">
        <v>30</v>
      </c>
      <c r="N12">
        <v>0</v>
      </c>
      <c r="P12">
        <f>B12-F12-J12-N12</f>
        <v>135</v>
      </c>
      <c r="Q12">
        <f t="shared" si="7"/>
        <v>47</v>
      </c>
      <c r="R12">
        <f t="shared" si="7"/>
        <v>22</v>
      </c>
      <c r="S12">
        <f t="shared" si="8"/>
        <v>88</v>
      </c>
      <c r="T12">
        <f t="shared" si="8"/>
        <v>56</v>
      </c>
      <c r="U12" s="3">
        <f>S12/P12</f>
        <v>0.6518518518518519</v>
      </c>
      <c r="V12" s="3">
        <f>T12/S12</f>
        <v>0.63636363636363635</v>
      </c>
      <c r="W12" s="3">
        <f>R12/Q12</f>
        <v>0.46808510638297873</v>
      </c>
      <c r="X12" s="5">
        <f>W12-V12</f>
        <v>-0.16827852998065762</v>
      </c>
    </row>
    <row r="13" spans="1:24" x14ac:dyDescent="0.25">
      <c r="A13" t="s">
        <v>53</v>
      </c>
      <c r="B13">
        <f>C13+G13+K13</f>
        <v>1803</v>
      </c>
      <c r="C13">
        <v>355</v>
      </c>
      <c r="D13">
        <v>84</v>
      </c>
      <c r="E13">
        <v>267</v>
      </c>
      <c r="F13">
        <v>4</v>
      </c>
      <c r="G13">
        <v>17</v>
      </c>
      <c r="H13">
        <v>1</v>
      </c>
      <c r="I13">
        <v>14</v>
      </c>
      <c r="J13">
        <v>2</v>
      </c>
      <c r="K13">
        <v>1431</v>
      </c>
      <c r="L13">
        <v>758</v>
      </c>
      <c r="M13">
        <v>673</v>
      </c>
      <c r="N13">
        <v>0</v>
      </c>
      <c r="P13">
        <f>B13-F13-J13-N13</f>
        <v>1797</v>
      </c>
      <c r="Q13">
        <f t="shared" si="7"/>
        <v>355</v>
      </c>
      <c r="R13">
        <f t="shared" si="7"/>
        <v>84</v>
      </c>
      <c r="S13">
        <f t="shared" si="8"/>
        <v>1448</v>
      </c>
      <c r="T13">
        <f t="shared" si="8"/>
        <v>759</v>
      </c>
      <c r="U13" s="3">
        <f>S13/P13</f>
        <v>0.80578742348358379</v>
      </c>
      <c r="V13" s="3">
        <f>T13/S13</f>
        <v>0.524171270718232</v>
      </c>
      <c r="W13" s="3">
        <f>R13/Q13</f>
        <v>0.23661971830985915</v>
      </c>
      <c r="X13" s="5">
        <f>W13-V13</f>
        <v>-0.28755155240837282</v>
      </c>
    </row>
    <row r="14" spans="1:24" x14ac:dyDescent="0.25">
      <c r="A14" s="6" t="s">
        <v>54</v>
      </c>
      <c r="U14"/>
      <c r="V14"/>
      <c r="W14"/>
    </row>
    <row r="15" spans="1:24" x14ac:dyDescent="0.25">
      <c r="A15" t="s">
        <v>92</v>
      </c>
      <c r="B15">
        <f>C15+G15+K15</f>
        <v>2588</v>
      </c>
      <c r="C15">
        <f>D15+E15+F15</f>
        <v>1972</v>
      </c>
      <c r="D15">
        <v>1737</v>
      </c>
      <c r="E15">
        <v>201</v>
      </c>
      <c r="F15">
        <v>34</v>
      </c>
      <c r="G15">
        <f>H15+I15+J15</f>
        <v>174</v>
      </c>
      <c r="H15">
        <v>127</v>
      </c>
      <c r="I15">
        <v>45</v>
      </c>
      <c r="J15">
        <v>2</v>
      </c>
      <c r="K15">
        <f>L15+M15+N15</f>
        <v>442</v>
      </c>
      <c r="L15">
        <v>234</v>
      </c>
      <c r="M15">
        <v>206</v>
      </c>
      <c r="N15">
        <v>2</v>
      </c>
      <c r="P15">
        <f>B15-F15-J15-N15</f>
        <v>2550</v>
      </c>
      <c r="Q15">
        <f t="shared" ref="Q15:R18" si="9">C15</f>
        <v>1972</v>
      </c>
      <c r="R15">
        <f t="shared" si="9"/>
        <v>1737</v>
      </c>
      <c r="S15">
        <f t="shared" ref="S15:T18" si="10">G15+K15</f>
        <v>616</v>
      </c>
      <c r="T15">
        <f t="shared" si="10"/>
        <v>361</v>
      </c>
      <c r="U15" s="3">
        <f>S15/P15</f>
        <v>0.2415686274509804</v>
      </c>
      <c r="V15" s="3">
        <f>T15/S15</f>
        <v>0.58603896103896103</v>
      </c>
      <c r="W15" s="3">
        <f>R15/Q15</f>
        <v>0.88083164300202843</v>
      </c>
      <c r="X15" s="5">
        <f>W15-V15</f>
        <v>0.2947926819630674</v>
      </c>
    </row>
    <row r="16" spans="1:24" x14ac:dyDescent="0.25">
      <c r="A16" t="s">
        <v>93</v>
      </c>
      <c r="B16">
        <f>C16+G16+K16</f>
        <v>1033</v>
      </c>
      <c r="C16">
        <f>D16+E16+F16</f>
        <v>806</v>
      </c>
      <c r="D16">
        <v>721</v>
      </c>
      <c r="E16">
        <v>78</v>
      </c>
      <c r="F16">
        <v>7</v>
      </c>
      <c r="G16">
        <f>H16+I16+J16</f>
        <v>177</v>
      </c>
      <c r="H16">
        <v>126</v>
      </c>
      <c r="I16">
        <v>49</v>
      </c>
      <c r="J16">
        <v>2</v>
      </c>
      <c r="K16">
        <f>L16+M16+N16</f>
        <v>50</v>
      </c>
      <c r="L16">
        <v>17</v>
      </c>
      <c r="M16">
        <v>33</v>
      </c>
      <c r="N16">
        <v>0</v>
      </c>
      <c r="P16">
        <f>B16-F16-J16-N16</f>
        <v>1024</v>
      </c>
      <c r="Q16">
        <f t="shared" si="9"/>
        <v>806</v>
      </c>
      <c r="R16">
        <f t="shared" si="9"/>
        <v>721</v>
      </c>
      <c r="S16">
        <f t="shared" si="10"/>
        <v>227</v>
      </c>
      <c r="T16">
        <f t="shared" si="10"/>
        <v>143</v>
      </c>
      <c r="U16" s="3">
        <f>S16/P16</f>
        <v>0.2216796875</v>
      </c>
      <c r="V16" s="3">
        <f>T16/S16</f>
        <v>0.62995594713656389</v>
      </c>
      <c r="W16" s="3">
        <f>R16/Q16</f>
        <v>0.89454094292803965</v>
      </c>
      <c r="X16" s="5">
        <f>W16-V16</f>
        <v>0.26458499579147576</v>
      </c>
    </row>
    <row r="17" spans="1:24" x14ac:dyDescent="0.25">
      <c r="A17" t="s">
        <v>94</v>
      </c>
      <c r="B17">
        <f>C17+G17+K17</f>
        <v>3966</v>
      </c>
      <c r="C17">
        <f>D17+E17+F17</f>
        <v>786</v>
      </c>
      <c r="D17">
        <v>543</v>
      </c>
      <c r="E17">
        <v>174</v>
      </c>
      <c r="F17">
        <v>69</v>
      </c>
      <c r="G17">
        <f>H17+I17+J17</f>
        <v>2</v>
      </c>
      <c r="H17">
        <v>1</v>
      </c>
      <c r="I17">
        <v>1</v>
      </c>
      <c r="J17">
        <v>0</v>
      </c>
      <c r="K17">
        <f>L17+M17+N17</f>
        <v>3178</v>
      </c>
      <c r="L17">
        <v>1815</v>
      </c>
      <c r="M17">
        <v>1165</v>
      </c>
      <c r="N17">
        <v>198</v>
      </c>
      <c r="P17">
        <f>B17-F17-J17-N17</f>
        <v>3699</v>
      </c>
      <c r="Q17">
        <f t="shared" si="9"/>
        <v>786</v>
      </c>
      <c r="R17">
        <f t="shared" si="9"/>
        <v>543</v>
      </c>
      <c r="S17">
        <f t="shared" si="10"/>
        <v>3180</v>
      </c>
      <c r="T17">
        <f t="shared" si="10"/>
        <v>1816</v>
      </c>
      <c r="U17" s="3">
        <f>S17/P17</f>
        <v>0.85969180859691807</v>
      </c>
      <c r="V17" s="3">
        <f>T17/S17</f>
        <v>0.57106918238993709</v>
      </c>
      <c r="W17" s="3">
        <f>R17/Q17</f>
        <v>0.69083969465648853</v>
      </c>
      <c r="X17" s="5">
        <f>W17-V17</f>
        <v>0.11977051226655144</v>
      </c>
    </row>
    <row r="18" spans="1:24" x14ac:dyDescent="0.25">
      <c r="A18" t="s">
        <v>95</v>
      </c>
      <c r="B18">
        <f>C18+G18+K18</f>
        <v>1438</v>
      </c>
      <c r="C18">
        <f>D18+E18+F18</f>
        <v>374</v>
      </c>
      <c r="D18">
        <v>295</v>
      </c>
      <c r="E18">
        <v>75</v>
      </c>
      <c r="F18">
        <v>4</v>
      </c>
      <c r="G18">
        <f>H18+I18+J18</f>
        <v>22</v>
      </c>
      <c r="H18">
        <v>21</v>
      </c>
      <c r="I18">
        <v>1</v>
      </c>
      <c r="J18">
        <v>0</v>
      </c>
      <c r="K18">
        <f>L18+M18+N18</f>
        <v>1042</v>
      </c>
      <c r="L18">
        <v>696</v>
      </c>
      <c r="M18">
        <v>336</v>
      </c>
      <c r="N18">
        <v>10</v>
      </c>
      <c r="P18">
        <f>B18-F18-J18-N18</f>
        <v>1424</v>
      </c>
      <c r="Q18">
        <f t="shared" si="9"/>
        <v>374</v>
      </c>
      <c r="R18">
        <f t="shared" si="9"/>
        <v>295</v>
      </c>
      <c r="S18">
        <f t="shared" si="10"/>
        <v>1064</v>
      </c>
      <c r="T18">
        <f t="shared" si="10"/>
        <v>717</v>
      </c>
      <c r="U18" s="3">
        <f>S18/P18</f>
        <v>0.7471910112359551</v>
      </c>
      <c r="V18" s="3">
        <f>T18/S18</f>
        <v>0.67387218045112784</v>
      </c>
      <c r="W18" s="3">
        <f>R18/Q18</f>
        <v>0.78877005347593587</v>
      </c>
      <c r="X18" s="5">
        <f>W18-V18</f>
        <v>0.11489787302480803</v>
      </c>
    </row>
    <row r="19" spans="1:24" x14ac:dyDescent="0.25">
      <c r="A19" s="6" t="s">
        <v>96</v>
      </c>
      <c r="U19"/>
      <c r="V19"/>
      <c r="W19"/>
    </row>
    <row r="20" spans="1:24" x14ac:dyDescent="0.25">
      <c r="A20" t="s">
        <v>97</v>
      </c>
      <c r="B20">
        <f>C20+G20+K20</f>
        <v>194</v>
      </c>
      <c r="C20">
        <f>D20+E20+F20</f>
        <v>172</v>
      </c>
      <c r="D20">
        <v>157</v>
      </c>
      <c r="E20">
        <v>15</v>
      </c>
      <c r="F20">
        <v>0</v>
      </c>
      <c r="G20">
        <f>H20+I20+J20</f>
        <v>0</v>
      </c>
      <c r="H20">
        <v>0</v>
      </c>
      <c r="I20">
        <v>0</v>
      </c>
      <c r="J20">
        <v>0</v>
      </c>
      <c r="K20">
        <f>L20+M20+N20</f>
        <v>22</v>
      </c>
      <c r="L20">
        <v>8</v>
      </c>
      <c r="M20">
        <v>14</v>
      </c>
      <c r="N20">
        <v>0</v>
      </c>
      <c r="P20">
        <f t="shared" ref="P20:P29" si="11">B20-F20-J20-N20</f>
        <v>194</v>
      </c>
      <c r="Q20">
        <f t="shared" ref="Q20:Q29" si="12">C20</f>
        <v>172</v>
      </c>
      <c r="R20">
        <f t="shared" ref="R20:R29" si="13">D20</f>
        <v>157</v>
      </c>
      <c r="S20">
        <f t="shared" ref="S20:S29" si="14">G20+K20</f>
        <v>22</v>
      </c>
      <c r="T20">
        <f t="shared" ref="T20:T29" si="15">H20+L20</f>
        <v>8</v>
      </c>
      <c r="U20" s="3">
        <f t="shared" ref="U20:U29" si="16">S20/P20</f>
        <v>0.1134020618556701</v>
      </c>
      <c r="V20" s="3">
        <f t="shared" ref="V20:V29" si="17">T20/S20</f>
        <v>0.36363636363636365</v>
      </c>
      <c r="W20" s="3">
        <f t="shared" ref="W20:W29" si="18">R20/Q20</f>
        <v>0.91279069767441856</v>
      </c>
      <c r="X20" s="5">
        <f t="shared" ref="X20:X29" si="19">W20-V20</f>
        <v>0.54915433403805491</v>
      </c>
    </row>
    <row r="21" spans="1:24" x14ac:dyDescent="0.25">
      <c r="A21" t="s">
        <v>98</v>
      </c>
      <c r="B21">
        <f>C21+G21+K21</f>
        <v>205</v>
      </c>
      <c r="C21">
        <f>D21+E21+F21</f>
        <v>186</v>
      </c>
      <c r="D21">
        <v>140</v>
      </c>
      <c r="E21">
        <v>46</v>
      </c>
      <c r="F21">
        <v>0</v>
      </c>
      <c r="G21">
        <f>H21+I21+J21</f>
        <v>0</v>
      </c>
      <c r="H21">
        <v>0</v>
      </c>
      <c r="I21">
        <v>0</v>
      </c>
      <c r="J21">
        <v>0</v>
      </c>
      <c r="K21">
        <f>L21+M21+N21</f>
        <v>19</v>
      </c>
      <c r="L21">
        <v>4</v>
      </c>
      <c r="M21">
        <v>15</v>
      </c>
      <c r="N21">
        <v>0</v>
      </c>
      <c r="P21">
        <f t="shared" si="11"/>
        <v>205</v>
      </c>
      <c r="Q21">
        <f t="shared" si="12"/>
        <v>186</v>
      </c>
      <c r="R21">
        <f t="shared" si="13"/>
        <v>140</v>
      </c>
      <c r="S21">
        <f t="shared" si="14"/>
        <v>19</v>
      </c>
      <c r="T21">
        <f t="shared" si="15"/>
        <v>4</v>
      </c>
      <c r="U21" s="3">
        <f t="shared" si="16"/>
        <v>9.2682926829268292E-2</v>
      </c>
      <c r="V21" s="3">
        <f t="shared" si="17"/>
        <v>0.21052631578947367</v>
      </c>
      <c r="W21" s="3">
        <f t="shared" si="18"/>
        <v>0.75268817204301075</v>
      </c>
      <c r="X21" s="5">
        <f t="shared" si="19"/>
        <v>0.54216185625353708</v>
      </c>
    </row>
    <row r="22" spans="1:24" x14ac:dyDescent="0.25">
      <c r="A22" t="s">
        <v>99</v>
      </c>
      <c r="B22">
        <v>1579</v>
      </c>
      <c r="C22">
        <v>541</v>
      </c>
      <c r="D22">
        <v>383</v>
      </c>
      <c r="E22">
        <v>149</v>
      </c>
      <c r="F22">
        <v>9</v>
      </c>
      <c r="G22">
        <v>835</v>
      </c>
      <c r="H22">
        <v>432</v>
      </c>
      <c r="I22">
        <v>277</v>
      </c>
      <c r="J22">
        <v>126</v>
      </c>
      <c r="K22">
        <v>201</v>
      </c>
      <c r="L22">
        <v>133</v>
      </c>
      <c r="M22">
        <v>66</v>
      </c>
      <c r="N22">
        <v>4</v>
      </c>
      <c r="P22">
        <f t="shared" si="11"/>
        <v>1440</v>
      </c>
      <c r="Q22">
        <f t="shared" si="12"/>
        <v>541</v>
      </c>
      <c r="R22">
        <f t="shared" si="13"/>
        <v>383</v>
      </c>
      <c r="S22">
        <f t="shared" si="14"/>
        <v>1036</v>
      </c>
      <c r="T22">
        <f t="shared" si="15"/>
        <v>565</v>
      </c>
      <c r="U22" s="3">
        <f t="shared" si="16"/>
        <v>0.71944444444444444</v>
      </c>
      <c r="V22" s="3">
        <f t="shared" si="17"/>
        <v>0.54536679536679533</v>
      </c>
      <c r="W22" s="3">
        <f t="shared" si="18"/>
        <v>0.70794824399260625</v>
      </c>
      <c r="X22" s="5">
        <f t="shared" si="19"/>
        <v>0.16258144862581092</v>
      </c>
    </row>
    <row r="23" spans="1:24" x14ac:dyDescent="0.25">
      <c r="A23" t="s">
        <v>100</v>
      </c>
      <c r="B23">
        <v>2816</v>
      </c>
      <c r="C23">
        <v>938</v>
      </c>
      <c r="D23">
        <v>828</v>
      </c>
      <c r="E23">
        <v>96</v>
      </c>
      <c r="F23">
        <v>14</v>
      </c>
      <c r="G23">
        <v>731</v>
      </c>
      <c r="H23">
        <v>518</v>
      </c>
      <c r="I23">
        <v>159</v>
      </c>
      <c r="J23">
        <v>54</v>
      </c>
      <c r="K23">
        <v>1147</v>
      </c>
      <c r="L23">
        <v>865</v>
      </c>
      <c r="M23">
        <v>277</v>
      </c>
      <c r="N23">
        <v>5</v>
      </c>
      <c r="P23">
        <f t="shared" si="11"/>
        <v>2743</v>
      </c>
      <c r="Q23">
        <f t="shared" si="12"/>
        <v>938</v>
      </c>
      <c r="R23">
        <f t="shared" si="13"/>
        <v>828</v>
      </c>
      <c r="S23">
        <f t="shared" si="14"/>
        <v>1878</v>
      </c>
      <c r="T23">
        <f t="shared" si="15"/>
        <v>1383</v>
      </c>
      <c r="U23" s="3">
        <f t="shared" si="16"/>
        <v>0.68465184104994536</v>
      </c>
      <c r="V23" s="3">
        <f t="shared" si="17"/>
        <v>0.73642172523961658</v>
      </c>
      <c r="W23" s="3">
        <f t="shared" si="18"/>
        <v>0.88272921108742008</v>
      </c>
      <c r="X23" s="5">
        <f t="shared" si="19"/>
        <v>0.14630748584780351</v>
      </c>
    </row>
    <row r="24" spans="1:24" x14ac:dyDescent="0.25">
      <c r="A24" t="s">
        <v>101</v>
      </c>
      <c r="B24">
        <v>2280</v>
      </c>
      <c r="C24">
        <v>2196</v>
      </c>
      <c r="D24">
        <v>1876</v>
      </c>
      <c r="E24">
        <v>295</v>
      </c>
      <c r="F24">
        <v>25</v>
      </c>
      <c r="G24">
        <v>84</v>
      </c>
      <c r="H24">
        <v>60</v>
      </c>
      <c r="I24">
        <v>19</v>
      </c>
      <c r="J24">
        <v>5</v>
      </c>
      <c r="K24">
        <v>0</v>
      </c>
      <c r="L24">
        <v>0</v>
      </c>
      <c r="M24">
        <v>0</v>
      </c>
      <c r="N24">
        <v>0</v>
      </c>
      <c r="P24">
        <f t="shared" si="11"/>
        <v>2250</v>
      </c>
      <c r="Q24">
        <f t="shared" si="12"/>
        <v>2196</v>
      </c>
      <c r="R24">
        <f t="shared" si="13"/>
        <v>1876</v>
      </c>
      <c r="S24">
        <f t="shared" si="14"/>
        <v>84</v>
      </c>
      <c r="T24">
        <f t="shared" si="15"/>
        <v>60</v>
      </c>
      <c r="U24" s="3">
        <f t="shared" si="16"/>
        <v>3.7333333333333336E-2</v>
      </c>
      <c r="V24" s="3">
        <f t="shared" si="17"/>
        <v>0.7142857142857143</v>
      </c>
      <c r="W24" s="3">
        <f t="shared" si="18"/>
        <v>0.85428051001821492</v>
      </c>
      <c r="X24" s="5">
        <f t="shared" si="19"/>
        <v>0.13999479573250062</v>
      </c>
    </row>
    <row r="25" spans="1:24" x14ac:dyDescent="0.25">
      <c r="A25" t="s">
        <v>102</v>
      </c>
      <c r="B25">
        <v>1509</v>
      </c>
      <c r="C25">
        <v>716</v>
      </c>
      <c r="D25">
        <v>653</v>
      </c>
      <c r="E25">
        <v>54</v>
      </c>
      <c r="F25">
        <v>9</v>
      </c>
      <c r="G25">
        <v>109</v>
      </c>
      <c r="H25">
        <v>94</v>
      </c>
      <c r="I25">
        <v>15</v>
      </c>
      <c r="J25">
        <v>0</v>
      </c>
      <c r="K25">
        <v>684</v>
      </c>
      <c r="L25">
        <v>558</v>
      </c>
      <c r="M25">
        <v>124</v>
      </c>
      <c r="N25">
        <v>2</v>
      </c>
      <c r="P25">
        <f t="shared" si="11"/>
        <v>1498</v>
      </c>
      <c r="Q25">
        <f t="shared" si="12"/>
        <v>716</v>
      </c>
      <c r="R25">
        <f t="shared" si="13"/>
        <v>653</v>
      </c>
      <c r="S25">
        <f t="shared" si="14"/>
        <v>793</v>
      </c>
      <c r="T25">
        <f t="shared" si="15"/>
        <v>652</v>
      </c>
      <c r="U25" s="3">
        <f t="shared" si="16"/>
        <v>0.52937249666221631</v>
      </c>
      <c r="V25" s="3">
        <f t="shared" si="17"/>
        <v>0.82219419924337955</v>
      </c>
      <c r="W25" s="3">
        <f t="shared" si="18"/>
        <v>0.91201117318435754</v>
      </c>
      <c r="X25" s="5">
        <f t="shared" si="19"/>
        <v>8.9816973940977984E-2</v>
      </c>
    </row>
    <row r="26" spans="1:24" x14ac:dyDescent="0.25">
      <c r="A26" t="s">
        <v>103</v>
      </c>
      <c r="B26">
        <f>C26+G26+K26</f>
        <v>328</v>
      </c>
      <c r="C26">
        <f>D26+E26+F26</f>
        <v>312</v>
      </c>
      <c r="D26">
        <v>261</v>
      </c>
      <c r="E26">
        <v>51</v>
      </c>
      <c r="F26">
        <v>0</v>
      </c>
      <c r="G26">
        <f>H26+I26+J26</f>
        <v>16</v>
      </c>
      <c r="H26">
        <v>12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P26">
        <f t="shared" si="11"/>
        <v>328</v>
      </c>
      <c r="Q26">
        <f t="shared" si="12"/>
        <v>312</v>
      </c>
      <c r="R26">
        <f t="shared" si="13"/>
        <v>261</v>
      </c>
      <c r="S26">
        <f t="shared" si="14"/>
        <v>16</v>
      </c>
      <c r="T26">
        <f t="shared" si="15"/>
        <v>12</v>
      </c>
      <c r="U26" s="3">
        <f t="shared" si="16"/>
        <v>4.878048780487805E-2</v>
      </c>
      <c r="V26" s="3">
        <f t="shared" si="17"/>
        <v>0.75</v>
      </c>
      <c r="W26" s="3">
        <f t="shared" si="18"/>
        <v>0.83653846153846156</v>
      </c>
      <c r="X26" s="5">
        <f t="shared" si="19"/>
        <v>8.6538461538461564E-2</v>
      </c>
    </row>
    <row r="27" spans="1:24" x14ac:dyDescent="0.25">
      <c r="A27" t="s">
        <v>104</v>
      </c>
      <c r="B27">
        <v>8245</v>
      </c>
      <c r="C27">
        <v>2960</v>
      </c>
      <c r="D27">
        <v>2385</v>
      </c>
      <c r="E27">
        <v>444</v>
      </c>
      <c r="F27">
        <v>131</v>
      </c>
      <c r="G27">
        <v>947</v>
      </c>
      <c r="H27">
        <v>653</v>
      </c>
      <c r="I27">
        <v>264</v>
      </c>
      <c r="J27">
        <v>30</v>
      </c>
      <c r="K27">
        <v>4338</v>
      </c>
      <c r="L27">
        <v>3211</v>
      </c>
      <c r="M27">
        <v>931</v>
      </c>
      <c r="N27">
        <v>196</v>
      </c>
      <c r="P27">
        <f t="shared" si="11"/>
        <v>7888</v>
      </c>
      <c r="Q27">
        <f t="shared" si="12"/>
        <v>2960</v>
      </c>
      <c r="R27">
        <f t="shared" si="13"/>
        <v>2385</v>
      </c>
      <c r="S27">
        <f t="shared" si="14"/>
        <v>5285</v>
      </c>
      <c r="T27">
        <f t="shared" si="15"/>
        <v>3864</v>
      </c>
      <c r="U27" s="3">
        <f t="shared" si="16"/>
        <v>0.67000507099391482</v>
      </c>
      <c r="V27" s="3">
        <f t="shared" si="17"/>
        <v>0.73112582781456958</v>
      </c>
      <c r="W27" s="3">
        <f t="shared" si="18"/>
        <v>0.8057432432432432</v>
      </c>
      <c r="X27" s="5">
        <f t="shared" si="19"/>
        <v>7.4617415428673617E-2</v>
      </c>
    </row>
    <row r="28" spans="1:24" x14ac:dyDescent="0.25">
      <c r="A28" t="s">
        <v>105</v>
      </c>
      <c r="B28">
        <v>11369</v>
      </c>
      <c r="C28">
        <v>3092</v>
      </c>
      <c r="D28">
        <v>2781</v>
      </c>
      <c r="E28">
        <v>59</v>
      </c>
      <c r="F28">
        <v>252</v>
      </c>
      <c r="G28">
        <v>116</v>
      </c>
      <c r="H28">
        <v>104</v>
      </c>
      <c r="I28">
        <v>10</v>
      </c>
      <c r="J28">
        <v>2</v>
      </c>
      <c r="K28">
        <v>8161</v>
      </c>
      <c r="L28">
        <v>6759</v>
      </c>
      <c r="M28">
        <v>247</v>
      </c>
      <c r="N28">
        <v>1155</v>
      </c>
      <c r="P28">
        <f t="shared" si="11"/>
        <v>9960</v>
      </c>
      <c r="Q28">
        <f t="shared" si="12"/>
        <v>3092</v>
      </c>
      <c r="R28">
        <f t="shared" si="13"/>
        <v>2781</v>
      </c>
      <c r="S28">
        <f t="shared" si="14"/>
        <v>8277</v>
      </c>
      <c r="T28">
        <f t="shared" si="15"/>
        <v>6863</v>
      </c>
      <c r="U28" s="3">
        <f t="shared" si="16"/>
        <v>0.8310240963855422</v>
      </c>
      <c r="V28" s="3">
        <f t="shared" si="17"/>
        <v>0.82916515645765376</v>
      </c>
      <c r="W28" s="3">
        <f t="shared" si="18"/>
        <v>0.89941785252263906</v>
      </c>
      <c r="X28" s="5">
        <f t="shared" si="19"/>
        <v>7.0252696064985298E-2</v>
      </c>
    </row>
    <row r="29" spans="1:24" x14ac:dyDescent="0.25">
      <c r="A29" t="s">
        <v>106</v>
      </c>
      <c r="B29">
        <v>5194</v>
      </c>
      <c r="C29">
        <v>2971</v>
      </c>
      <c r="D29">
        <v>2740</v>
      </c>
      <c r="E29">
        <v>191</v>
      </c>
      <c r="F29">
        <v>40</v>
      </c>
      <c r="G29">
        <v>1019</v>
      </c>
      <c r="H29">
        <v>883</v>
      </c>
      <c r="I29">
        <v>114</v>
      </c>
      <c r="J29">
        <v>22</v>
      </c>
      <c r="K29">
        <v>1204</v>
      </c>
      <c r="L29">
        <v>1013</v>
      </c>
      <c r="M29">
        <v>177</v>
      </c>
      <c r="N29">
        <v>14</v>
      </c>
      <c r="P29">
        <f t="shared" si="11"/>
        <v>5118</v>
      </c>
      <c r="Q29">
        <f t="shared" si="12"/>
        <v>2971</v>
      </c>
      <c r="R29">
        <f t="shared" si="13"/>
        <v>2740</v>
      </c>
      <c r="S29">
        <f t="shared" si="14"/>
        <v>2223</v>
      </c>
      <c r="T29">
        <f t="shared" si="15"/>
        <v>1896</v>
      </c>
      <c r="U29" s="3">
        <f t="shared" si="16"/>
        <v>0.43434935521688162</v>
      </c>
      <c r="V29" s="3">
        <f t="shared" si="17"/>
        <v>0.8529014844804319</v>
      </c>
      <c r="W29" s="3">
        <f t="shared" si="18"/>
        <v>0.92224840121171325</v>
      </c>
      <c r="X29" s="5">
        <f t="shared" si="19"/>
        <v>6.9346916731281349E-2</v>
      </c>
    </row>
    <row r="30" spans="1:24" x14ac:dyDescent="0.25">
      <c r="A30" s="6" t="s">
        <v>107</v>
      </c>
      <c r="U30"/>
      <c r="V30"/>
      <c r="W30"/>
    </row>
    <row r="31" spans="1:24" x14ac:dyDescent="0.25">
      <c r="A31" t="s">
        <v>108</v>
      </c>
      <c r="B31">
        <v>9171</v>
      </c>
      <c r="C31">
        <v>4116</v>
      </c>
      <c r="D31">
        <v>3442</v>
      </c>
      <c r="E31">
        <v>539</v>
      </c>
      <c r="F31">
        <v>135</v>
      </c>
      <c r="G31">
        <v>388</v>
      </c>
      <c r="H31">
        <v>276</v>
      </c>
      <c r="I31">
        <v>108</v>
      </c>
      <c r="J31">
        <v>4</v>
      </c>
      <c r="K31">
        <v>4667</v>
      </c>
      <c r="L31">
        <v>2773</v>
      </c>
      <c r="M31">
        <v>1755</v>
      </c>
      <c r="N31">
        <v>139</v>
      </c>
      <c r="P31">
        <f t="shared" ref="P31:P36" si="20">B31-F31-J31-N31</f>
        <v>8893</v>
      </c>
      <c r="Q31">
        <f t="shared" ref="Q31:R36" si="21">C31</f>
        <v>4116</v>
      </c>
      <c r="R31">
        <f t="shared" si="21"/>
        <v>3442</v>
      </c>
      <c r="S31">
        <f t="shared" ref="S31:T36" si="22">G31+K31</f>
        <v>5055</v>
      </c>
      <c r="T31">
        <f t="shared" si="22"/>
        <v>3049</v>
      </c>
      <c r="U31" s="3">
        <f t="shared" ref="U31:U36" si="23">S31/P31</f>
        <v>0.56842460362082536</v>
      </c>
      <c r="V31" s="3">
        <f t="shared" ref="V31:V36" si="24">T31/S31</f>
        <v>0.60316518298714139</v>
      </c>
      <c r="W31" s="3">
        <f t="shared" ref="W31:W36" si="25">R31/Q31</f>
        <v>0.83624878522837709</v>
      </c>
      <c r="X31" s="5">
        <f t="shared" ref="X31:X36" si="26">W31-V31</f>
        <v>0.2330836022412357</v>
      </c>
    </row>
    <row r="32" spans="1:24" x14ac:dyDescent="0.25">
      <c r="A32" t="s">
        <v>109</v>
      </c>
      <c r="B32">
        <v>386</v>
      </c>
      <c r="C32">
        <v>304</v>
      </c>
      <c r="D32">
        <v>55</v>
      </c>
      <c r="E32">
        <v>249</v>
      </c>
      <c r="G32">
        <v>55</v>
      </c>
      <c r="H32">
        <v>2</v>
      </c>
      <c r="I32">
        <v>53</v>
      </c>
      <c r="J32">
        <v>0</v>
      </c>
      <c r="K32">
        <v>27</v>
      </c>
      <c r="L32">
        <v>2</v>
      </c>
      <c r="M32">
        <v>25</v>
      </c>
      <c r="N32">
        <v>0</v>
      </c>
      <c r="P32">
        <f t="shared" si="20"/>
        <v>386</v>
      </c>
      <c r="Q32">
        <f t="shared" si="21"/>
        <v>304</v>
      </c>
      <c r="R32">
        <f t="shared" si="21"/>
        <v>55</v>
      </c>
      <c r="S32">
        <f t="shared" si="22"/>
        <v>82</v>
      </c>
      <c r="T32">
        <f t="shared" si="22"/>
        <v>4</v>
      </c>
      <c r="U32" s="3">
        <f t="shared" si="23"/>
        <v>0.21243523316062177</v>
      </c>
      <c r="V32" s="3">
        <f t="shared" si="24"/>
        <v>4.878048780487805E-2</v>
      </c>
      <c r="W32" s="3">
        <f t="shared" si="25"/>
        <v>0.18092105263157895</v>
      </c>
      <c r="X32" s="5">
        <f t="shared" si="26"/>
        <v>0.13214056482670089</v>
      </c>
    </row>
    <row r="33" spans="1:24" x14ac:dyDescent="0.25">
      <c r="A33" t="s">
        <v>110</v>
      </c>
      <c r="B33">
        <v>1722</v>
      </c>
      <c r="C33">
        <v>525</v>
      </c>
      <c r="D33">
        <v>414</v>
      </c>
      <c r="E33">
        <v>99</v>
      </c>
      <c r="F33">
        <v>12</v>
      </c>
      <c r="G33">
        <v>33</v>
      </c>
      <c r="H33">
        <v>22</v>
      </c>
      <c r="I33">
        <v>9</v>
      </c>
      <c r="J33">
        <v>2</v>
      </c>
      <c r="K33">
        <v>1164</v>
      </c>
      <c r="L33">
        <v>811</v>
      </c>
      <c r="M33">
        <v>352</v>
      </c>
      <c r="N33">
        <v>1</v>
      </c>
      <c r="P33">
        <f t="shared" si="20"/>
        <v>1707</v>
      </c>
      <c r="Q33">
        <f t="shared" si="21"/>
        <v>525</v>
      </c>
      <c r="R33">
        <f t="shared" si="21"/>
        <v>414</v>
      </c>
      <c r="S33">
        <f t="shared" si="22"/>
        <v>1197</v>
      </c>
      <c r="T33">
        <f t="shared" si="22"/>
        <v>833</v>
      </c>
      <c r="U33" s="3">
        <f t="shared" si="23"/>
        <v>0.7012302284710018</v>
      </c>
      <c r="V33" s="3">
        <f t="shared" si="24"/>
        <v>0.69590643274853803</v>
      </c>
      <c r="W33" s="3">
        <f t="shared" si="25"/>
        <v>0.78857142857142859</v>
      </c>
      <c r="X33" s="5">
        <f t="shared" si="26"/>
        <v>9.2664995822890561E-2</v>
      </c>
    </row>
    <row r="34" spans="1:24" x14ac:dyDescent="0.25">
      <c r="A34" t="s">
        <v>111</v>
      </c>
      <c r="B34">
        <v>6738</v>
      </c>
      <c r="C34">
        <v>3620</v>
      </c>
      <c r="D34">
        <v>1800</v>
      </c>
      <c r="E34">
        <v>1719</v>
      </c>
      <c r="F34">
        <v>101</v>
      </c>
      <c r="G34">
        <v>186</v>
      </c>
      <c r="H34">
        <v>55</v>
      </c>
      <c r="I34">
        <v>123</v>
      </c>
      <c r="J34">
        <v>8</v>
      </c>
      <c r="K34">
        <v>2932</v>
      </c>
      <c r="L34">
        <v>1260</v>
      </c>
      <c r="M34">
        <v>1592</v>
      </c>
      <c r="N34">
        <v>80</v>
      </c>
      <c r="P34">
        <f t="shared" si="20"/>
        <v>6549</v>
      </c>
      <c r="Q34">
        <f t="shared" si="21"/>
        <v>3620</v>
      </c>
      <c r="R34">
        <f t="shared" si="21"/>
        <v>1800</v>
      </c>
      <c r="S34">
        <f t="shared" si="22"/>
        <v>3118</v>
      </c>
      <c r="T34">
        <f t="shared" si="22"/>
        <v>1315</v>
      </c>
      <c r="U34" s="3">
        <f t="shared" si="23"/>
        <v>0.47610322186593373</v>
      </c>
      <c r="V34" s="3">
        <f t="shared" si="24"/>
        <v>0.42174470814624759</v>
      </c>
      <c r="W34" s="3">
        <f t="shared" si="25"/>
        <v>0.49723756906077349</v>
      </c>
      <c r="X34" s="5">
        <f t="shared" si="26"/>
        <v>7.5492860914525894E-2</v>
      </c>
    </row>
    <row r="35" spans="1:24" x14ac:dyDescent="0.25">
      <c r="A35" t="s">
        <v>112</v>
      </c>
      <c r="B35">
        <v>5859</v>
      </c>
      <c r="C35">
        <v>3587</v>
      </c>
      <c r="D35">
        <v>3137</v>
      </c>
      <c r="E35">
        <v>136</v>
      </c>
      <c r="F35">
        <v>314</v>
      </c>
      <c r="G35">
        <v>97</v>
      </c>
      <c r="H35">
        <v>75</v>
      </c>
      <c r="I35">
        <v>18</v>
      </c>
      <c r="J35">
        <v>4</v>
      </c>
      <c r="K35">
        <v>2175</v>
      </c>
      <c r="L35">
        <v>1756</v>
      </c>
      <c r="M35">
        <v>297</v>
      </c>
      <c r="N35">
        <v>122</v>
      </c>
      <c r="P35">
        <f t="shared" si="20"/>
        <v>5419</v>
      </c>
      <c r="Q35">
        <f t="shared" si="21"/>
        <v>3587</v>
      </c>
      <c r="R35">
        <f t="shared" si="21"/>
        <v>3137</v>
      </c>
      <c r="S35">
        <f t="shared" si="22"/>
        <v>2272</v>
      </c>
      <c r="T35">
        <f t="shared" si="22"/>
        <v>1831</v>
      </c>
      <c r="U35" s="3">
        <f t="shared" si="23"/>
        <v>0.41926554714892045</v>
      </c>
      <c r="V35" s="3">
        <f t="shared" si="24"/>
        <v>0.80589788732394363</v>
      </c>
      <c r="W35" s="3">
        <f t="shared" si="25"/>
        <v>0.87454697518817959</v>
      </c>
      <c r="X35" s="5">
        <f t="shared" si="26"/>
        <v>6.8649087864235958E-2</v>
      </c>
    </row>
    <row r="36" spans="1:24" x14ac:dyDescent="0.25">
      <c r="A36" t="s">
        <v>44</v>
      </c>
      <c r="B36">
        <v>3398</v>
      </c>
      <c r="C36">
        <v>901</v>
      </c>
      <c r="D36">
        <v>360</v>
      </c>
      <c r="E36">
        <v>532</v>
      </c>
      <c r="F36">
        <v>9</v>
      </c>
      <c r="G36">
        <v>56</v>
      </c>
      <c r="H36">
        <v>9</v>
      </c>
      <c r="I36">
        <v>44</v>
      </c>
      <c r="J36">
        <v>3</v>
      </c>
      <c r="K36">
        <v>2441</v>
      </c>
      <c r="L36">
        <v>1197</v>
      </c>
      <c r="M36">
        <v>1243</v>
      </c>
      <c r="N36">
        <v>1</v>
      </c>
      <c r="P36">
        <f t="shared" si="20"/>
        <v>3385</v>
      </c>
      <c r="Q36">
        <f t="shared" si="21"/>
        <v>901</v>
      </c>
      <c r="R36">
        <f t="shared" si="21"/>
        <v>360</v>
      </c>
      <c r="S36">
        <f t="shared" si="22"/>
        <v>2497</v>
      </c>
      <c r="T36">
        <f t="shared" si="22"/>
        <v>1206</v>
      </c>
      <c r="U36" s="3">
        <f t="shared" si="23"/>
        <v>0.73766617429837522</v>
      </c>
      <c r="V36" s="3">
        <f t="shared" si="24"/>
        <v>0.48297957549058873</v>
      </c>
      <c r="W36" s="3">
        <f t="shared" si="25"/>
        <v>0.3995560488346282</v>
      </c>
      <c r="X36" s="5">
        <f t="shared" si="26"/>
        <v>-8.3423526655960534E-2</v>
      </c>
    </row>
    <row r="37" spans="1:24" x14ac:dyDescent="0.25">
      <c r="A37" s="6" t="s">
        <v>69</v>
      </c>
      <c r="U37"/>
      <c r="V37"/>
      <c r="W37"/>
    </row>
    <row r="38" spans="1:24" x14ac:dyDescent="0.25">
      <c r="A38" t="s">
        <v>69</v>
      </c>
      <c r="B38">
        <v>59139</v>
      </c>
      <c r="C38">
        <v>58938</v>
      </c>
      <c r="D38">
        <v>56150</v>
      </c>
      <c r="E38">
        <v>2788</v>
      </c>
      <c r="F38">
        <v>0</v>
      </c>
      <c r="G38">
        <v>0</v>
      </c>
      <c r="H38">
        <v>0</v>
      </c>
      <c r="I38">
        <v>0</v>
      </c>
      <c r="J38">
        <v>0</v>
      </c>
      <c r="K38">
        <v>201</v>
      </c>
      <c r="L38">
        <v>63</v>
      </c>
      <c r="M38">
        <v>132</v>
      </c>
      <c r="N38">
        <v>0</v>
      </c>
      <c r="P38">
        <f>B38-F38-J38-N38</f>
        <v>59139</v>
      </c>
      <c r="Q38">
        <f>C38</f>
        <v>58938</v>
      </c>
      <c r="R38">
        <f>D38</f>
        <v>56150</v>
      </c>
      <c r="S38">
        <f>G38+K38</f>
        <v>201</v>
      </c>
      <c r="T38">
        <f>H38+L38</f>
        <v>63</v>
      </c>
      <c r="U38" s="3">
        <f>S38/P38</f>
        <v>3.3987723837061836E-3</v>
      </c>
      <c r="V38" s="3">
        <f>T38/S38</f>
        <v>0.31343283582089554</v>
      </c>
      <c r="W38" s="3">
        <f>R38/Q38</f>
        <v>0.95269605347992803</v>
      </c>
      <c r="X38" s="5">
        <f>W38-V38</f>
        <v>0.63926321765903249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19" zoomScaleNormal="100" workbookViewId="0">
      <selection activeCell="J40" sqref="J40"/>
    </sheetView>
  </sheetViews>
  <sheetFormatPr defaultRowHeight="15" x14ac:dyDescent="0.25"/>
  <cols>
    <col min="1" max="1" width="40.42578125"/>
    <col min="2" max="3" width="11" style="2"/>
    <col min="4" max="6" width="11"/>
    <col min="7" max="7" width="10.42578125" bestFit="1" customWidth="1"/>
    <col min="8" max="8" width="19.42578125" bestFit="1" customWidth="1"/>
    <col min="9" max="9" width="16" bestFit="1" customWidth="1"/>
    <col min="10" max="10" width="11"/>
    <col min="11" max="11" width="18.85546875" bestFit="1" customWidth="1"/>
    <col min="12" max="1025" width="11"/>
  </cols>
  <sheetData>
    <row r="1" spans="1:11" x14ac:dyDescent="0.25">
      <c r="A1" s="1"/>
      <c r="B1" s="7" t="s">
        <v>2</v>
      </c>
      <c r="C1" s="8" t="s">
        <v>87</v>
      </c>
      <c r="D1" s="19" t="s">
        <v>113</v>
      </c>
      <c r="E1" s="19"/>
      <c r="F1" s="19"/>
    </row>
    <row r="2" spans="1:11" x14ac:dyDescent="0.25">
      <c r="A2" s="4" t="s">
        <v>114</v>
      </c>
      <c r="B2" s="7"/>
      <c r="C2" s="8"/>
      <c r="D2" s="8" t="s">
        <v>3</v>
      </c>
      <c r="E2" s="8" t="s">
        <v>85</v>
      </c>
      <c r="F2" s="7" t="s">
        <v>90</v>
      </c>
      <c r="G2" s="8" t="s">
        <v>90</v>
      </c>
      <c r="H2" s="8" t="s">
        <v>145</v>
      </c>
      <c r="I2" s="8" t="s">
        <v>146</v>
      </c>
      <c r="J2" s="8" t="s">
        <v>147</v>
      </c>
      <c r="K2" s="8" t="s">
        <v>148</v>
      </c>
    </row>
    <row r="3" spans="1:11" x14ac:dyDescent="0.25">
      <c r="A3" t="s">
        <v>115</v>
      </c>
      <c r="B3" s="7">
        <v>108</v>
      </c>
      <c r="C3" s="8">
        <v>0.11111111111111099</v>
      </c>
      <c r="D3" s="8">
        <v>0.27083333333333298</v>
      </c>
      <c r="E3" s="8">
        <v>0</v>
      </c>
      <c r="F3" s="10">
        <v>0.27083333333333298</v>
      </c>
      <c r="G3" s="20">
        <f>F3</f>
        <v>0.27083333333333298</v>
      </c>
      <c r="H3" s="20">
        <f>C3*E3+(1-C3)*D3</f>
        <v>0.24074074074074048</v>
      </c>
      <c r="I3" s="20">
        <f>1/(C3*B3)+1/((1-C3)*B3)</f>
        <v>9.3750000000000083E-2</v>
      </c>
      <c r="J3" s="20">
        <f>G3/SQRT(H3*I3)</f>
        <v>1.8027756377319926</v>
      </c>
      <c r="K3" s="21">
        <f>(1-_xlfn.NORM.DIST(ABS(J3),0,1,TRUE))*2</f>
        <v>7.142345772985248E-2</v>
      </c>
    </row>
    <row r="4" spans="1:11" x14ac:dyDescent="0.25">
      <c r="A4" t="s">
        <v>40</v>
      </c>
      <c r="B4" s="7">
        <v>1441</v>
      </c>
      <c r="C4" s="8">
        <v>0.14087439278278999</v>
      </c>
      <c r="D4" s="8">
        <v>0.48564593301435399</v>
      </c>
      <c r="E4" s="8">
        <v>0.27093596059113301</v>
      </c>
      <c r="F4" s="10">
        <v>0.21470997242322101</v>
      </c>
      <c r="G4" s="20">
        <f t="shared" ref="G4:G38" si="0">F4</f>
        <v>0.21470997242322101</v>
      </c>
      <c r="H4" s="20">
        <f t="shared" ref="H4:H8" si="1">C4*E4+(1-C4)*D4</f>
        <v>0.45539879602482314</v>
      </c>
      <c r="I4" s="20">
        <f t="shared" ref="I4:I8" si="2">1/(C4*B4)+1/((1-C4)*B4)</f>
        <v>5.7338628170336622E-3</v>
      </c>
      <c r="J4" s="20">
        <f t="shared" ref="J4:J8" si="3">G4/SQRT(H4*I4)</f>
        <v>4.2017734060545298</v>
      </c>
      <c r="K4" s="21">
        <f t="shared" ref="K4:K38" si="4">(1-_xlfn.NORM.DIST(ABS(J4),0,1,TRUE))*2</f>
        <v>2.6483214796257926E-5</v>
      </c>
    </row>
    <row r="5" spans="1:11" x14ac:dyDescent="0.25">
      <c r="A5" t="s">
        <v>41</v>
      </c>
      <c r="B5" s="7">
        <v>1256</v>
      </c>
      <c r="C5" s="8">
        <v>0.33359872611465002</v>
      </c>
      <c r="D5" s="8">
        <v>0.58479532163742698</v>
      </c>
      <c r="E5" s="8">
        <v>0.42004773269689699</v>
      </c>
      <c r="F5" s="10">
        <v>0.16474758894052899</v>
      </c>
      <c r="G5" s="20">
        <f t="shared" si="0"/>
        <v>0.16474758894052899</v>
      </c>
      <c r="H5" s="20">
        <f t="shared" si="1"/>
        <v>0.5298357358364062</v>
      </c>
      <c r="I5" s="20">
        <f t="shared" si="2"/>
        <v>3.5813779750957344E-3</v>
      </c>
      <c r="J5" s="20">
        <f t="shared" si="3"/>
        <v>3.7820160263460796</v>
      </c>
      <c r="K5" s="21">
        <f t="shared" si="4"/>
        <v>1.5556334399624561E-4</v>
      </c>
    </row>
    <row r="6" spans="1:11" x14ac:dyDescent="0.25">
      <c r="A6" t="s">
        <v>42</v>
      </c>
      <c r="B6" s="7">
        <v>1726</v>
      </c>
      <c r="C6" s="8">
        <v>0.66917728852838898</v>
      </c>
      <c r="D6" s="8">
        <v>0.60483870967741904</v>
      </c>
      <c r="E6" s="8">
        <v>0.52900432900432903</v>
      </c>
      <c r="F6" s="10">
        <v>7.5834380673090299E-2</v>
      </c>
      <c r="G6" s="20">
        <f t="shared" si="0"/>
        <v>7.5834380673090299E-2</v>
      </c>
      <c r="H6" s="20">
        <f t="shared" si="1"/>
        <v>0.55409206444137105</v>
      </c>
      <c r="I6" s="20">
        <f t="shared" si="2"/>
        <v>2.6171143509146999E-3</v>
      </c>
      <c r="J6" s="20">
        <f t="shared" si="3"/>
        <v>1.9914244258679978</v>
      </c>
      <c r="K6" s="21">
        <f t="shared" si="4"/>
        <v>4.6434246108186361E-2</v>
      </c>
    </row>
    <row r="7" spans="1:11" x14ac:dyDescent="0.25">
      <c r="A7" t="s">
        <v>116</v>
      </c>
      <c r="B7" s="7">
        <v>593</v>
      </c>
      <c r="C7" s="8">
        <v>0.73355817875210805</v>
      </c>
      <c r="D7" s="8">
        <v>0.43396226415094302</v>
      </c>
      <c r="E7" s="8">
        <v>0.418390804597701</v>
      </c>
      <c r="F7" s="10">
        <v>1.55714595532422E-2</v>
      </c>
      <c r="G7" s="20">
        <f t="shared" si="0"/>
        <v>1.55714595532422E-2</v>
      </c>
      <c r="H7" s="20">
        <f t="shared" si="1"/>
        <v>0.42253969264055469</v>
      </c>
      <c r="I7" s="20">
        <f t="shared" si="2"/>
        <v>8.6279644987632791E-3</v>
      </c>
      <c r="J7" s="20">
        <f t="shared" si="3"/>
        <v>0.25789409087230464</v>
      </c>
      <c r="K7" s="21">
        <f t="shared" si="4"/>
        <v>0.7964886454484208</v>
      </c>
    </row>
    <row r="8" spans="1:11" x14ac:dyDescent="0.25">
      <c r="A8" t="s">
        <v>43</v>
      </c>
      <c r="B8" s="7">
        <v>1964</v>
      </c>
      <c r="C8" s="8">
        <v>0.68635437881873695</v>
      </c>
      <c r="D8" s="8">
        <v>0.19647696476964799</v>
      </c>
      <c r="E8" s="8">
        <v>0.344213649851632</v>
      </c>
      <c r="F8" s="11">
        <v>-0.14773668508198401</v>
      </c>
      <c r="G8" s="20">
        <f t="shared" si="0"/>
        <v>-0.14773668508198401</v>
      </c>
      <c r="H8" s="20">
        <f t="shared" si="1"/>
        <v>0.29787668548783247</v>
      </c>
      <c r="I8" s="20">
        <f t="shared" si="2"/>
        <v>2.3652163859878982E-3</v>
      </c>
      <c r="J8" s="20">
        <f t="shared" si="3"/>
        <v>-5.5658904505090385</v>
      </c>
      <c r="K8" s="21">
        <f t="shared" si="4"/>
        <v>2.6081706794300885E-8</v>
      </c>
    </row>
    <row r="9" spans="1:11" x14ac:dyDescent="0.25">
      <c r="A9" s="6" t="s">
        <v>44</v>
      </c>
      <c r="B9" s="7"/>
      <c r="C9" s="8"/>
      <c r="D9" s="8"/>
      <c r="E9" s="8"/>
      <c r="F9" s="7"/>
      <c r="G9" s="20"/>
      <c r="H9" s="20"/>
      <c r="I9" s="20"/>
      <c r="J9" s="20"/>
      <c r="K9" s="21"/>
    </row>
    <row r="10" spans="1:11" x14ac:dyDescent="0.25">
      <c r="A10" t="s">
        <v>49</v>
      </c>
      <c r="B10" s="7">
        <v>145</v>
      </c>
      <c r="C10" s="8">
        <v>0.21379310344827601</v>
      </c>
      <c r="D10" s="8">
        <v>0.71794871794871795</v>
      </c>
      <c r="E10" s="8">
        <v>0.35483870967741898</v>
      </c>
      <c r="F10" s="10">
        <v>0.36311000827129902</v>
      </c>
      <c r="G10" s="20">
        <f t="shared" si="0"/>
        <v>0.36311000827129902</v>
      </c>
      <c r="H10" s="20">
        <f t="shared" ref="H10:H13" si="5">C10*E10+(1-C10)*D10</f>
        <v>0.64031830238726772</v>
      </c>
      <c r="I10" s="20">
        <f t="shared" ref="I10:I13" si="6">1/(C10*B10)+1/((1-C10)*B10)</f>
        <v>4.1029994340690421E-2</v>
      </c>
      <c r="J10" s="20">
        <f t="shared" ref="J10:J13" si="7">G10/SQRT(H10*I10)</f>
        <v>2.2402141345566995</v>
      </c>
      <c r="K10" s="21">
        <f t="shared" si="4"/>
        <v>2.507702447633986E-2</v>
      </c>
    </row>
    <row r="11" spans="1:11" x14ac:dyDescent="0.25">
      <c r="A11" t="s">
        <v>117</v>
      </c>
      <c r="B11" s="7">
        <v>439</v>
      </c>
      <c r="C11" s="8">
        <v>0.69020501138952195</v>
      </c>
      <c r="D11" s="8">
        <v>0.40875912408759102</v>
      </c>
      <c r="E11" s="8">
        <v>0.41254125412541298</v>
      </c>
      <c r="F11" s="11">
        <v>-3.7821300378213002E-3</v>
      </c>
      <c r="G11" s="20">
        <f t="shared" si="0"/>
        <v>-3.7821300378213002E-3</v>
      </c>
      <c r="H11" s="20">
        <f t="shared" si="5"/>
        <v>0.4113695691934226</v>
      </c>
      <c r="I11" s="20">
        <f t="shared" si="6"/>
        <v>1.0653271209473895E-2</v>
      </c>
      <c r="J11" s="20">
        <f t="shared" si="7"/>
        <v>-5.7131928515264205E-2</v>
      </c>
      <c r="K11" s="21">
        <f t="shared" si="4"/>
        <v>0.95444010267486057</v>
      </c>
    </row>
    <row r="12" spans="1:11" x14ac:dyDescent="0.25">
      <c r="A12" t="s">
        <v>50</v>
      </c>
      <c r="B12" s="7">
        <v>135</v>
      </c>
      <c r="C12" s="8">
        <v>0.65185185185185202</v>
      </c>
      <c r="D12" s="8">
        <v>0.46808510638297901</v>
      </c>
      <c r="E12" s="8">
        <v>0.63636363636363602</v>
      </c>
      <c r="F12" s="11">
        <v>-0.16827852998065801</v>
      </c>
      <c r="G12" s="20">
        <f t="shared" si="0"/>
        <v>-0.16827852998065801</v>
      </c>
      <c r="H12" s="20">
        <f t="shared" si="5"/>
        <v>0.57777777777777772</v>
      </c>
      <c r="I12" s="20">
        <f t="shared" si="6"/>
        <v>3.2640232108317221E-2</v>
      </c>
      <c r="J12" s="20">
        <f t="shared" si="7"/>
        <v>-1.2253824984549604</v>
      </c>
      <c r="K12" s="21">
        <f t="shared" si="4"/>
        <v>0.22043113794611435</v>
      </c>
    </row>
    <row r="13" spans="1:11" x14ac:dyDescent="0.25">
      <c r="A13" t="s">
        <v>53</v>
      </c>
      <c r="B13" s="7">
        <v>1797</v>
      </c>
      <c r="C13" s="8">
        <v>0.80578742348358401</v>
      </c>
      <c r="D13" s="8">
        <v>0.23661971830985901</v>
      </c>
      <c r="E13" s="8">
        <v>0.524171270718232</v>
      </c>
      <c r="F13" s="11">
        <v>-0.28755155240837299</v>
      </c>
      <c r="G13" s="20">
        <f t="shared" si="0"/>
        <v>-0.28755155240837299</v>
      </c>
      <c r="H13" s="20">
        <f t="shared" si="5"/>
        <v>0.46832514284370663</v>
      </c>
      <c r="I13" s="20">
        <f t="shared" si="6"/>
        <v>3.5559372477006164E-3</v>
      </c>
      <c r="J13" s="20">
        <f t="shared" si="7"/>
        <v>-7.0463617472710913</v>
      </c>
      <c r="K13" s="21">
        <f t="shared" si="4"/>
        <v>1.8365309273349339E-12</v>
      </c>
    </row>
    <row r="14" spans="1:11" x14ac:dyDescent="0.25">
      <c r="A14" s="6" t="s">
        <v>54</v>
      </c>
      <c r="B14" s="7"/>
      <c r="C14" s="8"/>
      <c r="D14" s="8"/>
      <c r="E14" s="8"/>
      <c r="F14" s="7"/>
      <c r="G14" s="20"/>
      <c r="H14" s="20"/>
      <c r="I14" s="20"/>
      <c r="J14" s="20"/>
      <c r="K14" s="21"/>
    </row>
    <row r="15" spans="1:11" x14ac:dyDescent="0.25">
      <c r="A15" t="s">
        <v>92</v>
      </c>
      <c r="B15" s="7">
        <v>2550</v>
      </c>
      <c r="C15" s="8">
        <v>0.24156862745098001</v>
      </c>
      <c r="D15" s="8">
        <v>0.88083164300202799</v>
      </c>
      <c r="E15" s="8">
        <v>0.58603896103896103</v>
      </c>
      <c r="F15" s="10">
        <v>0.29479268196306702</v>
      </c>
      <c r="G15" s="20">
        <f t="shared" si="0"/>
        <v>0.29479268196306702</v>
      </c>
      <c r="H15" s="20">
        <f t="shared" ref="H15:H18" si="8">C15*E15+(1-C15)*D15</f>
        <v>0.80961897943761663</v>
      </c>
      <c r="I15" s="20">
        <f t="shared" ref="I15:I18" si="9">1/(C15*B15)+1/((1-C15)*B15)</f>
        <v>2.1404397050725928E-3</v>
      </c>
      <c r="J15" s="20">
        <f t="shared" ref="J15:J18" si="10">G15/SQRT(H15*I15)</f>
        <v>7.0814934650991281</v>
      </c>
      <c r="K15" s="21">
        <f t="shared" si="4"/>
        <v>1.4261924974334761E-12</v>
      </c>
    </row>
    <row r="16" spans="1:11" x14ac:dyDescent="0.25">
      <c r="A16" t="s">
        <v>93</v>
      </c>
      <c r="B16" s="7">
        <v>1024</v>
      </c>
      <c r="C16" s="8">
        <v>0.2216796875</v>
      </c>
      <c r="D16" s="8">
        <v>0.89454094292803998</v>
      </c>
      <c r="E16" s="8">
        <v>0.629955947136564</v>
      </c>
      <c r="F16" s="10">
        <v>0.26458499579147599</v>
      </c>
      <c r="G16" s="20">
        <f t="shared" si="0"/>
        <v>0.26458499579147599</v>
      </c>
      <c r="H16" s="20">
        <f t="shared" si="8"/>
        <v>0.83588782374379678</v>
      </c>
      <c r="I16" s="20">
        <f t="shared" si="9"/>
        <v>5.6599914879034265E-3</v>
      </c>
      <c r="J16" s="20">
        <f t="shared" si="10"/>
        <v>3.8466557701531645</v>
      </c>
      <c r="K16" s="21">
        <f t="shared" si="4"/>
        <v>1.1974101432521422E-4</v>
      </c>
    </row>
    <row r="17" spans="1:11" x14ac:dyDescent="0.25">
      <c r="A17" t="s">
        <v>94</v>
      </c>
      <c r="B17" s="7">
        <v>3699</v>
      </c>
      <c r="C17" s="8">
        <v>0.85969180859691796</v>
      </c>
      <c r="D17" s="8">
        <v>0.69083969465648898</v>
      </c>
      <c r="E17" s="8">
        <v>0.57106918238993698</v>
      </c>
      <c r="F17" s="10">
        <v>0.119770512266551</v>
      </c>
      <c r="G17" s="20">
        <f t="shared" si="0"/>
        <v>0.119770512266551</v>
      </c>
      <c r="H17" s="20">
        <f t="shared" si="8"/>
        <v>0.58787396634947753</v>
      </c>
      <c r="I17" s="20">
        <f t="shared" si="9"/>
        <v>2.2412476824081127E-3</v>
      </c>
      <c r="J17" s="20">
        <f t="shared" si="10"/>
        <v>3.2996119383170512</v>
      </c>
      <c r="K17" s="21">
        <f t="shared" si="4"/>
        <v>9.6818606713866551E-4</v>
      </c>
    </row>
    <row r="18" spans="1:11" x14ac:dyDescent="0.25">
      <c r="A18" t="s">
        <v>118</v>
      </c>
      <c r="B18" s="7">
        <v>1424</v>
      </c>
      <c r="C18" s="8">
        <v>0.74719101123595499</v>
      </c>
      <c r="D18" s="8">
        <v>0.78877005347593598</v>
      </c>
      <c r="E18" s="8">
        <v>0.67387218045112796</v>
      </c>
      <c r="F18" s="10">
        <v>0.114897873024808</v>
      </c>
      <c r="G18" s="20">
        <f t="shared" si="0"/>
        <v>0.114897873024808</v>
      </c>
      <c r="H18" s="20">
        <f t="shared" si="8"/>
        <v>0.70291939554166927</v>
      </c>
      <c r="I18" s="20">
        <f t="shared" si="9"/>
        <v>3.7176274018379273E-3</v>
      </c>
      <c r="J18" s="20">
        <f t="shared" si="10"/>
        <v>2.2476376350108263</v>
      </c>
      <c r="K18" s="21">
        <f t="shared" si="4"/>
        <v>2.4599305707851737E-2</v>
      </c>
    </row>
    <row r="19" spans="1:11" x14ac:dyDescent="0.25">
      <c r="A19" s="6" t="s">
        <v>96</v>
      </c>
      <c r="B19" s="7"/>
      <c r="C19" s="8"/>
      <c r="D19" s="8"/>
      <c r="E19" s="8"/>
      <c r="F19" s="7"/>
      <c r="G19" s="20"/>
      <c r="H19" s="20"/>
      <c r="I19" s="20"/>
      <c r="J19" s="20"/>
      <c r="K19" s="21"/>
    </row>
    <row r="20" spans="1:11" x14ac:dyDescent="0.25">
      <c r="A20" t="s">
        <v>97</v>
      </c>
      <c r="B20" s="7">
        <v>194</v>
      </c>
      <c r="C20" s="8">
        <v>0.11340206185567001</v>
      </c>
      <c r="D20" s="8">
        <v>0.912790697674419</v>
      </c>
      <c r="E20" s="8">
        <v>0.36363636363636398</v>
      </c>
      <c r="F20" s="10">
        <v>0.54915433403805503</v>
      </c>
      <c r="G20" s="20">
        <f t="shared" si="0"/>
        <v>0.54915433403805503</v>
      </c>
      <c r="H20" s="20">
        <f t="shared" ref="H20:H29" si="11">C20*E20+(1-C20)*D20</f>
        <v>0.85051546391752619</v>
      </c>
      <c r="I20" s="20">
        <f t="shared" ref="I20:I29" si="12">1/(C20*B20)+1/((1-C20)*B20)</f>
        <v>5.1268498942917587E-2</v>
      </c>
      <c r="J20" s="20">
        <f t="shared" ref="J20:J29" si="13">G20/SQRT(H20*I20)</f>
        <v>2.6298320099950119</v>
      </c>
      <c r="K20" s="21">
        <f t="shared" si="4"/>
        <v>8.5427070245971404E-3</v>
      </c>
    </row>
    <row r="21" spans="1:11" x14ac:dyDescent="0.25">
      <c r="A21" t="s">
        <v>98</v>
      </c>
      <c r="B21" s="7">
        <v>205</v>
      </c>
      <c r="C21" s="8">
        <v>9.2682926829268306E-2</v>
      </c>
      <c r="D21" s="8">
        <v>0.75268817204301097</v>
      </c>
      <c r="E21" s="8">
        <v>0.21052631578947401</v>
      </c>
      <c r="F21" s="10">
        <v>0.54216185625353697</v>
      </c>
      <c r="G21" s="20">
        <f t="shared" si="0"/>
        <v>0.54216185625353697</v>
      </c>
      <c r="H21" s="20">
        <f t="shared" si="11"/>
        <v>0.70243902439024419</v>
      </c>
      <c r="I21" s="20">
        <f t="shared" si="12"/>
        <v>5.8007923033389919E-2</v>
      </c>
      <c r="J21" s="20">
        <f t="shared" si="13"/>
        <v>2.6858452484245174</v>
      </c>
      <c r="K21" s="21">
        <f t="shared" si="4"/>
        <v>7.2346588118579191E-3</v>
      </c>
    </row>
    <row r="22" spans="1:11" x14ac:dyDescent="0.25">
      <c r="A22" t="s">
        <v>99</v>
      </c>
      <c r="B22" s="7">
        <v>1440</v>
      </c>
      <c r="C22" s="8">
        <v>0.719444444444444</v>
      </c>
      <c r="D22" s="8">
        <v>0.70794824399260603</v>
      </c>
      <c r="E22" s="8">
        <v>0.545366795366795</v>
      </c>
      <c r="F22" s="10">
        <v>0.162581448625811</v>
      </c>
      <c r="G22" s="20">
        <f t="shared" si="0"/>
        <v>0.162581448625811</v>
      </c>
      <c r="H22" s="20">
        <f t="shared" si="11"/>
        <v>0.59097992400903654</v>
      </c>
      <c r="I22" s="20">
        <f t="shared" si="12"/>
        <v>3.4404984900034373E-3</v>
      </c>
      <c r="J22" s="20">
        <f t="shared" si="13"/>
        <v>3.6055700631223973</v>
      </c>
      <c r="K22" s="21">
        <f t="shared" si="4"/>
        <v>3.1146844040197408E-4</v>
      </c>
    </row>
    <row r="23" spans="1:11" x14ac:dyDescent="0.25">
      <c r="A23" t="s">
        <v>100</v>
      </c>
      <c r="B23" s="7">
        <v>2743</v>
      </c>
      <c r="C23" s="8">
        <v>0.68465184104994503</v>
      </c>
      <c r="D23" s="8">
        <v>0.88272921108741997</v>
      </c>
      <c r="E23" s="8">
        <v>0.73642172523961702</v>
      </c>
      <c r="F23" s="10">
        <v>0.14630748584780401</v>
      </c>
      <c r="G23" s="20">
        <f t="shared" si="0"/>
        <v>0.14630748584780401</v>
      </c>
      <c r="H23" s="20">
        <f t="shared" si="11"/>
        <v>0.78255952154233288</v>
      </c>
      <c r="I23" s="20">
        <f t="shared" si="12"/>
        <v>1.6885507273141386E-3</v>
      </c>
      <c r="J23" s="20">
        <f t="shared" si="13"/>
        <v>4.0248602114905818</v>
      </c>
      <c r="K23" s="21">
        <f t="shared" si="4"/>
        <v>5.7009169692090467E-5</v>
      </c>
    </row>
    <row r="24" spans="1:11" x14ac:dyDescent="0.25">
      <c r="A24" t="s">
        <v>101</v>
      </c>
      <c r="B24" s="7">
        <v>2250</v>
      </c>
      <c r="C24" s="8">
        <v>3.7333333333333302E-2</v>
      </c>
      <c r="D24" s="8">
        <v>0.85428051001821503</v>
      </c>
      <c r="E24" s="8">
        <v>0.71428571428571397</v>
      </c>
      <c r="F24" s="10">
        <v>0.13999479573250101</v>
      </c>
      <c r="G24" s="20">
        <f t="shared" si="0"/>
        <v>0.13999479573250101</v>
      </c>
      <c r="H24" s="20">
        <f t="shared" si="11"/>
        <v>0.84905403764420162</v>
      </c>
      <c r="I24" s="20">
        <f t="shared" si="12"/>
        <v>1.2366442421844094E-2</v>
      </c>
      <c r="J24" s="20">
        <f t="shared" si="13"/>
        <v>1.3662237651771243</v>
      </c>
      <c r="K24" s="21">
        <f t="shared" si="4"/>
        <v>0.17186874045293044</v>
      </c>
    </row>
    <row r="25" spans="1:11" x14ac:dyDescent="0.25">
      <c r="A25" t="s">
        <v>102</v>
      </c>
      <c r="B25" s="7">
        <v>1498</v>
      </c>
      <c r="C25" s="8">
        <v>0.52937249666221597</v>
      </c>
      <c r="D25" s="8">
        <v>0.91201117318435798</v>
      </c>
      <c r="E25" s="8">
        <v>0.82219419924338</v>
      </c>
      <c r="F25" s="10">
        <v>8.9816973940977998E-2</v>
      </c>
      <c r="G25" s="20">
        <f t="shared" si="0"/>
        <v>8.9816973940977998E-2</v>
      </c>
      <c r="H25" s="20">
        <f t="shared" si="11"/>
        <v>0.86446453744657725</v>
      </c>
      <c r="I25" s="20">
        <f t="shared" si="12"/>
        <v>2.67947376423135E-3</v>
      </c>
      <c r="J25" s="20">
        <f t="shared" si="13"/>
        <v>1.8662081142742819</v>
      </c>
      <c r="K25" s="21">
        <f t="shared" si="4"/>
        <v>6.2012254271968326E-2</v>
      </c>
    </row>
    <row r="26" spans="1:11" x14ac:dyDescent="0.25">
      <c r="A26" t="s">
        <v>103</v>
      </c>
      <c r="B26" s="7">
        <v>328</v>
      </c>
      <c r="C26" s="8">
        <v>4.8780487804878099E-2</v>
      </c>
      <c r="D26" s="8">
        <v>0.83653846153846201</v>
      </c>
      <c r="E26" s="8">
        <v>0.75</v>
      </c>
      <c r="F26" s="10">
        <v>8.6538461538461606E-2</v>
      </c>
      <c r="G26" s="20">
        <f t="shared" si="0"/>
        <v>8.6538461538461606E-2</v>
      </c>
      <c r="H26" s="20">
        <f t="shared" si="11"/>
        <v>0.83231707317073211</v>
      </c>
      <c r="I26" s="20">
        <f t="shared" si="12"/>
        <v>6.5705128205128138E-2</v>
      </c>
      <c r="J26" s="20">
        <f t="shared" si="13"/>
        <v>0.37005402726335723</v>
      </c>
      <c r="K26" s="21">
        <f t="shared" si="4"/>
        <v>0.71134223526895379</v>
      </c>
    </row>
    <row r="27" spans="1:11" x14ac:dyDescent="0.25">
      <c r="A27" t="s">
        <v>104</v>
      </c>
      <c r="B27" s="7">
        <v>7888</v>
      </c>
      <c r="C27" s="8">
        <v>0.67000507099391504</v>
      </c>
      <c r="D27" s="8">
        <v>0.80574324324324298</v>
      </c>
      <c r="E27" s="8">
        <v>0.73112582781457003</v>
      </c>
      <c r="F27" s="10">
        <v>7.4617415428673603E-2</v>
      </c>
      <c r="G27" s="20">
        <f t="shared" si="0"/>
        <v>7.4617415428673603E-2</v>
      </c>
      <c r="H27" s="20">
        <f t="shared" si="11"/>
        <v>0.75574919652157257</v>
      </c>
      <c r="I27" s="20">
        <f t="shared" si="12"/>
        <v>5.7338686785606181E-4</v>
      </c>
      <c r="J27" s="20">
        <f t="shared" si="13"/>
        <v>3.5844909140372199</v>
      </c>
      <c r="K27" s="21">
        <f t="shared" si="4"/>
        <v>3.3773632103684115E-4</v>
      </c>
    </row>
    <row r="28" spans="1:11" x14ac:dyDescent="0.25">
      <c r="A28" t="s">
        <v>105</v>
      </c>
      <c r="B28" s="7">
        <v>9960</v>
      </c>
      <c r="C28" s="8">
        <v>0.83102409638554198</v>
      </c>
      <c r="D28" s="8">
        <v>0.89941785252263895</v>
      </c>
      <c r="E28" s="8">
        <v>0.82916515645765398</v>
      </c>
      <c r="F28" s="10">
        <v>7.0252696064985298E-2</v>
      </c>
      <c r="G28" s="20">
        <f t="shared" si="0"/>
        <v>7.0252696064985298E-2</v>
      </c>
      <c r="H28" s="20">
        <f t="shared" si="11"/>
        <v>0.84103616925658664</v>
      </c>
      <c r="I28" s="20">
        <f t="shared" si="12"/>
        <v>7.1499378579949061E-4</v>
      </c>
      <c r="J28" s="20">
        <f t="shared" si="13"/>
        <v>2.8648673993338645</v>
      </c>
      <c r="K28" s="21">
        <f t="shared" si="4"/>
        <v>4.1718389472704676E-3</v>
      </c>
    </row>
    <row r="29" spans="1:11" x14ac:dyDescent="0.25">
      <c r="A29" t="s">
        <v>106</v>
      </c>
      <c r="B29" s="7">
        <v>5118</v>
      </c>
      <c r="C29" s="8">
        <v>0.434349355216882</v>
      </c>
      <c r="D29" s="8">
        <v>0.92224840121171303</v>
      </c>
      <c r="E29" s="8">
        <v>0.85290148448043202</v>
      </c>
      <c r="F29" s="10">
        <v>6.9346916731281294E-2</v>
      </c>
      <c r="G29" s="20">
        <f t="shared" si="0"/>
        <v>6.9346916731281294E-2</v>
      </c>
      <c r="H29" s="20">
        <f t="shared" si="11"/>
        <v>0.89212761264320228</v>
      </c>
      <c r="I29" s="20">
        <f t="shared" si="12"/>
        <v>7.9526569845631727E-4</v>
      </c>
      <c r="J29" s="20">
        <f t="shared" si="13"/>
        <v>2.6034997496148788</v>
      </c>
      <c r="K29" s="21">
        <f t="shared" si="4"/>
        <v>9.2277335041721642E-3</v>
      </c>
    </row>
    <row r="30" spans="1:11" x14ac:dyDescent="0.25">
      <c r="A30" s="6" t="s">
        <v>119</v>
      </c>
      <c r="B30" s="7"/>
      <c r="C30" s="8"/>
      <c r="D30" s="8"/>
      <c r="E30" s="8"/>
      <c r="F30" s="7"/>
      <c r="G30" s="20"/>
      <c r="H30" s="20"/>
      <c r="I30" s="20"/>
      <c r="J30" s="20"/>
      <c r="K30" s="21"/>
    </row>
    <row r="31" spans="1:11" x14ac:dyDescent="0.25">
      <c r="A31" t="s">
        <v>108</v>
      </c>
      <c r="B31" s="7">
        <v>8893</v>
      </c>
      <c r="C31" s="8">
        <v>0.56842460362082503</v>
      </c>
      <c r="D31" s="8">
        <v>0.83624878522837698</v>
      </c>
      <c r="E31" s="8">
        <v>0.60316518298714095</v>
      </c>
      <c r="F31" s="10">
        <v>0.233083602241236</v>
      </c>
      <c r="G31" s="20">
        <f t="shared" si="0"/>
        <v>0.233083602241236</v>
      </c>
      <c r="H31" s="20">
        <f t="shared" ref="H31:H36" si="14">C31*E31+(1-C31)*D31</f>
        <v>0.70375833101388841</v>
      </c>
      <c r="I31" s="20">
        <f t="shared" ref="I31:I36" si="15">1/(C31*B31)+1/((1-C31)*B31)</f>
        <v>4.5837630772291646E-4</v>
      </c>
      <c r="J31" s="20">
        <f t="shared" ref="J31:J36" si="16">G31/SQRT(H31*I31)</f>
        <v>12.977435106247485</v>
      </c>
      <c r="K31" s="21">
        <f t="shared" si="4"/>
        <v>0</v>
      </c>
    </row>
    <row r="32" spans="1:11" x14ac:dyDescent="0.25">
      <c r="A32" t="s">
        <v>109</v>
      </c>
      <c r="B32" s="7">
        <v>386</v>
      </c>
      <c r="C32" s="8">
        <v>0.21243523316062199</v>
      </c>
      <c r="D32" s="8">
        <v>0.18092105263157901</v>
      </c>
      <c r="E32" s="8">
        <v>4.8780487804878099E-2</v>
      </c>
      <c r="F32" s="10">
        <v>0.132140564826701</v>
      </c>
      <c r="G32" s="20">
        <f t="shared" si="0"/>
        <v>0.132140564826701</v>
      </c>
      <c r="H32" s="20">
        <f t="shared" si="14"/>
        <v>0.1528497409326425</v>
      </c>
      <c r="I32" s="20">
        <f t="shared" si="15"/>
        <v>1.5484595635430025E-2</v>
      </c>
      <c r="J32" s="20">
        <f t="shared" si="16"/>
        <v>2.7161507550930302</v>
      </c>
      <c r="K32" s="21">
        <f t="shared" si="4"/>
        <v>6.6045836328019192E-3</v>
      </c>
    </row>
    <row r="33" spans="1:11" x14ac:dyDescent="0.25">
      <c r="A33" t="s">
        <v>110</v>
      </c>
      <c r="B33" s="7">
        <v>1707</v>
      </c>
      <c r="C33" s="8">
        <v>0.70123022847100203</v>
      </c>
      <c r="D33" s="8">
        <v>0.78857142857142903</v>
      </c>
      <c r="E33" s="8">
        <v>0.69590643274853803</v>
      </c>
      <c r="F33" s="10">
        <v>9.2664995822890603E-2</v>
      </c>
      <c r="G33" s="20">
        <f t="shared" si="0"/>
        <v>9.2664995822890603E-2</v>
      </c>
      <c r="H33" s="20">
        <f t="shared" si="14"/>
        <v>0.72359193237927877</v>
      </c>
      <c r="I33" s="20">
        <f t="shared" si="15"/>
        <v>2.7962062017789589E-3</v>
      </c>
      <c r="J33" s="20">
        <f t="shared" si="16"/>
        <v>2.0600808030902624</v>
      </c>
      <c r="K33" s="21">
        <f t="shared" si="4"/>
        <v>3.9390816754904634E-2</v>
      </c>
    </row>
    <row r="34" spans="1:11" x14ac:dyDescent="0.25">
      <c r="A34" t="s">
        <v>111</v>
      </c>
      <c r="B34" s="7">
        <v>6549</v>
      </c>
      <c r="C34" s="8">
        <v>0.47610322186593401</v>
      </c>
      <c r="D34" s="8">
        <v>0.49723756906077399</v>
      </c>
      <c r="E34" s="8">
        <v>0.42174470814624798</v>
      </c>
      <c r="F34" s="10">
        <v>7.5492860914525894E-2</v>
      </c>
      <c r="G34" s="20">
        <f t="shared" si="0"/>
        <v>7.5492860914525894E-2</v>
      </c>
      <c r="H34" s="20">
        <f t="shared" si="14"/>
        <v>0.46129517475149129</v>
      </c>
      <c r="I34" s="20">
        <f t="shared" si="15"/>
        <v>6.1217862491724979E-4</v>
      </c>
      <c r="J34" s="20">
        <f t="shared" si="16"/>
        <v>4.4923889181258794</v>
      </c>
      <c r="K34" s="21">
        <f t="shared" si="4"/>
        <v>7.0428655609688917E-6</v>
      </c>
    </row>
    <row r="35" spans="1:11" x14ac:dyDescent="0.25">
      <c r="A35" t="s">
        <v>112</v>
      </c>
      <c r="B35" s="7">
        <v>5419</v>
      </c>
      <c r="C35" s="8">
        <v>0.41926554714892</v>
      </c>
      <c r="D35" s="8">
        <v>0.87454697518818003</v>
      </c>
      <c r="E35" s="8">
        <v>0.80589788732394396</v>
      </c>
      <c r="F35" s="10">
        <v>6.8649087864236E-2</v>
      </c>
      <c r="G35" s="20">
        <f t="shared" si="0"/>
        <v>6.8649087864236E-2</v>
      </c>
      <c r="H35" s="20">
        <f t="shared" si="14"/>
        <v>0.8457647778035069</v>
      </c>
      <c r="I35" s="20">
        <f t="shared" si="15"/>
        <v>7.5790379391058797E-4</v>
      </c>
      <c r="J35" s="20">
        <f t="shared" si="16"/>
        <v>2.7114583218202779</v>
      </c>
      <c r="K35" s="21">
        <f t="shared" si="4"/>
        <v>6.698796192103007E-3</v>
      </c>
    </row>
    <row r="36" spans="1:11" x14ac:dyDescent="0.25">
      <c r="A36" t="s">
        <v>44</v>
      </c>
      <c r="B36" s="7">
        <v>3385</v>
      </c>
      <c r="C36" s="8">
        <v>0.737666174298375</v>
      </c>
      <c r="D36" s="8">
        <v>0.39955604883462797</v>
      </c>
      <c r="E36" s="8">
        <v>0.48297957549058901</v>
      </c>
      <c r="F36" s="11">
        <v>-8.3423526655960506E-2</v>
      </c>
      <c r="G36" s="20">
        <f t="shared" si="0"/>
        <v>-8.3423526655960506E-2</v>
      </c>
      <c r="H36" s="20">
        <f t="shared" si="14"/>
        <v>0.46109476258940929</v>
      </c>
      <c r="I36" s="20">
        <f t="shared" si="15"/>
        <v>1.5266067028181557E-3</v>
      </c>
      <c r="J36" s="20">
        <f t="shared" si="16"/>
        <v>-3.144342662378484</v>
      </c>
      <c r="K36" s="21">
        <f t="shared" si="4"/>
        <v>1.6646039715280114E-3</v>
      </c>
    </row>
    <row r="37" spans="1:11" x14ac:dyDescent="0.25">
      <c r="A37" s="6" t="s">
        <v>69</v>
      </c>
      <c r="B37" s="7"/>
      <c r="C37" s="8"/>
      <c r="D37" s="8"/>
      <c r="E37" s="8"/>
      <c r="F37" s="7"/>
      <c r="G37" s="20"/>
      <c r="H37" s="20"/>
      <c r="I37" s="20"/>
      <c r="J37" s="20"/>
    </row>
    <row r="38" spans="1:11" x14ac:dyDescent="0.25">
      <c r="B38" s="7">
        <v>59139</v>
      </c>
      <c r="C38" s="8">
        <v>3.3987723837061801E-3</v>
      </c>
      <c r="D38" s="8">
        <v>0.95269605347992803</v>
      </c>
      <c r="E38" s="8">
        <v>0.31343283582089598</v>
      </c>
      <c r="F38" s="10">
        <v>0.63926321765903205</v>
      </c>
      <c r="G38" s="20">
        <f t="shared" si="0"/>
        <v>0.63926321765903205</v>
      </c>
      <c r="H38" s="20">
        <f t="shared" ref="H38" si="17">C38*E38+(1-C38)*D38</f>
        <v>0.95052334330982924</v>
      </c>
      <c r="I38" s="20">
        <f t="shared" ref="I38" si="18">1/(C38*B38)+1/((1-C38)*B38)</f>
        <v>4.9920913603619952E-3</v>
      </c>
      <c r="J38" s="20">
        <f t="shared" ref="J38" si="19">G38/SQRT(H38*I38)</f>
        <v>9.2801941169136146</v>
      </c>
      <c r="K38" s="21">
        <f t="shared" si="4"/>
        <v>0</v>
      </c>
    </row>
  </sheetData>
  <mergeCells count="1">
    <mergeCell ref="D1:F1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zoomScaleNormal="100" workbookViewId="0">
      <selection activeCell="L39" sqref="L39"/>
    </sheetView>
  </sheetViews>
  <sheetFormatPr defaultRowHeight="15" x14ac:dyDescent="0.25"/>
  <cols>
    <col min="1" max="1" width="40.42578125"/>
    <col min="2" max="2" width="3"/>
    <col min="3" max="3" width="11.5703125"/>
    <col min="4" max="4" width="3"/>
    <col min="5" max="5" width="11.5703125" style="14"/>
    <col min="6" max="6" width="3"/>
    <col min="7" max="7" width="11.5703125" style="14"/>
    <col min="8" max="8" width="3"/>
    <col min="9" max="9" width="11.5703125" style="14"/>
    <col min="10" max="10" width="3"/>
    <col min="12" max="12" width="11.5703125" style="14"/>
    <col min="13" max="13" width="9.140625" style="14"/>
    <col min="14" max="15" width="11.5703125"/>
    <col min="18" max="18" width="9.140625" style="14"/>
    <col min="20" max="20" width="9.140625" style="14"/>
    <col min="22" max="22" width="9.140625" style="14"/>
    <col min="24" max="24" width="9.140625" style="14"/>
    <col min="25" max="1027" width="11.5703125"/>
  </cols>
  <sheetData>
    <row r="1" spans="1:24" x14ac:dyDescent="0.25">
      <c r="A1" s="1"/>
      <c r="B1" s="7" t="s">
        <v>120</v>
      </c>
      <c r="C1" s="7" t="s">
        <v>124</v>
      </c>
      <c r="D1" s="7" t="s">
        <v>120</v>
      </c>
      <c r="E1" s="13" t="s">
        <v>127</v>
      </c>
      <c r="F1" s="7" t="s">
        <v>120</v>
      </c>
      <c r="G1" s="9" t="s">
        <v>141</v>
      </c>
      <c r="H1" s="9" t="s">
        <v>61</v>
      </c>
      <c r="I1" s="9"/>
      <c r="J1" s="9" t="s">
        <v>61</v>
      </c>
      <c r="K1" s="9"/>
      <c r="L1" s="9"/>
      <c r="M1" s="9"/>
      <c r="N1" s="9" t="s">
        <v>121</v>
      </c>
      <c r="O1" s="9"/>
      <c r="P1" s="7" t="s">
        <v>124</v>
      </c>
      <c r="Q1" s="7" t="s">
        <v>120</v>
      </c>
      <c r="R1" s="13" t="s">
        <v>125</v>
      </c>
      <c r="S1" s="7" t="s">
        <v>120</v>
      </c>
      <c r="T1" s="19" t="s">
        <v>122</v>
      </c>
      <c r="U1" s="19" t="s">
        <v>120</v>
      </c>
      <c r="V1" s="19"/>
      <c r="W1" s="19" t="s">
        <v>120</v>
      </c>
      <c r="X1" s="19"/>
    </row>
    <row r="2" spans="1:24" x14ac:dyDescent="0.25">
      <c r="A2" s="1"/>
      <c r="B2" s="7" t="s">
        <v>120</v>
      </c>
      <c r="C2" s="7"/>
      <c r="D2" s="7" t="s">
        <v>120</v>
      </c>
      <c r="E2" s="13" t="s">
        <v>135</v>
      </c>
      <c r="F2" s="7" t="s">
        <v>120</v>
      </c>
      <c r="G2" s="9" t="s">
        <v>139</v>
      </c>
      <c r="H2" s="9"/>
      <c r="I2" s="9"/>
      <c r="J2" s="9" t="s">
        <v>120</v>
      </c>
      <c r="K2" s="9"/>
      <c r="L2" s="9"/>
      <c r="M2" s="9"/>
      <c r="N2" s="12" t="s">
        <v>121</v>
      </c>
      <c r="O2" s="9"/>
      <c r="P2" s="7"/>
      <c r="Q2" s="7"/>
      <c r="R2" s="13"/>
      <c r="S2" s="7"/>
      <c r="T2" s="9"/>
      <c r="U2" s="9"/>
      <c r="V2" s="9"/>
      <c r="W2" s="9"/>
      <c r="X2" s="9"/>
    </row>
    <row r="3" spans="1:24" x14ac:dyDescent="0.25">
      <c r="B3" s="7" t="s">
        <v>120</v>
      </c>
      <c r="C3" s="7"/>
      <c r="D3" s="7" t="s">
        <v>120</v>
      </c>
      <c r="F3" s="7" t="s">
        <v>120</v>
      </c>
      <c r="G3" s="13" t="s">
        <v>136</v>
      </c>
      <c r="H3" s="7" t="s">
        <v>120</v>
      </c>
      <c r="I3" s="13" t="s">
        <v>137</v>
      </c>
      <c r="J3" s="7" t="s">
        <v>120</v>
      </c>
      <c r="K3" s="7"/>
      <c r="L3" s="13" t="s">
        <v>138</v>
      </c>
      <c r="M3" s="13"/>
      <c r="N3" s="9" t="s">
        <v>121</v>
      </c>
      <c r="O3" s="7" t="s">
        <v>140</v>
      </c>
      <c r="P3" s="7"/>
      <c r="Q3" s="7" t="s">
        <v>120</v>
      </c>
      <c r="R3" s="13"/>
      <c r="S3" s="7" t="s">
        <v>120</v>
      </c>
      <c r="T3" s="13" t="s">
        <v>126</v>
      </c>
      <c r="U3" s="7" t="s">
        <v>120</v>
      </c>
      <c r="V3" s="13" t="s">
        <v>127</v>
      </c>
      <c r="W3" s="7" t="s">
        <v>120</v>
      </c>
      <c r="X3" s="13" t="s">
        <v>128</v>
      </c>
    </row>
    <row r="4" spans="1:24" x14ac:dyDescent="0.25">
      <c r="A4" s="4" t="s">
        <v>123</v>
      </c>
      <c r="B4" s="7"/>
      <c r="C4" s="7"/>
      <c r="D4" s="7"/>
      <c r="E4" s="13"/>
      <c r="F4" s="7"/>
      <c r="G4" s="13"/>
      <c r="H4" s="7"/>
      <c r="I4" s="13"/>
      <c r="J4" s="7"/>
      <c r="K4" s="7"/>
      <c r="L4" s="13"/>
      <c r="M4" s="13"/>
      <c r="N4" s="12" t="s">
        <v>121</v>
      </c>
      <c r="O4" s="7"/>
      <c r="P4" s="7"/>
      <c r="Q4" s="7"/>
      <c r="R4" s="13"/>
      <c r="S4" s="7"/>
      <c r="T4" s="13"/>
      <c r="U4" s="7"/>
      <c r="V4" s="13"/>
      <c r="W4" s="7"/>
      <c r="X4" s="13"/>
    </row>
    <row r="5" spans="1:24" x14ac:dyDescent="0.25">
      <c r="A5" t="s">
        <v>115</v>
      </c>
      <c r="B5" s="7" t="s">
        <v>120</v>
      </c>
      <c r="C5" s="7">
        <v>108</v>
      </c>
      <c r="D5" s="7" t="s">
        <v>120</v>
      </c>
      <c r="E5" s="17">
        <f t="shared" ref="E5:E10" si="0">R5*100</f>
        <v>11.1111111111111</v>
      </c>
      <c r="F5" s="7" t="s">
        <v>120</v>
      </c>
      <c r="G5" s="17">
        <f t="shared" ref="G5:G10" si="1">T5*100</f>
        <v>27.083333333333297</v>
      </c>
      <c r="H5" s="7" t="s">
        <v>120</v>
      </c>
      <c r="I5" s="17">
        <f t="shared" ref="I5:I10" si="2">V5*100</f>
        <v>0</v>
      </c>
      <c r="J5" s="7" t="s">
        <v>120</v>
      </c>
      <c r="K5" s="7" t="s">
        <v>142</v>
      </c>
      <c r="L5" s="17">
        <f t="shared" ref="L5:L10" si="3">X5*100</f>
        <v>27.083333333333297</v>
      </c>
      <c r="M5" s="17" t="s">
        <v>143</v>
      </c>
      <c r="N5" s="9" t="s">
        <v>121</v>
      </c>
      <c r="O5" s="10"/>
      <c r="P5" s="7">
        <v>108</v>
      </c>
      <c r="Q5" s="7" t="s">
        <v>120</v>
      </c>
      <c r="R5" s="13">
        <v>0.11111111111111099</v>
      </c>
      <c r="S5" s="7" t="s">
        <v>120</v>
      </c>
      <c r="T5" s="13">
        <v>0.27083333333333298</v>
      </c>
      <c r="U5" s="7" t="s">
        <v>120</v>
      </c>
      <c r="V5" s="13">
        <v>0</v>
      </c>
      <c r="W5" s="7" t="s">
        <v>120</v>
      </c>
      <c r="X5" s="15">
        <v>0.27083333333333298</v>
      </c>
    </row>
    <row r="6" spans="1:24" x14ac:dyDescent="0.25">
      <c r="A6" t="s">
        <v>40</v>
      </c>
      <c r="B6" s="7" t="s">
        <v>120</v>
      </c>
      <c r="C6" s="7">
        <v>1441</v>
      </c>
      <c r="D6" s="7" t="s">
        <v>120</v>
      </c>
      <c r="E6" s="17">
        <f t="shared" si="0"/>
        <v>14.087439278278998</v>
      </c>
      <c r="F6" s="7" t="s">
        <v>120</v>
      </c>
      <c r="G6" s="17">
        <f t="shared" si="1"/>
        <v>48.564593301435401</v>
      </c>
      <c r="H6" s="7" t="s">
        <v>120</v>
      </c>
      <c r="I6" s="17">
        <f t="shared" si="2"/>
        <v>27.093596059113302</v>
      </c>
      <c r="J6" s="7" t="s">
        <v>120</v>
      </c>
      <c r="K6" s="7" t="s">
        <v>142</v>
      </c>
      <c r="L6" s="17">
        <f t="shared" si="3"/>
        <v>21.470997242322102</v>
      </c>
      <c r="M6" s="17" t="s">
        <v>143</v>
      </c>
      <c r="N6" s="9" t="s">
        <v>121</v>
      </c>
      <c r="O6" s="10"/>
      <c r="P6" s="7">
        <v>1441</v>
      </c>
      <c r="Q6" s="7" t="s">
        <v>120</v>
      </c>
      <c r="R6" s="13">
        <v>0.14087439278278999</v>
      </c>
      <c r="S6" s="7" t="s">
        <v>120</v>
      </c>
      <c r="T6" s="13">
        <v>0.48564593301435399</v>
      </c>
      <c r="U6" s="7" t="s">
        <v>120</v>
      </c>
      <c r="V6" s="13">
        <v>0.27093596059113301</v>
      </c>
      <c r="W6" s="7" t="s">
        <v>120</v>
      </c>
      <c r="X6" s="15">
        <v>0.21470997242322101</v>
      </c>
    </row>
    <row r="7" spans="1:24" x14ac:dyDescent="0.25">
      <c r="A7" t="s">
        <v>41</v>
      </c>
      <c r="B7" s="7" t="s">
        <v>120</v>
      </c>
      <c r="C7" s="7">
        <v>1256</v>
      </c>
      <c r="D7" s="7" t="s">
        <v>120</v>
      </c>
      <c r="E7" s="17">
        <f t="shared" si="0"/>
        <v>33.359872611465001</v>
      </c>
      <c r="F7" s="7" t="s">
        <v>120</v>
      </c>
      <c r="G7" s="17">
        <f t="shared" si="1"/>
        <v>58.479532163742697</v>
      </c>
      <c r="H7" s="7" t="s">
        <v>120</v>
      </c>
      <c r="I7" s="17">
        <f t="shared" si="2"/>
        <v>42.0047732696897</v>
      </c>
      <c r="J7" s="7" t="s">
        <v>120</v>
      </c>
      <c r="K7" s="7" t="s">
        <v>142</v>
      </c>
      <c r="L7" s="17">
        <f t="shared" si="3"/>
        <v>16.474758894052897</v>
      </c>
      <c r="M7" s="17" t="s">
        <v>143</v>
      </c>
      <c r="N7" s="9" t="s">
        <v>121</v>
      </c>
      <c r="O7" s="10"/>
      <c r="P7" s="7">
        <v>1256</v>
      </c>
      <c r="Q7" s="7" t="s">
        <v>120</v>
      </c>
      <c r="R7" s="13">
        <v>0.33359872611465002</v>
      </c>
      <c r="S7" s="7" t="s">
        <v>120</v>
      </c>
      <c r="T7" s="13">
        <v>0.58479532163742698</v>
      </c>
      <c r="U7" s="7" t="s">
        <v>120</v>
      </c>
      <c r="V7" s="13">
        <v>0.42004773269689699</v>
      </c>
      <c r="W7" s="7" t="s">
        <v>120</v>
      </c>
      <c r="X7" s="15">
        <v>0.16474758894052899</v>
      </c>
    </row>
    <row r="8" spans="1:24" x14ac:dyDescent="0.25">
      <c r="A8" t="s">
        <v>42</v>
      </c>
      <c r="B8" s="7" t="s">
        <v>120</v>
      </c>
      <c r="C8" s="7">
        <v>1726</v>
      </c>
      <c r="D8" s="7" t="s">
        <v>120</v>
      </c>
      <c r="E8" s="17">
        <f t="shared" si="0"/>
        <v>66.917728852838891</v>
      </c>
      <c r="F8" s="7" t="s">
        <v>120</v>
      </c>
      <c r="G8" s="17">
        <f t="shared" si="1"/>
        <v>60.483870967741908</v>
      </c>
      <c r="H8" s="7" t="s">
        <v>120</v>
      </c>
      <c r="I8" s="17">
        <f t="shared" si="2"/>
        <v>52.900432900432904</v>
      </c>
      <c r="J8" s="7" t="s">
        <v>120</v>
      </c>
      <c r="K8" s="7" t="s">
        <v>142</v>
      </c>
      <c r="L8" s="17">
        <f t="shared" si="3"/>
        <v>7.5834380673090296</v>
      </c>
      <c r="M8" s="17" t="s">
        <v>143</v>
      </c>
      <c r="N8" s="9" t="s">
        <v>121</v>
      </c>
      <c r="O8" s="10"/>
      <c r="P8" s="7">
        <v>1726</v>
      </c>
      <c r="Q8" s="7" t="s">
        <v>120</v>
      </c>
      <c r="R8" s="13">
        <v>0.66917728852838898</v>
      </c>
      <c r="S8" s="7" t="s">
        <v>120</v>
      </c>
      <c r="T8" s="13">
        <v>0.60483870967741904</v>
      </c>
      <c r="U8" s="7" t="s">
        <v>120</v>
      </c>
      <c r="V8" s="13">
        <v>0.52900432900432903</v>
      </c>
      <c r="W8" s="7" t="s">
        <v>120</v>
      </c>
      <c r="X8" s="15">
        <v>7.5834380673090299E-2</v>
      </c>
    </row>
    <row r="9" spans="1:24" x14ac:dyDescent="0.25">
      <c r="A9" t="s">
        <v>116</v>
      </c>
      <c r="B9" s="7" t="s">
        <v>120</v>
      </c>
      <c r="C9" s="7">
        <v>593</v>
      </c>
      <c r="D9" s="7" t="s">
        <v>120</v>
      </c>
      <c r="E9" s="17">
        <f t="shared" si="0"/>
        <v>73.355817875210803</v>
      </c>
      <c r="F9" s="7" t="s">
        <v>120</v>
      </c>
      <c r="G9" s="17">
        <f t="shared" si="1"/>
        <v>43.396226415094304</v>
      </c>
      <c r="H9" s="7" t="s">
        <v>120</v>
      </c>
      <c r="I9" s="17">
        <f t="shared" si="2"/>
        <v>41.839080459770102</v>
      </c>
      <c r="J9" s="7" t="s">
        <v>120</v>
      </c>
      <c r="K9" s="7" t="s">
        <v>142</v>
      </c>
      <c r="L9" s="17">
        <f t="shared" si="3"/>
        <v>1.55714595532422</v>
      </c>
      <c r="M9" s="17" t="s">
        <v>143</v>
      </c>
      <c r="N9" s="9" t="s">
        <v>121</v>
      </c>
      <c r="O9" s="10"/>
      <c r="P9" s="7">
        <v>593</v>
      </c>
      <c r="Q9" s="7" t="s">
        <v>120</v>
      </c>
      <c r="R9" s="13">
        <v>0.73355817875210805</v>
      </c>
      <c r="S9" s="7" t="s">
        <v>120</v>
      </c>
      <c r="T9" s="13">
        <v>0.43396226415094302</v>
      </c>
      <c r="U9" s="7" t="s">
        <v>120</v>
      </c>
      <c r="V9" s="13">
        <v>0.418390804597701</v>
      </c>
      <c r="W9" s="7" t="s">
        <v>120</v>
      </c>
      <c r="X9" s="15">
        <v>1.55714595532422E-2</v>
      </c>
    </row>
    <row r="10" spans="1:24" x14ac:dyDescent="0.25">
      <c r="A10" t="s">
        <v>43</v>
      </c>
      <c r="B10" s="7" t="s">
        <v>120</v>
      </c>
      <c r="C10" s="7">
        <v>1964</v>
      </c>
      <c r="D10" s="7" t="s">
        <v>120</v>
      </c>
      <c r="E10" s="17">
        <f t="shared" si="0"/>
        <v>68.635437881873699</v>
      </c>
      <c r="F10" s="7" t="s">
        <v>120</v>
      </c>
      <c r="G10" s="17">
        <f t="shared" si="1"/>
        <v>19.6476964769648</v>
      </c>
      <c r="H10" s="7" t="s">
        <v>120</v>
      </c>
      <c r="I10" s="17">
        <f t="shared" si="2"/>
        <v>34.421364985163201</v>
      </c>
      <c r="J10" s="7" t="s">
        <v>120</v>
      </c>
      <c r="K10" s="7" t="s">
        <v>144</v>
      </c>
      <c r="L10" s="17">
        <f t="shared" si="3"/>
        <v>-14.773668508198401</v>
      </c>
      <c r="M10" s="17" t="s">
        <v>143</v>
      </c>
      <c r="N10" s="9" t="s">
        <v>121</v>
      </c>
      <c r="O10" s="18" t="s">
        <v>140</v>
      </c>
      <c r="P10" s="7">
        <v>1964</v>
      </c>
      <c r="Q10" s="7" t="s">
        <v>120</v>
      </c>
      <c r="R10" s="13">
        <v>0.68635437881873695</v>
      </c>
      <c r="S10" s="7" t="s">
        <v>120</v>
      </c>
      <c r="T10" s="13">
        <v>0.19647696476964799</v>
      </c>
      <c r="U10" s="7" t="s">
        <v>120</v>
      </c>
      <c r="V10" s="13">
        <v>0.344213649851632</v>
      </c>
      <c r="W10" s="7" t="s">
        <v>120</v>
      </c>
      <c r="X10" s="16">
        <v>-0.14773668508198401</v>
      </c>
    </row>
    <row r="11" spans="1:24" x14ac:dyDescent="0.25">
      <c r="A11" s="6" t="s">
        <v>129</v>
      </c>
      <c r="B11" s="7"/>
      <c r="C11" s="7"/>
      <c r="D11" s="7"/>
      <c r="E11" s="17" t="s">
        <v>134</v>
      </c>
      <c r="F11" s="7" t="s">
        <v>61</v>
      </c>
      <c r="G11" s="17" t="s">
        <v>61</v>
      </c>
      <c r="H11" s="7" t="s">
        <v>61</v>
      </c>
      <c r="I11" s="17" t="s">
        <v>61</v>
      </c>
      <c r="J11" s="7" t="s">
        <v>61</v>
      </c>
      <c r="K11" s="7"/>
      <c r="L11" s="17" t="s">
        <v>61</v>
      </c>
      <c r="M11" s="17"/>
      <c r="N11" s="9" t="s">
        <v>121</v>
      </c>
      <c r="O11" s="7"/>
      <c r="P11" s="7"/>
      <c r="Q11" s="7"/>
      <c r="R11" s="13"/>
      <c r="S11" s="7"/>
      <c r="T11" s="13"/>
      <c r="U11" s="7"/>
      <c r="V11" s="13"/>
      <c r="W11" s="7"/>
      <c r="X11" s="13"/>
    </row>
    <row r="12" spans="1:24" x14ac:dyDescent="0.25">
      <c r="A12" t="s">
        <v>49</v>
      </c>
      <c r="B12" s="7" t="s">
        <v>120</v>
      </c>
      <c r="C12" s="7">
        <v>145</v>
      </c>
      <c r="D12" s="7" t="s">
        <v>120</v>
      </c>
      <c r="E12" s="17">
        <f>R12*100</f>
        <v>21.379310344827601</v>
      </c>
      <c r="F12" s="7" t="s">
        <v>120</v>
      </c>
      <c r="G12" s="17">
        <f>T12*100</f>
        <v>71.794871794871796</v>
      </c>
      <c r="H12" s="7" t="s">
        <v>120</v>
      </c>
      <c r="I12" s="17">
        <f>V12*100</f>
        <v>35.4838709677419</v>
      </c>
      <c r="J12" s="7" t="s">
        <v>120</v>
      </c>
      <c r="K12" s="7" t="s">
        <v>142</v>
      </c>
      <c r="L12" s="17">
        <f>X12*100</f>
        <v>36.311000827129902</v>
      </c>
      <c r="M12" s="17" t="s">
        <v>143</v>
      </c>
      <c r="N12" s="9" t="s">
        <v>121</v>
      </c>
      <c r="O12" s="10"/>
      <c r="P12" s="7">
        <v>145</v>
      </c>
      <c r="Q12" s="7" t="s">
        <v>120</v>
      </c>
      <c r="R12" s="13">
        <v>0.21379310344827601</v>
      </c>
      <c r="S12" s="7" t="s">
        <v>120</v>
      </c>
      <c r="T12" s="13">
        <v>0.71794871794871795</v>
      </c>
      <c r="U12" s="7" t="s">
        <v>120</v>
      </c>
      <c r="V12" s="13">
        <v>0.35483870967741898</v>
      </c>
      <c r="W12" s="7" t="s">
        <v>120</v>
      </c>
      <c r="X12" s="15">
        <v>0.36311000827129902</v>
      </c>
    </row>
    <row r="13" spans="1:24" x14ac:dyDescent="0.25">
      <c r="A13" t="s">
        <v>117</v>
      </c>
      <c r="B13" s="7" t="s">
        <v>120</v>
      </c>
      <c r="C13" s="7">
        <v>439</v>
      </c>
      <c r="D13" s="7" t="s">
        <v>120</v>
      </c>
      <c r="E13" s="17">
        <f>R13*100</f>
        <v>69.020501138952199</v>
      </c>
      <c r="F13" s="7" t="s">
        <v>120</v>
      </c>
      <c r="G13" s="17">
        <f>T13*100</f>
        <v>40.875912408759099</v>
      </c>
      <c r="H13" s="7" t="s">
        <v>120</v>
      </c>
      <c r="I13" s="17">
        <f>V13*100</f>
        <v>41.254125412541299</v>
      </c>
      <c r="J13" s="7" t="s">
        <v>120</v>
      </c>
      <c r="K13" s="7" t="s">
        <v>144</v>
      </c>
      <c r="L13" s="17">
        <f>X13*100</f>
        <v>-0.37821300378213002</v>
      </c>
      <c r="M13" s="17" t="s">
        <v>143</v>
      </c>
      <c r="N13" s="9" t="s">
        <v>121</v>
      </c>
      <c r="O13" s="11"/>
      <c r="P13" s="7">
        <v>439</v>
      </c>
      <c r="Q13" s="7" t="s">
        <v>120</v>
      </c>
      <c r="R13" s="13">
        <v>0.69020501138952195</v>
      </c>
      <c r="S13" s="7" t="s">
        <v>120</v>
      </c>
      <c r="T13" s="13">
        <v>0.40875912408759102</v>
      </c>
      <c r="U13" s="7" t="s">
        <v>120</v>
      </c>
      <c r="V13" s="13">
        <v>0.41254125412541298</v>
      </c>
      <c r="W13" s="7" t="s">
        <v>120</v>
      </c>
      <c r="X13" s="16">
        <v>-3.7821300378213002E-3</v>
      </c>
    </row>
    <row r="14" spans="1:24" x14ac:dyDescent="0.25">
      <c r="A14" t="s">
        <v>50</v>
      </c>
      <c r="B14" s="7" t="s">
        <v>120</v>
      </c>
      <c r="C14" s="7">
        <v>135</v>
      </c>
      <c r="D14" s="7" t="s">
        <v>120</v>
      </c>
      <c r="E14" s="17">
        <f>R14*100</f>
        <v>65.185185185185205</v>
      </c>
      <c r="F14" s="7" t="s">
        <v>120</v>
      </c>
      <c r="G14" s="17">
        <f>T14*100</f>
        <v>46.808510638297903</v>
      </c>
      <c r="H14" s="7" t="s">
        <v>120</v>
      </c>
      <c r="I14" s="17">
        <f>V14*100</f>
        <v>63.636363636363605</v>
      </c>
      <c r="J14" s="7" t="s">
        <v>120</v>
      </c>
      <c r="K14" s="7" t="s">
        <v>144</v>
      </c>
      <c r="L14" s="17">
        <f>X14*100</f>
        <v>-16.827852998065801</v>
      </c>
      <c r="M14" s="17" t="s">
        <v>143</v>
      </c>
      <c r="N14" s="9" t="s">
        <v>121</v>
      </c>
      <c r="O14" s="11"/>
      <c r="P14" s="7">
        <v>135</v>
      </c>
      <c r="Q14" s="7" t="s">
        <v>120</v>
      </c>
      <c r="R14" s="13">
        <v>0.65185185185185202</v>
      </c>
      <c r="S14" s="7" t="s">
        <v>120</v>
      </c>
      <c r="T14" s="13">
        <v>0.46808510638297901</v>
      </c>
      <c r="U14" s="7" t="s">
        <v>120</v>
      </c>
      <c r="V14" s="13">
        <v>0.63636363636363602</v>
      </c>
      <c r="W14" s="7" t="s">
        <v>120</v>
      </c>
      <c r="X14" s="16">
        <v>-0.16827852998065801</v>
      </c>
    </row>
    <row r="15" spans="1:24" x14ac:dyDescent="0.25">
      <c r="A15" t="s">
        <v>53</v>
      </c>
      <c r="B15" s="7" t="s">
        <v>120</v>
      </c>
      <c r="C15" s="7">
        <v>1797</v>
      </c>
      <c r="D15" s="7" t="s">
        <v>120</v>
      </c>
      <c r="E15" s="17">
        <f>R15*100</f>
        <v>80.578742348358404</v>
      </c>
      <c r="F15" s="7" t="s">
        <v>120</v>
      </c>
      <c r="G15" s="17">
        <f>T15*100</f>
        <v>23.661971830985902</v>
      </c>
      <c r="H15" s="7" t="s">
        <v>120</v>
      </c>
      <c r="I15" s="17">
        <f>V15*100</f>
        <v>52.417127071823202</v>
      </c>
      <c r="J15" s="7" t="s">
        <v>120</v>
      </c>
      <c r="K15" s="7" t="s">
        <v>144</v>
      </c>
      <c r="L15" s="17">
        <f>X15*100</f>
        <v>-28.755155240837301</v>
      </c>
      <c r="M15" s="17" t="s">
        <v>143</v>
      </c>
      <c r="N15" s="9" t="s">
        <v>121</v>
      </c>
      <c r="O15" s="11" t="s">
        <v>140</v>
      </c>
      <c r="P15" s="7">
        <v>1797</v>
      </c>
      <c r="Q15" s="7" t="s">
        <v>120</v>
      </c>
      <c r="R15" s="13">
        <v>0.80578742348358401</v>
      </c>
      <c r="S15" s="7" t="s">
        <v>120</v>
      </c>
      <c r="T15" s="13">
        <v>0.23661971830985901</v>
      </c>
      <c r="U15" s="7" t="s">
        <v>120</v>
      </c>
      <c r="V15" s="13">
        <v>0.524171270718232</v>
      </c>
      <c r="W15" s="7" t="s">
        <v>120</v>
      </c>
      <c r="X15" s="16">
        <v>-0.28755155240837299</v>
      </c>
    </row>
    <row r="16" spans="1:24" x14ac:dyDescent="0.25">
      <c r="A16" s="6" t="s">
        <v>130</v>
      </c>
      <c r="B16" s="7"/>
      <c r="C16" s="7"/>
      <c r="D16" s="7"/>
      <c r="E16" s="17" t="s">
        <v>61</v>
      </c>
      <c r="F16" s="7"/>
      <c r="G16" s="17" t="s">
        <v>61</v>
      </c>
      <c r="H16" s="7"/>
      <c r="I16" s="17" t="s">
        <v>61</v>
      </c>
      <c r="J16" s="7"/>
      <c r="K16" s="7"/>
      <c r="L16" s="17" t="s">
        <v>61</v>
      </c>
      <c r="M16" s="17"/>
      <c r="N16" s="9" t="s">
        <v>121</v>
      </c>
      <c r="O16" s="7"/>
      <c r="P16" s="7"/>
      <c r="Q16" s="7"/>
      <c r="R16" s="13"/>
      <c r="S16" s="7"/>
      <c r="T16" s="13"/>
      <c r="U16" s="7"/>
      <c r="V16" s="13"/>
      <c r="W16" s="7"/>
      <c r="X16" s="13"/>
    </row>
    <row r="17" spans="1:24" x14ac:dyDescent="0.25">
      <c r="A17" t="s">
        <v>92</v>
      </c>
      <c r="B17" s="7" t="s">
        <v>120</v>
      </c>
      <c r="C17" s="7">
        <v>2550</v>
      </c>
      <c r="D17" s="7" t="s">
        <v>120</v>
      </c>
      <c r="E17" s="17">
        <f>R17*100</f>
        <v>24.156862745098</v>
      </c>
      <c r="F17" s="7" t="s">
        <v>120</v>
      </c>
      <c r="G17" s="17">
        <f>T17*100</f>
        <v>88.083164300202796</v>
      </c>
      <c r="H17" s="7" t="s">
        <v>120</v>
      </c>
      <c r="I17" s="17">
        <f>V17*100</f>
        <v>58.603896103896105</v>
      </c>
      <c r="J17" s="7" t="s">
        <v>120</v>
      </c>
      <c r="K17" s="7" t="s">
        <v>142</v>
      </c>
      <c r="L17" s="17">
        <f>X17*100</f>
        <v>29.479268196306702</v>
      </c>
      <c r="M17" s="17" t="s">
        <v>143</v>
      </c>
      <c r="N17" s="9" t="s">
        <v>121</v>
      </c>
      <c r="O17" s="10"/>
      <c r="P17" s="7">
        <v>2550</v>
      </c>
      <c r="Q17" s="7" t="s">
        <v>120</v>
      </c>
      <c r="R17" s="13">
        <v>0.24156862745098001</v>
      </c>
      <c r="S17" s="7" t="s">
        <v>120</v>
      </c>
      <c r="T17" s="13">
        <v>0.88083164300202799</v>
      </c>
      <c r="U17" s="7" t="s">
        <v>120</v>
      </c>
      <c r="V17" s="13">
        <v>0.58603896103896103</v>
      </c>
      <c r="W17" s="7" t="s">
        <v>120</v>
      </c>
      <c r="X17" s="15">
        <v>0.29479268196306702</v>
      </c>
    </row>
    <row r="18" spans="1:24" x14ac:dyDescent="0.25">
      <c r="A18" t="s">
        <v>93</v>
      </c>
      <c r="B18" s="7" t="s">
        <v>120</v>
      </c>
      <c r="C18" s="7">
        <v>1024</v>
      </c>
      <c r="D18" s="7" t="s">
        <v>120</v>
      </c>
      <c r="E18" s="17">
        <f>R18*100</f>
        <v>22.16796875</v>
      </c>
      <c r="F18" s="7" t="s">
        <v>120</v>
      </c>
      <c r="G18" s="17">
        <f>T18*100</f>
        <v>89.454094292804001</v>
      </c>
      <c r="H18" s="7" t="s">
        <v>120</v>
      </c>
      <c r="I18" s="17">
        <f>V18*100</f>
        <v>62.995594713656402</v>
      </c>
      <c r="J18" s="7" t="s">
        <v>120</v>
      </c>
      <c r="K18" s="7" t="s">
        <v>142</v>
      </c>
      <c r="L18" s="17">
        <f>X18*100</f>
        <v>26.458499579147599</v>
      </c>
      <c r="M18" s="17" t="s">
        <v>143</v>
      </c>
      <c r="N18" s="9" t="s">
        <v>121</v>
      </c>
      <c r="O18" s="10"/>
      <c r="P18" s="7">
        <v>1024</v>
      </c>
      <c r="Q18" s="7" t="s">
        <v>120</v>
      </c>
      <c r="R18" s="13">
        <v>0.2216796875</v>
      </c>
      <c r="S18" s="7" t="s">
        <v>120</v>
      </c>
      <c r="T18" s="13">
        <v>0.89454094292803998</v>
      </c>
      <c r="U18" s="7" t="s">
        <v>120</v>
      </c>
      <c r="V18" s="13">
        <v>0.629955947136564</v>
      </c>
      <c r="W18" s="7" t="s">
        <v>120</v>
      </c>
      <c r="X18" s="15">
        <v>0.26458499579147599</v>
      </c>
    </row>
    <row r="19" spans="1:24" x14ac:dyDescent="0.25">
      <c r="A19" t="s">
        <v>94</v>
      </c>
      <c r="B19" s="7" t="s">
        <v>120</v>
      </c>
      <c r="C19" s="7">
        <v>3699</v>
      </c>
      <c r="D19" s="7" t="s">
        <v>120</v>
      </c>
      <c r="E19" s="17">
        <f>R19*100</f>
        <v>85.969180859691789</v>
      </c>
      <c r="F19" s="7" t="s">
        <v>120</v>
      </c>
      <c r="G19" s="17">
        <f>T19*100</f>
        <v>69.083969465648892</v>
      </c>
      <c r="H19" s="7" t="s">
        <v>120</v>
      </c>
      <c r="I19" s="17">
        <f>V19*100</f>
        <v>57.1069182389937</v>
      </c>
      <c r="J19" s="7" t="s">
        <v>120</v>
      </c>
      <c r="K19" s="7" t="s">
        <v>142</v>
      </c>
      <c r="L19" s="17">
        <f>X19*100</f>
        <v>11.977051226655099</v>
      </c>
      <c r="M19" s="17" t="s">
        <v>143</v>
      </c>
      <c r="N19" s="9" t="s">
        <v>121</v>
      </c>
      <c r="O19" s="10"/>
      <c r="P19" s="7">
        <v>3699</v>
      </c>
      <c r="Q19" s="7" t="s">
        <v>120</v>
      </c>
      <c r="R19" s="13">
        <v>0.85969180859691796</v>
      </c>
      <c r="S19" s="7" t="s">
        <v>120</v>
      </c>
      <c r="T19" s="13">
        <v>0.69083969465648898</v>
      </c>
      <c r="U19" s="7" t="s">
        <v>120</v>
      </c>
      <c r="V19" s="13">
        <v>0.57106918238993698</v>
      </c>
      <c r="W19" s="7" t="s">
        <v>120</v>
      </c>
      <c r="X19" s="15">
        <v>0.119770512266551</v>
      </c>
    </row>
    <row r="20" spans="1:24" x14ac:dyDescent="0.25">
      <c r="A20" t="s">
        <v>118</v>
      </c>
      <c r="B20" s="7" t="s">
        <v>120</v>
      </c>
      <c r="C20" s="7">
        <v>1424</v>
      </c>
      <c r="D20" s="7" t="s">
        <v>120</v>
      </c>
      <c r="E20" s="17">
        <f>R20*100</f>
        <v>74.719101123595493</v>
      </c>
      <c r="F20" s="7" t="s">
        <v>120</v>
      </c>
      <c r="G20" s="17">
        <f>T20*100</f>
        <v>78.877005347593595</v>
      </c>
      <c r="H20" s="7" t="s">
        <v>120</v>
      </c>
      <c r="I20" s="17">
        <f>V20*100</f>
        <v>67.387218045112789</v>
      </c>
      <c r="J20" s="7" t="s">
        <v>120</v>
      </c>
      <c r="K20" s="7" t="s">
        <v>142</v>
      </c>
      <c r="L20" s="17">
        <f>X20*100</f>
        <v>11.489787302480799</v>
      </c>
      <c r="M20" s="17" t="s">
        <v>143</v>
      </c>
      <c r="N20" s="9" t="s">
        <v>121</v>
      </c>
      <c r="O20" s="10" t="s">
        <v>140</v>
      </c>
      <c r="P20" s="7">
        <v>1424</v>
      </c>
      <c r="Q20" s="7" t="s">
        <v>120</v>
      </c>
      <c r="R20" s="13">
        <v>0.74719101123595499</v>
      </c>
      <c r="S20" s="7" t="s">
        <v>120</v>
      </c>
      <c r="T20" s="13">
        <v>0.78877005347593598</v>
      </c>
      <c r="U20" s="7" t="s">
        <v>120</v>
      </c>
      <c r="V20" s="13">
        <v>0.67387218045112796</v>
      </c>
      <c r="W20" s="7" t="s">
        <v>120</v>
      </c>
      <c r="X20" s="15">
        <v>0.114897873024808</v>
      </c>
    </row>
    <row r="21" spans="1:24" x14ac:dyDescent="0.25">
      <c r="A21" s="6" t="s">
        <v>131</v>
      </c>
      <c r="B21" s="7"/>
      <c r="C21" s="7"/>
      <c r="D21" s="7"/>
      <c r="E21" s="17" t="s">
        <v>61</v>
      </c>
      <c r="F21" s="7"/>
      <c r="G21" s="17" t="s">
        <v>61</v>
      </c>
      <c r="H21" s="7"/>
      <c r="I21" s="17" t="s">
        <v>61</v>
      </c>
      <c r="J21" s="7"/>
      <c r="K21" s="7"/>
      <c r="L21" s="17" t="s">
        <v>61</v>
      </c>
      <c r="M21" s="17"/>
      <c r="N21" s="9" t="s">
        <v>121</v>
      </c>
      <c r="O21" s="7"/>
      <c r="P21" s="7"/>
      <c r="Q21" s="7"/>
      <c r="R21" s="13"/>
      <c r="S21" s="7"/>
      <c r="T21" s="13"/>
      <c r="U21" s="7"/>
      <c r="V21" s="13"/>
      <c r="W21" s="7"/>
      <c r="X21" s="13"/>
    </row>
    <row r="22" spans="1:24" x14ac:dyDescent="0.25">
      <c r="A22" t="s">
        <v>97</v>
      </c>
      <c r="B22" s="7" t="s">
        <v>120</v>
      </c>
      <c r="C22" s="7">
        <v>194</v>
      </c>
      <c r="D22" s="7" t="s">
        <v>120</v>
      </c>
      <c r="E22" s="17">
        <f t="shared" ref="E22:E31" si="4">R22*100</f>
        <v>11.340206185567</v>
      </c>
      <c r="F22" s="7" t="s">
        <v>120</v>
      </c>
      <c r="G22" s="17">
        <f t="shared" ref="G22:G31" si="5">T22*100</f>
        <v>91.279069767441896</v>
      </c>
      <c r="H22" s="7" t="s">
        <v>120</v>
      </c>
      <c r="I22" s="17">
        <f t="shared" ref="I22:I31" si="6">V22*100</f>
        <v>36.363636363636395</v>
      </c>
      <c r="J22" s="7" t="s">
        <v>120</v>
      </c>
      <c r="K22" s="7" t="s">
        <v>142</v>
      </c>
      <c r="L22" s="17">
        <f t="shared" ref="L22:L31" si="7">X22*100</f>
        <v>54.915433403805501</v>
      </c>
      <c r="M22" s="17" t="s">
        <v>143</v>
      </c>
      <c r="N22" s="9" t="s">
        <v>121</v>
      </c>
      <c r="O22" s="10"/>
      <c r="P22" s="7">
        <v>194</v>
      </c>
      <c r="Q22" s="7" t="s">
        <v>120</v>
      </c>
      <c r="R22" s="13">
        <v>0.11340206185567001</v>
      </c>
      <c r="S22" s="7" t="s">
        <v>120</v>
      </c>
      <c r="T22" s="13">
        <v>0.912790697674419</v>
      </c>
      <c r="U22" s="7" t="s">
        <v>120</v>
      </c>
      <c r="V22" s="13">
        <v>0.36363636363636398</v>
      </c>
      <c r="W22" s="7" t="s">
        <v>120</v>
      </c>
      <c r="X22" s="15">
        <v>0.54915433403805503</v>
      </c>
    </row>
    <row r="23" spans="1:24" x14ac:dyDescent="0.25">
      <c r="A23" t="s">
        <v>98</v>
      </c>
      <c r="B23" s="7" t="s">
        <v>120</v>
      </c>
      <c r="C23" s="7">
        <v>205</v>
      </c>
      <c r="D23" s="7" t="s">
        <v>120</v>
      </c>
      <c r="E23" s="17">
        <f t="shared" si="4"/>
        <v>9.2682926829268304</v>
      </c>
      <c r="F23" s="7" t="s">
        <v>120</v>
      </c>
      <c r="G23" s="17">
        <f t="shared" si="5"/>
        <v>75.268817204301101</v>
      </c>
      <c r="H23" s="7" t="s">
        <v>120</v>
      </c>
      <c r="I23" s="17">
        <f t="shared" si="6"/>
        <v>21.052631578947402</v>
      </c>
      <c r="J23" s="7" t="s">
        <v>120</v>
      </c>
      <c r="K23" s="7" t="s">
        <v>142</v>
      </c>
      <c r="L23" s="17">
        <f t="shared" si="7"/>
        <v>54.216185625353695</v>
      </c>
      <c r="M23" s="17" t="s">
        <v>143</v>
      </c>
      <c r="N23" s="9" t="s">
        <v>121</v>
      </c>
      <c r="O23" s="10"/>
      <c r="P23" s="7">
        <v>205</v>
      </c>
      <c r="Q23" s="7" t="s">
        <v>120</v>
      </c>
      <c r="R23" s="13">
        <v>9.2682926829268306E-2</v>
      </c>
      <c r="S23" s="7" t="s">
        <v>120</v>
      </c>
      <c r="T23" s="13">
        <v>0.75268817204301097</v>
      </c>
      <c r="U23" s="7" t="s">
        <v>120</v>
      </c>
      <c r="V23" s="13">
        <v>0.21052631578947401</v>
      </c>
      <c r="W23" s="7" t="s">
        <v>120</v>
      </c>
      <c r="X23" s="15">
        <v>0.54216185625353697</v>
      </c>
    </row>
    <row r="24" spans="1:24" x14ac:dyDescent="0.25">
      <c r="A24" t="s">
        <v>99</v>
      </c>
      <c r="B24" s="7" t="s">
        <v>120</v>
      </c>
      <c r="C24" s="7">
        <v>1440</v>
      </c>
      <c r="D24" s="7" t="s">
        <v>120</v>
      </c>
      <c r="E24" s="17">
        <f t="shared" si="4"/>
        <v>71.9444444444444</v>
      </c>
      <c r="F24" s="7" t="s">
        <v>120</v>
      </c>
      <c r="G24" s="17">
        <f t="shared" si="5"/>
        <v>70.794824399260605</v>
      </c>
      <c r="H24" s="7" t="s">
        <v>120</v>
      </c>
      <c r="I24" s="17">
        <f t="shared" si="6"/>
        <v>54.5366795366795</v>
      </c>
      <c r="J24" s="7" t="s">
        <v>120</v>
      </c>
      <c r="K24" s="7" t="s">
        <v>142</v>
      </c>
      <c r="L24" s="17">
        <f t="shared" si="7"/>
        <v>16.258144862581101</v>
      </c>
      <c r="M24" s="17" t="s">
        <v>143</v>
      </c>
      <c r="N24" s="9" t="s">
        <v>121</v>
      </c>
      <c r="O24" s="10"/>
      <c r="P24" s="7">
        <v>1440</v>
      </c>
      <c r="Q24" s="7" t="s">
        <v>120</v>
      </c>
      <c r="R24" s="13">
        <v>0.719444444444444</v>
      </c>
      <c r="S24" s="7" t="s">
        <v>120</v>
      </c>
      <c r="T24" s="13">
        <v>0.70794824399260603</v>
      </c>
      <c r="U24" s="7" t="s">
        <v>120</v>
      </c>
      <c r="V24" s="13">
        <v>0.545366795366795</v>
      </c>
      <c r="W24" s="7" t="s">
        <v>120</v>
      </c>
      <c r="X24" s="15">
        <v>0.162581448625811</v>
      </c>
    </row>
    <row r="25" spans="1:24" x14ac:dyDescent="0.25">
      <c r="A25" t="s">
        <v>100</v>
      </c>
      <c r="B25" s="7" t="s">
        <v>120</v>
      </c>
      <c r="C25" s="7">
        <v>2743</v>
      </c>
      <c r="D25" s="7" t="s">
        <v>120</v>
      </c>
      <c r="E25" s="17">
        <f t="shared" si="4"/>
        <v>68.465184104994506</v>
      </c>
      <c r="F25" s="7" t="s">
        <v>120</v>
      </c>
      <c r="G25" s="17">
        <f t="shared" si="5"/>
        <v>88.272921108741997</v>
      </c>
      <c r="H25" s="7" t="s">
        <v>120</v>
      </c>
      <c r="I25" s="17">
        <f t="shared" si="6"/>
        <v>73.642172523961705</v>
      </c>
      <c r="J25" s="7" t="s">
        <v>120</v>
      </c>
      <c r="K25" s="7" t="s">
        <v>142</v>
      </c>
      <c r="L25" s="17">
        <f t="shared" si="7"/>
        <v>14.630748584780401</v>
      </c>
      <c r="M25" s="17" t="s">
        <v>143</v>
      </c>
      <c r="N25" s="9" t="s">
        <v>121</v>
      </c>
      <c r="O25" s="10"/>
      <c r="P25" s="7">
        <v>2743</v>
      </c>
      <c r="Q25" s="7" t="s">
        <v>120</v>
      </c>
      <c r="R25" s="13">
        <v>0.68465184104994503</v>
      </c>
      <c r="S25" s="7" t="s">
        <v>120</v>
      </c>
      <c r="T25" s="13">
        <v>0.88272921108741997</v>
      </c>
      <c r="U25" s="7" t="s">
        <v>120</v>
      </c>
      <c r="V25" s="13">
        <v>0.73642172523961702</v>
      </c>
      <c r="W25" s="7" t="s">
        <v>120</v>
      </c>
      <c r="X25" s="15">
        <v>0.14630748584780401</v>
      </c>
    </row>
    <row r="26" spans="1:24" x14ac:dyDescent="0.25">
      <c r="A26" t="s">
        <v>101</v>
      </c>
      <c r="B26" s="7" t="s">
        <v>120</v>
      </c>
      <c r="C26" s="7">
        <v>2250</v>
      </c>
      <c r="D26" s="7" t="s">
        <v>120</v>
      </c>
      <c r="E26" s="17">
        <f t="shared" si="4"/>
        <v>3.7333333333333303</v>
      </c>
      <c r="F26" s="7" t="s">
        <v>120</v>
      </c>
      <c r="G26" s="17">
        <f t="shared" si="5"/>
        <v>85.428051001821501</v>
      </c>
      <c r="H26" s="7" t="s">
        <v>120</v>
      </c>
      <c r="I26" s="17">
        <f t="shared" si="6"/>
        <v>71.428571428571402</v>
      </c>
      <c r="J26" s="7" t="s">
        <v>120</v>
      </c>
      <c r="K26" s="7" t="s">
        <v>142</v>
      </c>
      <c r="L26" s="17">
        <f t="shared" si="7"/>
        <v>13.999479573250101</v>
      </c>
      <c r="M26" s="17" t="s">
        <v>143</v>
      </c>
      <c r="N26" s="9" t="s">
        <v>121</v>
      </c>
      <c r="O26" s="10"/>
      <c r="P26" s="7">
        <v>2250</v>
      </c>
      <c r="Q26" s="7" t="s">
        <v>120</v>
      </c>
      <c r="R26" s="13">
        <v>3.7333333333333302E-2</v>
      </c>
      <c r="S26" s="7" t="s">
        <v>120</v>
      </c>
      <c r="T26" s="13">
        <v>0.85428051001821503</v>
      </c>
      <c r="U26" s="7" t="s">
        <v>120</v>
      </c>
      <c r="V26" s="13">
        <v>0.71428571428571397</v>
      </c>
      <c r="W26" s="7" t="s">
        <v>120</v>
      </c>
      <c r="X26" s="15">
        <v>0.13999479573250101</v>
      </c>
    </row>
    <row r="27" spans="1:24" x14ac:dyDescent="0.25">
      <c r="A27" t="s">
        <v>102</v>
      </c>
      <c r="B27" s="7" t="s">
        <v>120</v>
      </c>
      <c r="C27" s="7">
        <v>1498</v>
      </c>
      <c r="D27" s="7" t="s">
        <v>120</v>
      </c>
      <c r="E27" s="17">
        <f t="shared" si="4"/>
        <v>52.937249666221597</v>
      </c>
      <c r="F27" s="7" t="s">
        <v>120</v>
      </c>
      <c r="G27" s="17">
        <f t="shared" si="5"/>
        <v>91.201117318435792</v>
      </c>
      <c r="H27" s="7" t="s">
        <v>120</v>
      </c>
      <c r="I27" s="17">
        <f t="shared" si="6"/>
        <v>82.219419924337998</v>
      </c>
      <c r="J27" s="7" t="s">
        <v>120</v>
      </c>
      <c r="K27" s="7" t="s">
        <v>142</v>
      </c>
      <c r="L27" s="17">
        <f t="shared" si="7"/>
        <v>8.9816973940978002</v>
      </c>
      <c r="M27" s="17" t="s">
        <v>143</v>
      </c>
      <c r="N27" s="9" t="s">
        <v>121</v>
      </c>
      <c r="O27" s="10"/>
      <c r="P27" s="7">
        <v>1498</v>
      </c>
      <c r="Q27" s="7" t="s">
        <v>120</v>
      </c>
      <c r="R27" s="13">
        <v>0.52937249666221597</v>
      </c>
      <c r="S27" s="7" t="s">
        <v>120</v>
      </c>
      <c r="T27" s="13">
        <v>0.91201117318435798</v>
      </c>
      <c r="U27" s="7" t="s">
        <v>120</v>
      </c>
      <c r="V27" s="13">
        <v>0.82219419924338</v>
      </c>
      <c r="W27" s="7" t="s">
        <v>120</v>
      </c>
      <c r="X27" s="15">
        <v>8.9816973940977998E-2</v>
      </c>
    </row>
    <row r="28" spans="1:24" x14ac:dyDescent="0.25">
      <c r="A28" t="s">
        <v>103</v>
      </c>
      <c r="B28" s="7" t="s">
        <v>120</v>
      </c>
      <c r="C28" s="7">
        <v>328</v>
      </c>
      <c r="D28" s="7" t="s">
        <v>120</v>
      </c>
      <c r="E28" s="17">
        <f t="shared" si="4"/>
        <v>4.8780487804878101</v>
      </c>
      <c r="F28" s="7" t="s">
        <v>120</v>
      </c>
      <c r="G28" s="17">
        <f t="shared" si="5"/>
        <v>83.653846153846203</v>
      </c>
      <c r="H28" s="7" t="s">
        <v>120</v>
      </c>
      <c r="I28" s="17">
        <f t="shared" si="6"/>
        <v>75</v>
      </c>
      <c r="J28" s="7" t="s">
        <v>120</v>
      </c>
      <c r="K28" s="7" t="s">
        <v>142</v>
      </c>
      <c r="L28" s="17">
        <f t="shared" si="7"/>
        <v>8.6538461538461604</v>
      </c>
      <c r="M28" s="17" t="s">
        <v>143</v>
      </c>
      <c r="N28" s="9" t="s">
        <v>121</v>
      </c>
      <c r="O28" s="10"/>
      <c r="P28" s="7">
        <v>328</v>
      </c>
      <c r="Q28" s="7" t="s">
        <v>120</v>
      </c>
      <c r="R28" s="13">
        <v>4.8780487804878099E-2</v>
      </c>
      <c r="S28" s="7" t="s">
        <v>120</v>
      </c>
      <c r="T28" s="13">
        <v>0.83653846153846201</v>
      </c>
      <c r="U28" s="7" t="s">
        <v>120</v>
      </c>
      <c r="V28" s="13">
        <v>0.75</v>
      </c>
      <c r="W28" s="7" t="s">
        <v>120</v>
      </c>
      <c r="X28" s="15">
        <v>8.6538461538461606E-2</v>
      </c>
    </row>
    <row r="29" spans="1:24" x14ac:dyDescent="0.25">
      <c r="A29" t="s">
        <v>104</v>
      </c>
      <c r="B29" s="7" t="s">
        <v>120</v>
      </c>
      <c r="C29" s="7">
        <v>7888</v>
      </c>
      <c r="D29" s="7" t="s">
        <v>120</v>
      </c>
      <c r="E29" s="17">
        <f t="shared" si="4"/>
        <v>67.000507099391498</v>
      </c>
      <c r="F29" s="7" t="s">
        <v>120</v>
      </c>
      <c r="G29" s="17">
        <f t="shared" si="5"/>
        <v>80.574324324324294</v>
      </c>
      <c r="H29" s="7" t="s">
        <v>120</v>
      </c>
      <c r="I29" s="17">
        <f t="shared" si="6"/>
        <v>73.112582781457007</v>
      </c>
      <c r="J29" s="7" t="s">
        <v>120</v>
      </c>
      <c r="K29" s="7" t="s">
        <v>142</v>
      </c>
      <c r="L29" s="17">
        <f t="shared" si="7"/>
        <v>7.4617415428673599</v>
      </c>
      <c r="M29" s="17" t="s">
        <v>143</v>
      </c>
      <c r="N29" s="9" t="s">
        <v>121</v>
      </c>
      <c r="O29" s="10"/>
      <c r="P29" s="7">
        <v>7888</v>
      </c>
      <c r="Q29" s="7" t="s">
        <v>120</v>
      </c>
      <c r="R29" s="13">
        <v>0.67000507099391504</v>
      </c>
      <c r="S29" s="7" t="s">
        <v>120</v>
      </c>
      <c r="T29" s="13">
        <v>0.80574324324324298</v>
      </c>
      <c r="U29" s="7" t="s">
        <v>120</v>
      </c>
      <c r="V29" s="13">
        <v>0.73112582781457003</v>
      </c>
      <c r="W29" s="7" t="s">
        <v>120</v>
      </c>
      <c r="X29" s="15">
        <v>7.4617415428673603E-2</v>
      </c>
    </row>
    <row r="30" spans="1:24" x14ac:dyDescent="0.25">
      <c r="A30" t="s">
        <v>105</v>
      </c>
      <c r="B30" s="7" t="s">
        <v>120</v>
      </c>
      <c r="C30" s="7">
        <v>9960</v>
      </c>
      <c r="D30" s="7" t="s">
        <v>120</v>
      </c>
      <c r="E30" s="17">
        <f t="shared" si="4"/>
        <v>83.102409638554192</v>
      </c>
      <c r="F30" s="7" t="s">
        <v>120</v>
      </c>
      <c r="G30" s="17">
        <f t="shared" si="5"/>
        <v>89.941785252263898</v>
      </c>
      <c r="H30" s="7" t="s">
        <v>120</v>
      </c>
      <c r="I30" s="17">
        <f t="shared" si="6"/>
        <v>82.916515645765401</v>
      </c>
      <c r="J30" s="7" t="s">
        <v>120</v>
      </c>
      <c r="K30" s="7" t="s">
        <v>142</v>
      </c>
      <c r="L30" s="17">
        <f t="shared" si="7"/>
        <v>7.0252696064985294</v>
      </c>
      <c r="M30" s="17" t="s">
        <v>143</v>
      </c>
      <c r="N30" s="9" t="s">
        <v>121</v>
      </c>
      <c r="O30" s="10"/>
      <c r="P30" s="7">
        <v>9960</v>
      </c>
      <c r="Q30" s="7" t="s">
        <v>120</v>
      </c>
      <c r="R30" s="13">
        <v>0.83102409638554198</v>
      </c>
      <c r="S30" s="7" t="s">
        <v>120</v>
      </c>
      <c r="T30" s="13">
        <v>0.89941785252263895</v>
      </c>
      <c r="U30" s="7" t="s">
        <v>120</v>
      </c>
      <c r="V30" s="13">
        <v>0.82916515645765398</v>
      </c>
      <c r="W30" s="7" t="s">
        <v>120</v>
      </c>
      <c r="X30" s="15">
        <v>7.0252696064985298E-2</v>
      </c>
    </row>
    <row r="31" spans="1:24" x14ac:dyDescent="0.25">
      <c r="A31" t="s">
        <v>106</v>
      </c>
      <c r="B31" s="7" t="s">
        <v>120</v>
      </c>
      <c r="C31" s="7">
        <v>5118</v>
      </c>
      <c r="D31" s="7" t="s">
        <v>120</v>
      </c>
      <c r="E31" s="17">
        <f t="shared" si="4"/>
        <v>43.434935521688203</v>
      </c>
      <c r="F31" s="7" t="s">
        <v>120</v>
      </c>
      <c r="G31" s="17">
        <f t="shared" si="5"/>
        <v>92.224840121171297</v>
      </c>
      <c r="H31" s="7" t="s">
        <v>120</v>
      </c>
      <c r="I31" s="17">
        <f t="shared" si="6"/>
        <v>85.290148448043198</v>
      </c>
      <c r="J31" s="7" t="s">
        <v>120</v>
      </c>
      <c r="K31" s="7" t="s">
        <v>142</v>
      </c>
      <c r="L31" s="17">
        <f t="shared" si="7"/>
        <v>6.9346916731281292</v>
      </c>
      <c r="M31" s="17" t="s">
        <v>143</v>
      </c>
      <c r="N31" s="9" t="s">
        <v>121</v>
      </c>
      <c r="O31" s="10" t="s">
        <v>140</v>
      </c>
      <c r="P31" s="7">
        <v>5118</v>
      </c>
      <c r="Q31" s="7" t="s">
        <v>120</v>
      </c>
      <c r="R31" s="13">
        <v>0.434349355216882</v>
      </c>
      <c r="S31" s="7" t="s">
        <v>120</v>
      </c>
      <c r="T31" s="13">
        <v>0.92224840121171303</v>
      </c>
      <c r="U31" s="7" t="s">
        <v>120</v>
      </c>
      <c r="V31" s="13">
        <v>0.85290148448043202</v>
      </c>
      <c r="W31" s="7" t="s">
        <v>120</v>
      </c>
      <c r="X31" s="15">
        <v>6.9346916731281294E-2</v>
      </c>
    </row>
    <row r="32" spans="1:24" x14ac:dyDescent="0.25">
      <c r="A32" s="6" t="s">
        <v>132</v>
      </c>
      <c r="B32" s="7"/>
      <c r="C32" s="7"/>
      <c r="D32" s="7"/>
      <c r="E32" s="17" t="s">
        <v>61</v>
      </c>
      <c r="F32" s="7"/>
      <c r="G32" s="17" t="s">
        <v>61</v>
      </c>
      <c r="H32" s="7"/>
      <c r="I32" s="17" t="s">
        <v>61</v>
      </c>
      <c r="J32" s="7"/>
      <c r="K32" s="7"/>
      <c r="L32" s="17" t="s">
        <v>61</v>
      </c>
      <c r="M32" s="17"/>
      <c r="N32" s="9" t="s">
        <v>121</v>
      </c>
      <c r="O32" s="7"/>
      <c r="P32" s="7"/>
      <c r="Q32" s="7"/>
      <c r="R32" s="13"/>
      <c r="S32" s="7"/>
      <c r="T32" s="13"/>
      <c r="U32" s="7"/>
      <c r="V32" s="13"/>
      <c r="W32" s="7"/>
      <c r="X32" s="13"/>
    </row>
    <row r="33" spans="1:24" x14ac:dyDescent="0.25">
      <c r="A33" t="s">
        <v>108</v>
      </c>
      <c r="B33" s="7" t="s">
        <v>120</v>
      </c>
      <c r="C33" s="7">
        <v>8893</v>
      </c>
      <c r="D33" s="7" t="s">
        <v>120</v>
      </c>
      <c r="E33" s="17">
        <f t="shared" ref="E33:E38" si="8">R33*100</f>
        <v>56.842460362082505</v>
      </c>
      <c r="F33" s="7" t="s">
        <v>120</v>
      </c>
      <c r="G33" s="17">
        <f t="shared" ref="G33:G38" si="9">T33*100</f>
        <v>83.624878522837705</v>
      </c>
      <c r="H33" s="7" t="s">
        <v>120</v>
      </c>
      <c r="I33" s="17">
        <f t="shared" ref="I33:I38" si="10">V33*100</f>
        <v>60.316518298714094</v>
      </c>
      <c r="J33" s="7" t="s">
        <v>120</v>
      </c>
      <c r="K33" s="7" t="s">
        <v>142</v>
      </c>
      <c r="L33" s="17">
        <f t="shared" ref="L33:L38" si="11">X33*100</f>
        <v>23.3083602241236</v>
      </c>
      <c r="M33" s="17" t="s">
        <v>143</v>
      </c>
      <c r="N33" s="9" t="s">
        <v>121</v>
      </c>
      <c r="O33" s="10"/>
      <c r="P33" s="7">
        <v>8893</v>
      </c>
      <c r="Q33" s="7" t="s">
        <v>120</v>
      </c>
      <c r="R33" s="13">
        <v>0.56842460362082503</v>
      </c>
      <c r="S33" s="7" t="s">
        <v>120</v>
      </c>
      <c r="T33" s="13">
        <v>0.83624878522837698</v>
      </c>
      <c r="U33" s="7" t="s">
        <v>120</v>
      </c>
      <c r="V33" s="13">
        <v>0.60316518298714095</v>
      </c>
      <c r="W33" s="7" t="s">
        <v>120</v>
      </c>
      <c r="X33" s="15">
        <v>0.233083602241236</v>
      </c>
    </row>
    <row r="34" spans="1:24" x14ac:dyDescent="0.25">
      <c r="A34" t="s">
        <v>109</v>
      </c>
      <c r="B34" s="7" t="s">
        <v>120</v>
      </c>
      <c r="C34" s="7">
        <v>386</v>
      </c>
      <c r="D34" s="7" t="s">
        <v>120</v>
      </c>
      <c r="E34" s="17">
        <f t="shared" si="8"/>
        <v>21.243523316062198</v>
      </c>
      <c r="F34" s="7" t="s">
        <v>120</v>
      </c>
      <c r="G34" s="17">
        <f t="shared" si="9"/>
        <v>18.092105263157901</v>
      </c>
      <c r="H34" s="7" t="s">
        <v>120</v>
      </c>
      <c r="I34" s="17">
        <f t="shared" si="10"/>
        <v>4.8780487804878101</v>
      </c>
      <c r="J34" s="7" t="s">
        <v>120</v>
      </c>
      <c r="K34" s="7" t="s">
        <v>142</v>
      </c>
      <c r="L34" s="17">
        <f t="shared" si="11"/>
        <v>13.214056482670101</v>
      </c>
      <c r="M34" s="17" t="s">
        <v>143</v>
      </c>
      <c r="N34" s="9" t="s">
        <v>121</v>
      </c>
      <c r="O34" s="10"/>
      <c r="P34" s="7">
        <v>386</v>
      </c>
      <c r="Q34" s="7" t="s">
        <v>120</v>
      </c>
      <c r="R34" s="13">
        <v>0.21243523316062199</v>
      </c>
      <c r="S34" s="7" t="s">
        <v>120</v>
      </c>
      <c r="T34" s="13">
        <v>0.18092105263157901</v>
      </c>
      <c r="U34" s="7" t="s">
        <v>120</v>
      </c>
      <c r="V34" s="13">
        <v>4.8780487804878099E-2</v>
      </c>
      <c r="W34" s="7" t="s">
        <v>120</v>
      </c>
      <c r="X34" s="15">
        <v>0.132140564826701</v>
      </c>
    </row>
    <row r="35" spans="1:24" x14ac:dyDescent="0.25">
      <c r="A35" t="s">
        <v>110</v>
      </c>
      <c r="B35" s="7" t="s">
        <v>120</v>
      </c>
      <c r="C35" s="7">
        <v>1707</v>
      </c>
      <c r="D35" s="7" t="s">
        <v>120</v>
      </c>
      <c r="E35" s="17">
        <f t="shared" si="8"/>
        <v>70.123022847100202</v>
      </c>
      <c r="F35" s="7" t="s">
        <v>120</v>
      </c>
      <c r="G35" s="17">
        <f t="shared" si="9"/>
        <v>78.857142857142904</v>
      </c>
      <c r="H35" s="7" t="s">
        <v>120</v>
      </c>
      <c r="I35" s="17">
        <f t="shared" si="10"/>
        <v>69.590643274853804</v>
      </c>
      <c r="J35" s="7" t="s">
        <v>120</v>
      </c>
      <c r="K35" s="7" t="s">
        <v>142</v>
      </c>
      <c r="L35" s="17">
        <f t="shared" si="11"/>
        <v>9.266499582289061</v>
      </c>
      <c r="M35" s="17" t="s">
        <v>143</v>
      </c>
      <c r="N35" s="9" t="s">
        <v>121</v>
      </c>
      <c r="O35" s="10"/>
      <c r="P35" s="7">
        <v>1707</v>
      </c>
      <c r="Q35" s="7" t="s">
        <v>120</v>
      </c>
      <c r="R35" s="13">
        <v>0.70123022847100203</v>
      </c>
      <c r="S35" s="7" t="s">
        <v>120</v>
      </c>
      <c r="T35" s="13">
        <v>0.78857142857142903</v>
      </c>
      <c r="U35" s="7" t="s">
        <v>120</v>
      </c>
      <c r="V35" s="13">
        <v>0.69590643274853803</v>
      </c>
      <c r="W35" s="7" t="s">
        <v>120</v>
      </c>
      <c r="X35" s="15">
        <v>9.2664995822890603E-2</v>
      </c>
    </row>
    <row r="36" spans="1:24" x14ac:dyDescent="0.25">
      <c r="A36" t="s">
        <v>111</v>
      </c>
      <c r="B36" s="7" t="s">
        <v>120</v>
      </c>
      <c r="C36" s="7">
        <v>6549</v>
      </c>
      <c r="D36" s="7" t="s">
        <v>120</v>
      </c>
      <c r="E36" s="17">
        <f t="shared" si="8"/>
        <v>47.6103221865934</v>
      </c>
      <c r="F36" s="7" t="s">
        <v>120</v>
      </c>
      <c r="G36" s="17">
        <f t="shared" si="9"/>
        <v>49.723756906077398</v>
      </c>
      <c r="H36" s="7" t="s">
        <v>120</v>
      </c>
      <c r="I36" s="17">
        <f t="shared" si="10"/>
        <v>42.174470814624797</v>
      </c>
      <c r="J36" s="7" t="s">
        <v>120</v>
      </c>
      <c r="K36" s="7" t="s">
        <v>142</v>
      </c>
      <c r="L36" s="17">
        <f t="shared" si="11"/>
        <v>7.5492860914525899</v>
      </c>
      <c r="M36" s="17" t="s">
        <v>143</v>
      </c>
      <c r="N36" s="9" t="s">
        <v>121</v>
      </c>
      <c r="O36" s="10"/>
      <c r="P36" s="7">
        <v>6549</v>
      </c>
      <c r="Q36" s="7" t="s">
        <v>120</v>
      </c>
      <c r="R36" s="13">
        <v>0.47610322186593401</v>
      </c>
      <c r="S36" s="7" t="s">
        <v>120</v>
      </c>
      <c r="T36" s="13">
        <v>0.49723756906077399</v>
      </c>
      <c r="U36" s="7" t="s">
        <v>120</v>
      </c>
      <c r="V36" s="13">
        <v>0.42174470814624798</v>
      </c>
      <c r="W36" s="7" t="s">
        <v>120</v>
      </c>
      <c r="X36" s="15">
        <v>7.5492860914525894E-2</v>
      </c>
    </row>
    <row r="37" spans="1:24" x14ac:dyDescent="0.25">
      <c r="A37" t="s">
        <v>112</v>
      </c>
      <c r="B37" s="7" t="s">
        <v>120</v>
      </c>
      <c r="C37" s="7">
        <v>5419</v>
      </c>
      <c r="D37" s="7" t="s">
        <v>120</v>
      </c>
      <c r="E37" s="17">
        <f t="shared" si="8"/>
        <v>41.926554714891999</v>
      </c>
      <c r="F37" s="7" t="s">
        <v>120</v>
      </c>
      <c r="G37" s="17">
        <f t="shared" si="9"/>
        <v>87.454697518818008</v>
      </c>
      <c r="H37" s="7" t="s">
        <v>120</v>
      </c>
      <c r="I37" s="17">
        <f t="shared" si="10"/>
        <v>80.589788732394396</v>
      </c>
      <c r="J37" s="7" t="s">
        <v>120</v>
      </c>
      <c r="K37" s="7" t="s">
        <v>142</v>
      </c>
      <c r="L37" s="17">
        <f t="shared" si="11"/>
        <v>6.8649087864235998</v>
      </c>
      <c r="M37" s="17" t="s">
        <v>143</v>
      </c>
      <c r="N37" s="9" t="s">
        <v>121</v>
      </c>
      <c r="O37" s="10"/>
      <c r="P37" s="7">
        <v>5419</v>
      </c>
      <c r="Q37" s="7" t="s">
        <v>120</v>
      </c>
      <c r="R37" s="13">
        <v>0.41926554714892</v>
      </c>
      <c r="S37" s="7" t="s">
        <v>120</v>
      </c>
      <c r="T37" s="13">
        <v>0.87454697518818003</v>
      </c>
      <c r="U37" s="7" t="s">
        <v>120</v>
      </c>
      <c r="V37" s="13">
        <v>0.80589788732394396</v>
      </c>
      <c r="W37" s="7" t="s">
        <v>120</v>
      </c>
      <c r="X37" s="15">
        <v>6.8649087864236E-2</v>
      </c>
    </row>
    <row r="38" spans="1:24" x14ac:dyDescent="0.25">
      <c r="A38" t="s">
        <v>44</v>
      </c>
      <c r="B38" s="7" t="s">
        <v>120</v>
      </c>
      <c r="C38" s="7">
        <v>3385</v>
      </c>
      <c r="D38" s="7" t="s">
        <v>120</v>
      </c>
      <c r="E38" s="17">
        <f t="shared" si="8"/>
        <v>73.766617429837495</v>
      </c>
      <c r="F38" s="7" t="s">
        <v>120</v>
      </c>
      <c r="G38" s="17">
        <f t="shared" si="9"/>
        <v>39.955604883462797</v>
      </c>
      <c r="H38" s="7" t="s">
        <v>120</v>
      </c>
      <c r="I38" s="17">
        <f t="shared" si="10"/>
        <v>48.2979575490589</v>
      </c>
      <c r="J38" s="7" t="s">
        <v>120</v>
      </c>
      <c r="K38" s="7" t="s">
        <v>144</v>
      </c>
      <c r="L38" s="17">
        <f t="shared" si="11"/>
        <v>-8.3423526655960512</v>
      </c>
      <c r="M38" s="17" t="s">
        <v>143</v>
      </c>
      <c r="N38" s="9" t="s">
        <v>121</v>
      </c>
      <c r="O38" s="11" t="s">
        <v>140</v>
      </c>
      <c r="P38" s="7">
        <v>3385</v>
      </c>
      <c r="Q38" s="7" t="s">
        <v>120</v>
      </c>
      <c r="R38" s="13">
        <v>0.737666174298375</v>
      </c>
      <c r="S38" s="7" t="s">
        <v>120</v>
      </c>
      <c r="T38" s="13">
        <v>0.39955604883462797</v>
      </c>
      <c r="U38" s="7" t="s">
        <v>120</v>
      </c>
      <c r="V38" s="13">
        <v>0.48297957549058901</v>
      </c>
      <c r="W38" s="7" t="s">
        <v>120</v>
      </c>
      <c r="X38" s="16">
        <v>-8.3423526655960506E-2</v>
      </c>
    </row>
    <row r="39" spans="1:24" x14ac:dyDescent="0.25">
      <c r="A39" s="6" t="s">
        <v>133</v>
      </c>
      <c r="B39" s="7"/>
      <c r="C39" s="7"/>
      <c r="D39" s="7"/>
      <c r="E39" s="17" t="s">
        <v>61</v>
      </c>
      <c r="F39" s="7"/>
      <c r="G39" s="17" t="s">
        <v>61</v>
      </c>
      <c r="H39" s="7"/>
      <c r="I39" s="17" t="s">
        <v>61</v>
      </c>
      <c r="J39" s="7"/>
      <c r="K39" s="7"/>
      <c r="L39" s="17" t="s">
        <v>61</v>
      </c>
      <c r="M39" s="17"/>
      <c r="N39" s="9" t="s">
        <v>121</v>
      </c>
      <c r="O39" s="7"/>
      <c r="P39" s="7"/>
      <c r="Q39" s="7"/>
      <c r="R39" s="13"/>
      <c r="S39" s="7"/>
      <c r="T39" s="13"/>
      <c r="U39" s="7"/>
      <c r="V39" s="13"/>
      <c r="W39" s="7"/>
      <c r="X39" s="13"/>
    </row>
    <row r="40" spans="1:24" x14ac:dyDescent="0.25">
      <c r="B40" s="7" t="s">
        <v>120</v>
      </c>
      <c r="C40" s="7">
        <v>59139</v>
      </c>
      <c r="D40" s="7" t="s">
        <v>120</v>
      </c>
      <c r="E40" s="17">
        <f>R40*100</f>
        <v>0.33987723837061801</v>
      </c>
      <c r="F40" s="7" t="s">
        <v>120</v>
      </c>
      <c r="G40" s="17">
        <f>T40*100</f>
        <v>95.269605347992808</v>
      </c>
      <c r="H40" s="7" t="s">
        <v>120</v>
      </c>
      <c r="I40" s="17">
        <f>V40*100</f>
        <v>31.343283582089597</v>
      </c>
      <c r="J40" s="7" t="s">
        <v>120</v>
      </c>
      <c r="K40" s="7" t="s">
        <v>142</v>
      </c>
      <c r="L40" s="17">
        <f>X40*100</f>
        <v>63.926321765903204</v>
      </c>
      <c r="M40" s="17" t="s">
        <v>143</v>
      </c>
      <c r="N40" s="9" t="s">
        <v>121</v>
      </c>
      <c r="O40" s="10"/>
      <c r="P40" s="7">
        <v>59139</v>
      </c>
      <c r="Q40" s="7" t="s">
        <v>120</v>
      </c>
      <c r="R40" s="13">
        <v>3.3987723837061801E-3</v>
      </c>
      <c r="S40" s="7" t="s">
        <v>120</v>
      </c>
      <c r="T40" s="13">
        <v>0.95269605347992803</v>
      </c>
      <c r="U40" s="7" t="s">
        <v>120</v>
      </c>
      <c r="V40" s="13">
        <v>0.31343283582089598</v>
      </c>
      <c r="W40" s="7" t="s">
        <v>120</v>
      </c>
      <c r="X40" s="15">
        <v>0.63926321765903205</v>
      </c>
    </row>
  </sheetData>
  <mergeCells count="1">
    <mergeCell ref="T1:X1"/>
  </mergeCells>
  <hyperlinks>
    <hyperlink ref="N4" r:id="rId1"/>
    <hyperlink ref="N2" r:id="rId2"/>
  </hyperlinks>
  <pageMargins left="0.78749999999999998" right="0.78749999999999998" top="1.05277777777778" bottom="1.05277777777778" header="0.78749999999999998" footer="0.78749999999999998"/>
  <pageSetup firstPageNumber="0" orientation="portrait" r:id="rId3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CleanData</vt:lpstr>
      <vt:lpstr>Table Part One</vt:lpstr>
      <vt:lpstr>FinalTable</vt:lpstr>
      <vt:lpstr>Tex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J  Baker</dc:creator>
  <dc:description/>
  <cp:lastModifiedBy>Matthew J  Baker</cp:lastModifiedBy>
  <cp:revision>9</cp:revision>
  <dcterms:created xsi:type="dcterms:W3CDTF">2016-04-08T13:10:10Z</dcterms:created>
  <dcterms:modified xsi:type="dcterms:W3CDTF">2017-10-06T15:25:56Z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