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mark_bakunas_avanade_com/Documents/South Region/Cloud Foundations Workshop/CFW 2.0/"/>
    </mc:Choice>
  </mc:AlternateContent>
  <xr:revisionPtr revIDLastSave="16" documentId="13_ncr:1_{6ECD824E-A4F9-44ED-BB6F-BCB980C725A6}" xr6:coauthVersionLast="45" xr6:coauthVersionMax="45" xr10:uidLastSave="{57E61E94-3848-463A-AFFE-C79959FB6905}"/>
  <bookViews>
    <workbookView xWindow="2340" yWindow="495" windowWidth="21600" windowHeight="13650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ParametersFile" sheetId="6" r:id="rId5"/>
    <sheet name="Lists" sheetId="9" r:id="rId6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cVmContributorsRoleAssignmentID">ParametersFile!$B$19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SubnetVmContRoleAssignmantId">ParametersFile!$B$20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ParametersFile!$B$26</definedName>
    <definedName name="spokeSubnet1AddressSpace">ParametersFile!$B$31</definedName>
    <definedName name="spokeSubnet1Name">ParametersFile!$B$30</definedName>
    <definedName name="spokeSubnet2AddressSpace">ParametersFile!$B$33</definedName>
    <definedName name="spokeSubnet2Name">ParametersFile!$B$32</definedName>
    <definedName name="spokeSubnet3AddressSpace">ParametersFile!$B$35</definedName>
    <definedName name="spokeSubnet3Name">ParametersFile!$B$34</definedName>
    <definedName name="spokeSubnetAppGwAddressSpace">ParametersFile!$B$29</definedName>
    <definedName name="spokeSubnetAppGwName">ParametersFile!$B$28</definedName>
    <definedName name="spokeSubnetBastionAddressSpace">ParametersFile!$B$27</definedName>
    <definedName name="spokeSubnetUniqueness_List">Lists!$G$2:$G$3</definedName>
    <definedName name="spokeVmContributorsRoleAssignmentID">ParametersFile!$B$36</definedName>
    <definedName name="spokeVnetAddressSpace">ParametersFile!$B$25</definedName>
    <definedName name="spokeVnetName">ParametersFile!$B$24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6" l="1"/>
  <c r="B35" i="6"/>
  <c r="B24" i="6"/>
  <c r="B25" i="6"/>
  <c r="B26" i="6"/>
  <c r="B27" i="6"/>
  <c r="B28" i="6"/>
  <c r="B29" i="6"/>
  <c r="B30" i="6"/>
  <c r="B31" i="6"/>
  <c r="B32" i="6"/>
  <c r="B33" i="6"/>
  <c r="B34" i="6"/>
  <c r="B36" i="6"/>
  <c r="B19" i="6" l="1"/>
  <c r="E21" i="2"/>
  <c r="E20" i="2"/>
  <c r="E19" i="2"/>
  <c r="E18" i="2"/>
  <c r="E17" i="2"/>
  <c r="E16" i="2"/>
  <c r="B20" i="6" l="1"/>
  <c r="E11" i="7" l="1"/>
  <c r="E10" i="7"/>
  <c r="E9" i="7"/>
  <c r="E8" i="7"/>
  <c r="E7" i="7"/>
  <c r="B16" i="6"/>
  <c r="B15" i="6"/>
  <c r="B14" i="6"/>
  <c r="B13" i="6"/>
  <c r="B12" i="6"/>
  <c r="B4" i="6" s="1"/>
  <c r="B11" i="6"/>
  <c r="B10" i="6"/>
  <c r="B5" i="6"/>
  <c r="B3" i="6" l="1"/>
  <c r="D2" i="7"/>
  <c r="D2" i="5"/>
  <c r="B6" i="6"/>
</calcChain>
</file>

<file path=xl/sharedStrings.xml><?xml version="1.0" encoding="utf-8"?>
<sst xmlns="http://schemas.openxmlformats.org/spreadsheetml/2006/main" count="215" uniqueCount="131">
  <si>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</si>
  <si>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</si>
  <si>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</si>
  <si>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</si>
  <si>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</si>
  <si>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</si>
  <si>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</si>
  <si>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</si>
  <si>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</si>
  <si>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</si>
  <si>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</si>
  <si>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</si>
  <si>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</si>
  <si>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</si>
  <si>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</si>
  <si>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</si>
  <si>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</si>
  <si>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</si>
  <si>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</si>
  <si>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</si>
  <si>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</si>
  <si>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</si>
  <si>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</si>
  <si>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</si>
  <si>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</si>
  <si>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</si>
  <si>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</si>
  <si>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</si>
  <si>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</si>
  <si>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</si>
  <si>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</si>
  <si>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</si>
  <si>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</si>
  <si>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</si>
  <si>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</si>
  <si>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</si>
  <si>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</si>
  <si>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</si>
  <si>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</si>
  <si>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</si>
  <si>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</si>
  <si>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</si>
  <si>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</si>
  <si>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</si>
  <si>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</si>
  <si>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Role</t>
  </si>
  <si>
    <t>VM contributor</t>
  </si>
  <si>
    <t>5eb970ea-e71a-4bf9-ba78-0529b3aeb2f3</t>
  </si>
  <si>
    <t>Role assignment GUID</t>
  </si>
  <si>
    <t>5d7865fe-0467-44fd-b808-59abf918e9eb</t>
  </si>
  <si>
    <t>5a29e932-06c6-4e07-8e1b-d5f96c3524cf</t>
  </si>
  <si>
    <t>c2ecad99-6ed7-4e11-8acc-0fa0262a2c69</t>
  </si>
  <si>
    <t>17ba8236-a5e8-4173-8ce9-c69b17743ac2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</si>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</sst>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4" sqref="B4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63</v>
      </c>
      <c r="B2" s="2" t="s">
        <v>64</v>
      </c>
    </row>
    <row r="4" spans="1:2" x14ac:dyDescent="0.25">
      <c r="A4" t="s">
        <v>29</v>
      </c>
      <c r="B4" s="1" t="s">
        <v>101</v>
      </c>
    </row>
    <row r="5" spans="1:2" x14ac:dyDescent="0.25">
      <c r="A5" t="s">
        <v>30</v>
      </c>
      <c r="B5" s="1" t="s">
        <v>66</v>
      </c>
    </row>
    <row r="6" spans="1:2" x14ac:dyDescent="0.25">
      <c r="A6" t="s">
        <v>31</v>
      </c>
      <c r="B6" s="1" t="s">
        <v>67</v>
      </c>
    </row>
    <row r="7" spans="1:2" x14ac:dyDescent="0.25">
      <c r="A7" t="s">
        <v>68</v>
      </c>
      <c r="B7" s="1" t="s">
        <v>69</v>
      </c>
    </row>
    <row r="9" spans="1:2" x14ac:dyDescent="0.25">
      <c r="A9" t="s">
        <v>99</v>
      </c>
      <c r="B9" t="s">
        <v>120</v>
      </c>
    </row>
    <row r="10" spans="1:2" x14ac:dyDescent="0.25">
      <c r="A10" t="s">
        <v>123</v>
      </c>
      <c r="B10" s="1" t="s">
        <v>52</v>
      </c>
    </row>
    <row r="11" spans="1:2" x14ac:dyDescent="0.25">
      <c r="A11" t="s">
        <v>124</v>
      </c>
      <c r="B11" s="1" t="s">
        <v>47</v>
      </c>
    </row>
    <row r="12" spans="1:2" x14ac:dyDescent="0.25">
      <c r="A12" t="s">
        <v>121</v>
      </c>
      <c r="B12" s="1" t="s">
        <v>51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2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 s="1" t="s">
        <v>12</v>
      </c>
      <c r="C2" s="1" t="s">
        <v>14</v>
      </c>
    </row>
    <row r="3" spans="1:5" s="3" customFormat="1" x14ac:dyDescent="0.25">
      <c r="B3" s="6"/>
      <c r="C3" s="6"/>
    </row>
    <row r="4" spans="1:5" x14ac:dyDescent="0.25">
      <c r="A4" t="s">
        <v>3</v>
      </c>
      <c r="C4" s="1" t="s">
        <v>13</v>
      </c>
    </row>
    <row r="5" spans="1:5" x14ac:dyDescent="0.25">
      <c r="A5" t="s">
        <v>4</v>
      </c>
      <c r="C5" s="1" t="s">
        <v>16</v>
      </c>
      <c r="D5" s="1" t="s">
        <v>105</v>
      </c>
    </row>
    <row r="6" spans="1:5" x14ac:dyDescent="0.25">
      <c r="A6" t="s">
        <v>5</v>
      </c>
      <c r="C6" s="1" t="s">
        <v>15</v>
      </c>
      <c r="D6" s="1" t="s">
        <v>107</v>
      </c>
    </row>
    <row r="7" spans="1:5" x14ac:dyDescent="0.25">
      <c r="A7" t="s">
        <v>7</v>
      </c>
      <c r="B7" s="1" t="s">
        <v>18</v>
      </c>
      <c r="C7" s="1" t="s">
        <v>17</v>
      </c>
    </row>
    <row r="8" spans="1:5" x14ac:dyDescent="0.25">
      <c r="A8" t="s">
        <v>6</v>
      </c>
      <c r="B8" s="1" t="s">
        <v>19</v>
      </c>
      <c r="C8" s="1" t="s">
        <v>20</v>
      </c>
      <c r="D8" s="1" t="s">
        <v>105</v>
      </c>
    </row>
    <row r="9" spans="1:5" x14ac:dyDescent="0.25">
      <c r="A9" t="s">
        <v>8</v>
      </c>
      <c r="B9" s="1" t="s">
        <v>21</v>
      </c>
      <c r="C9" s="1" t="s">
        <v>25</v>
      </c>
      <c r="D9" s="1" t="s">
        <v>105</v>
      </c>
    </row>
    <row r="10" spans="1:5" x14ac:dyDescent="0.25">
      <c r="A10" t="s">
        <v>9</v>
      </c>
      <c r="B10" s="1" t="s">
        <v>22</v>
      </c>
      <c r="C10" s="1" t="s">
        <v>26</v>
      </c>
      <c r="D10" s="1" t="s">
        <v>105</v>
      </c>
    </row>
    <row r="11" spans="1:5" x14ac:dyDescent="0.25">
      <c r="A11" t="s">
        <v>10</v>
      </c>
      <c r="B11" s="1" t="s">
        <v>23</v>
      </c>
      <c r="C11" s="1" t="s">
        <v>27</v>
      </c>
      <c r="D11" s="1" t="s">
        <v>105</v>
      </c>
    </row>
    <row r="12" spans="1:5" x14ac:dyDescent="0.25">
      <c r="A12" t="s">
        <v>11</v>
      </c>
      <c r="B12" s="1" t="s">
        <v>24</v>
      </c>
      <c r="C12" s="1" t="s">
        <v>28</v>
      </c>
      <c r="D12" s="1" t="s">
        <v>105</v>
      </c>
    </row>
    <row r="14" spans="1:5" x14ac:dyDescent="0.25">
      <c r="A14" t="s">
        <v>44</v>
      </c>
      <c r="B14" t="s">
        <v>45</v>
      </c>
      <c r="C14" t="s">
        <v>55</v>
      </c>
      <c r="D14" t="s">
        <v>48</v>
      </c>
    </row>
    <row r="15" spans="1:5" x14ac:dyDescent="0.25">
      <c r="A15" s="7" t="s">
        <v>125</v>
      </c>
      <c r="B15" t="s">
        <v>46</v>
      </c>
      <c r="C15" t="s">
        <v>56</v>
      </c>
      <c r="D15" s="1" t="s">
        <v>53</v>
      </c>
      <c r="E15" t="s">
        <v>127</v>
      </c>
    </row>
    <row r="16" spans="1:5" x14ac:dyDescent="0.25">
      <c r="A16" s="7" t="s">
        <v>125</v>
      </c>
      <c r="B16" t="s">
        <v>57</v>
      </c>
      <c r="C16" t="s">
        <v>2</v>
      </c>
      <c r="D16" s="1" t="s">
        <v>54</v>
      </c>
      <c r="E16" t="str">
        <f>IF(dcAdminsAadGroupObjectId = "", "Not needed", "Required")</f>
        <v>Required</v>
      </c>
    </row>
    <row r="17" spans="1:5" x14ac:dyDescent="0.25">
      <c r="A17" s="7" t="s">
        <v>126</v>
      </c>
      <c r="B17" t="s">
        <v>46</v>
      </c>
      <c r="C17" t="s">
        <v>6</v>
      </c>
      <c r="D17" s="1" t="s">
        <v>58</v>
      </c>
      <c r="E17" t="str">
        <f>IF(hubSubnetJumpHostsDeploy = "Deploy", "Required", "Not Needed")</f>
        <v>Required</v>
      </c>
    </row>
    <row r="18" spans="1:5" x14ac:dyDescent="0.25">
      <c r="A18" s="7" t="s">
        <v>126</v>
      </c>
      <c r="B18" t="s">
        <v>46</v>
      </c>
      <c r="C18" t="s">
        <v>8</v>
      </c>
      <c r="D18" s="1" t="s">
        <v>59</v>
      </c>
      <c r="E18" s="7" t="str">
        <f>IF(hubSubnet1Deploy = "Don't Deploy", "Not Needed", "Required")</f>
        <v>Required</v>
      </c>
    </row>
    <row r="19" spans="1:5" x14ac:dyDescent="0.25">
      <c r="A19" s="7" t="s">
        <v>126</v>
      </c>
      <c r="B19" t="s">
        <v>46</v>
      </c>
      <c r="C19" t="s">
        <v>9</v>
      </c>
      <c r="D19" s="1" t="s">
        <v>60</v>
      </c>
      <c r="E19" s="7" t="str">
        <f>IF(
OR(hubSubnet1Deploy = "Don't Deploy", hubSubnet2Deploy = "Don't Deploy"),
"Not Needed", "Required")</f>
        <v>Required</v>
      </c>
    </row>
    <row r="20" spans="1:5" x14ac:dyDescent="0.25">
      <c r="A20" s="7" t="s">
        <v>126</v>
      </c>
      <c r="B20" t="s">
        <v>46</v>
      </c>
      <c r="C20" t="s">
        <v>10</v>
      </c>
      <c r="D20" s="1" t="s">
        <v>61</v>
      </c>
      <c r="E20" s="7" t="str">
        <f>IF(
OR(hubSubnet1Deploy = "Don't Deploy", hubSubnet2Deploy = "Don't Deploy", hubSubnet3Deploy = "Don't Deploy"),
"Not Needed", "Required")</f>
        <v>Required</v>
      </c>
    </row>
    <row r="21" spans="1:5" x14ac:dyDescent="0.25">
      <c r="A21" s="7" t="s">
        <v>126</v>
      </c>
      <c r="B21" t="s">
        <v>46</v>
      </c>
      <c r="C21" t="s">
        <v>11</v>
      </c>
      <c r="D21" s="1" t="s">
        <v>62</v>
      </c>
      <c r="E21" s="7" t="str">
        <f>IF(
OR(hubSubnet1Deploy = "Don't Deploy", hubSubnet2Deploy = "Don't Deploy", hubSubnet3Deploy = "Don't Deploy", hubSubnet4Deploy = "Don't Deploy"),
"Not Needed", "Required")</f>
        <v>Required</v>
      </c>
    </row>
    <row r="22" spans="1:5" x14ac:dyDescent="0.25">
      <c r="A22" s="7" t="s">
        <v>126</v>
      </c>
      <c r="B22" t="s">
        <v>57</v>
      </c>
      <c r="C22" t="s">
        <v>2</v>
      </c>
      <c r="D22" s="1" t="s">
        <v>100</v>
      </c>
      <c r="E22" t="s">
        <v>127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86</v>
      </c>
    </row>
    <row r="2" spans="1:5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107</v>
      </c>
      <c r="E7" s="1" t="s">
        <v>118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105</v>
      </c>
      <c r="E8" s="1" t="s">
        <v>118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118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105</v>
      </c>
      <c r="E10" s="1" t="s">
        <v>118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105</v>
      </c>
      <c r="E11" s="1" t="s">
        <v>118</v>
      </c>
    </row>
    <row r="13" spans="1:5" x14ac:dyDescent="0.25">
      <c r="A13" t="s">
        <v>44</v>
      </c>
      <c r="B13" t="s">
        <v>45</v>
      </c>
      <c r="C13" t="s">
        <v>55</v>
      </c>
      <c r="D13" t="s">
        <v>48</v>
      </c>
    </row>
    <row r="14" spans="1:5" x14ac:dyDescent="0.25">
      <c r="A14" t="s">
        <v>122</v>
      </c>
      <c r="B14" t="s">
        <v>46</v>
      </c>
      <c r="C14" t="s">
        <v>2</v>
      </c>
      <c r="D14" s="1" t="s">
        <v>49</v>
      </c>
    </row>
    <row r="15" spans="1:5" x14ac:dyDescent="0.25">
      <c r="D15" s="1" t="s">
        <v>50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86</v>
      </c>
    </row>
    <row r="2" spans="1:5" x14ac:dyDescent="0.25">
      <c r="A2" t="s">
        <v>41</v>
      </c>
      <c r="B2" s="1" t="s">
        <v>87</v>
      </c>
      <c r="C2" s="1" t="s">
        <v>88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75</v>
      </c>
      <c r="C5" s="1" t="s">
        <v>76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77</v>
      </c>
      <c r="D7" s="1" t="s">
        <v>107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78</v>
      </c>
      <c r="D8" s="1" t="s">
        <v>105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79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80</v>
      </c>
      <c r="D10" s="1" t="s">
        <v>105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81</v>
      </c>
      <c r="D11" s="1" t="s">
        <v>105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55</v>
      </c>
      <c r="D13" t="s">
        <v>48</v>
      </c>
    </row>
    <row r="14" spans="1:5" x14ac:dyDescent="0.25">
      <c r="A14" s="7" t="s">
        <v>122</v>
      </c>
      <c r="B14" t="s">
        <v>46</v>
      </c>
      <c r="C14" t="s">
        <v>2</v>
      </c>
      <c r="D14" s="1" t="s">
        <v>82</v>
      </c>
    </row>
    <row r="15" spans="1:5" x14ac:dyDescent="0.25">
      <c r="D15" s="1" t="s">
        <v>83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6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73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{"value":"10.0.0.64/26"},"hubSubnetBastionAddressSpace":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{"value":"17ba8236-a5e8-4173-8ce9-c69b17743ac2"},"dcVmContributorsRoleAssignmentID": {"value":["184540aa-dae3-42cd-a5aa-0f1c34c17d98","bde41287-27a2-4a80-b587-6ac6d56a303a"]},"hubSubnetVmContAadGroupId": {"value":"5eb970ea-e71a-4bf9-ba78-0529b3aeb2f3"},"hubSubnetVmContRoleAssignmantId":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{"value":["Spoke-Prod-EastUS2-01","Spoke-Test-EastUS2-01"]},"spokeVnetAddressSpace": {"value":["10.1.0.0/16","10.2.0.0/16"]},"spokeDeploySubscriptionResourceGroup": {"value":["","c64ca001-2cce-46de-837e-03f5564fc802/HubSpoke-02"]},"spokeSubnetBastionAddressSpace": {"value":["0.0.0.0/0"]},"spokeSubnetAppGwName": {"value":["AppGW"]},"spokeSubnetAppGwAddressSpace": {"value":["10.1.0.128/25","10.2.0.128/25"]},"spokeSubnet1Name": {"value":["Subnet1"]},"spokeSubnet1AddressSpace": {"value":["10.1.1.0/24","10.2.1.0/24"]},"spokeSubnet2Name": {"value":["Subnet2"]},"spokeSubnet2AddressSpace": {"value":["10.1.2.0/24","10.2.2.0/24"]},"spokeSubnet3Name": {"value":["Subnet3"]},"spokeSubnet3AddressSpace": {"value":["10.1.3.0/24","10.2.3.0/24"]},"spokeVmContAadGroupId": {"value":["c2ecad99-6ed7-4e11-8acc-0fa0262a2c69"]},"spokeVmContributorsRoleAssignmentID": {"value":["5a29e932-06c6-4e07-8e1b-d5f96c3524cf","ce7a113f-e760-4b94-a223-a52a1d2113d6"]}}}</v>
      </c>
    </row>
    <row r="3" spans="1:2" ht="15" customHeight="1" x14ac:dyDescent="0.25">
      <c r="A3" t="s">
        <v>70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</v>
      </c>
    </row>
    <row r="4" spans="1:2" x14ac:dyDescent="0.25">
      <c r="A4" t="s">
        <v>71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"hubVnetName": {"value":"HUB-EastUS2-01"},"hubVnetAddressSpace": {"value":"10.0.0.0/23"},"hubSubnetGatewayAddressSpace": {"value":"10.0.0.0/26"},"hubSubnetFirewallAddressSpace": {"value":"10.0.0.64/26"},"hubSubnetBastionAddressSpace":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{"value":"17ba8236-a5e8-4173-8ce9-c69b17743ac2"},"dcVmContributorsRoleAssignmentID": {"value":["184540aa-dae3-42cd-a5aa-0f1c34c17d98","bde41287-27a2-4a80-b587-6ac6d56a303a"]},"hubSubnetVmContAadGroupId": {"value":"5eb970ea-e71a-4bf9-ba78-0529b3aeb2f3"},"hubSubnetVmContRoleAssignmantId":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5" spans="1:2" x14ac:dyDescent="0.25">
      <c r="A5" t="s">
        <v>74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{"value":["Spoke-Prod-EastUS2-01","Spoke-Test-EastUS2-01"]},"spokeVnetAddressSpace": {"value":["10.1.0.0/16","10.2.0.0/16"]},"spokeDeploySubscriptionResourceGroup": {"value":["","c64ca001-2cce-46de-837e-03f5564fc802/HubSpoke-02"]},"spokeSubnetBastionAddressSpace": {"value":["0.0.0.0/0"]},"spokeSubnetAppGwName": {"value":["AppGW"]},"spokeSubnetAppGwAddressSpace": {"value":["10.1.0.128/25","10.2.0.128/25"]},"spokeSubnet1Name": {"value":["Subnet1"]},"spokeSubnet1AddressSpace": {"value":["10.1.1.0/24","10.2.1.0/24"]},"spokeSubnet2Name": {"value":["Subnet2"]},"spokeSubnet2AddressSpace": {"value":["10.1.2.0/24","10.2.2.0/24"]},"spokeSubnet3Name": {"value":["Subnet3"]},"spokeSubnet3AddressSpace": {"value":["10.1.3.0/24","10.2.3.0/24"]},"spokeVmContAadGroupId": {"value":["c2ecad99-6ed7-4e11-8acc-0fa0262a2c69"]},"spokeVmContributorsRoleAssignmentID": {"value":["5a29e932-06c6-4e07-8e1b-d5f96c3524cf","ce7a113f-e760-4b94-a223-a52a1d2113d6"]}</v>
      </c>
    </row>
    <row r="6" spans="1:2" x14ac:dyDescent="0.25">
      <c r="A6" t="s">
        <v>72</v>
      </c>
      <c r="B6" t="str">
        <f>_xlfn.CONCAT(
"}",
 "}")</f>
        <v>}}</v>
      </c>
    </row>
    <row r="9" spans="1:2" x14ac:dyDescent="0.25">
      <c r="A9" s="8" t="s">
        <v>115</v>
      </c>
      <c r="B9" s="8"/>
    </row>
    <row r="10" spans="1:2" x14ac:dyDescent="0.25">
      <c r="A10" t="s">
        <v>108</v>
      </c>
      <c r="B10" t="str">
        <f>IF(hubSubnetFirewallDeploy = "Deploy", hubSubnetFirewallAddressSpace, "0.0.0.0/0")</f>
        <v>10.0.0.64/26</v>
      </c>
    </row>
    <row r="11" spans="1:2" x14ac:dyDescent="0.25">
      <c r="A11" t="s">
        <v>109</v>
      </c>
      <c r="B11" t="str">
        <f>IF(hubSubnetBastionDeploy = "Deploy", hubSubnetBastionAddressSpace, "0.0.0.0/0")</f>
        <v>0.0.0.0/0</v>
      </c>
    </row>
    <row r="12" spans="1:2" x14ac:dyDescent="0.25">
      <c r="A12" t="s">
        <v>110</v>
      </c>
      <c r="B12" t="str">
        <f>IF(hubSubnetJumpHostsDeploy = "Deploy", hubSubnetJumpHostsAddressSpace, "0.0.0.0/0")</f>
        <v>10.0.0.224/27</v>
      </c>
    </row>
    <row r="13" spans="1:2" x14ac:dyDescent="0.25">
      <c r="A13" t="s">
        <v>111</v>
      </c>
      <c r="B13" t="str">
        <f>IF(hubSubnet1Deploy = "Deploy", hubSubnet1AddressSpace, "0.0.0.0/0")</f>
        <v>10.0.1.0/27</v>
      </c>
    </row>
    <row r="14" spans="1:2" x14ac:dyDescent="0.25">
      <c r="A14" t="s">
        <v>112</v>
      </c>
      <c r="B14" t="str">
        <f>IF(
OR(hubSubnet1Deploy = "Don't Deploy", hubSubnet2Deploy = "Don't Deploy"),
"0.0.0.0/0",
hubSubnet2AddressSpace)</f>
        <v>10.0.1.32/27</v>
      </c>
    </row>
    <row r="15" spans="1:2" x14ac:dyDescent="0.25">
      <c r="A15" t="s">
        <v>113</v>
      </c>
      <c r="B15" t="str">
        <f>IF(
OR(hubSubnet1Deploy = "Don't Deploy", hubSubnet2Deploy = "Don't Deploy", hubSubnet3Deploy = "Don't Deploy"),
"0.0.0.0/0",
hubSubnet3AddressSpace)</f>
        <v>10.0.1.64/27</v>
      </c>
    </row>
    <row r="16" spans="1:2" x14ac:dyDescent="0.25">
      <c r="A16" t="s">
        <v>114</v>
      </c>
      <c r="B16" t="str">
        <f>IF(
OR(hubSubnet1Deploy = "Don't Deploy", hubSubnet2Deploy = "Don't Deploy", hubSubnet3Deploy = "Don't Deploy", hubSubnet4Deploy = "Don't Deploy"),
"0.0.0.0/0",
hubSubnet4AddressSpace)</f>
        <v>10.0.1.96/27</v>
      </c>
    </row>
    <row r="18" spans="1:2" x14ac:dyDescent="0.25">
      <c r="A18" t="s">
        <v>130</v>
      </c>
    </row>
    <row r="19" spans="1:2" s="7" customFormat="1" x14ac:dyDescent="0.25">
      <c r="A19" s="7" t="s">
        <v>129</v>
      </c>
      <c r="B19" s="7" t="str">
        <f>_xlfn.CONCAT("""", Hub!D15, """", ",", """", Hub!D16, """")</f>
        <v>"184540aa-dae3-42cd-a5aa-0f1c34c17d98","bde41287-27a2-4a80-b587-6ac6d56a303a"</v>
      </c>
    </row>
    <row r="20" spans="1:2" s="7" customFormat="1" x14ac:dyDescent="0.25">
      <c r="A20" s="7" t="s">
        <v>128</v>
      </c>
      <c r="B20" s="7" t="str">
        <f>_xlfn.CONCAT(
"""", Hub!D22, """",
IF(Hub!E17 = "Required", "," &amp; """" &amp; Hub!D17 &amp; """", ""),
IF(Hub!E18 = "Required", "," &amp; """" &amp; Hub!D18 &amp; """", ""),
IF(Hub!E19 = "Required", "," &amp; """" &amp; Hub!D19 &amp; """", ""),
IF(Hub!E20 = "Required", "," &amp; """" &amp; Hub!D20 &amp; """", ""),
IF(Hub!E21 = "Required", "," &amp; """" &amp; Hub!D21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1" spans="1:2" s="7" customFormat="1" x14ac:dyDescent="0.25"/>
    <row r="22" spans="1:2" s="7" customFormat="1" x14ac:dyDescent="0.25"/>
    <row r="23" spans="1:2" x14ac:dyDescent="0.25">
      <c r="A23" s="8" t="s">
        <v>92</v>
      </c>
      <c r="B23" s="8"/>
    </row>
    <row r="24" spans="1:2" x14ac:dyDescent="0.25">
      <c r="A24" t="s">
        <v>84</v>
      </c>
      <c r="B24" t="str">
        <f>_xlfn.CONCAT(CHAR(34), Spoke1!$B$5, CHAR(34), ",", CHAR(34), Spoke2!$B$5, CHAR(34))</f>
        <v>"Spoke-Prod-EastUS2-01","Spoke-Test-EastUS2-01"</v>
      </c>
    </row>
    <row r="25" spans="1:2" x14ac:dyDescent="0.25">
      <c r="A25" t="s">
        <v>85</v>
      </c>
      <c r="B25" t="str">
        <f>_xlfn.CONCAT(CHAR(34), Spoke1!$C$5, CHAR(34), ",", CHAR(34), Spoke2!$C$5, CHAR(34))</f>
        <v>"10.1.0.0/16","10.2.0.0/16"</v>
      </c>
    </row>
    <row r="26" spans="1:2" x14ac:dyDescent="0.25">
      <c r="A26" t="s">
        <v>86</v>
      </c>
      <c r="B26" t="str">
        <f>_xlfn.CONCAT(Spoke1!$D$2, ",", Spoke2!$D$2)</f>
        <v>"","c64ca001-2cce-46de-837e-03f5564fc802/HubSpoke-02"</v>
      </c>
    </row>
    <row r="27" spans="1:2" x14ac:dyDescent="0.25">
      <c r="A27" t="s">
        <v>91</v>
      </c>
      <c r="B27" t="str">
        <f>IF(
Spoke1!$E$7 = "Common",
IF(Spoke1!$D$7 = "Don't Deploy", """"  &amp; "0.0.0.0/0" &amp; """", """" &amp;  Spoke1!$C$7 &amp; """" &amp; "," &amp;   """" &amp; Spoke2!$C$7  &amp; """"),
_xlfn.CONCAT(
"""",
IF(Spoke1!$D$7 = "Don't Deploy", "0.0.0.0/0", Spoke1!$C$7),
"""", ",", """",
IF(Spoke2!$D$7 = "Don't Deploy", "0.0.0.0/0", Spoke2!$C$7),
""""
)
)</f>
        <v>"0.0.0.0/0"</v>
      </c>
    </row>
    <row r="28" spans="1:2" ht="15" customHeight="1" x14ac:dyDescent="0.25">
      <c r="A28" t="s">
        <v>89</v>
      </c>
      <c r="B28" s="5" t="str">
        <f>IF(
Spoke1!$E$8 = "Common",
"""" &amp; Spoke1!$B$8 &amp; """",
_xlfn.CONCAT("""", Spoke1!$B$8, """", ",", """", Spoke2!$B$8, """")
)</f>
        <v>"AppGW"</v>
      </c>
    </row>
    <row r="29" spans="1:2" x14ac:dyDescent="0.25">
      <c r="A29" t="s">
        <v>90</v>
      </c>
      <c r="B29" s="3" t="str">
        <f>IF(
Spoke1!$E$8 = "Common",
IF(Spoke1!$D$8 = "Don't Deploy", """"  &amp; "0.0.0.0/0" &amp; """", """" &amp;  Spoke1!$C$8 &amp; """" &amp; "," &amp;   """" &amp; Spoke2!$C$8  &amp; """"),
_xlfn.CONCAT(
"""",
IF(Spoke1!$D$8 = "Don't Deploy", "0.0.0.0/0", Spoke1!$C$8),
"""", ",", """",
IF(Spoke2!$D$8 = "Don't Deploy", "0.0.0.0/0", Spoke2!$C$8),
""""
)
)</f>
        <v>"10.1.0.128/25","10.2.0.128/25"</v>
      </c>
    </row>
    <row r="30" spans="1:2" x14ac:dyDescent="0.25">
      <c r="A30" t="s">
        <v>93</v>
      </c>
      <c r="B30" s="5" t="str">
        <f>IF(
Spoke1!$E$8 = "Common",
"""" &amp; Spoke1!$B$9 &amp; """",
_xlfn.CONCAT("""", Spoke1!$B$9, """", ",", """", Spoke2!$B$9, """")
)</f>
        <v>"Subnet1"</v>
      </c>
    </row>
    <row r="31" spans="1:2" x14ac:dyDescent="0.25">
      <c r="A31" t="s">
        <v>94</v>
      </c>
      <c r="B31" s="3" t="str">
        <f>IF(
Spoke1!$E$9 = "Common",
IF(Spoke1!$D$9 = "Don't Deploy", """"  &amp; "0.0.0.0/0" &amp; """", """" &amp;  Spoke1!$C$9 &amp; """" &amp; "," &amp;   """" &amp; Spoke2!$C$9  &amp; """"),
_xlfn.CONCAT(
"""",
IF(Spoke1!$D$9 = "Don't Deploy", "0.0.0.0/0", Spoke1!$C$9),
"""", ",", """",
IF(Spoke2!$D$9 = "Don't Deploy", "0.0.0.0/0", Spoke2!$C$9),
""""
)
)</f>
        <v>"10.1.1.0/24","10.2.1.0/24"</v>
      </c>
    </row>
    <row r="32" spans="1:2" x14ac:dyDescent="0.25">
      <c r="A32" t="s">
        <v>95</v>
      </c>
      <c r="B32" s="5" t="str">
        <f>IF(
Spoke1!$E$10 = "Common",
"""" &amp; Spoke1!$B$10 &amp; """",
_xlfn.CONCAT("""", Spoke1!$B$10, """", ",", """", Spoke2!$B$10, """")
)</f>
        <v>"Subnet2"</v>
      </c>
    </row>
    <row r="33" spans="1:2" x14ac:dyDescent="0.25">
      <c r="A33" t="s">
        <v>96</v>
      </c>
      <c r="B33" s="3" t="str">
        <f>IF(
Spoke1!$E$10 = "Common",
IF(Spoke1!$D$10 = "Don't Deploy", """"  &amp; "0.0.0.0/0" &amp; """", """" &amp;  Spoke1!$C$10 &amp; """" &amp; "," &amp;   """" &amp; Spoke2!$C$10  &amp; """"),
_xlfn.CONCAT(
"""",
IF(Spoke1!$D$10 = "Don't Deploy", "0.0.0.0/0", Spoke1!$C$10),
"""", ",", """",
IF(Spoke2!$D$10 = "Don't Deploy", "0.0.0.0/0", Spoke2!$C$10),
""""
)
)</f>
        <v>"10.1.2.0/24","10.2.2.0/24"</v>
      </c>
    </row>
    <row r="34" spans="1:2" x14ac:dyDescent="0.25">
      <c r="A34" t="s">
        <v>97</v>
      </c>
      <c r="B34" s="5" t="str">
        <f>IF(
Spoke1!$E$8 = "Common",
"""" &amp; Spoke1!$B$11 &amp; """",
_xlfn.CONCAT("""", Spoke1!$B$11, """", ",", """", Spoke2!$B$11, """")
)</f>
        <v>"Subnet3"</v>
      </c>
    </row>
    <row r="35" spans="1:2" x14ac:dyDescent="0.25">
      <c r="A35" t="s">
        <v>98</v>
      </c>
      <c r="B35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) &amp; """",
_xlfn.CONCAT(
"""",
IF(OR(Spoke1!$D$11 = "Don't Deploy", Spoke1!$D$10 = "Don't Deploy"), "0.0.0.0/0", Spoke1!$C$11),
"""", ",", """",
IF(OR(Spoke2!$D$11 = "Don't Deploy", Spoke2!$D$10 = "Don't Deploy"), "0.0.0.0/0", Spoke2!$C$11),
""""
)
)</f>
        <v>"10.1.3.0/24","10.2.3.0/24"</v>
      </c>
    </row>
    <row r="36" spans="1:2" x14ac:dyDescent="0.25">
      <c r="A36" t="s">
        <v>119</v>
      </c>
      <c r="B36" t="str">
        <f>_xlfn.CONCAT("""",Spoke1!D15,"""",",","""",Spoke2!D15,"""")</f>
        <v>"5a29e932-06c6-4e07-8e1b-d5f96c3524cf","ce7a113f-e760-4b94-a223-a52a1d2113d6"</v>
      </c>
    </row>
  </sheetData>
  <mergeCells count="2">
    <mergeCell ref="A9:B9"/>
    <mergeCell ref="A23:B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106</v>
      </c>
      <c r="G1" t="s">
        <v>116</v>
      </c>
    </row>
    <row r="2" spans="1:7" x14ac:dyDescent="0.25">
      <c r="A2" t="s">
        <v>65</v>
      </c>
      <c r="C2" t="s">
        <v>103</v>
      </c>
      <c r="E2" t="s">
        <v>105</v>
      </c>
      <c r="G2" t="s">
        <v>117</v>
      </c>
    </row>
    <row r="3" spans="1:7" x14ac:dyDescent="0.25">
      <c r="A3" t="s">
        <v>101</v>
      </c>
      <c r="C3" t="s">
        <v>67</v>
      </c>
      <c r="E3" t="s">
        <v>107</v>
      </c>
      <c r="G3" t="s">
        <v>118</v>
      </c>
    </row>
    <row r="4" spans="1:7" x14ac:dyDescent="0.25">
      <c r="A4" t="s">
        <v>102</v>
      </c>
      <c r="C4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58</vt:i4>
      </vt:variant>
    </vt:vector>
  </HeadingPairs>
  <TitlesOfParts>
    <vt:vector size="64" baseType="lpstr">
      <vt:lpstr>General</vt:lpstr>
      <vt:lpstr>Hub</vt:lpstr>
      <vt:lpstr>Spoke1</vt:lpstr>
      <vt:lpstr>Spoke2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2020-12-28T21:06:29Z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