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.bakunas\Documents\GitHub\Azure-HubSpoke\PowerShell\"/>
    </mc:Choice>
  </mc:AlternateContent>
  <xr:revisionPtr revIDLastSave="0" documentId="13_ncr:1_{332E0E73-F6DE-48BA-8537-36A1FCFD4D09}" xr6:coauthVersionLast="45" xr6:coauthVersionMax="45" xr10:uidLastSave="{00000000-0000-0000-0000-000000000000}"/>
  <bookViews>
    <workbookView xWindow="4020" yWindow="915" windowWidth="21600" windowHeight="14655" xr2:uid="{74A5C2AD-3876-4989-8818-24030CBF60E7}"/>
  </bookViews>
  <sheets>
    <sheet name="General" sheetId="4" r:id="rId1"/>
    <sheet name="Hub" sheetId="2" r:id="rId2"/>
    <sheet name="Spoke1" sheetId="5" r:id="rId3"/>
    <sheet name="Spoke2" sheetId="7" r:id="rId4"/>
    <sheet name="Spoke3" sheetId="8" r:id="rId5"/>
    <sheet name="ParametersFile" sheetId="6" r:id="rId6"/>
    <sheet name="Lists" sheetId="9" r:id="rId7"/>
  </sheets>
  <definedNames>
    <definedName name="appTeamsAadGroupObjectId">General!$B$13</definedName>
    <definedName name="assetLocationURI">General!$B$2</definedName>
    <definedName name="AzureRegions">Lists!$I$2:$I$42</definedName>
    <definedName name="calcHhubSubnetFirewallAddressSpace">ParametersFile!$B$12</definedName>
    <definedName name="calcHubSubnet1AddressSpace">ParametersFile!$B$15</definedName>
    <definedName name="calcHubSubnet2AddressSpace">ParametersFile!$B$16</definedName>
    <definedName name="calcHubSubnet3AddressSpace">ParametersFile!$B$17</definedName>
    <definedName name="calcHubSubnet4AddressSpace">ParametersFile!$B$18</definedName>
    <definedName name="calcHubSubnetBastionAddressSpace">ParametersFile!$B$13</definedName>
    <definedName name="calcHubSubnetJumpHostsAddressSpace">ParametersFile!$B$14</definedName>
    <definedName name="dcAdminsAadGroupObjectId">General!$B$11</definedName>
    <definedName name="dcVmContributorsRoleAssignmentID">ParametersFile!$B$21</definedName>
    <definedName name="deployOptions_List">Lists!$E$2:$E$3</definedName>
    <definedName name="deploySubscriptionResourceGroup">Lists!$K$2:$K$5</definedName>
    <definedName name="hubDeploySubscriptionResourceGroup">Hub!$B$2</definedName>
    <definedName name="hubSubnet1AddressSpace">Hub!$C$12</definedName>
    <definedName name="hubSubnet1Deploy">Hub!$D$12</definedName>
    <definedName name="hubSubnet1Name">Hub!$B$12</definedName>
    <definedName name="hubSubnet2AddressSpace">Hub!$C$13</definedName>
    <definedName name="hubSubnet2Deploy">Hub!$D$13</definedName>
    <definedName name="hubSubnet2Name">Hub!$B$13</definedName>
    <definedName name="hubSubnet3AddressSpace">Hub!$C$14</definedName>
    <definedName name="hubSubnet3Deploy">Hub!$D$14</definedName>
    <definedName name="hubSubnet3Name">Hub!$B$14</definedName>
    <definedName name="hubSubnet4AddressSpace">Hub!$C$15</definedName>
    <definedName name="hubSubnet4Deploy">Hub!$D$15</definedName>
    <definedName name="hubSubnet4Name">Hub!$B$15</definedName>
    <definedName name="hubSubnetBastionAddressSpace">Hub!$C$9</definedName>
    <definedName name="hubSubnetBastionDeploy">Hub!$D$9</definedName>
    <definedName name="hubSubnetDcAddressSpace">Hub!$C$10</definedName>
    <definedName name="hubSubnetDcName">Hub!$B$10</definedName>
    <definedName name="hubSubnetFirewallAddressSpace">Hub!$C$8</definedName>
    <definedName name="hubSubnetFirewallDeploy">Hub!$D$8</definedName>
    <definedName name="hubSubnetGatewayAddressSpace">Hub!$C$7</definedName>
    <definedName name="hubSubnetJumpHostsAddressSpace">Hub!$C$11</definedName>
    <definedName name="hubSubnetJumpHostsDeploy">Hub!$D$11</definedName>
    <definedName name="hubSubnetJumpHostsName">Hub!$B$11</definedName>
    <definedName name="hubSubnetVmContRoleAssignmantId">ParametersFile!$B$22</definedName>
    <definedName name="hubVnetAddressSpace">Hub!$C$5</definedName>
    <definedName name="hubVnetName">Hub!$B$5</definedName>
    <definedName name="networkAdmins">General!$B$14</definedName>
    <definedName name="networkContributorsAadGroupId">ParametersFile!$B$41</definedName>
    <definedName name="networkContributorsRoleAssignmentId">ParametersFile!$B$42</definedName>
    <definedName name="ResourceGroups">Hub:Spoke3!$C$2</definedName>
    <definedName name="resourceGroupsRegion">General!$B$8</definedName>
    <definedName name="resourceGroupTags">ParametersFile!$B$43</definedName>
    <definedName name="routeTableName">General!$B$7</definedName>
    <definedName name="serverTeamAadGroupObjectId">General!$B$12</definedName>
    <definedName name="spokeDeploySubscriptionResourceGroup">ParametersFile!$B$28</definedName>
    <definedName name="spokeSubnet1AddressSpace">ParametersFile!$B$33</definedName>
    <definedName name="spokeSubnet1Name">ParametersFile!$B$32</definedName>
    <definedName name="spokeSubnet2AddressSpace">ParametersFile!$B$35</definedName>
    <definedName name="spokeSubnet2Name">ParametersFile!$B$34</definedName>
    <definedName name="spokeSubnet3AddressSpace">ParametersFile!$B$37</definedName>
    <definedName name="spokeSubnet3Name">ParametersFile!$B$36</definedName>
    <definedName name="spokeSubnetAppGwAddressSpace">ParametersFile!$B$31</definedName>
    <definedName name="spokeSubnetAppGwName">ParametersFile!$B$30</definedName>
    <definedName name="spokeSubnetBastionAddressSpace">ParametersFile!$B$29</definedName>
    <definedName name="spokeSubnetUniqueness_List">Lists!$G$2:$G$3</definedName>
    <definedName name="spokeVmContributorsRoleAssignmentID">ParametersFile!$B$38</definedName>
    <definedName name="spokeVnetAddressSpace">ParametersFile!$B$27</definedName>
    <definedName name="spokeVnetName">ParametersFile!$B$26</definedName>
    <definedName name="vnetDdosProtectionLevel">General!$B$4</definedName>
    <definedName name="vnetDdosProtectionLevel_List">Lists!$A$2:$A$4</definedName>
    <definedName name="vnetDdosProtectionPlanName">General!$B$5</definedName>
    <definedName name="vnetNsgSecurityLevel">General!$B$6</definedName>
    <definedName name="vnetNsgSecurityLevel_List">Lists!$C$2:$C$4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3" i="6" l="1"/>
  <c r="K5" i="9" l="1"/>
  <c r="K4" i="9"/>
  <c r="K3" i="9"/>
  <c r="K2" i="9"/>
  <c r="B28" i="6"/>
  <c r="B42" i="6" l="1"/>
  <c r="B29" i="6"/>
  <c r="B4" i="6" l="1"/>
  <c r="B41" i="6"/>
  <c r="B3" i="6" l="1"/>
  <c r="B21" i="6" l="1"/>
  <c r="E24" i="2"/>
  <c r="E23" i="2"/>
  <c r="E22" i="2"/>
  <c r="E21" i="2"/>
  <c r="E20" i="2"/>
  <c r="E19" i="2"/>
  <c r="B22" i="6" l="1"/>
  <c r="B6" i="6" s="1"/>
  <c r="B37" i="6"/>
  <c r="B38" i="6" l="1"/>
  <c r="B35" i="6"/>
  <c r="B33" i="6"/>
  <c r="B31" i="6"/>
  <c r="B34" i="6" l="1"/>
  <c r="B36" i="6"/>
  <c r="B32" i="6"/>
  <c r="B30" i="6"/>
  <c r="E11" i="8"/>
  <c r="E10" i="8"/>
  <c r="E9" i="8"/>
  <c r="E8" i="8"/>
  <c r="E7" i="8"/>
  <c r="E11" i="7"/>
  <c r="E10" i="7"/>
  <c r="E9" i="7"/>
  <c r="E8" i="7"/>
  <c r="E7" i="7"/>
  <c r="B18" i="6"/>
  <c r="B17" i="6"/>
  <c r="B16" i="6"/>
  <c r="B15" i="6"/>
  <c r="B14" i="6"/>
  <c r="B13" i="6"/>
  <c r="B12" i="6"/>
  <c r="B5" i="6" s="1"/>
  <c r="B27" i="6"/>
  <c r="B26" i="6"/>
  <c r="B8" i="6" l="1"/>
  <c r="B7" i="6" l="1"/>
  <c r="B1" i="6" s="1"/>
</calcChain>
</file>

<file path=xl/sharedStrings.xml><?xml version="1.0" encoding="utf-8"?>
<sst xmlns="http://schemas.openxmlformats.org/spreadsheetml/2006/main" count="327" uniqueCount="217">
  <si>
    <t>Name</t>
  </si>
  <si>
    <t>Address Space</t>
  </si>
  <si>
    <t>VNet</t>
  </si>
  <si>
    <t>GatewaySubnet</t>
  </si>
  <si>
    <t>AzureFirewallSubnet</t>
  </si>
  <si>
    <t>AzureBastionSubnet</t>
  </si>
  <si>
    <t>Jump hosts subnet</t>
  </si>
  <si>
    <t>DCs subnet</t>
  </si>
  <si>
    <t>Subnet 1</t>
  </si>
  <si>
    <t>Subnet 2</t>
  </si>
  <si>
    <t>Subnet 3</t>
  </si>
  <si>
    <t>Subnet 4</t>
  </si>
  <si>
    <t>HUB-EastUS2-01</t>
  </si>
  <si>
    <t>10.0.0.0/26</t>
  </si>
  <si>
    <t>10.0.0.0/23</t>
  </si>
  <si>
    <t>10.0.0.128/26</t>
  </si>
  <si>
    <t>10.0.0.64/26</t>
  </si>
  <si>
    <t>10.0.0.192/27</t>
  </si>
  <si>
    <t>Infra</t>
  </si>
  <si>
    <t>JumpHosts</t>
  </si>
  <si>
    <t>10.0.0.224/27</t>
  </si>
  <si>
    <t>Subnet1</t>
  </si>
  <si>
    <t>Subnet2</t>
  </si>
  <si>
    <t>Subnet3</t>
  </si>
  <si>
    <t>Subnet4</t>
  </si>
  <si>
    <t>10.0.1.0/27</t>
  </si>
  <si>
    <t>10.0.1.32/27</t>
  </si>
  <si>
    <t>10.0.1.64/27</t>
  </si>
  <si>
    <t>10.0.1.96/27</t>
  </si>
  <si>
    <t>DDOS protection level</t>
  </si>
  <si>
    <t>NSG security level</t>
  </si>
  <si>
    <t>App Gateway subnet</t>
  </si>
  <si>
    <t>AppGW</t>
  </si>
  <si>
    <t>Spoke-Prod-EastUS2-01</t>
  </si>
  <si>
    <t>10.1.0.0/16</t>
  </si>
  <si>
    <t>10.1.0.128/25</t>
  </si>
  <si>
    <t>10.1.0.0/26</t>
  </si>
  <si>
    <t>10.1.1.0/24</t>
  </si>
  <si>
    <t>10.1.2.0/24</t>
  </si>
  <si>
    <t>10.1.3.0/24</t>
  </si>
  <si>
    <t>Deployment location</t>
  </si>
  <si>
    <t>Resource Group</t>
  </si>
  <si>
    <t>RBAC</t>
  </si>
  <si>
    <t>Role</t>
  </si>
  <si>
    <t>VM contributor</t>
  </si>
  <si>
    <t>Role assignment GUID</t>
  </si>
  <si>
    <t>5d7865fe-0467-44fd-b808-59abf918e9eb</t>
  </si>
  <si>
    <t>5a29e932-06c6-4e07-8e1b-d5f96c3524cf</t>
  </si>
  <si>
    <t>184540aa-dae3-42cd-a5aa-0f1c34c17d98</t>
  </si>
  <si>
    <t>bde41287-27a2-4a80-b587-6ac6d56a303a</t>
  </si>
  <si>
    <t>Scope</t>
  </si>
  <si>
    <t>DC subnet</t>
  </si>
  <si>
    <t>Reader</t>
  </si>
  <si>
    <t>594fd8bf-f554-4272-8b19-9725c7b706b4</t>
  </si>
  <si>
    <t>b3f5340d-28be-4029-bc10-56af7e20ac75</t>
  </si>
  <si>
    <t>7a1689a7-66d8-4010-9213-c837316f8a30</t>
  </si>
  <si>
    <t>d83bc577-1b03-4604-94a1-150ba7198ed0</t>
  </si>
  <si>
    <t>6cba977a-462f-4d8c-b291-2dad991f85a0</t>
  </si>
  <si>
    <t>Location of ARM templates</t>
  </si>
  <si>
    <t>https://raw.githubusercontent.com/mbakunas/Azure-HubSpoke/master/</t>
  </si>
  <si>
    <t>Basic</t>
  </si>
  <si>
    <t>DDOS-Plan-01</t>
  </si>
  <si>
    <t>Medium</t>
  </si>
  <si>
    <t>Route Table Name</t>
  </si>
  <si>
    <t>Header</t>
  </si>
  <si>
    <t>Hub</t>
  </si>
  <si>
    <t>Footer</t>
  </si>
  <si>
    <t>File</t>
  </si>
  <si>
    <t>Spokes</t>
  </si>
  <si>
    <t>Spoke-Test-EastUS2-01</t>
  </si>
  <si>
    <t>10.2.0.0/16</t>
  </si>
  <si>
    <t>10.2.0.0/26</t>
  </si>
  <si>
    <t>10.2.0.128/25</t>
  </si>
  <si>
    <t>10.2.1.0/24</t>
  </si>
  <si>
    <t>10.2.2.0/24</t>
  </si>
  <si>
    <t>10.2.3.0/24</t>
  </si>
  <si>
    <t>f0d5540a-956a-4906-833f-799c7375f128</t>
  </si>
  <si>
    <t>ce7a113f-e760-4b94-a223-a52a1d2113d6</t>
  </si>
  <si>
    <t>spokeVnetName</t>
  </si>
  <si>
    <t>spokeVnetAddressSpace</t>
  </si>
  <si>
    <t>spokeDeploySubscriptionResourceGroup</t>
  </si>
  <si>
    <t>c64ca001-2cce-46de-837e-03f5564fc802</t>
  </si>
  <si>
    <t>spokeSubnetAppGwName</t>
  </si>
  <si>
    <t>spokeSubnetAppGwAddressSpace</t>
  </si>
  <si>
    <t>spokeSubnetBastionAddressSpace</t>
  </si>
  <si>
    <t>Spoke Array Values</t>
  </si>
  <si>
    <t>spokeSubnet1Name</t>
  </si>
  <si>
    <t>spokeSubnet1AddressSpace</t>
  </si>
  <si>
    <t>spokeSubnet2Name</t>
  </si>
  <si>
    <t>spokeSubnet2AddressSpace</t>
  </si>
  <si>
    <t>spokeSubnet3Name</t>
  </si>
  <si>
    <t>spokeSubnet3AddressSpace</t>
  </si>
  <si>
    <t>RBAC Group</t>
  </si>
  <si>
    <t>0702dcd4-0b65-4ebb-8ebd-873e2729904b</t>
  </si>
  <si>
    <t>8f17f3d4-9b97-47be-b38a-be6f404c2372</t>
  </si>
  <si>
    <t>b2b76710-60c9-4826-b864-272c7c115806</t>
  </si>
  <si>
    <t>16936380-29b0-4326-8f6b-db86da154736</t>
  </si>
  <si>
    <t>Spoke-Dev-EastUS2-01</t>
  </si>
  <si>
    <t>10.3.0.0/16</t>
  </si>
  <si>
    <t>10.3.0.0/26</t>
  </si>
  <si>
    <t>10.3.0.128/25</t>
  </si>
  <si>
    <t>10.3.1.0/24</t>
  </si>
  <si>
    <t>10.3.2.0/24</t>
  </si>
  <si>
    <t>10.3.3.0/24</t>
  </si>
  <si>
    <t>Standard - Create New</t>
  </si>
  <si>
    <t>Standard - Use Existing</t>
  </si>
  <si>
    <t>Low</t>
  </si>
  <si>
    <t>High</t>
  </si>
  <si>
    <t>Deploy</t>
  </si>
  <si>
    <t>Deploy options</t>
  </si>
  <si>
    <t>Don't Deploy</t>
  </si>
  <si>
    <t>hubSubnetFirewallAddressSpace</t>
  </si>
  <si>
    <t>hubSubnetBastionAddressSpace</t>
  </si>
  <si>
    <t>hubSubnetJumpHostsAddressSpace</t>
  </si>
  <si>
    <t>hubSubnet1AddressSpace</t>
  </si>
  <si>
    <t>hubSubnet2AddressSpace</t>
  </si>
  <si>
    <t>hubSubnet3AddressSpace</t>
  </si>
  <si>
    <t>hubSubnet4AddressSpace</t>
  </si>
  <si>
    <t>Calculated hub subnet address space values</t>
  </si>
  <si>
    <t>Spoke subnet uniqueness</t>
  </si>
  <si>
    <t>Unique</t>
  </si>
  <si>
    <t>Common</t>
  </si>
  <si>
    <t>spokeVmContributorsRoleAssignmentID</t>
  </si>
  <si>
    <t>Azure AD group object ID</t>
  </si>
  <si>
    <t>Sopke VM contributors</t>
  </si>
  <si>
    <t>Spoke VM contrib.</t>
  </si>
  <si>
    <t>HubDCs subnet VM contributors</t>
  </si>
  <si>
    <t>Hub other subnets VM contributors</t>
  </si>
  <si>
    <t>DCs subnet VM contrib</t>
  </si>
  <si>
    <t>other subnets VM contrib</t>
  </si>
  <si>
    <t>Required</t>
  </si>
  <si>
    <t>hubSubnetVmContRoleAssignmantId</t>
  </si>
  <si>
    <t>dcVmContributorsRoleAssignmentID</t>
  </si>
  <si>
    <t>Hub Array Values</t>
  </si>
  <si>
    <t>83578c91-9919-4bd8-bee8-2649f6eb7c13</t>
  </si>
  <si>
    <t>57f2ff92-300b-4075-a7ab-2030b46ebe2f</t>
  </si>
  <si>
    <t>002984bd-b5ce-445d-8138-d19b514550c7</t>
  </si>
  <si>
    <t>f0bb6c48-80fd-445c-98cb-c38b5f817d52</t>
  </si>
  <si>
    <t>Hub RBAC</t>
  </si>
  <si>
    <t>RouteTable-EastUS2-01</t>
  </si>
  <si>
    <t>Resource Group Azure Region</t>
  </si>
  <si>
    <t>Azure Regions</t>
  </si>
  <si>
    <t>East Asia</t>
  </si>
  <si>
    <t>Southeast Asia</t>
  </si>
  <si>
    <t>Central US</t>
  </si>
  <si>
    <t>East US</t>
  </si>
  <si>
    <t>East US 2</t>
  </si>
  <si>
    <t>West US</t>
  </si>
  <si>
    <t>North Central US</t>
  </si>
  <si>
    <t>South Central US</t>
  </si>
  <si>
    <t>North Europe</t>
  </si>
  <si>
    <t>West Europe</t>
  </si>
  <si>
    <t>Japan West</t>
  </si>
  <si>
    <t>Japan East</t>
  </si>
  <si>
    <t>Brazil South</t>
  </si>
  <si>
    <t>Australia East</t>
  </si>
  <si>
    <t>Australia Southeast</t>
  </si>
  <si>
    <t>South India</t>
  </si>
  <si>
    <t>Central India</t>
  </si>
  <si>
    <t>West India</t>
  </si>
  <si>
    <t>Canada Central</t>
  </si>
  <si>
    <t>Canada East</t>
  </si>
  <si>
    <t>UK South</t>
  </si>
  <si>
    <t>UK West</t>
  </si>
  <si>
    <t>West Central US</t>
  </si>
  <si>
    <t>West US 2</t>
  </si>
  <si>
    <t>Korea Central</t>
  </si>
  <si>
    <t>Korea South</t>
  </si>
  <si>
    <t>France Central</t>
  </si>
  <si>
    <t>France South</t>
  </si>
  <si>
    <t>Australia Central</t>
  </si>
  <si>
    <t>Australia Central 2</t>
  </si>
  <si>
    <t>UAE Central</t>
  </si>
  <si>
    <t>UAE North</t>
  </si>
  <si>
    <t>South Africa North</t>
  </si>
  <si>
    <t>South Africa West</t>
  </si>
  <si>
    <t>Switzerland North</t>
  </si>
  <si>
    <t>Switzerland West</t>
  </si>
  <si>
    <t>Germany North</t>
  </si>
  <si>
    <t>Germany West Central</t>
  </si>
  <si>
    <t>Norway West</t>
  </si>
  <si>
    <t>Norway East</t>
  </si>
  <si>
    <t>Brazil Southeast</t>
  </si>
  <si>
    <t>Nework contributors</t>
  </si>
  <si>
    <t>931fbead-2296-4d2b-ac29-da61f92c413b</t>
  </si>
  <si>
    <t>networkContributorsRoleAssignmentId</t>
  </si>
  <si>
    <t>8e5b5f19-21b9-4ed9-b601-799b23a5a1a8</t>
  </si>
  <si>
    <t>f4c29215-1369-42c2-8e19-055adfaa7bd4</t>
  </si>
  <si>
    <t>f9370c43-cf0d-42d3-b83d-6f3412e5f5ee</t>
  </si>
  <si>
    <t>Resource group RBAC values</t>
  </si>
  <si>
    <t>networkContributorsAadGroupId</t>
  </si>
  <si>
    <t>Resource group RBAC</t>
  </si>
  <si>
    <t>Subscription ID</t>
  </si>
  <si>
    <t>Resource Group Name</t>
  </si>
  <si>
    <t>Network role assignment ID</t>
  </si>
  <si>
    <t>fac1ea11-e5a7-4e74-8d7e-965344c54f56</t>
  </si>
  <si>
    <t>8d7739f2-1859-44c0-a184-b45e84ba363d</t>
  </si>
  <si>
    <t>CoreNetwork-01</t>
  </si>
  <si>
    <t>CoreNetwork-02</t>
  </si>
  <si>
    <t>CoreNetwork-03</t>
  </si>
  <si>
    <t>CoreNetwork-04</t>
  </si>
  <si>
    <t>deploySubscriptionResourceGroup</t>
  </si>
  <si>
    <t>f0bb6c48-80fd-445c-98cb-c38b5f817d52/CoreNetwork-01</t>
  </si>
  <si>
    <t>c64ca001-2cce-46de-837e-03f5564fc802/CoreNetwork-02</t>
  </si>
  <si>
    <t>fac1ea11-e5a7-4e74-8d7e-965344c54f56/CoreNetwork-03</t>
  </si>
  <si>
    <t>16936380-29b0-4326-8f6b-db86da154736/CoreNetwork-04</t>
  </si>
  <si>
    <t>Resource Groups (up to 4 in any combination of subscriptions, don't enter more than are used)</t>
  </si>
  <si>
    <t>"AppTaxonomy": "IT/Network","EnvironmentType": "Production"</t>
  </si>
  <si>
    <t>"AppTaxonomy": "IT/Network","EnvironmentType": "Development"</t>
  </si>
  <si>
    <t>"AppTaxonomy": "IT/Network","EnvironmentType": "Test"</t>
  </si>
  <si>
    <t>resourceGroupTags</t>
  </si>
  <si>
    <t>Blue = Data from another source (Subscription IDs, Azure AD group IDs, etc.)</t>
  </si>
  <si>
    <t>Key</t>
  </si>
  <si>
    <t>Tags (optional, leave blank for no tags)</t>
  </si>
  <si>
    <t>DDOS plan name (or ID)</t>
  </si>
  <si>
    <t>Green = Created items (names, address spaces, GUIDs, etc.)</t>
  </si>
  <si>
    <t>Purple = Options (deploy/don't deploy, common/unique,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</si>
</sst>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9D7F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8BEE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0" xfId="0" applyFill="1"/>
    <xf numFmtId="0" fontId="0" fillId="2" borderId="0" xfId="0" applyFill="1"/>
    <xf numFmtId="0" fontId="0" fillId="0" borderId="0" xfId="0"/>
    <xf numFmtId="0" fontId="0" fillId="5" borderId="0" xfId="0" applyFill="1"/>
    <xf numFmtId="0" fontId="0" fillId="5" borderId="0" xfId="0" applyFill="1"/>
  </cellXfs>
  <cellStyles count="1">
    <cellStyle name="Normal" xfId="0" builtinId="0"/>
  </cellStyles>
  <dxfs count="5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E2CFF1"/>
      <color rgb="FFD8BEEC"/>
      <color rgb="FFCDACE6"/>
      <color rgb="FFF9D7F7"/>
      <color rgb="FFF3A9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aw.githubusercontent.com/mbakunas/Azure-HubSpoke/maste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06494-5F45-4C9A-ADBE-3476E1448E75}">
  <dimension ref="A2:D31"/>
  <sheetViews>
    <sheetView tabSelected="1" workbookViewId="0">
      <selection activeCell="B2" sqref="B2"/>
    </sheetView>
  </sheetViews>
  <sheetFormatPr defaultRowHeight="15" x14ac:dyDescent="0.25"/>
  <cols>
    <col min="1" max="1" width="31.85546875" bestFit="1" customWidth="1"/>
    <col min="2" max="2" width="78.7109375" customWidth="1"/>
    <col min="3" max="3" width="37.42578125" bestFit="1" customWidth="1"/>
    <col min="4" max="4" width="63" bestFit="1" customWidth="1"/>
  </cols>
  <sheetData>
    <row r="2" spans="1:4" x14ac:dyDescent="0.25">
      <c r="A2" t="s">
        <v>58</v>
      </c>
      <c r="B2" s="10" t="s">
        <v>59</v>
      </c>
    </row>
    <row r="4" spans="1:4" x14ac:dyDescent="0.25">
      <c r="A4" t="s">
        <v>29</v>
      </c>
      <c r="B4" s="13" t="s">
        <v>104</v>
      </c>
    </row>
    <row r="5" spans="1:4" x14ac:dyDescent="0.25">
      <c r="A5" t="s">
        <v>214</v>
      </c>
      <c r="B5" s="11" t="s">
        <v>61</v>
      </c>
    </row>
    <row r="6" spans="1:4" x14ac:dyDescent="0.25">
      <c r="A6" t="s">
        <v>30</v>
      </c>
      <c r="B6" s="13" t="s">
        <v>62</v>
      </c>
    </row>
    <row r="7" spans="1:4" x14ac:dyDescent="0.25">
      <c r="A7" t="s">
        <v>63</v>
      </c>
      <c r="B7" s="11" t="s">
        <v>139</v>
      </c>
    </row>
    <row r="8" spans="1:4" s="7" customFormat="1" x14ac:dyDescent="0.25">
      <c r="A8" s="7" t="s">
        <v>140</v>
      </c>
      <c r="B8" s="13" t="s">
        <v>146</v>
      </c>
    </row>
    <row r="10" spans="1:4" x14ac:dyDescent="0.25">
      <c r="A10" t="s">
        <v>92</v>
      </c>
      <c r="B10" t="s">
        <v>123</v>
      </c>
    </row>
    <row r="11" spans="1:4" x14ac:dyDescent="0.25">
      <c r="A11" t="s">
        <v>126</v>
      </c>
      <c r="B11" s="10" t="s">
        <v>134</v>
      </c>
    </row>
    <row r="12" spans="1:4" x14ac:dyDescent="0.25">
      <c r="A12" t="s">
        <v>127</v>
      </c>
      <c r="B12" s="10" t="s">
        <v>135</v>
      </c>
    </row>
    <row r="13" spans="1:4" x14ac:dyDescent="0.25">
      <c r="A13" t="s">
        <v>124</v>
      </c>
      <c r="B13" s="10" t="s">
        <v>136</v>
      </c>
    </row>
    <row r="14" spans="1:4" x14ac:dyDescent="0.25">
      <c r="A14" t="s">
        <v>183</v>
      </c>
      <c r="B14" s="10" t="s">
        <v>184</v>
      </c>
    </row>
    <row r="16" spans="1:4" x14ac:dyDescent="0.25">
      <c r="A16" s="12" t="s">
        <v>206</v>
      </c>
      <c r="B16" s="12"/>
      <c r="C16" s="12"/>
      <c r="D16" s="12"/>
    </row>
    <row r="17" spans="1:4" x14ac:dyDescent="0.25">
      <c r="A17" t="s">
        <v>193</v>
      </c>
      <c r="B17" s="4" t="s">
        <v>192</v>
      </c>
      <c r="C17" t="s">
        <v>194</v>
      </c>
      <c r="D17" t="s">
        <v>213</v>
      </c>
    </row>
    <row r="18" spans="1:4" x14ac:dyDescent="0.25">
      <c r="A18" s="11" t="s">
        <v>197</v>
      </c>
      <c r="B18" s="10" t="s">
        <v>137</v>
      </c>
      <c r="C18" s="11" t="s">
        <v>186</v>
      </c>
      <c r="D18" s="11" t="s">
        <v>207</v>
      </c>
    </row>
    <row r="19" spans="1:4" x14ac:dyDescent="0.25">
      <c r="A19" s="11" t="s">
        <v>198</v>
      </c>
      <c r="B19" s="10" t="s">
        <v>81</v>
      </c>
      <c r="C19" s="11" t="s">
        <v>187</v>
      </c>
      <c r="D19" s="11" t="s">
        <v>207</v>
      </c>
    </row>
    <row r="20" spans="1:4" x14ac:dyDescent="0.25">
      <c r="A20" s="11" t="s">
        <v>199</v>
      </c>
      <c r="B20" s="10" t="s">
        <v>195</v>
      </c>
      <c r="C20" s="11" t="s">
        <v>188</v>
      </c>
      <c r="D20" s="11" t="s">
        <v>209</v>
      </c>
    </row>
    <row r="21" spans="1:4" x14ac:dyDescent="0.25">
      <c r="A21" s="11" t="s">
        <v>200</v>
      </c>
      <c r="B21" s="10" t="s">
        <v>96</v>
      </c>
      <c r="C21" s="11" t="s">
        <v>196</v>
      </c>
      <c r="D21" s="11" t="s">
        <v>208</v>
      </c>
    </row>
    <row r="28" spans="1:4" x14ac:dyDescent="0.25">
      <c r="B28" t="s">
        <v>212</v>
      </c>
    </row>
    <row r="29" spans="1:4" x14ac:dyDescent="0.25">
      <c r="B29" s="11" t="s">
        <v>215</v>
      </c>
    </row>
    <row r="30" spans="1:4" x14ac:dyDescent="0.25">
      <c r="B30" s="10" t="s">
        <v>211</v>
      </c>
    </row>
    <row r="31" spans="1:4" x14ac:dyDescent="0.25">
      <c r="B31" s="13" t="s">
        <v>216</v>
      </c>
    </row>
  </sheetData>
  <mergeCells count="1">
    <mergeCell ref="A16:D16"/>
  </mergeCells>
  <phoneticPr fontId="1" type="noConversion"/>
  <dataValidations count="3">
    <dataValidation type="list" allowBlank="1" showInputMessage="1" showErrorMessage="1" sqref="B4" xr:uid="{96676D08-4819-43A2-BFC9-9A9587D2C709}">
      <formula1>vnetDdosProtectionLevel_List</formula1>
    </dataValidation>
    <dataValidation type="list" allowBlank="1" showInputMessage="1" showErrorMessage="1" promptTitle="NSG Security Level" prompt="The level of NSG rule security restrictions._x000a_Low = only the default rules._x000a_Medium = inbound restrictions but allowing intra-subnet traffic._x000a_High = micro-segmentation." sqref="B6" xr:uid="{5171F9AB-7721-4324-A490-715DDC661BFC}">
      <formula1>vnetNsgSecurityLevel_List</formula1>
    </dataValidation>
    <dataValidation type="list" allowBlank="1" showInputMessage="1" showErrorMessage="1" sqref="B8" xr:uid="{637E07F8-6F84-4F5D-ACF6-FF1D4B2D1FC6}">
      <formula1>AzureRegions</formula1>
    </dataValidation>
  </dataValidations>
  <hyperlinks>
    <hyperlink ref="B2" r:id="rId1" xr:uid="{CC05CA24-EF5D-4C78-A775-050F60AE29BB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52499-16C6-4142-B6A7-FED4572A9C0C}">
  <dimension ref="A1:E25"/>
  <sheetViews>
    <sheetView workbookViewId="0">
      <selection activeCell="B2" sqref="B2:C2"/>
    </sheetView>
  </sheetViews>
  <sheetFormatPr defaultRowHeight="15" x14ac:dyDescent="0.25"/>
  <cols>
    <col min="1" max="1" width="20.85546875" bestFit="1" customWidth="1"/>
    <col min="2" max="2" width="36.7109375" customWidth="1"/>
    <col min="3" max="3" width="17.7109375" bestFit="1" customWidth="1"/>
    <col min="4" max="5" width="37.7109375" customWidth="1"/>
  </cols>
  <sheetData>
    <row r="1" spans="1:4" s="6" customFormat="1" x14ac:dyDescent="0.25">
      <c r="B1" s="12" t="s">
        <v>41</v>
      </c>
      <c r="C1" s="12"/>
    </row>
    <row r="2" spans="1:4" s="6" customFormat="1" x14ac:dyDescent="0.25">
      <c r="A2" s="6" t="s">
        <v>40</v>
      </c>
      <c r="B2" s="14" t="s">
        <v>202</v>
      </c>
      <c r="C2" s="14"/>
    </row>
    <row r="3" spans="1:4" s="6" customFormat="1" x14ac:dyDescent="0.25"/>
    <row r="4" spans="1:4" x14ac:dyDescent="0.25">
      <c r="B4" t="s">
        <v>0</v>
      </c>
      <c r="C4" t="s">
        <v>1</v>
      </c>
    </row>
    <row r="5" spans="1:4" x14ac:dyDescent="0.25">
      <c r="A5" t="s">
        <v>2</v>
      </c>
      <c r="B5" s="11" t="s">
        <v>12</v>
      </c>
      <c r="C5" s="11" t="s">
        <v>14</v>
      </c>
    </row>
    <row r="6" spans="1:4" s="1" customFormat="1" x14ac:dyDescent="0.25">
      <c r="B6" s="4"/>
      <c r="C6" s="4"/>
    </row>
    <row r="7" spans="1:4" x14ac:dyDescent="0.25">
      <c r="A7" t="s">
        <v>3</v>
      </c>
      <c r="C7" s="11" t="s">
        <v>13</v>
      </c>
    </row>
    <row r="8" spans="1:4" x14ac:dyDescent="0.25">
      <c r="A8" t="s">
        <v>4</v>
      </c>
      <c r="C8" s="11" t="s">
        <v>16</v>
      </c>
      <c r="D8" s="13" t="s">
        <v>108</v>
      </c>
    </row>
    <row r="9" spans="1:4" x14ac:dyDescent="0.25">
      <c r="A9" t="s">
        <v>5</v>
      </c>
      <c r="C9" s="11" t="s">
        <v>15</v>
      </c>
      <c r="D9" s="13" t="s">
        <v>108</v>
      </c>
    </row>
    <row r="10" spans="1:4" x14ac:dyDescent="0.25">
      <c r="A10" t="s">
        <v>7</v>
      </c>
      <c r="B10" s="11" t="s">
        <v>18</v>
      </c>
      <c r="C10" s="11" t="s">
        <v>17</v>
      </c>
    </row>
    <row r="11" spans="1:4" x14ac:dyDescent="0.25">
      <c r="A11" t="s">
        <v>6</v>
      </c>
      <c r="B11" s="11" t="s">
        <v>19</v>
      </c>
      <c r="C11" s="11" t="s">
        <v>20</v>
      </c>
      <c r="D11" s="13" t="s">
        <v>108</v>
      </c>
    </row>
    <row r="12" spans="1:4" x14ac:dyDescent="0.25">
      <c r="A12" t="s">
        <v>8</v>
      </c>
      <c r="B12" s="11" t="s">
        <v>21</v>
      </c>
      <c r="C12" s="11" t="s">
        <v>25</v>
      </c>
      <c r="D12" s="13" t="s">
        <v>108</v>
      </c>
    </row>
    <row r="13" spans="1:4" x14ac:dyDescent="0.25">
      <c r="A13" t="s">
        <v>9</v>
      </c>
      <c r="B13" s="11" t="s">
        <v>22</v>
      </c>
      <c r="C13" s="11" t="s">
        <v>26</v>
      </c>
      <c r="D13" s="13" t="s">
        <v>108</v>
      </c>
    </row>
    <row r="14" spans="1:4" x14ac:dyDescent="0.25">
      <c r="A14" t="s">
        <v>10</v>
      </c>
      <c r="B14" s="11" t="s">
        <v>23</v>
      </c>
      <c r="C14" s="11" t="s">
        <v>27</v>
      </c>
      <c r="D14" s="13" t="s">
        <v>108</v>
      </c>
    </row>
    <row r="15" spans="1:4" x14ac:dyDescent="0.25">
      <c r="A15" t="s">
        <v>11</v>
      </c>
      <c r="B15" s="11" t="s">
        <v>24</v>
      </c>
      <c r="C15" s="11" t="s">
        <v>28</v>
      </c>
      <c r="D15" s="13" t="s">
        <v>108</v>
      </c>
    </row>
    <row r="17" spans="1:5" x14ac:dyDescent="0.25">
      <c r="A17" t="s">
        <v>42</v>
      </c>
      <c r="B17" t="s">
        <v>43</v>
      </c>
      <c r="C17" t="s">
        <v>50</v>
      </c>
      <c r="D17" t="s">
        <v>45</v>
      </c>
    </row>
    <row r="18" spans="1:5" x14ac:dyDescent="0.25">
      <c r="A18" s="5" t="s">
        <v>128</v>
      </c>
      <c r="B18" t="s">
        <v>44</v>
      </c>
      <c r="C18" t="s">
        <v>51</v>
      </c>
      <c r="D18" s="11" t="s">
        <v>48</v>
      </c>
      <c r="E18" t="s">
        <v>130</v>
      </c>
    </row>
    <row r="19" spans="1:5" x14ac:dyDescent="0.25">
      <c r="A19" s="5" t="s">
        <v>128</v>
      </c>
      <c r="B19" t="s">
        <v>52</v>
      </c>
      <c r="C19" t="s">
        <v>2</v>
      </c>
      <c r="D19" s="11" t="s">
        <v>49</v>
      </c>
      <c r="E19" t="str">
        <f>IF(dcAdminsAadGroupObjectId = "", "Not needed", "Required")</f>
        <v>Required</v>
      </c>
    </row>
    <row r="20" spans="1:5" x14ac:dyDescent="0.25">
      <c r="A20" s="5" t="s">
        <v>129</v>
      </c>
      <c r="B20" t="s">
        <v>44</v>
      </c>
      <c r="C20" t="s">
        <v>6</v>
      </c>
      <c r="D20" s="4" t="s">
        <v>53</v>
      </c>
      <c r="E20" t="str">
        <f>IF(hubSubnetJumpHostsDeploy = "Deploy", "Required", "Not Needed")</f>
        <v>Required</v>
      </c>
    </row>
    <row r="21" spans="1:5" x14ac:dyDescent="0.25">
      <c r="A21" s="5" t="s">
        <v>129</v>
      </c>
      <c r="B21" t="s">
        <v>44</v>
      </c>
      <c r="C21" t="s">
        <v>8</v>
      </c>
      <c r="D21" s="4" t="s">
        <v>54</v>
      </c>
      <c r="E21" s="5" t="str">
        <f>IF(hubSubnet1Deploy = "Don't Deploy", "Not Needed", "Required")</f>
        <v>Required</v>
      </c>
    </row>
    <row r="22" spans="1:5" x14ac:dyDescent="0.25">
      <c r="A22" s="5" t="s">
        <v>129</v>
      </c>
      <c r="B22" t="s">
        <v>44</v>
      </c>
      <c r="C22" t="s">
        <v>9</v>
      </c>
      <c r="D22" s="4" t="s">
        <v>55</v>
      </c>
      <c r="E22" s="5" t="str">
        <f>IF(
OR(hubSubnet1Deploy = "Don't Deploy", hubSubnet2Deploy = "Don't Deploy"),
"Not Needed", "Required")</f>
        <v>Required</v>
      </c>
    </row>
    <row r="23" spans="1:5" x14ac:dyDescent="0.25">
      <c r="A23" s="5" t="s">
        <v>129</v>
      </c>
      <c r="B23" t="s">
        <v>44</v>
      </c>
      <c r="C23" t="s">
        <v>10</v>
      </c>
      <c r="D23" s="4" t="s">
        <v>56</v>
      </c>
      <c r="E23" s="5" t="str">
        <f>IF(
OR(hubSubnet1Deploy = "Don't Deploy", hubSubnet2Deploy = "Don't Deploy", hubSubnet3Deploy = "Don't Deploy"),
"Not Needed", "Required")</f>
        <v>Required</v>
      </c>
    </row>
    <row r="24" spans="1:5" x14ac:dyDescent="0.25">
      <c r="A24" s="5" t="s">
        <v>129</v>
      </c>
      <c r="B24" t="s">
        <v>44</v>
      </c>
      <c r="C24" t="s">
        <v>11</v>
      </c>
      <c r="D24" s="4" t="s">
        <v>57</v>
      </c>
      <c r="E24" s="5" t="str">
        <f>IF(
OR(hubSubnet1Deploy = "Don't Deploy", hubSubnet2Deploy = "Don't Deploy", hubSubnet3Deploy = "Don't Deploy", hubSubnet4Deploy = "Don't Deploy"),
"Not Needed", "Required")</f>
        <v>Required</v>
      </c>
    </row>
    <row r="25" spans="1:5" x14ac:dyDescent="0.25">
      <c r="A25" s="5" t="s">
        <v>129</v>
      </c>
      <c r="B25" t="s">
        <v>52</v>
      </c>
      <c r="C25" t="s">
        <v>2</v>
      </c>
      <c r="D25" s="11" t="s">
        <v>93</v>
      </c>
      <c r="E25" t="s">
        <v>130</v>
      </c>
    </row>
  </sheetData>
  <mergeCells count="2">
    <mergeCell ref="B2:C2"/>
    <mergeCell ref="B1:C1"/>
  </mergeCells>
  <phoneticPr fontId="1" type="noConversion"/>
  <conditionalFormatting sqref="D20:D24">
    <cfRule type="expression" dxfId="1" priority="1">
      <formula>IF($E20 = "Required", 1)</formula>
    </cfRule>
  </conditionalFormatting>
  <dataValidations count="2">
    <dataValidation type="list" allowBlank="1" showInputMessage="1" showErrorMessage="1" sqref="D8:D9 D11:D15" xr:uid="{D9354EF7-27D1-4C1F-B57B-07A789DEC96E}">
      <formula1>deployOptions_List</formula1>
    </dataValidation>
    <dataValidation type="list" allowBlank="1" showInputMessage="1" showErrorMessage="1" sqref="B2:C2" xr:uid="{2E60E4C6-90C3-4006-952F-A9D87C061684}">
      <formula1>OFFSET(deploySubscriptionResourceGroup, 0, 0, COUNTIF(deploySubscriptionResourceGroup,"*/*"))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3422A-C2D2-42AC-9F3F-3909382DD971}">
  <dimension ref="A1:E15"/>
  <sheetViews>
    <sheetView workbookViewId="0">
      <selection activeCell="B2" sqref="B2:C2"/>
    </sheetView>
  </sheetViews>
  <sheetFormatPr defaultRowHeight="15" x14ac:dyDescent="0.25"/>
  <cols>
    <col min="1" max="1" width="20.85546875" bestFit="1" customWidth="1"/>
    <col min="2" max="2" width="36.7109375" customWidth="1"/>
    <col min="3" max="3" width="17.7109375" customWidth="1"/>
    <col min="4" max="5" width="37.7109375" customWidth="1"/>
  </cols>
  <sheetData>
    <row r="1" spans="1:5" x14ac:dyDescent="0.25">
      <c r="B1" s="12" t="s">
        <v>41</v>
      </c>
      <c r="C1" s="12"/>
    </row>
    <row r="2" spans="1:5" x14ac:dyDescent="0.25">
      <c r="A2" t="s">
        <v>40</v>
      </c>
      <c r="B2" s="14" t="s">
        <v>203</v>
      </c>
      <c r="C2" s="14"/>
    </row>
    <row r="4" spans="1:5" x14ac:dyDescent="0.25">
      <c r="B4" t="s">
        <v>0</v>
      </c>
      <c r="C4" t="s">
        <v>1</v>
      </c>
    </row>
    <row r="5" spans="1:5" x14ac:dyDescent="0.25">
      <c r="A5" t="s">
        <v>2</v>
      </c>
      <c r="B5" s="11" t="s">
        <v>33</v>
      </c>
      <c r="C5" s="11" t="s">
        <v>34</v>
      </c>
    </row>
    <row r="6" spans="1:5" s="1" customFormat="1" x14ac:dyDescent="0.25">
      <c r="B6" s="4"/>
      <c r="C6" s="4"/>
    </row>
    <row r="7" spans="1:5" x14ac:dyDescent="0.25">
      <c r="A7" t="s">
        <v>5</v>
      </c>
      <c r="C7" s="11" t="s">
        <v>36</v>
      </c>
      <c r="D7" s="13" t="s">
        <v>108</v>
      </c>
      <c r="E7" s="13" t="s">
        <v>121</v>
      </c>
    </row>
    <row r="8" spans="1:5" x14ac:dyDescent="0.25">
      <c r="A8" t="s">
        <v>31</v>
      </c>
      <c r="B8" s="11" t="s">
        <v>32</v>
      </c>
      <c r="C8" s="11" t="s">
        <v>35</v>
      </c>
      <c r="D8" s="13" t="s">
        <v>108</v>
      </c>
      <c r="E8" s="13" t="s">
        <v>121</v>
      </c>
    </row>
    <row r="9" spans="1:5" x14ac:dyDescent="0.25">
      <c r="A9" t="s">
        <v>8</v>
      </c>
      <c r="B9" s="11" t="s">
        <v>21</v>
      </c>
      <c r="C9" s="11" t="s">
        <v>37</v>
      </c>
      <c r="E9" s="13" t="s">
        <v>121</v>
      </c>
    </row>
    <row r="10" spans="1:5" x14ac:dyDescent="0.25">
      <c r="A10" t="s">
        <v>9</v>
      </c>
      <c r="B10" s="11" t="s">
        <v>22</v>
      </c>
      <c r="C10" s="11" t="s">
        <v>38</v>
      </c>
      <c r="D10" s="13" t="s">
        <v>108</v>
      </c>
      <c r="E10" s="13" t="s">
        <v>121</v>
      </c>
    </row>
    <row r="11" spans="1:5" x14ac:dyDescent="0.25">
      <c r="A11" t="s">
        <v>10</v>
      </c>
      <c r="B11" s="11" t="s">
        <v>23</v>
      </c>
      <c r="C11" s="11" t="s">
        <v>39</v>
      </c>
      <c r="D11" s="13" t="s">
        <v>108</v>
      </c>
      <c r="E11" s="13" t="s">
        <v>121</v>
      </c>
    </row>
    <row r="13" spans="1:5" x14ac:dyDescent="0.25">
      <c r="A13" t="s">
        <v>42</v>
      </c>
      <c r="B13" t="s">
        <v>43</v>
      </c>
      <c r="C13" t="s">
        <v>50</v>
      </c>
      <c r="D13" t="s">
        <v>45</v>
      </c>
    </row>
    <row r="14" spans="1:5" x14ac:dyDescent="0.25">
      <c r="A14" t="s">
        <v>125</v>
      </c>
      <c r="B14" t="s">
        <v>44</v>
      </c>
      <c r="C14" t="s">
        <v>2</v>
      </c>
      <c r="D14" s="11" t="s">
        <v>46</v>
      </c>
    </row>
    <row r="15" spans="1:5" x14ac:dyDescent="0.25">
      <c r="D15" s="4" t="s">
        <v>47</v>
      </c>
    </row>
  </sheetData>
  <mergeCells count="2">
    <mergeCell ref="B2:C2"/>
    <mergeCell ref="B1:C1"/>
  </mergeCells>
  <dataValidations count="3">
    <dataValidation type="list" allowBlank="1" showInputMessage="1" showErrorMessage="1" sqref="D7:D8 D10:D11" xr:uid="{0CD32938-FC7D-4A2D-89DA-FA2CAD0BA150}">
      <formula1>deployOptions_List</formula1>
    </dataValidation>
    <dataValidation type="list" allowBlank="1" showInputMessage="1" showErrorMessage="1" sqref="E7:E11" xr:uid="{EBB888DC-D06B-428F-9A6F-3A30046B1109}">
      <formula1>spokeSubnetUniqueness_List</formula1>
    </dataValidation>
    <dataValidation type="list" allowBlank="1" showInputMessage="1" showErrorMessage="1" sqref="B2:C2" xr:uid="{053EDBAA-1350-43DF-9970-8F5A43FEFE3D}">
      <formula1>OFFSET(deploySubscriptionResourceGroup, 0, 0, COUNTIF(deploySubscriptionResourceGroup,"*/*"))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061D0-44C8-4698-9DEF-5B9D4440337D}">
  <dimension ref="A1:E15"/>
  <sheetViews>
    <sheetView workbookViewId="0">
      <selection activeCell="B2" sqref="B2:C2"/>
    </sheetView>
  </sheetViews>
  <sheetFormatPr defaultRowHeight="15" x14ac:dyDescent="0.25"/>
  <cols>
    <col min="1" max="1" width="20.85546875" bestFit="1" customWidth="1"/>
    <col min="2" max="2" width="36.7109375" customWidth="1"/>
    <col min="3" max="3" width="17.7109375" customWidth="1"/>
    <col min="4" max="5" width="37.7109375" customWidth="1"/>
  </cols>
  <sheetData>
    <row r="1" spans="1:5" x14ac:dyDescent="0.25">
      <c r="B1" s="12" t="s">
        <v>41</v>
      </c>
      <c r="C1" s="12"/>
    </row>
    <row r="2" spans="1:5" x14ac:dyDescent="0.25">
      <c r="A2" t="s">
        <v>40</v>
      </c>
      <c r="B2" s="14" t="s">
        <v>204</v>
      </c>
      <c r="C2" s="14"/>
    </row>
    <row r="4" spans="1:5" x14ac:dyDescent="0.25">
      <c r="B4" t="s">
        <v>0</v>
      </c>
      <c r="C4" t="s">
        <v>1</v>
      </c>
    </row>
    <row r="5" spans="1:5" x14ac:dyDescent="0.25">
      <c r="A5" t="s">
        <v>2</v>
      </c>
      <c r="B5" s="11" t="s">
        <v>69</v>
      </c>
      <c r="C5" s="11" t="s">
        <v>70</v>
      </c>
    </row>
    <row r="6" spans="1:5" s="1" customFormat="1" x14ac:dyDescent="0.25">
      <c r="B6" s="4"/>
      <c r="C6" s="4"/>
    </row>
    <row r="7" spans="1:5" x14ac:dyDescent="0.25">
      <c r="A7" t="s">
        <v>5</v>
      </c>
      <c r="C7" s="11" t="s">
        <v>71</v>
      </c>
      <c r="D7" s="13" t="s">
        <v>110</v>
      </c>
      <c r="E7" t="str">
        <f>Spoke1!E7</f>
        <v>Common</v>
      </c>
    </row>
    <row r="8" spans="1:5" x14ac:dyDescent="0.25">
      <c r="A8" t="s">
        <v>31</v>
      </c>
      <c r="B8" s="11" t="s">
        <v>32</v>
      </c>
      <c r="C8" s="11" t="s">
        <v>72</v>
      </c>
      <c r="D8" s="13" t="s">
        <v>108</v>
      </c>
      <c r="E8" t="str">
        <f>Spoke1!E8</f>
        <v>Common</v>
      </c>
    </row>
    <row r="9" spans="1:5" x14ac:dyDescent="0.25">
      <c r="A9" t="s">
        <v>8</v>
      </c>
      <c r="B9" s="11" t="s">
        <v>21</v>
      </c>
      <c r="C9" s="11" t="s">
        <v>73</v>
      </c>
      <c r="E9" t="str">
        <f>Spoke1!E9</f>
        <v>Common</v>
      </c>
    </row>
    <row r="10" spans="1:5" x14ac:dyDescent="0.25">
      <c r="A10" t="s">
        <v>9</v>
      </c>
      <c r="B10" s="11" t="s">
        <v>22</v>
      </c>
      <c r="C10" s="11" t="s">
        <v>74</v>
      </c>
      <c r="D10" s="13" t="s">
        <v>108</v>
      </c>
      <c r="E10" t="str">
        <f>Spoke1!E10</f>
        <v>Common</v>
      </c>
    </row>
    <row r="11" spans="1:5" x14ac:dyDescent="0.25">
      <c r="A11" t="s">
        <v>10</v>
      </c>
      <c r="B11" s="11" t="s">
        <v>23</v>
      </c>
      <c r="C11" s="11" t="s">
        <v>75</v>
      </c>
      <c r="D11" s="13" t="s">
        <v>108</v>
      </c>
      <c r="E11" t="str">
        <f>Spoke1!E11</f>
        <v>Common</v>
      </c>
    </row>
    <row r="13" spans="1:5" x14ac:dyDescent="0.25">
      <c r="A13" t="s">
        <v>42</v>
      </c>
      <c r="B13" t="s">
        <v>43</v>
      </c>
      <c r="C13" t="s">
        <v>50</v>
      </c>
      <c r="D13" t="s">
        <v>45</v>
      </c>
    </row>
    <row r="14" spans="1:5" x14ac:dyDescent="0.25">
      <c r="A14" s="5" t="s">
        <v>125</v>
      </c>
      <c r="B14" t="s">
        <v>44</v>
      </c>
      <c r="C14" t="s">
        <v>2</v>
      </c>
      <c r="D14" s="11" t="s">
        <v>76</v>
      </c>
    </row>
    <row r="15" spans="1:5" x14ac:dyDescent="0.25">
      <c r="D15" s="4" t="s">
        <v>77</v>
      </c>
    </row>
  </sheetData>
  <mergeCells count="2">
    <mergeCell ref="B2:C2"/>
    <mergeCell ref="B1:C1"/>
  </mergeCells>
  <dataValidations count="2">
    <dataValidation type="list" allowBlank="1" showInputMessage="1" showErrorMessage="1" sqref="D7:D8 D10:D11" xr:uid="{01786FD6-A133-4CF7-BD55-62BA227952C7}">
      <formula1>deployOptions_List</formula1>
    </dataValidation>
    <dataValidation type="list" allowBlank="1" showInputMessage="1" showErrorMessage="1" sqref="B2:C2" xr:uid="{730CD524-8872-40A7-9E15-B3C5DCC3B13A}">
      <formula1>OFFSET(deploySubscriptionResourceGroup, 0, 0, COUNTIF(deploySubscriptionResourceGroup,"*/*"))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1F8B8-C0E8-4047-B16B-8927D4C4193D}">
  <dimension ref="A1:E15"/>
  <sheetViews>
    <sheetView workbookViewId="0">
      <selection activeCell="B2" sqref="B2:C2"/>
    </sheetView>
  </sheetViews>
  <sheetFormatPr defaultRowHeight="15" x14ac:dyDescent="0.25"/>
  <cols>
    <col min="1" max="1" width="20.85546875" bestFit="1" customWidth="1"/>
    <col min="2" max="2" width="36.7109375" customWidth="1"/>
    <col min="3" max="3" width="17.7109375" customWidth="1"/>
    <col min="4" max="5" width="37.7109375" customWidth="1"/>
  </cols>
  <sheetData>
    <row r="1" spans="1:5" x14ac:dyDescent="0.25">
      <c r="B1" s="12" t="s">
        <v>41</v>
      </c>
      <c r="C1" s="12"/>
    </row>
    <row r="2" spans="1:5" x14ac:dyDescent="0.25">
      <c r="A2" t="s">
        <v>40</v>
      </c>
      <c r="B2" s="14" t="s">
        <v>205</v>
      </c>
      <c r="C2" s="14"/>
    </row>
    <row r="4" spans="1:5" x14ac:dyDescent="0.25">
      <c r="B4" t="s">
        <v>0</v>
      </c>
      <c r="C4" t="s">
        <v>1</v>
      </c>
    </row>
    <row r="5" spans="1:5" x14ac:dyDescent="0.25">
      <c r="A5" t="s">
        <v>2</v>
      </c>
      <c r="B5" s="11" t="s">
        <v>97</v>
      </c>
      <c r="C5" s="11" t="s">
        <v>98</v>
      </c>
    </row>
    <row r="6" spans="1:5" s="1" customFormat="1" x14ac:dyDescent="0.25">
      <c r="B6" s="4"/>
      <c r="C6" s="4"/>
    </row>
    <row r="7" spans="1:5" x14ac:dyDescent="0.25">
      <c r="A7" t="s">
        <v>5</v>
      </c>
      <c r="C7" s="11" t="s">
        <v>99</v>
      </c>
      <c r="D7" s="13" t="s">
        <v>110</v>
      </c>
      <c r="E7" t="str">
        <f>Spoke1!E7</f>
        <v>Common</v>
      </c>
    </row>
    <row r="8" spans="1:5" x14ac:dyDescent="0.25">
      <c r="A8" t="s">
        <v>31</v>
      </c>
      <c r="B8" s="11" t="s">
        <v>32</v>
      </c>
      <c r="C8" s="11" t="s">
        <v>100</v>
      </c>
      <c r="D8" s="13" t="s">
        <v>108</v>
      </c>
      <c r="E8" t="str">
        <f>Spoke1!E8</f>
        <v>Common</v>
      </c>
    </row>
    <row r="9" spans="1:5" x14ac:dyDescent="0.25">
      <c r="A9" t="s">
        <v>8</v>
      </c>
      <c r="B9" s="11" t="s">
        <v>21</v>
      </c>
      <c r="C9" s="11" t="s">
        <v>101</v>
      </c>
      <c r="E9" t="str">
        <f>Spoke1!E9</f>
        <v>Common</v>
      </c>
    </row>
    <row r="10" spans="1:5" x14ac:dyDescent="0.25">
      <c r="A10" t="s">
        <v>9</v>
      </c>
      <c r="B10" s="11" t="s">
        <v>22</v>
      </c>
      <c r="C10" s="11" t="s">
        <v>102</v>
      </c>
      <c r="D10" s="13" t="s">
        <v>108</v>
      </c>
      <c r="E10" t="str">
        <f>Spoke1!E10</f>
        <v>Common</v>
      </c>
    </row>
    <row r="11" spans="1:5" x14ac:dyDescent="0.25">
      <c r="A11" t="s">
        <v>10</v>
      </c>
      <c r="B11" s="11" t="s">
        <v>23</v>
      </c>
      <c r="C11" s="11" t="s">
        <v>103</v>
      </c>
      <c r="D11" s="13" t="s">
        <v>108</v>
      </c>
      <c r="E11" t="str">
        <f>Spoke1!E11</f>
        <v>Common</v>
      </c>
    </row>
    <row r="13" spans="1:5" x14ac:dyDescent="0.25">
      <c r="A13" t="s">
        <v>42</v>
      </c>
      <c r="B13" t="s">
        <v>43</v>
      </c>
      <c r="C13" t="s">
        <v>50</v>
      </c>
      <c r="D13" t="s">
        <v>45</v>
      </c>
    </row>
    <row r="14" spans="1:5" x14ac:dyDescent="0.25">
      <c r="A14" s="5" t="s">
        <v>125</v>
      </c>
      <c r="B14" t="s">
        <v>44</v>
      </c>
      <c r="C14" t="s">
        <v>2</v>
      </c>
      <c r="D14" s="11" t="s">
        <v>94</v>
      </c>
    </row>
    <row r="15" spans="1:5" x14ac:dyDescent="0.25">
      <c r="D15" s="4" t="s">
        <v>95</v>
      </c>
    </row>
  </sheetData>
  <mergeCells count="2">
    <mergeCell ref="B2:C2"/>
    <mergeCell ref="B1:C1"/>
  </mergeCells>
  <dataValidations count="2">
    <dataValidation type="list" allowBlank="1" showInputMessage="1" showErrorMessage="1" sqref="D7:D8 D10:D11" xr:uid="{18BEFA5C-BFE0-444D-A090-ECC81E547311}">
      <formula1>deployOptions_List</formula1>
    </dataValidation>
    <dataValidation type="list" allowBlank="1" showInputMessage="1" showErrorMessage="1" sqref="B2:C2" xr:uid="{8CBD754D-140D-4828-ABAB-ED9BEE7D3127}">
      <formula1>OFFSET(deploySubscriptionResourceGroup, 0, 0, COUNTIF(deploySubscriptionResourceGroup,"*/*"))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F0421-4CC3-4847-AE8E-9E8CD1C6E8C6}">
  <dimension ref="A1:B43"/>
  <sheetViews>
    <sheetView workbookViewId="0">
      <selection activeCell="B1" sqref="B1"/>
    </sheetView>
  </sheetViews>
  <sheetFormatPr defaultRowHeight="15" x14ac:dyDescent="0.25"/>
  <cols>
    <col min="1" max="1" width="38.140625" bestFit="1" customWidth="1"/>
    <col min="2" max="2" width="103" customWidth="1"/>
  </cols>
  <sheetData>
    <row r="1" spans="1:2" x14ac:dyDescent="0.25">
      <c r="A1" t="s">
        <v>67</v>
      </c>
      <c r="B1" s="2" t="str">
        <f>_xlfn.CONCAT(B3, ",", B4, B5, B6, ",", B7,  B8)</f>
        <v>{"$schema":"https://schema.management.azure.com/schemas/2019-04-01/deploymentParameters.json#","contentVersion":"1.0.0.0","parameters":{"assetLocationURI": {"value":"https://raw.githubusercontent.com/mbakunas/Azure-HubSpoke/master/"},"resourceGroupsRegion": {"value":"East US 2"},"vnetDdosProtectionLevel": {"value":"Standard - Create New"},"vnetDdosProtectionPlanName": {"value":"DDOS-Plan-01"},"vnetNsgSecurityLevel": {"value":"Medium"},"routeTableName": {"value":"RouteTable-EastUS2-01"},"networkContributorsAadGroupId": {"value":"931fbead-2296-4d2b-ac29-da61f92c413b"},"networkContributorsRoleAssignmentId": {"value":["8e5b5f19-21b9-4ed9-b601-799b23a5a1a8","f4c29215-1369-42c2-8e19-055adfaa7bd4","f9370c43-cf0d-42d3-b83d-6f3412e5f5ee","8d7739f2-1859-44c0-a184-b45e84ba363d"]},"hubVnetName": {"value":"HUB-EastUS2-01"},"hubVnetAddressSpace": {"value":"10.0.0.0/23"},"hubDeploySubscriptionResourceGroup": {"value":"f0bb6c48-80fd-445c-98cb-c38b5f817d52/CoreNetwork-01"},"hubSubnetGatewayAddressSpace": {"value":"10.0.0.0/26"},"hubSubnetFirewallAddressSpace": {"value":"10.0.0.64/26"},"hubSubnetBastionAddressSpace": {"value":"10.0.0.128/26"},"hubSubnetDcName": {"value":"Infra"},"hubSubnetDcAddressSpace": {"value":"10.0.0.192/27"},"hubSubnetJumpHostsName": {"value":"JumpHosts"},"hubSubnetJumpHostsAddressSpace": {"value":"10.0.0.224/27"},"hubSubnet1Name": {"value":"Subnet1"},"hubSubnet1AddressSpace": {"value":"10.0.1.0/27"},"hubSubnet2Name": {"value":"Subnet2"},"hubSubnet2AddressSpace": {"value":"10.0.1.32/27"},"hubSubnet3Name": {"value":"Subnet3"},"hubSubnet3AddressSpace": {"value":"10.0.1.64/27"},"hubSubnet4Name": {"value":"Subnet4"},"hubSubnet4AddressSpace": {"value":"10.0.1.96/27"},"dcSubnetVmContAadGroupId": {"value":"83578c91-9919-4bd8-bee8-2649f6eb7c13"},"dcVmContributorsRoleAssignmentID": {"value":["184540aa-dae3-42cd-a5aa-0f1c34c17d98","bde41287-27a2-4a80-b587-6ac6d56a303a"]},"hubSubnetVmContAadGroupId": {"value":"57f2ff92-300b-4075-a7ab-2030b46ebe2f"},"hubSubnetVmContRoleAssignmantId": {"value":["0702dcd4-0b65-4ebb-8ebd-873e2729904b","594fd8bf-f554-4272-8b19-9725c7b706b4","b3f5340d-28be-4029-bc10-56af7e20ac75","7a1689a7-66d8-4010-9213-c837316f8a30","d83bc577-1b03-4604-94a1-150ba7198ed0","6cba977a-462f-4d8c-b291-2dad991f85a0"]},"resourceGroupTags": {"value":{"CoreNetwork-01":{"AppTaxonomy": "IT/Network","EnvironmentType": "Production"},"CoreNetwork-02":{"AppTaxonomy": "IT/Network","EnvironmentType": "Production"},"CoreNetwork-03":{"AppTaxonomy": "IT/Network","EnvironmentType": "Test"},"CoreNetwork-04":{"AppTaxonomy": "IT/Network","EnvironmentType": "Development"}}},"spokeVnetName": {"value":["Spoke-Prod-EastUS2-01","Spoke-Test-EastUS2-01","Spoke-Dev-EastUS2-01"]},"spokeVnetAddressSpace": {"value":["10.1.0.0/16","10.2.0.0/16","10.3.0.0/16"]},"spokeDeploySubscriptionResourceGroup": {"value":["c64ca001-2cce-46de-837e-03f5564fc802/CoreNetwork-02","fac1ea11-e5a7-4e74-8d7e-965344c54f56/CoreNetwork-03","16936380-29b0-4326-8f6b-db86da154736/CoreNetwork-04"]},"spokeSubnetBastionAddressSpace": {"value":["10.1.0.0/26","10.2.0.0/26","10.3.0.0/26"]},"spokeSubnetAppGwName": {"value":["AppGW"]},"spokeSubnetAppGwAddressSpace": {"value":["10.1.0.128/25","10.2.0.128/25","10.3.0.128/25"]},"spokeSubnet1Name": {"value":["Subnet1"]},"spokeSubnet1AddressSpace": {"value":["10.1.1.0/24","10.2.1.0/24","10.3.1.0/24"]},"spokeSubnet2Name": {"value":["Subnet2"]},"spokeSubnet2AddressSpace": {"value":["10.1.2.0/24","10.2.2.0/24","10.3.2.0/24"]},"spokeSubnet3Name": {"value":["Subnet3"]},"spokeSubnet3AddressSpace": {"value":["10.1.3.0/24","10.2.3.0/24","10.3.3.0/24"]},"spokeVmContAadGroupId": {"value":["002984bd-b5ce-445d-8138-d19b514550c7"]},"spokeVmContributorsRoleAssignmentID": {"value":["5a29e932-06c6-4e07-8e1b-d5f96c3524cf","ce7a113f-e760-4b94-a223-a52a1d2113d6","b2b76710-60c9-4826-b864-272c7c115806"]}}}</v>
      </c>
    </row>
    <row r="3" spans="1:2" ht="15" customHeight="1" x14ac:dyDescent="0.25">
      <c r="A3" t="s">
        <v>64</v>
      </c>
      <c r="B3" t="str">
        <f>_xlfn.CONCAT("{",
CHAR(34),"$schema",CHAR(34),":",CHAR(34),"https://schema.management.azure.com/schemas/2019-04-01/deploymentParameters.json#",CHAR(34),",",
CHAR(34),"contentVersion",CHAR(34),":",CHAR(34),"1.0.0.0",CHAR(34),",",
CHAR(34),"parameters",CHAR(34),":","{",
CHAR(34),"assetLocationURI",CHAR(34),": {",CHAR(34),"value",CHAR(34),":",CHAR(34),assetLocationURI,CHAR(34),"},",
CHAR(34),"resourceGroupsRegion",CHAR(34),": {",CHAR(34),"value",CHAR(34),":",CHAR(34),resourceGroupsRegion,CHAR(34),"},",
CHAR(34),"vnetDdosProtectionLevel",CHAR(34),": {",CHAR(34),"value",CHAR(34),":",CHAR(34),vnetDdosProtectionLevel,CHAR(34),"},",
CHAR(34),"vnetDdosProtectionPlanName",CHAR(34),": {",CHAR(34),"value",CHAR(34),":",CHAR(34),vnetDdosProtectionPlanName,CHAR(34),"},",
CHAR(34),"vnetNsgSecurityLevel",CHAR(34),": {",CHAR(34),"value",CHAR(34),":",CHAR(34),vnetNsgSecurityLevel,CHAR(34),"},",
CHAR(34),"routeTableName",CHAR(34),": {",CHAR(34),"value",CHAR(34),":",CHAR(34),routeTableName,CHAR(34),"}"
)</f>
        <v>{"$schema":"https://schema.management.azure.com/schemas/2019-04-01/deploymentParameters.json#","contentVersion":"1.0.0.0","parameters":{"assetLocationURI": {"value":"https://raw.githubusercontent.com/mbakunas/Azure-HubSpoke/master/"},"resourceGroupsRegion": {"value":"East US 2"},"vnetDdosProtectionLevel": {"value":"Standard - Create New"},"vnetDdosProtectionPlanName": {"value":"DDOS-Plan-01"},"vnetNsgSecurityLevel": {"value":"Medium"},"routeTableName": {"value":"RouteTable-EastUS2-01"}</v>
      </c>
    </row>
    <row r="4" spans="1:2" s="8" customFormat="1" ht="15" customHeight="1" x14ac:dyDescent="0.25">
      <c r="A4" s="8" t="s">
        <v>191</v>
      </c>
      <c r="B4" s="8" t="str">
        <f>_xlfn.CONCAT(
CHAR(34), "networkContributorsAadGroupId", CHAR(34), ": {", CHAR(34), "value", CHAR(34), ":",CHAR(34), networkContributorsAadGroupId, CHAR(34), "},",
CHAR(34), "networkContributorsRoleAssignmentId", CHAR(34), ": {", CHAR(34), "value", CHAR(34), ":", "[", networkContributorsRoleAssignmentId, "]},"
)</f>
        <v>"networkContributorsAadGroupId": {"value":"931fbead-2296-4d2b-ac29-da61f92c413b"},"networkContributorsRoleAssignmentId": {"value":["8e5b5f19-21b9-4ed9-b601-799b23a5a1a8","f4c29215-1369-42c2-8e19-055adfaa7bd4","f9370c43-cf0d-42d3-b83d-6f3412e5f5ee","8d7739f2-1859-44c0-a184-b45e84ba363d"]},</v>
      </c>
    </row>
    <row r="5" spans="1:2" x14ac:dyDescent="0.25">
      <c r="A5" t="s">
        <v>65</v>
      </c>
      <c r="B5" t="str">
        <f>_xlfn.CONCAT(
CHAR(34), "hubVnetName", CHAR(34), ": {", CHAR(34), "value", CHAR(34), ":",CHAR(34), hubVnetName, CHAR(34), "},",
CHAR(34), "hubVnetAddressSpace", CHAR(34), ": {", CHAR(34), "value", CHAR(34), ":",CHAR(34), hubVnetAddressSpace, CHAR(34), "},",
CHAR(34), "hubDeploySubscriptionResourceGroup", CHAR(34), ": {", CHAR(34), "value", CHAR(34), ":",CHAR(34), hubDeploySubscriptionResourceGroup, CHAR(34), "},",
CHAR(34), "hubSubnetGatewayAddressSpace", CHAR(34), ": {", CHAR(34), "value", CHAR(34), ":",CHAR(34), hubSubnetGatewayAddressSpace, CHAR(34), "},",
CHAR(34), "hubSubnetFirewallAddressSpace", CHAR(34), ": {", CHAR(34), "value", CHAR(34), ":",CHAR(34), calcHhubSubnetFirewallAddressSpace, CHAR(34), "},",
CHAR(34), "hubSubnetBastionAddressSpace", CHAR(34), ": {", CHAR(34), "value", CHAR(34), ":",CHAR(34), calcHubSubnetBastionAddressSpace, CHAR(34), "},",
CHAR(34), "hubSubnetDcName", CHAR(34), ": {", CHAR(34), "value", CHAR(34), ":",CHAR(34), hubSubnetDcName, CHAR(34), "},",
CHAR(34), "hubSubnetDcAddressSpace", CHAR(34), ": {", CHAR(34), "value", CHAR(34), ":",CHAR(34), hubSubnetDcAddressSpace, CHAR(34), "},",
CHAR(34), "hubSubnetJumpHostsName", CHAR(34), ": {", CHAR(34), "value", CHAR(34), ":",CHAR(34), hubSubnetJumpHostsName, CHAR(34), "},",
CHAR(34), "hubSubnetJumpHostsAddressSpace", CHAR(34), ": {", CHAR(34), "value", CHAR(34), ":",CHAR(34), calcHubSubnetJumpHostsAddressSpace, CHAR(34), "},",
CHAR(34), "hubSubnet1Name", CHAR(34), ": {", CHAR(34), "value", CHAR(34), ":",CHAR(34), hubSubnet1Name, CHAR(34), "},",
CHAR(34), "hubSubnet1AddressSpace", CHAR(34), ": {", CHAR(34), "value", CHAR(34), ":",CHAR(34), calcHubSubnet1AddressSpace, CHAR(34), "},",
CHAR(34), "hubSubnet2Name", CHAR(34), ": {", CHAR(34), "value", CHAR(34), ":",CHAR(34), hubSubnet2Name, CHAR(34), "},",
CHAR(34), "hubSubnet2AddressSpace", CHAR(34), ": {", CHAR(34), "value", CHAR(34), ":",CHAR(34), calcHubSubnet2AddressSpace, CHAR(34), "},",
CHAR(34), "hubSubnet3Name", CHAR(34), ": {", CHAR(34), "value", CHAR(34), ":",CHAR(34), hubSubnet3Name, CHAR(34), "},",
CHAR(34), "hubSubnet3AddressSpace", CHAR(34), ": {", CHAR(34), "value", CHAR(34), ":",CHAR(34), calcHubSubnet3AddressSpace, CHAR(34), "},",
CHAR(34), "hubSubnet4Name", CHAR(34), ": {", CHAR(34), "value", CHAR(34), ":",CHAR(34), hubSubnet4Name, CHAR(34), "},",
CHAR(34), "hubSubnet4AddressSpace", CHAR(34), ": {", CHAR(34), "value", CHAR(34), ":",CHAR(34), calcHubSubnet4AddressSpace, CHAR(34), "},"
)</f>
        <v>"hubVnetName": {"value":"HUB-EastUS2-01"},"hubVnetAddressSpace": {"value":"10.0.0.0/23"},"hubDeploySubscriptionResourceGroup": {"value":"f0bb6c48-80fd-445c-98cb-c38b5f817d52/CoreNetwork-01"},"hubSubnetGatewayAddressSpace": {"value":"10.0.0.0/26"},"hubSubnetFirewallAddressSpace": {"value":"10.0.0.64/26"},"hubSubnetBastionAddressSpace": {"value":"10.0.0.128/26"},"hubSubnetDcName": {"value":"Infra"},"hubSubnetDcAddressSpace": {"value":"10.0.0.192/27"},"hubSubnetJumpHostsName": {"value":"JumpHosts"},"hubSubnetJumpHostsAddressSpace": {"value":"10.0.0.224/27"},"hubSubnet1Name": {"value":"Subnet1"},"hubSubnet1AddressSpace": {"value":"10.0.1.0/27"},"hubSubnet2Name": {"value":"Subnet2"},"hubSubnet2AddressSpace": {"value":"10.0.1.32/27"},"hubSubnet3Name": {"value":"Subnet3"},"hubSubnet3AddressSpace": {"value":"10.0.1.64/27"},"hubSubnet4Name": {"value":"Subnet4"},"hubSubnet4AddressSpace": {"value":"10.0.1.96/27"},</v>
      </c>
    </row>
    <row r="6" spans="1:2" s="6" customFormat="1" x14ac:dyDescent="0.25">
      <c r="A6" s="6" t="s">
        <v>138</v>
      </c>
      <c r="B6" s="6" t="str">
        <f>_xlfn.CONCAT(
CHAR(34), "dcSubnetVmContAadGroupId", CHAR(34), ": {", CHAR(34), "value", CHAR(34), ":",CHAR(34), dcAdminsAadGroupObjectId, CHAR(34), "},",
CHAR(34), "dcVmContributorsRoleAssignmentID", CHAR(34), ": {", CHAR(34), "value", CHAR(34), ":", "[", dcVmContributorsRoleAssignmentID, "]},",
CHAR(34), "hubSubnetVmContAadGroupId", CHAR(34), ": {", CHAR(34), "value", CHAR(34), ":",CHAR(34), serverTeamAadGroupObjectId, CHAR(34), "},",
CHAR(34), "hubSubnetVmContRoleAssignmantId", CHAR(34), ": {", CHAR(34), "value", CHAR(34), ":", "[", hubSubnetVmContRoleAssignmantId, "]},",
CHAR(34), "resourceGroupTags", CHAR(34), ": {", CHAR(34), "value", CHAR(34), ":", "{", resourceGroupTags, "}}"
)</f>
        <v>"dcSubnetVmContAadGroupId": {"value":"83578c91-9919-4bd8-bee8-2649f6eb7c13"},"dcVmContributorsRoleAssignmentID": {"value":["184540aa-dae3-42cd-a5aa-0f1c34c17d98","bde41287-27a2-4a80-b587-6ac6d56a303a"]},"hubSubnetVmContAadGroupId": {"value":"57f2ff92-300b-4075-a7ab-2030b46ebe2f"},"hubSubnetVmContRoleAssignmantId": {"value":["0702dcd4-0b65-4ebb-8ebd-873e2729904b","594fd8bf-f554-4272-8b19-9725c7b706b4","b3f5340d-28be-4029-bc10-56af7e20ac75","7a1689a7-66d8-4010-9213-c837316f8a30","d83bc577-1b03-4604-94a1-150ba7198ed0","6cba977a-462f-4d8c-b291-2dad991f85a0"]},"resourceGroupTags": {"value":{"CoreNetwork-01":{"AppTaxonomy": "IT/Network","EnvironmentType": "Production"},"CoreNetwork-02":{"AppTaxonomy": "IT/Network","EnvironmentType": "Production"},"CoreNetwork-03":{"AppTaxonomy": "IT/Network","EnvironmentType": "Test"},"CoreNetwork-04":{"AppTaxonomy": "IT/Network","EnvironmentType": "Development"}}}</v>
      </c>
    </row>
    <row r="7" spans="1:2" x14ac:dyDescent="0.25">
      <c r="A7" t="s">
        <v>68</v>
      </c>
      <c r="B7" t="str">
        <f>_xlfn.CONCAT(
CHAR(34), "spokeVnetName", CHAR(34), ": {", CHAR(34), "value", CHAR(34), ":", "[", spokeVnetName, "]},",
CHAR(34), "spokeVnetAddressSpace", CHAR(34), ": {", CHAR(34), "value", CHAR(34), ":", "[", spokeVnetAddressSpace,"]},",
CHAR(34), "spokeDeploySubscriptionResourceGroup", CHAR(34), ": {", CHAR(34), "value", CHAR(34), ":", "[", spokeDeploySubscriptionResourceGroup,"]},",
CHAR(34), "spokeSubnetBastionAddressSpace", CHAR(34), ": {", CHAR(34), "value", CHAR(34), ":", "[", spokeSubnetBastionAddressSpace,"]},",
CHAR(34), "spokeSubnetAppGwName", CHAR(34), ": {", CHAR(34), "value", CHAR(34), ":", "[", spokeSubnetAppGwName,"]},",
CHAR(34), "spokeSubnetAppGwAddressSpace", CHAR(34), ": {", CHAR(34), "value", CHAR(34), ":", "[", spokeSubnetAppGwAddressSpace,"]},",
CHAR(34), "spokeSubnet1Name", CHAR(34), ": {", CHAR(34), "value", CHAR(34), ":", "[", spokeSubnet1Name,"]},",
CHAR(34), "spokeSubnet1AddressSpace", CHAR(34), ": {", CHAR(34), "value", CHAR(34), ":", "[", spokeSubnet1AddressSpace,"]},",
CHAR(34), "spokeSubnet2Name", CHAR(34), ": {", CHAR(34), "value", CHAR(34), ":", "[", spokeSubnet2Name,"]},",
CHAR(34), "spokeSubnet2AddressSpace", CHAR(34), ": {", CHAR(34), "value", CHAR(34), ":", "[", spokeSubnet2AddressSpace,"]},",
CHAR(34), "spokeSubnet3Name", CHAR(34), ": {", CHAR(34), "value", CHAR(34), ":", "[", spokeSubnet3Name,"]},",
CHAR(34), "spokeSubnet3AddressSpace", CHAR(34), ": {", CHAR(34), "value", CHAR(34), ":", "[", spokeSubnet3AddressSpace,"]},",
CHAR(34), "spokeVmContAadGroupId", CHAR(34), ": {", CHAR(34), "value", CHAR(34), ":", "[", CHAR(34), appTeamsAadGroupObjectId, CHAR(34), "]},",
CHAR(34), "spokeVmContributorsRoleAssignmentID", CHAR(34), ": {", CHAR(34), "value", CHAR(34), ":", "[", spokeVmContributorsRoleAssignmentID,"]}"
)</f>
        <v>"spokeVnetName": {"value":["Spoke-Prod-EastUS2-01","Spoke-Test-EastUS2-01","Spoke-Dev-EastUS2-01"]},"spokeVnetAddressSpace": {"value":["10.1.0.0/16","10.2.0.0/16","10.3.0.0/16"]},"spokeDeploySubscriptionResourceGroup": {"value":["c64ca001-2cce-46de-837e-03f5564fc802/CoreNetwork-02","fac1ea11-e5a7-4e74-8d7e-965344c54f56/CoreNetwork-03","16936380-29b0-4326-8f6b-db86da154736/CoreNetwork-04"]},"spokeSubnetBastionAddressSpace": {"value":["10.1.0.0/26","10.2.0.0/26","10.3.0.0/26"]},"spokeSubnetAppGwName": {"value":["AppGW"]},"spokeSubnetAppGwAddressSpace": {"value":["10.1.0.128/25","10.2.0.128/25","10.3.0.128/25"]},"spokeSubnet1Name": {"value":["Subnet1"]},"spokeSubnet1AddressSpace": {"value":["10.1.1.0/24","10.2.1.0/24","10.3.1.0/24"]},"spokeSubnet2Name": {"value":["Subnet2"]},"spokeSubnet2AddressSpace": {"value":["10.1.2.0/24","10.2.2.0/24","10.3.2.0/24"]},"spokeSubnet3Name": {"value":["Subnet3"]},"spokeSubnet3AddressSpace": {"value":["10.1.3.0/24","10.2.3.0/24","10.3.3.0/24"]},"spokeVmContAadGroupId": {"value":["002984bd-b5ce-445d-8138-d19b514550c7"]},"spokeVmContributorsRoleAssignmentID": {"value":["5a29e932-06c6-4e07-8e1b-d5f96c3524cf","ce7a113f-e760-4b94-a223-a52a1d2113d6","b2b76710-60c9-4826-b864-272c7c115806"]}</v>
      </c>
    </row>
    <row r="8" spans="1:2" x14ac:dyDescent="0.25">
      <c r="A8" t="s">
        <v>66</v>
      </c>
      <c r="B8" t="str">
        <f>_xlfn.CONCAT(
"}",
 "}")</f>
        <v>}}</v>
      </c>
    </row>
    <row r="11" spans="1:2" x14ac:dyDescent="0.25">
      <c r="A11" s="12" t="s">
        <v>118</v>
      </c>
      <c r="B11" s="12"/>
    </row>
    <row r="12" spans="1:2" x14ac:dyDescent="0.25">
      <c r="A12" t="s">
        <v>111</v>
      </c>
      <c r="B12" t="str">
        <f>IF(hubSubnetFirewallDeploy = "Deploy", hubSubnetFirewallAddressSpace, "0.0.0.0/0")</f>
        <v>10.0.0.64/26</v>
      </c>
    </row>
    <row r="13" spans="1:2" x14ac:dyDescent="0.25">
      <c r="A13" t="s">
        <v>112</v>
      </c>
      <c r="B13" t="str">
        <f>IF(hubSubnetBastionDeploy = "Deploy", hubSubnetBastionAddressSpace, "0.0.0.0/0")</f>
        <v>10.0.0.128/26</v>
      </c>
    </row>
    <row r="14" spans="1:2" x14ac:dyDescent="0.25">
      <c r="A14" t="s">
        <v>113</v>
      </c>
      <c r="B14" t="str">
        <f>IF(hubSubnetJumpHostsDeploy = "Deploy", hubSubnetJumpHostsAddressSpace, "0.0.0.0/0")</f>
        <v>10.0.0.224/27</v>
      </c>
    </row>
    <row r="15" spans="1:2" x14ac:dyDescent="0.25">
      <c r="A15" t="s">
        <v>114</v>
      </c>
      <c r="B15" t="str">
        <f>IF(hubSubnet1Deploy = "Deploy", hubSubnet1AddressSpace, "0.0.0.0/0")</f>
        <v>10.0.1.0/27</v>
      </c>
    </row>
    <row r="16" spans="1:2" x14ac:dyDescent="0.25">
      <c r="A16" t="s">
        <v>115</v>
      </c>
      <c r="B16" t="str">
        <f>IF(
OR(hubSubnet1Deploy = "Don't Deploy", hubSubnet2Deploy = "Don't Deploy"),
"0.0.0.0/0",
hubSubnet2AddressSpace)</f>
        <v>10.0.1.32/27</v>
      </c>
    </row>
    <row r="17" spans="1:2" x14ac:dyDescent="0.25">
      <c r="A17" t="s">
        <v>116</v>
      </c>
      <c r="B17" t="str">
        <f>IF(
OR(hubSubnet1Deploy = "Don't Deploy", hubSubnet2Deploy = "Don't Deploy", hubSubnet3Deploy = "Don't Deploy"),
"0.0.0.0/0",
hubSubnet3AddressSpace)</f>
        <v>10.0.1.64/27</v>
      </c>
    </row>
    <row r="18" spans="1:2" x14ac:dyDescent="0.25">
      <c r="A18" t="s">
        <v>117</v>
      </c>
      <c r="B18" t="str">
        <f>IF(
OR(hubSubnet1Deploy = "Don't Deploy", hubSubnet2Deploy = "Don't Deploy", hubSubnet3Deploy = "Don't Deploy", hubSubnet4Deploy = "Don't Deploy"),
"0.0.0.0/0",
hubSubnet4AddressSpace)</f>
        <v>10.0.1.96/27</v>
      </c>
    </row>
    <row r="20" spans="1:2" x14ac:dyDescent="0.25">
      <c r="A20" t="s">
        <v>133</v>
      </c>
    </row>
    <row r="21" spans="1:2" s="5" customFormat="1" x14ac:dyDescent="0.25">
      <c r="A21" s="5" t="s">
        <v>132</v>
      </c>
      <c r="B21" s="5" t="str">
        <f>_xlfn.CONCAT("""", Hub!D18, """", ",", """", Hub!D19, """")</f>
        <v>"184540aa-dae3-42cd-a5aa-0f1c34c17d98","bde41287-27a2-4a80-b587-6ac6d56a303a"</v>
      </c>
    </row>
    <row r="22" spans="1:2" s="5" customFormat="1" x14ac:dyDescent="0.25">
      <c r="A22" s="5" t="s">
        <v>131</v>
      </c>
      <c r="B22" s="5" t="str">
        <f>_xlfn.CONCAT(
"""", Hub!D25, """",
IF(Hub!E20 = "Required", "," &amp; """" &amp; Hub!D20 &amp; """", ""),
IF(Hub!E21 = "Required", "," &amp; """" &amp; Hub!D21 &amp; """", ""),
IF(Hub!E22 = "Required", "," &amp; """" &amp; Hub!D22 &amp; """", ""),
IF(Hub!E23 = "Required", "," &amp; """" &amp; Hub!D23 &amp; """", ""),
IF(Hub!E24 = "Required", "," &amp; """" &amp; Hub!D24 &amp; """", "")
)</f>
        <v>"0702dcd4-0b65-4ebb-8ebd-873e2729904b","594fd8bf-f554-4272-8b19-9725c7b706b4","b3f5340d-28be-4029-bc10-56af7e20ac75","7a1689a7-66d8-4010-9213-c837316f8a30","d83bc577-1b03-4604-94a1-150ba7198ed0","6cba977a-462f-4d8c-b291-2dad991f85a0"</v>
      </c>
    </row>
    <row r="23" spans="1:2" s="5" customFormat="1" x14ac:dyDescent="0.25"/>
    <row r="24" spans="1:2" s="5" customFormat="1" x14ac:dyDescent="0.25"/>
    <row r="25" spans="1:2" x14ac:dyDescent="0.25">
      <c r="A25" s="12" t="s">
        <v>85</v>
      </c>
      <c r="B25" s="12"/>
    </row>
    <row r="26" spans="1:2" x14ac:dyDescent="0.25">
      <c r="A26" t="s">
        <v>78</v>
      </c>
      <c r="B26" t="str">
        <f>_xlfn.CONCAT(CHAR(34), Spoke1!$B$5, CHAR(34), ",", CHAR(34), Spoke2!$B$5, CHAR(34), ",", CHAR(34), Spoke3!$B$5, CHAR(34))</f>
        <v>"Spoke-Prod-EastUS2-01","Spoke-Test-EastUS2-01","Spoke-Dev-EastUS2-01"</v>
      </c>
    </row>
    <row r="27" spans="1:2" x14ac:dyDescent="0.25">
      <c r="A27" t="s">
        <v>79</v>
      </c>
      <c r="B27" t="str">
        <f>_xlfn.CONCAT(CHAR(34), Spoke1!$C$5, CHAR(34), ",", CHAR(34), Spoke2!$C$5, CHAR(34), ",", CHAR(34), Spoke3!$C$5, CHAR(34))</f>
        <v>"10.1.0.0/16","10.2.0.0/16","10.3.0.0/16"</v>
      </c>
    </row>
    <row r="28" spans="1:2" x14ac:dyDescent="0.25">
      <c r="A28" t="s">
        <v>80</v>
      </c>
      <c r="B28" t="str">
        <f>_xlfn.CONCAT("""", Spoke1!$B$2, """", ",", """", Spoke2!$B$2, """", ",", """", Spoke3!$B$2, """")</f>
        <v>"c64ca001-2cce-46de-837e-03f5564fc802/CoreNetwork-02","fac1ea11-e5a7-4e74-8d7e-965344c54f56/CoreNetwork-03","16936380-29b0-4326-8f6b-db86da154736/CoreNetwork-04"</v>
      </c>
    </row>
    <row r="29" spans="1:2" x14ac:dyDescent="0.25">
      <c r="A29" t="s">
        <v>84</v>
      </c>
      <c r="B29" t="str">
        <f>IF(
Spoke1!$E$7 = "Common",
IF(Spoke1!$D$7 = "Don't Deploy", """"  &amp; "0.0.0.0/0" &amp; """", """" &amp;  Spoke1!$C$7 &amp; """" &amp; "," &amp;   """" &amp; Spoke2!$C$7  &amp; """" &amp; "," &amp;   """" &amp; Spoke3!$C$7 &amp; """"),
_xlfn.CONCAT(
"""",
IF(Spoke1!$D$7 = "Don't Deploy", "0.0.0.0/0", Spoke1!$C$7),
"""", ",", """",
IF(Spoke2!$D$7 = "Don't Deploy", "0.0.0.0/0", Spoke2!$C$7),
"""", ",", """",
IF(Spoke3!$D$7 = "Don't Deploy", "0.0.0.0/0", Spoke3!$C$7),
""""
)
)</f>
        <v>"10.1.0.0/26","10.2.0.0/26","10.3.0.0/26"</v>
      </c>
    </row>
    <row r="30" spans="1:2" ht="15" customHeight="1" x14ac:dyDescent="0.25">
      <c r="A30" t="s">
        <v>82</v>
      </c>
      <c r="B30" s="3" t="str">
        <f>IF(
Spoke1!$E$8 = "Common",
"""" &amp; Spoke1!$B$8 &amp; """",
_xlfn.CONCAT("""", Spoke1!$B$8, """", ",", """", Spoke2!$B$8, """", ",", """", Spoke3!$B$8, """")
)</f>
        <v>"AppGW"</v>
      </c>
    </row>
    <row r="31" spans="1:2" x14ac:dyDescent="0.25">
      <c r="A31" t="s">
        <v>83</v>
      </c>
      <c r="B31" s="1" t="str">
        <f>IF(
Spoke1!$E$8 = "Common",
IF(Spoke1!$D$8 = "Don't Deploy", """"  &amp; "0.0.0.0/0" &amp; """", """" &amp;  Spoke1!$C$8 &amp; """" &amp; "," &amp;   """" &amp; Spoke2!$C$8  &amp; """" &amp; "," &amp;   """" &amp; Spoke3!$C$8 &amp; """"),
_xlfn.CONCAT(
"""",
IF(Spoke1!$D$8 = "Don't Deploy", "0.0.0.0/0", Spoke1!$C$8),
"""", ",", """",
IF(Spoke2!$D$8 = "Don't Deploy", "0.0.0.0/0", Spoke2!$C$8),
"""", ",", """",
IF(Spoke3!$D$8 = "Don't Deploy", "0.0.0.0/0", Spoke3!$C$8),
""""
)
)</f>
        <v>"10.1.0.128/25","10.2.0.128/25","10.3.0.128/25"</v>
      </c>
    </row>
    <row r="32" spans="1:2" x14ac:dyDescent="0.25">
      <c r="A32" t="s">
        <v>86</v>
      </c>
      <c r="B32" s="3" t="str">
        <f>IF(
Spoke1!$E$8 = "Common",
"""" &amp; Spoke1!$B$9 &amp; """",
_xlfn.CONCAT("""", Spoke1!$B$9, """", ",", """", Spoke2!$B$9, """", ",", """", Spoke3!$B$9, """")
)</f>
        <v>"Subnet1"</v>
      </c>
    </row>
    <row r="33" spans="1:2" x14ac:dyDescent="0.25">
      <c r="A33" t="s">
        <v>87</v>
      </c>
      <c r="B33" s="1" t="str">
        <f>IF(
Spoke1!$E$9 = "Common",
IF(Spoke1!$D$9 = "Don't Deploy", """"  &amp; "0.0.0.0/0" &amp; """", """" &amp;  Spoke1!$C$9 &amp; """" &amp; "," &amp;   """" &amp; Spoke2!$C$9  &amp; """" &amp; "," &amp;   """" &amp; Spoke3!$C$9 &amp; """"),
_xlfn.CONCAT(
"""",
IF(Spoke1!$D$9 = "Don't Deploy", "0.0.0.0/0", Spoke1!$C$9),
"""", ",", """",
IF(Spoke2!$D$9 = "Don't Deploy", "0.0.0.0/0", Spoke2!$C$9),
"""", ",", """",
IF(Spoke3!$D$9 = "Don't Deploy", "0.0.0.0/0", Spoke3!$C$9),
""""
)
)</f>
        <v>"10.1.1.0/24","10.2.1.0/24","10.3.1.0/24"</v>
      </c>
    </row>
    <row r="34" spans="1:2" x14ac:dyDescent="0.25">
      <c r="A34" t="s">
        <v>88</v>
      </c>
      <c r="B34" s="3" t="str">
        <f>IF(
Spoke1!$E$10 = "Common",
"""" &amp; Spoke1!$B$10 &amp; """",
_xlfn.CONCAT("""", Spoke1!$B$10, """", ",", """", Spoke2!$B$10, """", ",", """", Spoke3!$B$10, """")
)</f>
        <v>"Subnet2"</v>
      </c>
    </row>
    <row r="35" spans="1:2" x14ac:dyDescent="0.25">
      <c r="A35" t="s">
        <v>89</v>
      </c>
      <c r="B35" s="1" t="str">
        <f>IF(
Spoke1!$E$10 = "Common",
IF(Spoke1!$D$10 = "Don't Deploy", """"  &amp; "0.0.0.0/0" &amp; """", """" &amp;  Spoke1!$C$10 &amp; """" &amp; "," &amp;   """" &amp; Spoke2!$C$10  &amp; """" &amp; "," &amp;   """" &amp; Spoke3!$C$10 &amp; """"),
_xlfn.CONCAT(
"""",
IF(Spoke1!$D$10 = "Don't Deploy", "0.0.0.0/0", Spoke1!$C$10),
"""", ",", """",
IF(Spoke2!$D$10 = "Don't Deploy", "0.0.0.0/0", Spoke2!$C$10),
"""", ",", """",
IF(Spoke3!$D$10 = "Don't Deploy", "0.0.0.0/0", Spoke3!$C$10),
""""
)
)</f>
        <v>"10.1.2.0/24","10.2.2.0/24","10.3.2.0/24"</v>
      </c>
    </row>
    <row r="36" spans="1:2" x14ac:dyDescent="0.25">
      <c r="A36" t="s">
        <v>90</v>
      </c>
      <c r="B36" s="3" t="str">
        <f>IF(
Spoke1!$E$8 = "Common",
"""" &amp; Spoke1!$B$11 &amp; """",
_xlfn.CONCAT("""", Spoke1!$B$11, """", ",", """", Spoke2!$B$11, """", ",", """", Spoke3!$B$11, """")
)</f>
        <v>"Subnet3"</v>
      </c>
    </row>
    <row r="37" spans="1:2" x14ac:dyDescent="0.25">
      <c r="A37" t="s">
        <v>91</v>
      </c>
      <c r="B37" s="1" t="str">
        <f>IF(
Spoke1!$E$11 = "Common",
IF(OR(Spoke1!$D$11 = "Don't Deploy", Spoke1!$D$10 = "Don't Deploy"),
 """"  &amp; "0.0.0.0/0" &amp; """",
 """" &amp;  IF(Spoke1!$D$10 = "Don't Deploy", "0.0.0.0/0", Spoke1!$C$11) &amp; """" &amp; "," &amp;
"""" &amp; IF(Spoke2!$D$10 = "Don't Deploy", "0.0.0.0/0", Spoke2!$C$11)  &amp; """" &amp; "," &amp;
"""" &amp; IF(Spoke3!$D$10 = "Don't Deploy", "0.0.0.0/0", Spoke3!$C$11) &amp; """"),
_xlfn.CONCAT(
"""",
IF(OR(Spoke1!$D$11 = "Don't Deploy", Spoke1!$D$10 = "Don't Deploy"), "0.0.0.0/0", Spoke1!$C$11),
"""", ",", """",
IF(OR(Spoke2!$D$11 = "Don't Deploy", Spoke2!$D$10 = "Don't Deploy"), "0.0.0.0/0", Spoke2!$C$11),
"""", ",", """",
IF(OR(Spoke3!$D$11 = "Don't Deploy", Spoke3!$D$10 = "Don't Deploy"), "0.0.0.0/0",  Spoke3!$C$11),
""""
)
)</f>
        <v>"10.1.3.0/24","10.2.3.0/24","10.3.3.0/24"</v>
      </c>
    </row>
    <row r="38" spans="1:2" x14ac:dyDescent="0.25">
      <c r="A38" t="s">
        <v>122</v>
      </c>
      <c r="B38" t="str">
        <f>_xlfn.CONCAT("""",Spoke1!D15,"""",",","""",Spoke2!D15,"""",",","""",Spoke3!D15,"""")</f>
        <v>"5a29e932-06c6-4e07-8e1b-d5f96c3524cf","ce7a113f-e760-4b94-a223-a52a1d2113d6","b2b76710-60c9-4826-b864-272c7c115806"</v>
      </c>
    </row>
    <row r="40" spans="1:2" x14ac:dyDescent="0.25">
      <c r="A40" t="s">
        <v>189</v>
      </c>
    </row>
    <row r="41" spans="1:2" x14ac:dyDescent="0.25">
      <c r="A41" s="8" t="s">
        <v>190</v>
      </c>
      <c r="B41" t="str">
        <f>networkAdmins</f>
        <v>931fbead-2296-4d2b-ac29-da61f92c413b</v>
      </c>
    </row>
    <row r="42" spans="1:2" x14ac:dyDescent="0.25">
      <c r="A42" t="s">
        <v>185</v>
      </c>
      <c r="B42" t="str">
        <f>_xlfn.CONCAT(
"""", General!C18, """",
IF(COUNTIF(deploySubscriptionResourceGroup,"*/*") &gt; 1, "," &amp; """" &amp; General!C19 &amp; """", ""),
IF(COUNTIF(deploySubscriptionResourceGroup,"*/*") &gt; 2, "," &amp; """" &amp; General!C20 &amp; """", ""),
IF(COUNTIF(deploySubscriptionResourceGroup,"*/*") &gt; 3, "," &amp; """" &amp; General!C21 &amp; """", "")
)</f>
        <v>"8e5b5f19-21b9-4ed9-b601-799b23a5a1a8","f4c29215-1369-42c2-8e19-055adfaa7bd4","f9370c43-cf0d-42d3-b83d-6f3412e5f5ee","8d7739f2-1859-44c0-a184-b45e84ba363d"</v>
      </c>
    </row>
    <row r="43" spans="1:2" x14ac:dyDescent="0.25">
      <c r="A43" t="s">
        <v>210</v>
      </c>
      <c r="B43" t="str">
        <f>IF(
AND(General!D18 &lt;&gt; "", General!D19 &lt;&gt; "", General!D20 &lt;&gt; "", General!D21 &lt;&gt; ""),
_xlfn.CONCAT(
"""", General!A18, """", ":{", General!D18, "},",
"""", General!A19, """", ":{", General!D19, "},",
"""", General!A20, """", ":{", General!D20, "},",
"""", General!A21, """", ":{", General!D21, "}"
),
""
)</f>
        <v>"CoreNetwork-01":{"AppTaxonomy": "IT/Network","EnvironmentType": "Production"},"CoreNetwork-02":{"AppTaxonomy": "IT/Network","EnvironmentType": "Production"},"CoreNetwork-03":{"AppTaxonomy": "IT/Network","EnvironmentType": "Test"},"CoreNetwork-04":{"AppTaxonomy": "IT/Network","EnvironmentType": "Development"}</v>
      </c>
    </row>
  </sheetData>
  <mergeCells count="2">
    <mergeCell ref="A11:B11"/>
    <mergeCell ref="A25:B2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6067-7B7A-4158-B8EE-51370472C64C}">
  <dimension ref="A1:K42"/>
  <sheetViews>
    <sheetView workbookViewId="0">
      <selection activeCell="K2" sqref="K2"/>
    </sheetView>
  </sheetViews>
  <sheetFormatPr defaultRowHeight="15" x14ac:dyDescent="0.25"/>
  <cols>
    <col min="1" max="1" width="21.42578125" bestFit="1" customWidth="1"/>
    <col min="3" max="3" width="17.28515625" bestFit="1" customWidth="1"/>
    <col min="5" max="5" width="14.5703125" bestFit="1" customWidth="1"/>
    <col min="7" max="7" width="24.140625" bestFit="1" customWidth="1"/>
    <col min="9" max="9" width="21.140625" bestFit="1" customWidth="1"/>
    <col min="11" max="11" width="53.140625" bestFit="1" customWidth="1"/>
  </cols>
  <sheetData>
    <row r="1" spans="1:11" x14ac:dyDescent="0.25">
      <c r="A1" t="s">
        <v>29</v>
      </c>
      <c r="C1" t="s">
        <v>30</v>
      </c>
      <c r="E1" t="s">
        <v>109</v>
      </c>
      <c r="G1" t="s">
        <v>119</v>
      </c>
      <c r="I1" t="s">
        <v>141</v>
      </c>
      <c r="K1" t="s">
        <v>201</v>
      </c>
    </row>
    <row r="2" spans="1:11" x14ac:dyDescent="0.25">
      <c r="A2" t="s">
        <v>60</v>
      </c>
      <c r="C2" t="s">
        <v>106</v>
      </c>
      <c r="E2" t="s">
        <v>108</v>
      </c>
      <c r="G2" t="s">
        <v>120</v>
      </c>
      <c r="I2" s="7" t="s">
        <v>170</v>
      </c>
      <c r="K2" t="str">
        <f>IF(General!B18 &lt;&gt; "", _xlfn.CONCAT(General!B18, "/", General!A18), "")</f>
        <v>f0bb6c48-80fd-445c-98cb-c38b5f817d52/CoreNetwork-01</v>
      </c>
    </row>
    <row r="3" spans="1:11" x14ac:dyDescent="0.25">
      <c r="A3" t="s">
        <v>104</v>
      </c>
      <c r="C3" t="s">
        <v>62</v>
      </c>
      <c r="E3" t="s">
        <v>110</v>
      </c>
      <c r="G3" t="s">
        <v>121</v>
      </c>
      <c r="I3" s="7" t="s">
        <v>171</v>
      </c>
      <c r="K3" s="9" t="str">
        <f>IF(General!B19 &lt;&gt; "", _xlfn.CONCAT(General!B19, "/", General!A19), "")</f>
        <v>c64ca001-2cce-46de-837e-03f5564fc802/CoreNetwork-02</v>
      </c>
    </row>
    <row r="4" spans="1:11" x14ac:dyDescent="0.25">
      <c r="A4" t="s">
        <v>105</v>
      </c>
      <c r="C4" t="s">
        <v>107</v>
      </c>
      <c r="I4" s="7" t="s">
        <v>155</v>
      </c>
      <c r="K4" s="9" t="str">
        <f>IF(General!B20 &lt;&gt; "", _xlfn.CONCAT(General!B20, "/", General!A20), "")</f>
        <v>fac1ea11-e5a7-4e74-8d7e-965344c54f56/CoreNetwork-03</v>
      </c>
    </row>
    <row r="5" spans="1:11" x14ac:dyDescent="0.25">
      <c r="I5" s="7" t="s">
        <v>156</v>
      </c>
      <c r="K5" s="9" t="str">
        <f>IF(General!B21 &lt;&gt; "", _xlfn.CONCAT(General!B21, "/", General!A21), "")</f>
        <v>16936380-29b0-4326-8f6b-db86da154736/CoreNetwork-04</v>
      </c>
    </row>
    <row r="6" spans="1:11" x14ac:dyDescent="0.25">
      <c r="I6" s="7" t="s">
        <v>154</v>
      </c>
    </row>
    <row r="7" spans="1:11" x14ac:dyDescent="0.25">
      <c r="I7" s="7" t="s">
        <v>182</v>
      </c>
    </row>
    <row r="8" spans="1:11" x14ac:dyDescent="0.25">
      <c r="I8" s="7" t="s">
        <v>160</v>
      </c>
    </row>
    <row r="9" spans="1:11" x14ac:dyDescent="0.25">
      <c r="I9" s="7" t="s">
        <v>161</v>
      </c>
    </row>
    <row r="10" spans="1:11" x14ac:dyDescent="0.25">
      <c r="I10" s="7" t="s">
        <v>158</v>
      </c>
    </row>
    <row r="11" spans="1:11" x14ac:dyDescent="0.25">
      <c r="I11" s="7" t="s">
        <v>144</v>
      </c>
    </row>
    <row r="12" spans="1:11" x14ac:dyDescent="0.25">
      <c r="I12" s="7" t="s">
        <v>142</v>
      </c>
    </row>
    <row r="13" spans="1:11" x14ac:dyDescent="0.25">
      <c r="I13" s="7" t="s">
        <v>145</v>
      </c>
    </row>
    <row r="14" spans="1:11" x14ac:dyDescent="0.25">
      <c r="I14" s="7" t="s">
        <v>146</v>
      </c>
    </row>
    <row r="15" spans="1:11" x14ac:dyDescent="0.25">
      <c r="I15" s="7" t="s">
        <v>168</v>
      </c>
    </row>
    <row r="16" spans="1:11" x14ac:dyDescent="0.25">
      <c r="I16" s="7" t="s">
        <v>169</v>
      </c>
    </row>
    <row r="17" spans="9:9" x14ac:dyDescent="0.25">
      <c r="I17" s="7" t="s">
        <v>178</v>
      </c>
    </row>
    <row r="18" spans="9:9" x14ac:dyDescent="0.25">
      <c r="I18" s="7" t="s">
        <v>179</v>
      </c>
    </row>
    <row r="19" spans="9:9" x14ac:dyDescent="0.25">
      <c r="I19" s="7" t="s">
        <v>153</v>
      </c>
    </row>
    <row r="20" spans="9:9" x14ac:dyDescent="0.25">
      <c r="I20" s="7" t="s">
        <v>152</v>
      </c>
    </row>
    <row r="21" spans="9:9" x14ac:dyDescent="0.25">
      <c r="I21" s="7" t="s">
        <v>166</v>
      </c>
    </row>
    <row r="22" spans="9:9" x14ac:dyDescent="0.25">
      <c r="I22" s="7" t="s">
        <v>167</v>
      </c>
    </row>
    <row r="23" spans="9:9" x14ac:dyDescent="0.25">
      <c r="I23" s="7" t="s">
        <v>148</v>
      </c>
    </row>
    <row r="24" spans="9:9" x14ac:dyDescent="0.25">
      <c r="I24" s="7" t="s">
        <v>150</v>
      </c>
    </row>
    <row r="25" spans="9:9" x14ac:dyDescent="0.25">
      <c r="I25" s="7" t="s">
        <v>181</v>
      </c>
    </row>
    <row r="26" spans="9:9" x14ac:dyDescent="0.25">
      <c r="I26" s="7" t="s">
        <v>180</v>
      </c>
    </row>
    <row r="27" spans="9:9" x14ac:dyDescent="0.25">
      <c r="I27" s="7" t="s">
        <v>174</v>
      </c>
    </row>
    <row r="28" spans="9:9" x14ac:dyDescent="0.25">
      <c r="I28" s="7" t="s">
        <v>175</v>
      </c>
    </row>
    <row r="29" spans="9:9" x14ac:dyDescent="0.25">
      <c r="I29" s="7" t="s">
        <v>149</v>
      </c>
    </row>
    <row r="30" spans="9:9" x14ac:dyDescent="0.25">
      <c r="I30" s="7" t="s">
        <v>157</v>
      </c>
    </row>
    <row r="31" spans="9:9" x14ac:dyDescent="0.25">
      <c r="I31" s="7" t="s">
        <v>143</v>
      </c>
    </row>
    <row r="32" spans="9:9" x14ac:dyDescent="0.25">
      <c r="I32" s="7" t="s">
        <v>176</v>
      </c>
    </row>
    <row r="33" spans="9:9" x14ac:dyDescent="0.25">
      <c r="I33" s="7" t="s">
        <v>177</v>
      </c>
    </row>
    <row r="34" spans="9:9" x14ac:dyDescent="0.25">
      <c r="I34" s="7" t="s">
        <v>172</v>
      </c>
    </row>
    <row r="35" spans="9:9" x14ac:dyDescent="0.25">
      <c r="I35" s="7" t="s">
        <v>173</v>
      </c>
    </row>
    <row r="36" spans="9:9" x14ac:dyDescent="0.25">
      <c r="I36" s="7" t="s">
        <v>162</v>
      </c>
    </row>
    <row r="37" spans="9:9" x14ac:dyDescent="0.25">
      <c r="I37" s="7" t="s">
        <v>163</v>
      </c>
    </row>
    <row r="38" spans="9:9" x14ac:dyDescent="0.25">
      <c r="I38" s="7" t="s">
        <v>164</v>
      </c>
    </row>
    <row r="39" spans="9:9" x14ac:dyDescent="0.25">
      <c r="I39" s="7" t="s">
        <v>151</v>
      </c>
    </row>
    <row r="40" spans="9:9" x14ac:dyDescent="0.25">
      <c r="I40" s="7" t="s">
        <v>159</v>
      </c>
    </row>
    <row r="41" spans="9:9" x14ac:dyDescent="0.25">
      <c r="I41" s="7" t="s">
        <v>147</v>
      </c>
    </row>
    <row r="42" spans="9:9" x14ac:dyDescent="0.25">
      <c r="I42" s="7" t="s">
        <v>165</v>
      </c>
    </row>
  </sheetData>
  <sortState xmlns:xlrd2="http://schemas.microsoft.com/office/spreadsheetml/2017/richdata2" ref="I2:I42">
    <sortCondition ref="I2:I4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66</vt:i4>
      </vt:variant>
    </vt:vector>
  </HeadingPairs>
  <TitlesOfParts>
    <vt:vector size="73" baseType="lpstr">
      <vt:lpstr>General</vt:lpstr>
      <vt:lpstr>Hub</vt:lpstr>
      <vt:lpstr>Spoke1</vt:lpstr>
      <vt:lpstr>Spoke2</vt:lpstr>
      <vt:lpstr>Spoke3</vt:lpstr>
      <vt:lpstr>ParametersFile</vt:lpstr>
      <vt:lpstr>Lists</vt:lpstr>
      <vt:lpstr>appTeamsAadGroupObjectId</vt:lpstr>
      <vt:lpstr>assetLocationURI</vt:lpstr>
      <vt:lpstr>AzureRegions</vt:lpstr>
      <vt:lpstr>calcHhubSubnetFirewallAddressSpace</vt:lpstr>
      <vt:lpstr>calcHubSubnet1AddressSpace</vt:lpstr>
      <vt:lpstr>calcHubSubnet2AddressSpace</vt:lpstr>
      <vt:lpstr>calcHubSubnet3AddressSpace</vt:lpstr>
      <vt:lpstr>calcHubSubnet4AddressSpace</vt:lpstr>
      <vt:lpstr>calcHubSubnetBastionAddressSpace</vt:lpstr>
      <vt:lpstr>calcHubSubnetJumpHostsAddressSpace</vt:lpstr>
      <vt:lpstr>dcAdminsAadGroupObjectId</vt:lpstr>
      <vt:lpstr>dcVmContributorsRoleAssignmentID</vt:lpstr>
      <vt:lpstr>deployOptions_List</vt:lpstr>
      <vt:lpstr>deploySubscriptionResourceGroup</vt:lpstr>
      <vt:lpstr>hubDeploySubscriptionResourceGroup</vt:lpstr>
      <vt:lpstr>hubSubnet1AddressSpace</vt:lpstr>
      <vt:lpstr>hubSubnet1Deploy</vt:lpstr>
      <vt:lpstr>hubSubnet1Name</vt:lpstr>
      <vt:lpstr>hubSubnet2AddressSpace</vt:lpstr>
      <vt:lpstr>hubSubnet2Deploy</vt:lpstr>
      <vt:lpstr>hubSubnet2Name</vt:lpstr>
      <vt:lpstr>hubSubnet3AddressSpace</vt:lpstr>
      <vt:lpstr>hubSubnet3Deploy</vt:lpstr>
      <vt:lpstr>hubSubnet3Name</vt:lpstr>
      <vt:lpstr>hubSubnet4AddressSpace</vt:lpstr>
      <vt:lpstr>hubSubnet4Deploy</vt:lpstr>
      <vt:lpstr>hubSubnet4Name</vt:lpstr>
      <vt:lpstr>hubSubnetBastionAddressSpace</vt:lpstr>
      <vt:lpstr>hubSubnetBastionDeploy</vt:lpstr>
      <vt:lpstr>hubSubnetDcAddressSpace</vt:lpstr>
      <vt:lpstr>hubSubnetDcName</vt:lpstr>
      <vt:lpstr>hubSubnetFirewallAddressSpace</vt:lpstr>
      <vt:lpstr>hubSubnetFirewallDeploy</vt:lpstr>
      <vt:lpstr>hubSubnetGatewayAddressSpace</vt:lpstr>
      <vt:lpstr>hubSubnetJumpHostsAddressSpace</vt:lpstr>
      <vt:lpstr>hubSubnetJumpHostsDeploy</vt:lpstr>
      <vt:lpstr>hubSubnetJumpHostsName</vt:lpstr>
      <vt:lpstr>hubSubnetVmContRoleAssignmantId</vt:lpstr>
      <vt:lpstr>hubVnetAddressSpace</vt:lpstr>
      <vt:lpstr>hubVnetName</vt:lpstr>
      <vt:lpstr>networkAdmins</vt:lpstr>
      <vt:lpstr>networkContributorsAadGroupId</vt:lpstr>
      <vt:lpstr>networkContributorsRoleAssignmentId</vt:lpstr>
      <vt:lpstr>resourceGroupsRegion</vt:lpstr>
      <vt:lpstr>resourceGroupTags</vt:lpstr>
      <vt:lpstr>routeTableName</vt:lpstr>
      <vt:lpstr>serverTeamAadGroupObjectId</vt:lpstr>
      <vt:lpstr>spokeDeploySubscriptionResourceGroup</vt:lpstr>
      <vt:lpstr>spokeSubnet1AddressSpace</vt:lpstr>
      <vt:lpstr>spokeSubnet1Name</vt:lpstr>
      <vt:lpstr>spokeSubnet2AddressSpace</vt:lpstr>
      <vt:lpstr>spokeSubnet2Name</vt:lpstr>
      <vt:lpstr>spokeSubnet3AddressSpace</vt:lpstr>
      <vt:lpstr>spokeSubnet3Name</vt:lpstr>
      <vt:lpstr>spokeSubnetAppGwAddressSpace</vt:lpstr>
      <vt:lpstr>spokeSubnetAppGwName</vt:lpstr>
      <vt:lpstr>spokeSubnetBastionAddressSpace</vt:lpstr>
      <vt:lpstr>spokeSubnetUniqueness_List</vt:lpstr>
      <vt:lpstr>spokeVmContributorsRoleAssignmentID</vt:lpstr>
      <vt:lpstr>spokeVnetAddressSpace</vt:lpstr>
      <vt:lpstr>spokeVnetName</vt:lpstr>
      <vt:lpstr>vnetDdosProtectionLevel</vt:lpstr>
      <vt:lpstr>vnetDdosProtectionLevel_List</vt:lpstr>
      <vt:lpstr>vnetDdosProtectionPlanName</vt:lpstr>
      <vt:lpstr>vnetNsgSecurityLevel</vt:lpstr>
      <vt:lpstr>vnetNsgSecurityLevel_List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Bakunas</dc:creator>
  <cp:lastModifiedBy>Mark Bakunas</cp:lastModifiedBy>
  <dcterms:created xsi:type="dcterms:W3CDTF">2020-12-24T12:02:25Z</dcterms:created>
  <dcterms:modified xsi:type="dcterms:W3CDTF">2021-01-12T19:05:38Z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ae8262-b78e-4366-8929-a5d6aac95320_Enabled">
    <vt:lpwstr>true</vt:lpwstr>
  </property>
  <property fmtid="{D5CDD505-2E9C-101B-9397-08002B2CF9AE}" pid="3" name="MSIP_Label_5fae8262-b78e-4366-8929-a5d6aac95320_SetDate">
    <vt:lpwstr>2020-12-24T12:02:25Z</vt:lpwstr>
  </property>
  <property fmtid="{D5CDD505-2E9C-101B-9397-08002B2CF9AE}" pid="4" name="MSIP_Label_5fae8262-b78e-4366-8929-a5d6aac95320_Method">
    <vt:lpwstr>Standard</vt:lpwstr>
  </property>
  <property fmtid="{D5CDD505-2E9C-101B-9397-08002B2CF9AE}" pid="5" name="MSIP_Label_5fae8262-b78e-4366-8929-a5d6aac95320_Name">
    <vt:lpwstr>5fae8262-b78e-4366-8929-a5d6aac95320</vt:lpwstr>
  </property>
  <property fmtid="{D5CDD505-2E9C-101B-9397-08002B2CF9AE}" pid="6" name="MSIP_Label_5fae8262-b78e-4366-8929-a5d6aac95320_SiteId">
    <vt:lpwstr>cf36141c-ddd7-45a7-b073-111f66d0b30c</vt:lpwstr>
  </property>
  <property fmtid="{D5CDD505-2E9C-101B-9397-08002B2CF9AE}" pid="7" name="MSIP_Label_5fae8262-b78e-4366-8929-a5d6aac95320_ActionId">
    <vt:lpwstr>f43ff478-fd29-4579-885b-93f682236c6d</vt:lpwstr>
  </property>
  <property fmtid="{D5CDD505-2E9C-101B-9397-08002B2CF9AE}" pid="8" name="MSIP_Label_5fae8262-b78e-4366-8929-a5d6aac95320_ContentBits">
    <vt:lpwstr>0</vt:lpwstr>
  </property>
</Properties>
</file>