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esktop\"/>
    </mc:Choice>
  </mc:AlternateContent>
  <xr:revisionPtr revIDLastSave="0" documentId="13_ncr:1_{9479735F-E74F-447C-B0A8-6233062D7E36}" xr6:coauthVersionLast="45" xr6:coauthVersionMax="45" xr10:uidLastSave="{00000000-0000-0000-0000-000000000000}"/>
  <bookViews>
    <workbookView xWindow="3600" yWindow="630" windowWidth="21600" windowHeight="1465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deploySubscriptionResourceGroup">Lists!$K$2:$K$5</definedName>
    <definedName name="hubDeploySubscriptionResourceGroup">Hub!$B$2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Hub:Spoke2!$C$2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6" l="1"/>
  <c r="B27" i="6"/>
  <c r="B28" i="6"/>
  <c r="B29" i="6"/>
  <c r="B30" i="6"/>
  <c r="B31" i="6"/>
  <c r="B32" i="6"/>
  <c r="B33" i="6"/>
  <c r="B34" i="6"/>
  <c r="B35" i="6"/>
  <c r="B36" i="6"/>
  <c r="B37" i="6"/>
  <c r="B38" i="6"/>
  <c r="K5" i="9" l="1"/>
  <c r="K4" i="9"/>
  <c r="K3" i="9"/>
  <c r="K2" i="9"/>
  <c r="B42" i="6" s="1"/>
  <c r="B4" i="6" l="1"/>
  <c r="B41" i="6"/>
  <c r="B3" i="6" l="1"/>
  <c r="B21" i="6" l="1"/>
  <c r="E24" i="2"/>
  <c r="E23" i="2"/>
  <c r="E22" i="2"/>
  <c r="E21" i="2"/>
  <c r="E20" i="2"/>
  <c r="E19" i="2"/>
  <c r="B22" i="6" l="1"/>
  <c r="B6" i="6" s="1"/>
  <c r="E11" i="7" l="1"/>
  <c r="E10" i="7"/>
  <c r="E9" i="7"/>
  <c r="E8" i="7"/>
  <c r="E7" i="7"/>
  <c r="B18" i="6"/>
  <c r="B17" i="6"/>
  <c r="B16" i="6"/>
  <c r="B15" i="6"/>
  <c r="B14" i="6"/>
  <c r="B13" i="6"/>
  <c r="B12" i="6"/>
  <c r="B5" i="6" s="1"/>
  <c r="B8" i="6" l="1"/>
  <c r="B7" i="6" l="1"/>
  <c r="B1" i="6" s="1"/>
</calcChain>
</file>

<file path=xl/sharedStrings.xml><?xml version="1.0" encoding="utf-8"?>
<sst xmlns="http://schemas.openxmlformats.org/spreadsheetml/2006/main" count="280" uniqueCount="196">
  <si>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</si>
  <si>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</si>
  <si>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</si>
  <si>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</si>
  <si>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</si>
  <si>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</si>
  <si>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</si>
  <si>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</si>
  <si>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</si>
  <si>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</si>
  <si>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</si>
  <si>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</si>
  <si>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</si>
  <si>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</si>
  <si>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</si>
  <si>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</si>
  <si>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</si>
  <si>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</si>
  <si>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</si>
  <si>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</si>
  <si>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</si>
  <si>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</si>
  <si>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</si>
  <si>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</si>
  <si>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</si>
  <si>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</si>
  <si>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</si>
  <si>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</si>
  <si>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</si>
  <si>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</si>
  <si>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</si>
  <si>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</si>
  <si>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</si>
  <si>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</si>
  <si>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</si>
  <si>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</si>
  <si>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</si>
  <si>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</si>
  <si>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</si>
  <si>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</si>
  <si>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</si>
  <si>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</si>
  <si>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</si>
  <si>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</si>
  <si>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</si>
  <si>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</si>
  <si>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</si>
  <si>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</si>
  <si>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</si>
  <si>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</si>
  <si>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</si>
  <si>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</si>
  <si>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</si>
  <si>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</si>
  <si>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</si>
  <si>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</si>
  <si>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</si>
  <si>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</si>
  <si>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</si>
  <si>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</si>
  <si>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</si>
  <si>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</si>
  <si>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</si>
  <si>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</si>
  <si>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</si>
  <si>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</si>
  <si>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</si>
  <si>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</si>
  <si>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</si>
  <si>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</si>
  <si>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</si>
  <si>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</si>
  <si>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</si>
  <si>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</si>
  <si>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</si>
  <si>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</si>
  <si>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</si>
  <si>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</si>
  <si>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</si>
  <si>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</si>
  <si>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</si>
  <si>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</si>
  <si>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</si>
  <si>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</si>
  <si>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</si>
  <si>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</si>
  <si>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</si>
  <si>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</si>
  <si>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</si>
  <si>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</si>
  <si>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</si>
  <si>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</si>
  <si>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</si>
  <si>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</si>
  <si>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</si>
  <si>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</si>
  <si>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</si>
  <si>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</si>
  <si>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</si>
  <si>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</si>
  <si>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</si>
  <si>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</si>
  <si>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</si>
  <si>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</si>
  <si>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</si>
  <si>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</si>
  <si>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</si>
  <si>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</si>
  <si>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</si>
  <si>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</si>
  <si>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</si>
  <si>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</si>
  <si>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</si>
  <si>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</si>
  <si>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</si>
  <si>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</si>
  <si>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</si>
  <si>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</si>
  <si>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</si>
  <si>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</si>
  <si>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</si>
  <si>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</si>
  <si>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</si>
  <si>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</si>
  <si>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</si>
  <si>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</si>
  <si>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</si>
  <si>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</si>
  <si>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</si>
  <si>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</si>
  <si>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</si>
  <si>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</si>
  <si>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</si>
  <si>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</si>
  <si>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</si>
  <si>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</si>
  <si>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</si>
  <si>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</si>
  <si>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</si>
  <si>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</si>
  <si>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</si>
  <si>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</si>
  <si>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</si>
  <si>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</si>
  <si>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</si>
  <si>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</si>
  <si>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</si>
  <si>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</si>
  <si>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</si>
  <si>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</si>
  <si>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</si>
  <si>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</si>
  <si>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</si>
  <si>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</si>
  <si>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</si>
  <si>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</si>
  <si>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</si>
  <si>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</si>
  <si>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</si>
  <si>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</si>
  <si>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</si>
  <si>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</si>
  <si>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</si>
  <si>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</si>
  <si>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</si>
  <si>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</si>
  <si>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</si>
  <si>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</si>
  <si>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</si>
  <si>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</si>
  <si>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</si>
  <si>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</si>
  <si>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</si>
  <si>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</si>
  <si>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</si>
  <si>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</si>
  <si>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</si>
  <si>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</si>
  <si>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</si>
  <si>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</si>
  <si>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</si>
  <si>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</si>
  <si>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</si>
  <si>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Tags</t>
  </si>
  <si>
    <t>Subscription ID</t>
  </si>
  <si>
    <t>Resource Group Name</t>
  </si>
  <si>
    <t>Network role assignment ID</t>
  </si>
  <si>
    <t>fac1ea11-e5a7-4e74-8d7e-965344c54f56</t>
  </si>
  <si>
    <t>CoreNetwork-01</t>
  </si>
  <si>
    <t>CoreNetwork-02</t>
  </si>
  <si>
    <t>CoreNetwork-03</t>
  </si>
  <si>
    <t>deploySubscriptionResourceGroup</t>
  </si>
  <si>
    <t>f0bb6c48-80fd-445c-98cb-c38b5f817d52/CoreNetwork-01</t>
  </si>
  <si>
    <t>c64ca001-2cce-46de-837e-03f5564fc802/CoreNetwork-02</t>
  </si>
  <si>
    <t>fac1ea11-e5a7-4e74-8d7e-965344c54f56/CoreNetwork-03</t>
  </si>
  <si>
    <t>Resource Groups (up to 4 in any combination of subscriptions, don't enter more than are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</si>
</sst>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D21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21" bestFit="1" customWidth="1"/>
    <col min="4" max="4" width="37.42578125" bestFit="1" customWidth="1"/>
  </cols>
  <sheetData>
    <row r="2" spans="1:2" x14ac:dyDescent="0.25">
      <c r="A2" t="s">
        <v>59</v>
      </c>
      <c r="B2" s="2" t="s">
        <v>60</v>
      </c>
    </row>
    <row r="4" spans="1:2" x14ac:dyDescent="0.25">
      <c r="A4" t="s">
        <v>29</v>
      </c>
      <c r="B4" s="1" t="s">
        <v>95</v>
      </c>
    </row>
    <row r="5" spans="1:2" x14ac:dyDescent="0.25">
      <c r="A5" t="s">
        <v>30</v>
      </c>
      <c r="B5" s="1" t="s">
        <v>62</v>
      </c>
    </row>
    <row r="6" spans="1:2" x14ac:dyDescent="0.25">
      <c r="A6" t="s">
        <v>31</v>
      </c>
      <c r="B6" s="1" t="s">
        <v>63</v>
      </c>
    </row>
    <row r="7" spans="1:2" x14ac:dyDescent="0.25">
      <c r="A7" t="s">
        <v>64</v>
      </c>
      <c r="B7" s="1" t="s">
        <v>130</v>
      </c>
    </row>
    <row r="8" spans="1:2" s="9" customFormat="1" x14ac:dyDescent="0.25">
      <c r="A8" s="9" t="s">
        <v>131</v>
      </c>
      <c r="B8" s="1" t="s">
        <v>137</v>
      </c>
    </row>
    <row r="10" spans="1:2" x14ac:dyDescent="0.25">
      <c r="A10" t="s">
        <v>93</v>
      </c>
      <c r="B10" t="s">
        <v>114</v>
      </c>
    </row>
    <row r="11" spans="1:2" x14ac:dyDescent="0.25">
      <c r="A11" t="s">
        <v>117</v>
      </c>
      <c r="B11" s="1" t="s">
        <v>125</v>
      </c>
    </row>
    <row r="12" spans="1:2" x14ac:dyDescent="0.25">
      <c r="A12" t="s">
        <v>118</v>
      </c>
      <c r="B12" s="1" t="s">
        <v>126</v>
      </c>
    </row>
    <row r="13" spans="1:2" x14ac:dyDescent="0.25">
      <c r="A13" t="s">
        <v>115</v>
      </c>
      <c r="B13" s="1" t="s">
        <v>127</v>
      </c>
    </row>
    <row r="14" spans="1:2" x14ac:dyDescent="0.25">
      <c r="A14" t="s">
        <v>174</v>
      </c>
      <c r="B14" s="1" t="s">
        <v>175</v>
      </c>
    </row>
    <row r="16" spans="1:2" x14ac:dyDescent="0.25">
      <c r="A16" s="12" t="s">
        <v>195</v>
      </c>
      <c r="B16" s="12"/>
    </row>
    <row r="17" spans="1:4" x14ac:dyDescent="0.25">
      <c r="A17" t="s">
        <v>183</v>
      </c>
      <c r="B17" s="6" t="s">
        <v>184</v>
      </c>
      <c r="C17" t="s">
        <v>185</v>
      </c>
      <c r="D17" t="s">
        <v>186</v>
      </c>
    </row>
    <row r="18" spans="1:4" x14ac:dyDescent="0.25">
      <c r="B18" s="1" t="s">
        <v>128</v>
      </c>
      <c r="C18" s="1" t="s">
        <v>188</v>
      </c>
      <c r="D18" s="1" t="s">
        <v>177</v>
      </c>
    </row>
    <row r="19" spans="1:4" x14ac:dyDescent="0.25">
      <c r="B19" s="1" t="s">
        <v>82</v>
      </c>
      <c r="C19" s="1" t="s">
        <v>189</v>
      </c>
      <c r="D19" s="1" t="s">
        <v>178</v>
      </c>
    </row>
    <row r="20" spans="1:4" x14ac:dyDescent="0.25">
      <c r="B20" s="1" t="s">
        <v>187</v>
      </c>
      <c r="C20" s="1" t="s">
        <v>190</v>
      </c>
      <c r="D20" s="1" t="s">
        <v>179</v>
      </c>
    </row>
    <row r="21" spans="1:4" x14ac:dyDescent="0.25">
      <c r="B21" s="1"/>
      <c r="C21" s="1"/>
      <c r="D21" s="1"/>
    </row>
  </sheetData>
  <mergeCells count="1">
    <mergeCell ref="A16:B16"/>
  </mergeCells>
  <phoneticPr fontId="1" type="noConversion"/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12" t="s">
        <v>42</v>
      </c>
      <c r="C1" s="12"/>
    </row>
    <row r="2" spans="1:4" s="8" customFormat="1" x14ac:dyDescent="0.25">
      <c r="A2" s="8" t="s">
        <v>41</v>
      </c>
      <c r="B2" s="13" t="s">
        <v>192</v>
      </c>
      <c r="C2" s="13"/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99</v>
      </c>
    </row>
    <row r="9" spans="1:4" x14ac:dyDescent="0.25">
      <c r="A9" t="s">
        <v>5</v>
      </c>
      <c r="C9" s="1" t="s">
        <v>15</v>
      </c>
      <c r="D9" s="1" t="s">
        <v>99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99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99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99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99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99</v>
      </c>
    </row>
    <row r="17" spans="1:5" x14ac:dyDescent="0.25">
      <c r="A17" t="s">
        <v>43</v>
      </c>
      <c r="B17" t="s">
        <v>44</v>
      </c>
      <c r="C17" t="s">
        <v>51</v>
      </c>
      <c r="D17" t="s">
        <v>46</v>
      </c>
    </row>
    <row r="18" spans="1:5" x14ac:dyDescent="0.25">
      <c r="A18" s="7" t="s">
        <v>119</v>
      </c>
      <c r="B18" t="s">
        <v>45</v>
      </c>
      <c r="C18" t="s">
        <v>52</v>
      </c>
      <c r="D18" s="1" t="s">
        <v>49</v>
      </c>
      <c r="E18" t="s">
        <v>121</v>
      </c>
    </row>
    <row r="19" spans="1:5" x14ac:dyDescent="0.25">
      <c r="A19" s="7" t="s">
        <v>119</v>
      </c>
      <c r="B19" t="s">
        <v>53</v>
      </c>
      <c r="C19" t="s">
        <v>2</v>
      </c>
      <c r="D19" s="1" t="s">
        <v>50</v>
      </c>
      <c r="E19" t="str">
        <f>IF(dcAdminsAadGroupObjectId = "", "Not needed", "Required")</f>
        <v>Required</v>
      </c>
    </row>
    <row r="20" spans="1:5" x14ac:dyDescent="0.25">
      <c r="A20" s="7" t="s">
        <v>120</v>
      </c>
      <c r="B20" t="s">
        <v>45</v>
      </c>
      <c r="C20" t="s">
        <v>6</v>
      </c>
      <c r="D20" s="1" t="s">
        <v>54</v>
      </c>
      <c r="E20" t="str">
        <f>IF(hubSubnetJumpHostsDeploy = "Deploy", "Required", "Not Needed")</f>
        <v>Required</v>
      </c>
    </row>
    <row r="21" spans="1:5" x14ac:dyDescent="0.25">
      <c r="A21" s="7" t="s">
        <v>120</v>
      </c>
      <c r="B21" t="s">
        <v>45</v>
      </c>
      <c r="C21" t="s">
        <v>8</v>
      </c>
      <c r="D21" s="1" t="s">
        <v>55</v>
      </c>
      <c r="E21" s="7" t="str">
        <f>IF(hubSubnet1Deploy = "Don't Deploy", "Not Needed", "Required")</f>
        <v>Required</v>
      </c>
    </row>
    <row r="22" spans="1:5" x14ac:dyDescent="0.25">
      <c r="A22" s="7" t="s">
        <v>120</v>
      </c>
      <c r="B22" t="s">
        <v>45</v>
      </c>
      <c r="C22" t="s">
        <v>9</v>
      </c>
      <c r="D22" s="1" t="s">
        <v>56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120</v>
      </c>
      <c r="B23" t="s">
        <v>45</v>
      </c>
      <c r="C23" t="s">
        <v>10</v>
      </c>
      <c r="D23" s="1" t="s">
        <v>57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120</v>
      </c>
      <c r="B24" t="s">
        <v>45</v>
      </c>
      <c r="C24" t="s">
        <v>11</v>
      </c>
      <c r="D24" s="1" t="s">
        <v>58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120</v>
      </c>
      <c r="B25" t="s">
        <v>53</v>
      </c>
      <c r="C25" t="s">
        <v>2</v>
      </c>
      <c r="D25" s="1" t="s">
        <v>94</v>
      </c>
      <c r="E25" t="s">
        <v>121</v>
      </c>
    </row>
  </sheetData>
  <mergeCells count="2">
    <mergeCell ref="B2:C2"/>
    <mergeCell ref="B1:C1"/>
  </mergeCells>
  <phoneticPr fontId="1" type="noConversion"/>
  <dataValidations count="2">
    <dataValidation type="list" allowBlank="1" showInputMessage="1" showErrorMessage="1" sqref="D8:D9 D11:D15" xr:uid="{D9354EF7-27D1-4C1F-B57B-07A789DEC96E}">
      <formula1>deployOptions_List</formula1>
    </dataValidation>
    <dataValidation type="list" allowBlank="1" showInputMessage="1" showErrorMessage="1" sqref="B2:C2" xr:uid="{2E60E4C6-90C3-4006-952F-A9D87C061684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193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99</v>
      </c>
      <c r="E7" s="1" t="s">
        <v>112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99</v>
      </c>
      <c r="E8" s="1" t="s">
        <v>112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112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99</v>
      </c>
      <c r="E10" s="1" t="s">
        <v>112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99</v>
      </c>
      <c r="E11" s="1" t="s">
        <v>112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t="s">
        <v>116</v>
      </c>
      <c r="B14" t="s">
        <v>45</v>
      </c>
      <c r="C14" t="s">
        <v>2</v>
      </c>
      <c r="D14" s="1" t="s">
        <v>47</v>
      </c>
    </row>
    <row r="15" spans="1:5" x14ac:dyDescent="0.25">
      <c r="D15" s="1" t="s">
        <v>48</v>
      </c>
    </row>
  </sheetData>
  <mergeCells count="2">
    <mergeCell ref="B2:C2"/>
    <mergeCell ref="B1:C1"/>
  </mergeCells>
  <dataValidations count="3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  <dataValidation type="list" allowBlank="1" showInputMessage="1" showErrorMessage="1" sqref="B2:C2" xr:uid="{053EDBAA-1350-43DF-9970-8F5A43FEFE3D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194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70</v>
      </c>
      <c r="C5" s="1" t="s">
        <v>71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72</v>
      </c>
      <c r="D7" s="1" t="s">
        <v>101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73</v>
      </c>
      <c r="D8" s="1" t="s">
        <v>99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74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75</v>
      </c>
      <c r="D10" s="1" t="s">
        <v>99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76</v>
      </c>
      <c r="D11" s="1" t="s">
        <v>99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116</v>
      </c>
      <c r="B14" t="s">
        <v>45</v>
      </c>
      <c r="C14" t="s">
        <v>2</v>
      </c>
      <c r="D14" s="1" t="s">
        <v>77</v>
      </c>
    </row>
    <row r="15" spans="1:5" x14ac:dyDescent="0.25">
      <c r="D15" s="1" t="s">
        <v>78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01786FD6-A133-4CF7-BD55-62BA227952C7}">
      <formula1>deployOptions_List</formula1>
    </dataValidation>
    <dataValidation type="list" allowBlank="1" showInputMessage="1" showErrorMessage="1" sqref="B2:C2" xr:uid="{730CD524-8872-40A7-9E15-B3C5DCC3B13A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68</v>
      </c>
      <c r="B1" s="4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{"value":["8e5b5f19-21b9-4ed9-b601-799b23a5a1a8","f4c29215-1369-42c2-8e19-055adfaa7bd4","f9370c43-cf0d-42d3-b83d-6f3412e5f5ee"]},"hubVnetName":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{"value":["Spoke-Prod-EastUS2-01","Spoke-Test-EastUS2-01"]},"spokeVnetAddressSpace": {"value":["10.1.0.0/16","10.2.0.0/16"]},"spokeDeploySubscriptionResourceGroup": {"value":["c64ca001-2cce-46de-837e-03f5564fc802/CoreNetwork-02","fac1ea11-e5a7-4e74-8d7e-965344c54f56/CoreNetwork-03"]},"spokeSubnetBastionAddressSpace": {"value":["10.1.0.0/26","10.2.0.0/26"]},"spokeSubnetAppGwName":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{"value":["5a29e932-06c6-4e07-8e1b-d5f96c3524cf","ce7a113f-e760-4b94-a223-a52a1d2113d6"]}}}</v>
      </c>
    </row>
    <row r="3" spans="1:2" ht="15" customHeight="1" x14ac:dyDescent="0.25">
      <c r="A3" t="s">
        <v>65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</v>
      </c>
    </row>
    <row r="4" spans="1:2" s="10" customFormat="1" ht="15" customHeight="1" x14ac:dyDescent="0.25">
      <c r="A4" s="10" t="s">
        <v>182</v>
      </c>
      <c r="B4" s="10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{"value":["8e5b5f19-21b9-4ed9-b601-799b23a5a1a8","f4c29215-1369-42c2-8e19-055adfaa7bd4","f9370c43-cf0d-42d3-b83d-6f3412e5f5ee"]},</v>
      </c>
    </row>
    <row r="5" spans="1:2" x14ac:dyDescent="0.25">
      <c r="A5" t="s">
        <v>66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8" customFormat="1" x14ac:dyDescent="0.25">
      <c r="A6" s="8" t="s">
        <v>129</v>
      </c>
      <c r="B6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7" spans="1:2" x14ac:dyDescent="0.25">
      <c r="A7" t="s">
        <v>69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{"value":["Spoke-Prod-EastUS2-01","Spoke-Test-EastUS2-01"]},"spokeVnetAddressSpace": {"value":["10.1.0.0/16","10.2.0.0/16"]},"spokeDeploySubscriptionResourceGroup": {"value":["c64ca001-2cce-46de-837e-03f5564fc802/CoreNetwork-02","fac1ea11-e5a7-4e74-8d7e-965344c54f56/CoreNetwork-03"]},"spokeSubnetBastionAddressSpace": {"value":["10.1.0.0/26","10.2.0.0/26"]},"spokeSubnetAppGwName":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</v>
      </c>
    </row>
    <row r="8" spans="1:2" x14ac:dyDescent="0.25">
      <c r="A8" t="s">
        <v>67</v>
      </c>
      <c r="B8" t="str">
        <f>_xlfn.CONCAT(
"}",
 "}")</f>
        <v>}}</v>
      </c>
    </row>
    <row r="11" spans="1:2" x14ac:dyDescent="0.25">
      <c r="A11" s="12" t="s">
        <v>109</v>
      </c>
      <c r="B11" s="12"/>
    </row>
    <row r="12" spans="1:2" x14ac:dyDescent="0.25">
      <c r="A12" t="s">
        <v>102</v>
      </c>
      <c r="B12" t="str">
        <f>IF(hubSubnetFirewallDeploy = "Deploy", hubSubnetFirewallAddressSpace, "0.0.0.0/0")</f>
        <v>10.0.0.64/26</v>
      </c>
    </row>
    <row r="13" spans="1:2" x14ac:dyDescent="0.25">
      <c r="A13" t="s">
        <v>103</v>
      </c>
      <c r="B13" t="str">
        <f>IF(hubSubnetBastionDeploy = "Deploy", hubSubnetBastionAddressSpace, "0.0.0.0/0")</f>
        <v>10.0.0.128/26</v>
      </c>
    </row>
    <row r="14" spans="1:2" x14ac:dyDescent="0.25">
      <c r="A14" t="s">
        <v>104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105</v>
      </c>
      <c r="B15" t="str">
        <f>IF(hubSubnet1Deploy = "Deploy", hubSubnet1AddressSpace, "0.0.0.0/0")</f>
        <v>10.0.1.0/27</v>
      </c>
    </row>
    <row r="16" spans="1:2" x14ac:dyDescent="0.25">
      <c r="A16" t="s">
        <v>106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107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108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124</v>
      </c>
    </row>
    <row r="21" spans="1:2" s="7" customFormat="1" x14ac:dyDescent="0.25">
      <c r="A21" s="7" t="s">
        <v>123</v>
      </c>
      <c r="B21" s="7" t="str">
        <f>_xlfn.CONCAT("""", Hub!D18, """", ",", """", Hub!D19, """")</f>
        <v>"184540aa-dae3-42cd-a5aa-0f1c34c17d98","bde41287-27a2-4a80-b587-6ac6d56a303a"</v>
      </c>
    </row>
    <row r="22" spans="1:2" s="7" customFormat="1" x14ac:dyDescent="0.25">
      <c r="A22" s="7" t="s">
        <v>122</v>
      </c>
      <c r="B22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7" customFormat="1" x14ac:dyDescent="0.25"/>
    <row r="24" spans="1:2" s="7" customFormat="1" x14ac:dyDescent="0.25"/>
    <row r="25" spans="1:2" x14ac:dyDescent="0.25">
      <c r="A25" s="12" t="s">
        <v>86</v>
      </c>
      <c r="B25" s="12"/>
    </row>
    <row r="26" spans="1:2" x14ac:dyDescent="0.25">
      <c r="A26" t="s">
        <v>79</v>
      </c>
      <c r="B26" t="str">
        <f>_xlfn.CONCAT(CHAR(34), Spoke1!$B$5, CHAR(34), ",", CHAR(34), Spoke2!$B$5, CHAR(34))</f>
        <v>"Spoke-Prod-EastUS2-01","Spoke-Test-EastUS2-01"</v>
      </c>
    </row>
    <row r="27" spans="1:2" x14ac:dyDescent="0.25">
      <c r="A27" t="s">
        <v>80</v>
      </c>
      <c r="B27" t="str">
        <f>_xlfn.CONCAT(CHAR(34), Spoke1!$C$5, CHAR(34), ",", CHAR(34), Spoke2!$C$5, CHAR(34))</f>
        <v>"10.1.0.0/16","10.2.0.0/16"</v>
      </c>
    </row>
    <row r="28" spans="1:2" x14ac:dyDescent="0.25">
      <c r="A28" t="s">
        <v>81</v>
      </c>
      <c r="B28" t="str">
        <f>_xlfn.CONCAT("""", Spoke1!$B$2, """", ",", """", Spoke2!$B$2, """")</f>
        <v>"c64ca001-2cce-46de-837e-03f5564fc802/CoreNetwork-02","fac1ea11-e5a7-4e74-8d7e-965344c54f56/CoreNetwork-03"</v>
      </c>
    </row>
    <row r="29" spans="1:2" x14ac:dyDescent="0.25">
      <c r="A29" t="s">
        <v>85</v>
      </c>
      <c r="B29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"10.1.0.0/26","10.2.0.0/26"</v>
      </c>
    </row>
    <row r="30" spans="1:2" ht="15" customHeight="1" x14ac:dyDescent="0.25">
      <c r="A30" t="s">
        <v>83</v>
      </c>
      <c r="B30" s="5" t="str">
        <f>IF(
Spoke1!$E$8 = "Common",
"""" &amp; Spoke1!$B$8 &amp; """",
_xlfn.CONCAT("""", Spoke1!$B$8, """", ",", """", Spoke2!$B$8, """")
)</f>
        <v>"AppGW"</v>
      </c>
    </row>
    <row r="31" spans="1:2" x14ac:dyDescent="0.25">
      <c r="A31" t="s">
        <v>84</v>
      </c>
      <c r="B31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"10.1.0.128/25","10.2.0.128/25"</v>
      </c>
    </row>
    <row r="32" spans="1:2" x14ac:dyDescent="0.25">
      <c r="A32" t="s">
        <v>87</v>
      </c>
      <c r="B32" s="5" t="str">
        <f>IF(
Spoke1!$E$8 = "Common",
"""" &amp; Spoke1!$B$9 &amp; """",
_xlfn.CONCAT("""", Spoke1!$B$9, """", ",", """", Spoke2!$B$9, """")
)</f>
        <v>"Subnet1"</v>
      </c>
    </row>
    <row r="33" spans="1:2" x14ac:dyDescent="0.25">
      <c r="A33" t="s">
        <v>88</v>
      </c>
      <c r="B33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"10.1.1.0/24","10.2.1.0/24"</v>
      </c>
    </row>
    <row r="34" spans="1:2" x14ac:dyDescent="0.25">
      <c r="A34" t="s">
        <v>89</v>
      </c>
      <c r="B34" s="5" t="str">
        <f>IF(
Spoke1!$E$10 = "Common",
"""" &amp; Spoke1!$B$10 &amp; """",
_xlfn.CONCAT("""", Spoke1!$B$10, """", ",", """", Spoke2!$B$10, """")
)</f>
        <v>"Subnet2"</v>
      </c>
    </row>
    <row r="35" spans="1:2" x14ac:dyDescent="0.25">
      <c r="A35" t="s">
        <v>90</v>
      </c>
      <c r="B35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"10.1.2.0/24","10.2.2.0/24"</v>
      </c>
    </row>
    <row r="36" spans="1:2" x14ac:dyDescent="0.25">
      <c r="A36" t="s">
        <v>91</v>
      </c>
      <c r="B36" s="5" t="str">
        <f>IF(
Spoke1!$E$8 = "Common",
"""" &amp; Spoke1!$B$11 &amp; """",
_xlfn.CONCAT("""", Spoke1!$B$11, """", ",", """", Spoke2!$B$11, """")
)</f>
        <v>"Subnet3"</v>
      </c>
    </row>
    <row r="37" spans="1:2" x14ac:dyDescent="0.25">
      <c r="A37" t="s">
        <v>92</v>
      </c>
      <c r="B37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""""),
_xlfn.CONCAT(
"""",
IF(OR(Spoke1!$D$11 = "Don't Deploy", Spoke1!$D$10 = "Don't Deploy"), "0.0.0.0/0", Spoke1!$C$11),
"""", ",", """",
IF(OR(Spoke2!$D$11 = "Don't Deploy", Spoke2!$D$10 = "Don't Deploy"), "0.0.0.0/0", Spoke2!$C$11),
""""
)
)</f>
        <v>"10.1.3.0/24","10.2.3.0/24"</v>
      </c>
    </row>
    <row r="38" spans="1:2" x14ac:dyDescent="0.25">
      <c r="A38" t="s">
        <v>113</v>
      </c>
      <c r="B38" t="str">
        <f>_xlfn.CONCAT("""",Spoke1!D15,"""",",","""",Spoke2!D15,"""")</f>
        <v>"5a29e932-06c6-4e07-8e1b-d5f96c3524cf","ce7a113f-e760-4b94-a223-a52a1d2113d6"</v>
      </c>
    </row>
    <row r="40" spans="1:2" x14ac:dyDescent="0.25">
      <c r="A40" t="s">
        <v>180</v>
      </c>
    </row>
    <row r="41" spans="1:2" x14ac:dyDescent="0.25">
      <c r="A41" s="10" t="s">
        <v>181</v>
      </c>
      <c r="B41" t="str">
        <f>networkAdmins</f>
        <v>931fbead-2296-4d2b-ac29-da61f92c413b</v>
      </c>
    </row>
    <row r="42" spans="1:2" x14ac:dyDescent="0.25">
      <c r="A42" t="s">
        <v>176</v>
      </c>
      <c r="B42" t="str">
        <f>_xlfn.CONCAT(
"""", General!D18, """",
IF(COUNTIF(deploySubscriptionResourceGroup,"*/*") &gt; 1, "," &amp; """" &amp; General!D19 &amp; """", ""),
IF(COUNTIF(deploySubscriptionResourceGroup,"*/*") &gt; 2, "," &amp; """" &amp; General!D20 &amp; """", ""),
IF(COUNTIF(deploySubscriptionResourceGroup,"*/*") &gt; 3, "," &amp; """" &amp; General!D21 &amp; """", "")
)</f>
        <v>"8e5b5f19-21b9-4ed9-b601-799b23a5a1a8","f4c29215-1369-42c2-8e19-055adfaa7bd4","f9370c43-cf0d-42d3-b83d-6f3412e5f5ee"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K42"/>
  <sheetViews>
    <sheetView workbookViewId="0">
      <selection activeCell="K1" sqref="K1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  <col min="11" max="11" width="53.140625" bestFit="1" customWidth="1"/>
  </cols>
  <sheetData>
    <row r="1" spans="1:11" x14ac:dyDescent="0.25">
      <c r="A1" t="s">
        <v>29</v>
      </c>
      <c r="C1" t="s">
        <v>31</v>
      </c>
      <c r="E1" t="s">
        <v>100</v>
      </c>
      <c r="G1" t="s">
        <v>110</v>
      </c>
      <c r="I1" t="s">
        <v>132</v>
      </c>
      <c r="K1" t="s">
        <v>191</v>
      </c>
    </row>
    <row r="2" spans="1:11" x14ac:dyDescent="0.25">
      <c r="A2" t="s">
        <v>61</v>
      </c>
      <c r="C2" t="s">
        <v>97</v>
      </c>
      <c r="E2" t="s">
        <v>99</v>
      </c>
      <c r="G2" t="s">
        <v>111</v>
      </c>
      <c r="I2" s="9" t="s">
        <v>161</v>
      </c>
      <c r="K2" t="str">
        <f>IF(General!B18 &lt;&gt; "", _xlfn.CONCAT(General!B18, "/", General!C18), "")</f>
        <v>f0bb6c48-80fd-445c-98cb-c38b5f817d52/CoreNetwork-01</v>
      </c>
    </row>
    <row r="3" spans="1:11" x14ac:dyDescent="0.25">
      <c r="A3" t="s">
        <v>95</v>
      </c>
      <c r="C3" t="s">
        <v>63</v>
      </c>
      <c r="E3" t="s">
        <v>101</v>
      </c>
      <c r="G3" t="s">
        <v>112</v>
      </c>
      <c r="I3" s="9" t="s">
        <v>162</v>
      </c>
      <c r="K3" s="11" t="str">
        <f>IF(General!B19 &lt;&gt; "", _xlfn.CONCAT(General!B19, "/", General!C19), "")</f>
        <v>c64ca001-2cce-46de-837e-03f5564fc802/CoreNetwork-02</v>
      </c>
    </row>
    <row r="4" spans="1:11" x14ac:dyDescent="0.25">
      <c r="A4" t="s">
        <v>96</v>
      </c>
      <c r="C4" t="s">
        <v>98</v>
      </c>
      <c r="I4" s="9" t="s">
        <v>146</v>
      </c>
      <c r="K4" s="11" t="str">
        <f>IF(General!B20 &lt;&gt; "", _xlfn.CONCAT(General!B20, "/", General!C20), "")</f>
        <v>fac1ea11-e5a7-4e74-8d7e-965344c54f56/CoreNetwork-03</v>
      </c>
    </row>
    <row r="5" spans="1:11" x14ac:dyDescent="0.25">
      <c r="I5" s="9" t="s">
        <v>147</v>
      </c>
      <c r="K5" s="11" t="str">
        <f>IF(General!B21 &lt;&gt; "", _xlfn.CONCAT(General!B21, "/", General!C21), "")</f>
        <v/>
      </c>
    </row>
    <row r="6" spans="1:11" x14ac:dyDescent="0.25">
      <c r="I6" s="9" t="s">
        <v>145</v>
      </c>
    </row>
    <row r="7" spans="1:11" x14ac:dyDescent="0.25">
      <c r="I7" s="9" t="s">
        <v>173</v>
      </c>
    </row>
    <row r="8" spans="1:11" x14ac:dyDescent="0.25">
      <c r="I8" s="9" t="s">
        <v>151</v>
      </c>
    </row>
    <row r="9" spans="1:11" x14ac:dyDescent="0.25">
      <c r="I9" s="9" t="s">
        <v>152</v>
      </c>
    </row>
    <row r="10" spans="1:11" x14ac:dyDescent="0.25">
      <c r="I10" s="9" t="s">
        <v>149</v>
      </c>
    </row>
    <row r="11" spans="1:11" x14ac:dyDescent="0.25">
      <c r="I11" s="9" t="s">
        <v>135</v>
      </c>
    </row>
    <row r="12" spans="1:11" x14ac:dyDescent="0.25">
      <c r="I12" s="9" t="s">
        <v>133</v>
      </c>
    </row>
    <row r="13" spans="1:11" x14ac:dyDescent="0.25">
      <c r="I13" s="9" t="s">
        <v>136</v>
      </c>
    </row>
    <row r="14" spans="1:11" x14ac:dyDescent="0.25">
      <c r="I14" s="9" t="s">
        <v>137</v>
      </c>
    </row>
    <row r="15" spans="1:11" x14ac:dyDescent="0.25">
      <c r="I15" s="9" t="s">
        <v>159</v>
      </c>
    </row>
    <row r="16" spans="1:11" x14ac:dyDescent="0.25">
      <c r="I16" s="9" t="s">
        <v>160</v>
      </c>
    </row>
    <row r="17" spans="9:9" x14ac:dyDescent="0.25">
      <c r="I17" s="9" t="s">
        <v>169</v>
      </c>
    </row>
    <row r="18" spans="9:9" x14ac:dyDescent="0.25">
      <c r="I18" s="9" t="s">
        <v>170</v>
      </c>
    </row>
    <row r="19" spans="9:9" x14ac:dyDescent="0.25">
      <c r="I19" s="9" t="s">
        <v>144</v>
      </c>
    </row>
    <row r="20" spans="9:9" x14ac:dyDescent="0.25">
      <c r="I20" s="9" t="s">
        <v>143</v>
      </c>
    </row>
    <row r="21" spans="9:9" x14ac:dyDescent="0.25">
      <c r="I21" s="9" t="s">
        <v>157</v>
      </c>
    </row>
    <row r="22" spans="9:9" x14ac:dyDescent="0.25">
      <c r="I22" s="9" t="s">
        <v>158</v>
      </c>
    </row>
    <row r="23" spans="9:9" x14ac:dyDescent="0.25">
      <c r="I23" s="9" t="s">
        <v>139</v>
      </c>
    </row>
    <row r="24" spans="9:9" x14ac:dyDescent="0.25">
      <c r="I24" s="9" t="s">
        <v>141</v>
      </c>
    </row>
    <row r="25" spans="9:9" x14ac:dyDescent="0.25">
      <c r="I25" s="9" t="s">
        <v>172</v>
      </c>
    </row>
    <row r="26" spans="9:9" x14ac:dyDescent="0.25">
      <c r="I26" s="9" t="s">
        <v>171</v>
      </c>
    </row>
    <row r="27" spans="9:9" x14ac:dyDescent="0.25">
      <c r="I27" s="9" t="s">
        <v>165</v>
      </c>
    </row>
    <row r="28" spans="9:9" x14ac:dyDescent="0.25">
      <c r="I28" s="9" t="s">
        <v>166</v>
      </c>
    </row>
    <row r="29" spans="9:9" x14ac:dyDescent="0.25">
      <c r="I29" s="9" t="s">
        <v>140</v>
      </c>
    </row>
    <row r="30" spans="9:9" x14ac:dyDescent="0.25">
      <c r="I30" s="9" t="s">
        <v>148</v>
      </c>
    </row>
    <row r="31" spans="9:9" x14ac:dyDescent="0.25">
      <c r="I31" s="9" t="s">
        <v>134</v>
      </c>
    </row>
    <row r="32" spans="9:9" x14ac:dyDescent="0.25">
      <c r="I32" s="9" t="s">
        <v>167</v>
      </c>
    </row>
    <row r="33" spans="9:9" x14ac:dyDescent="0.25">
      <c r="I33" s="9" t="s">
        <v>168</v>
      </c>
    </row>
    <row r="34" spans="9:9" x14ac:dyDescent="0.25">
      <c r="I34" s="9" t="s">
        <v>163</v>
      </c>
    </row>
    <row r="35" spans="9:9" x14ac:dyDescent="0.25">
      <c r="I35" s="9" t="s">
        <v>164</v>
      </c>
    </row>
    <row r="36" spans="9:9" x14ac:dyDescent="0.25">
      <c r="I36" s="9" t="s">
        <v>153</v>
      </c>
    </row>
    <row r="37" spans="9:9" x14ac:dyDescent="0.25">
      <c r="I37" s="9" t="s">
        <v>154</v>
      </c>
    </row>
    <row r="38" spans="9:9" x14ac:dyDescent="0.25">
      <c r="I38" s="9" t="s">
        <v>155</v>
      </c>
    </row>
    <row r="39" spans="9:9" x14ac:dyDescent="0.25">
      <c r="I39" s="9" t="s">
        <v>142</v>
      </c>
    </row>
    <row r="40" spans="9:9" x14ac:dyDescent="0.25">
      <c r="I40" s="9" t="s">
        <v>150</v>
      </c>
    </row>
    <row r="41" spans="9:9" x14ac:dyDescent="0.25">
      <c r="I41" s="9" t="s">
        <v>138</v>
      </c>
    </row>
    <row r="42" spans="9:9" x14ac:dyDescent="0.25">
      <c r="I42" s="9" t="s">
        <v>156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65</vt:i4>
      </vt:variant>
    </vt:vector>
  </HeadingPairs>
  <TitlesOfParts>
    <vt:vector size="71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deploySubscriptionResourceGroup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2021-01-11T17:26:41Z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