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5" i="1" l="1"/>
  <c r="G7" i="1"/>
  <c r="I7" i="1" s="1"/>
  <c r="H7" i="1"/>
  <c r="G8" i="1"/>
  <c r="I8" i="1" s="1"/>
  <c r="H8" i="1"/>
  <c r="J9" i="1"/>
  <c r="G9" i="1"/>
  <c r="I9" i="1" s="1"/>
  <c r="H9" i="1"/>
  <c r="D4" i="1"/>
  <c r="J8" i="1" l="1"/>
  <c r="J7" i="1"/>
  <c r="H3" i="1"/>
  <c r="C20" i="1"/>
  <c r="C19" i="1"/>
  <c r="J13" i="1" l="1"/>
  <c r="K4" i="1" l="1"/>
  <c r="D5" i="1"/>
  <c r="K5" i="1" s="1"/>
  <c r="D6" i="1"/>
  <c r="K6" i="1" s="1"/>
  <c r="D3" i="1"/>
  <c r="K3" i="1" s="1"/>
  <c r="H6" i="1" l="1"/>
  <c r="G6" i="1" l="1"/>
  <c r="I6" i="1" s="1"/>
  <c r="J6" i="1"/>
  <c r="E4" i="1"/>
  <c r="H4" i="1"/>
  <c r="H5" i="1"/>
  <c r="G4" i="1" l="1"/>
  <c r="I4" i="1" s="1"/>
  <c r="J4" i="1"/>
  <c r="G3" i="1"/>
  <c r="I3" i="1" s="1"/>
  <c r="J3" i="1"/>
  <c r="I5" i="1"/>
  <c r="J5" i="1"/>
  <c r="J12" i="1" l="1"/>
  <c r="I11" i="1"/>
  <c r="I12" i="1" l="1"/>
  <c r="J14" i="1"/>
</calcChain>
</file>

<file path=xl/sharedStrings.xml><?xml version="1.0" encoding="utf-8"?>
<sst xmlns="http://schemas.openxmlformats.org/spreadsheetml/2006/main" count="38" uniqueCount="38">
  <si>
    <t>ITEM</t>
  </si>
  <si>
    <t>PACKAGE Q.</t>
  </si>
  <si>
    <t>Q.</t>
  </si>
  <si>
    <t>PROVIDER</t>
  </si>
  <si>
    <t>PACKAGE P. ($)</t>
  </si>
  <si>
    <t>PACKAGE P. (€)</t>
  </si>
  <si>
    <t>UNIT P. (€)</t>
  </si>
  <si>
    <t>UNIT P.($)</t>
  </si>
  <si>
    <t>UNIT LEFT</t>
  </si>
  <si>
    <t>TOTAL UNIT</t>
  </si>
  <si>
    <t>TOTAL  ALL</t>
  </si>
  <si>
    <t>TOTAL UNIT.</t>
  </si>
  <si>
    <t>TOTAL PCK</t>
  </si>
  <si>
    <t>PACKAGE N.</t>
  </si>
  <si>
    <t>UNIT number</t>
  </si>
  <si>
    <t>Value    €/$</t>
  </si>
  <si>
    <t>SELL UNIT</t>
  </si>
  <si>
    <t>SELL TOTAL</t>
  </si>
  <si>
    <t>BENEFIT</t>
  </si>
  <si>
    <t>Converter € to $</t>
  </si>
  <si>
    <t>Converter $ to €</t>
  </si>
  <si>
    <t>IN</t>
  </si>
  <si>
    <t>OUT</t>
  </si>
  <si>
    <t>BOM AETEL ADXL345</t>
  </si>
  <si>
    <t>Placa AETEL-Sparkfun 2C Serigrafia- Máscara soldadura 20x15mm</t>
  </si>
  <si>
    <t>STOCK Manuel</t>
  </si>
  <si>
    <t>http://es.aliexpress.com/store/product/5Pcs-ADXL345-ADXL345BCCZ-Inertial-sensor-3-axis-accelerometer-digital- accelerometer/511081_1695933338.html?spm=2114.04020208.3.1.St9qvK&amp;ws_ab_test=201556_7,201527_2_71_72_73_74_75,201560_9</t>
  </si>
  <si>
    <t>ADXL345 BCCZ</t>
  </si>
  <si>
    <t>http://es.aliexpress.com/store/product/High-Quality-SMT-SMD-PCB-Solder-Paste-Adhesive-Glue-Liquid-Dispenser-Dispensing-Needle-50pcs/1851101_32389884513.html?spm=2114.04020208.3.9.1muZzj&amp;ws_ab_test=201556_7,201527_2_71_72_73_74_75,201560_9</t>
  </si>
  <si>
    <t>Pasta de soldadura SN63/PB37</t>
  </si>
  <si>
    <t>Aguja o jeringuillas</t>
  </si>
  <si>
    <t>Capacitor 0,1uF Ceramic 0805</t>
  </si>
  <si>
    <t>http://es.aliexpress.com/store/product/50PCS-A-16V-10UF-106-3216-A-SMD-tantalum-capacitor/614856_2044609057.html?spm=2114.04020208.3.1.7uF5n1&amp;ws_ab_test=201556_7,201527_2_71_72_73_74_75,201560_9</t>
  </si>
  <si>
    <t>Capacitor 10uF Tantalo 3216</t>
  </si>
  <si>
    <t>http://es.aliexpress.com/store/product/Free-shipping-200pcs-0805-100NF-104-104K-0-1UF-10-X7R/511081_773492034.html?spm=2114.04020208.3.10.W2T4tn&amp;ws_ab_test=201556_7,201527_2_71_72_73_74_75,201560_9</t>
  </si>
  <si>
    <t>http://es.aliexpress.com/store/product/New-XG-50-MECHANIC-BGA-Solder-Flux-Paste-Soldering-Tin-Cream-Scraper/1179968_32346314783.html?spm=2114.04020208.3.1.DiZHZP&amp;ws_ab_test=201556_7,201527_2_71_72_73_74_75,201560_9</t>
  </si>
  <si>
    <t>Alternativa Pasta de soldadura sin plomo 96.5 Sn / 3 Ag / 0.5 Cu</t>
  </si>
  <si>
    <t>http://es.aliexpress.com/store/product/100g-Sn42Bi58-SD-528T-low-temperature-SMT-LED-leadfree-SMT-solder-paste/1303584_32233318638.html?spm=2114.04020208.3.11.oDRJdq&amp;ws_ab_test=201556_7,201527_2_71_72_73_74_75,201560_9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</si>
</sst>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[$$-409]#,##0.00"/>
    <numFmt numFmtId="166" formatCode="#,##0.0\ &quot;€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2" fontId="0" fillId="0" borderId="0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164" fontId="4" fillId="3" borderId="1" xfId="0" applyNumberFormat="1" applyFont="1" applyFill="1" applyBorder="1"/>
    <xf numFmtId="165" fontId="4" fillId="5" borderId="1" xfId="0" applyNumberFormat="1" applyFont="1" applyFill="1" applyBorder="1"/>
    <xf numFmtId="164" fontId="5" fillId="4" borderId="1" xfId="0" applyNumberFormat="1" applyFont="1" applyFill="1" applyBorder="1"/>
    <xf numFmtId="1" fontId="5" fillId="7" borderId="1" xfId="0" applyNumberFormat="1" applyFont="1" applyFill="1" applyBorder="1"/>
    <xf numFmtId="0" fontId="6" fillId="0" borderId="0" xfId="1" applyFont="1"/>
    <xf numFmtId="0" fontId="6" fillId="0" borderId="1" xfId="1" applyFont="1" applyBorder="1"/>
    <xf numFmtId="0" fontId="4" fillId="5" borderId="1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164" fontId="5" fillId="6" borderId="7" xfId="0" applyNumberFormat="1" applyFont="1" applyFill="1" applyBorder="1"/>
    <xf numFmtId="2" fontId="5" fillId="0" borderId="8" xfId="0" applyNumberFormat="1" applyFont="1" applyFill="1" applyBorder="1"/>
    <xf numFmtId="2" fontId="5" fillId="0" borderId="0" xfId="0" applyNumberFormat="1" applyFont="1" applyFill="1" applyBorder="1"/>
    <xf numFmtId="0" fontId="3" fillId="6" borderId="2" xfId="0" applyFont="1" applyFill="1" applyBorder="1"/>
    <xf numFmtId="0" fontId="4" fillId="6" borderId="3" xfId="0" applyFont="1" applyFill="1" applyBorder="1"/>
    <xf numFmtId="164" fontId="3" fillId="6" borderId="3" xfId="0" applyNumberFormat="1" applyFont="1" applyFill="1" applyBorder="1"/>
    <xf numFmtId="164" fontId="3" fillId="6" borderId="4" xfId="0" applyNumberFormat="1" applyFont="1" applyFill="1" applyBorder="1"/>
    <xf numFmtId="0" fontId="4" fillId="0" borderId="0" xfId="0" applyFont="1" applyFill="1"/>
    <xf numFmtId="0" fontId="3" fillId="3" borderId="5" xfId="0" applyFont="1" applyFill="1" applyBorder="1"/>
    <xf numFmtId="0" fontId="4" fillId="3" borderId="6" xfId="0" applyFont="1" applyFill="1" applyBorder="1"/>
    <xf numFmtId="164" fontId="3" fillId="3" borderId="7" xfId="0" applyNumberFormat="1" applyFont="1" applyFill="1" applyBorder="1"/>
    <xf numFmtId="164" fontId="3" fillId="0" borderId="0" xfId="0" applyNumberFormat="1" applyFont="1" applyFill="1" applyBorder="1"/>
    <xf numFmtId="0" fontId="3" fillId="3" borderId="2" xfId="0" applyFont="1" applyFill="1" applyBorder="1"/>
    <xf numFmtId="0" fontId="4" fillId="3" borderId="3" xfId="0" applyFont="1" applyFill="1" applyBorder="1"/>
    <xf numFmtId="164" fontId="3" fillId="3" borderId="4" xfId="0" applyNumberFormat="1" applyFont="1" applyFill="1" applyBorder="1"/>
    <xf numFmtId="166" fontId="4" fillId="3" borderId="4" xfId="0" applyNumberFormat="1" applyFont="1" applyFill="1" applyBorder="1"/>
    <xf numFmtId="0" fontId="4" fillId="0" borderId="0" xfId="0" applyFont="1" applyFill="1" applyBorder="1"/>
    <xf numFmtId="2" fontId="3" fillId="0" borderId="0" xfId="0" applyNumberFormat="1" applyFont="1" applyFill="1" applyBorder="1"/>
    <xf numFmtId="0" fontId="3" fillId="8" borderId="2" xfId="0" applyFont="1" applyFill="1" applyBorder="1"/>
    <xf numFmtId="0" fontId="3" fillId="8" borderId="4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4" fillId="9" borderId="11" xfId="0" applyFont="1" applyFill="1" applyBorder="1"/>
    <xf numFmtId="0" fontId="4" fillId="9" borderId="12" xfId="0" applyFont="1" applyFill="1" applyBorder="1"/>
    <xf numFmtId="0" fontId="4" fillId="9" borderId="13" xfId="0" applyFont="1" applyFill="1" applyBorder="1"/>
    <xf numFmtId="0" fontId="4" fillId="9" borderId="14" xfId="0" applyFont="1" applyFill="1" applyBorder="1"/>
    <xf numFmtId="0" fontId="4" fillId="9" borderId="1" xfId="0" applyFont="1" applyFill="1" applyBorder="1"/>
    <xf numFmtId="0" fontId="4" fillId="9" borderId="15" xfId="0" applyFont="1" applyFill="1" applyBorder="1"/>
    <xf numFmtId="0" fontId="4" fillId="9" borderId="16" xfId="0" applyFont="1" applyFill="1" applyBorder="1"/>
    <xf numFmtId="0" fontId="4" fillId="9" borderId="17" xfId="0" applyFont="1" applyFill="1" applyBorder="1"/>
    <xf numFmtId="0" fontId="4" fillId="9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s.aliexpress.com/store/product/Free-shipping-200pcs-0805-100NF-104-104K-0-1UF-10-X7R/511081_773492034.html?spm=2114.04020208.3.10.W2T4tn&amp;ws_ab_test=201556_7,201527_2_71_72_73_74_75,201560_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s.aliexpress.com/store/product/50PCS-A-16V-10UF-106-3216-A-SMD-tantalum-capacitor/614856_2044609057.html?spm=2114.04020208.3.1.7uF5n1&amp;ws_ab_test=201556_7,201527_2_71_72_73_74_75,201560_9" TargetMode="External"/><Relationship Id="rId1" Type="http://schemas.openxmlformats.org/officeDocument/2006/relationships/hyperlink" Target="http://es.aliexpress.com/store/product/5Pcs-ADXL345-ADXL345BCCZ-Inertial-sensor-3-axis-accelerometer-digital-%20accelerometer/511081_1695933338.html?spm=2114.04020208.3.1.St9qvK&amp;ws_ab_test=201556_7,201527_2_71_72_73_74_75,201560_9" TargetMode="External"/><Relationship Id="rId6" Type="http://schemas.openxmlformats.org/officeDocument/2006/relationships/hyperlink" Target="http://es.aliexpress.com/store/product/100g-Sn42Bi58-SD-528T-low-temperature-SMT-LED-leadfree-SMT-solder-paste/1303584_32233318638.html?spm=2114.04020208.3.11.oDRJdq&amp;ws_ab_test=201556_7,201527_2_71_72_73_74_75,201560_9" TargetMode="External"/><Relationship Id="rId5" Type="http://schemas.openxmlformats.org/officeDocument/2006/relationships/hyperlink" Target="http://es.aliexpress.com/store/product/New-XG-50-MECHANIC-BGA-Solder-Flux-Paste-Soldering-Tin-Cream-Scraper/1179968_32346314783.html?spm=2114.04020208.3.1.DiZHZP&amp;ws_ab_test=201556_7,201527_2_71_72_73_74_75,201560_9" TargetMode="External"/><Relationship Id="rId4" Type="http://schemas.openxmlformats.org/officeDocument/2006/relationships/hyperlink" Target="http://es.aliexpress.com/store/product/High-Quality-SMT-SMD-PCB-Solder-Paste-Adhesive-Glue-Liquid-Dispenser-Dispensing-Needle-50pcs/1851101_32389884513.html?spm=2114.04020208.3.9.1muZzj&amp;ws_ab_test=201556_7,201527_2_71_72_73_74_75,201560_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3" workbookViewId="0">
      <selection sqref="A1:L17"/>
    </sheetView>
  </sheetViews>
  <sheetFormatPr baseColWidth="10" defaultColWidth="9.140625" defaultRowHeight="15" x14ac:dyDescent="0.25"/>
  <cols>
    <col min="1" max="1" width="44.5703125" customWidth="1"/>
    <col min="2" max="2" width="6.7109375" customWidth="1"/>
    <col min="3" max="3" width="11.140625" customWidth="1"/>
    <col min="4" max="4" width="11.7109375" customWidth="1"/>
    <col min="5" max="5" width="13.5703125" customWidth="1"/>
    <col min="6" max="6" width="14.42578125" customWidth="1"/>
    <col min="7" max="7" width="10.7109375" customWidth="1"/>
    <col min="8" max="8" width="9.5703125" customWidth="1"/>
    <col min="9" max="9" width="11.85546875" bestFit="1" customWidth="1"/>
    <col min="10" max="11" width="11.85546875" customWidth="1"/>
    <col min="12" max="12" width="23.85546875" customWidth="1"/>
  </cols>
  <sheetData>
    <row r="1" spans="1:12" ht="18.75" x14ac:dyDescent="0.3">
      <c r="A1" s="4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.75" x14ac:dyDescent="0.3">
      <c r="A2" s="6" t="s">
        <v>0</v>
      </c>
      <c r="B2" s="6" t="s">
        <v>2</v>
      </c>
      <c r="C2" s="6" t="s">
        <v>1</v>
      </c>
      <c r="D2" s="6" t="s">
        <v>13</v>
      </c>
      <c r="E2" s="6" t="s">
        <v>5</v>
      </c>
      <c r="F2" s="6" t="s">
        <v>4</v>
      </c>
      <c r="G2" s="6" t="s">
        <v>6</v>
      </c>
      <c r="H2" s="6" t="s">
        <v>7</v>
      </c>
      <c r="I2" s="6" t="s">
        <v>11</v>
      </c>
      <c r="J2" s="6" t="s">
        <v>12</v>
      </c>
      <c r="K2" s="6" t="s">
        <v>8</v>
      </c>
      <c r="L2" s="6" t="s">
        <v>3</v>
      </c>
    </row>
    <row r="3" spans="1:12" ht="18.75" x14ac:dyDescent="0.3">
      <c r="A3" s="6" t="s">
        <v>24</v>
      </c>
      <c r="B3" s="7">
        <v>1</v>
      </c>
      <c r="C3" s="7">
        <v>40</v>
      </c>
      <c r="D3" s="8">
        <f>ROUNDUP(((B3*$B$16)/C3),0)</f>
        <v>1</v>
      </c>
      <c r="E3" s="9">
        <v>0</v>
      </c>
      <c r="F3" s="10">
        <v>0</v>
      </c>
      <c r="G3" s="9">
        <f>(E3/C3)</f>
        <v>0</v>
      </c>
      <c r="H3" s="10">
        <f>(F3/C3)</f>
        <v>0</v>
      </c>
      <c r="I3" s="11">
        <f>G3*B3</f>
        <v>0</v>
      </c>
      <c r="J3" s="11">
        <f>E3*D3</f>
        <v>0</v>
      </c>
      <c r="K3" s="12">
        <f>D3*C3 - B3*$B$16</f>
        <v>20</v>
      </c>
      <c r="L3" s="7" t="s">
        <v>25</v>
      </c>
    </row>
    <row r="4" spans="1:12" ht="18.75" x14ac:dyDescent="0.3">
      <c r="A4" s="6" t="s">
        <v>27</v>
      </c>
      <c r="B4" s="7">
        <v>1</v>
      </c>
      <c r="C4" s="7">
        <v>10</v>
      </c>
      <c r="D4" s="8">
        <f>ROUNDUP(((B4*$B$16)/C4),0)</f>
        <v>2</v>
      </c>
      <c r="E4" s="9">
        <f>(F4/$B$17)</f>
        <v>5.3963963963963959</v>
      </c>
      <c r="F4" s="10">
        <v>5.99</v>
      </c>
      <c r="G4" s="9">
        <f t="shared" ref="G4" si="0">(E4/C4)</f>
        <v>0.53963963963963957</v>
      </c>
      <c r="H4" s="10">
        <f t="shared" ref="H4" si="1">(F4/C4)</f>
        <v>0.59899999999999998</v>
      </c>
      <c r="I4" s="11">
        <f t="shared" ref="I4" si="2">G4*B4</f>
        <v>0.53963963963963957</v>
      </c>
      <c r="J4" s="11">
        <f t="shared" ref="J4" si="3">E4*D4</f>
        <v>10.792792792792792</v>
      </c>
      <c r="K4" s="12">
        <f>D4*C4 - B4*$B$16</f>
        <v>0</v>
      </c>
      <c r="L4" s="13" t="s">
        <v>26</v>
      </c>
    </row>
    <row r="5" spans="1:12" ht="18.75" x14ac:dyDescent="0.3">
      <c r="A5" s="6" t="s">
        <v>33</v>
      </c>
      <c r="B5" s="7">
        <v>1</v>
      </c>
      <c r="C5" s="7">
        <v>50</v>
      </c>
      <c r="D5" s="8">
        <f>ROUNDUP(((B5*$B$16)/C5),0)</f>
        <v>1</v>
      </c>
      <c r="E5" s="9">
        <v>2.08</v>
      </c>
      <c r="F5" s="10">
        <v>0</v>
      </c>
      <c r="G5" s="9">
        <f>(E5/C5)</f>
        <v>4.1599999999999998E-2</v>
      </c>
      <c r="H5" s="10">
        <f>(F5/C5)</f>
        <v>0</v>
      </c>
      <c r="I5" s="11">
        <f>G5*B5</f>
        <v>4.1599999999999998E-2</v>
      </c>
      <c r="J5" s="11">
        <f>E5*D5</f>
        <v>2.08</v>
      </c>
      <c r="K5" s="12">
        <f>D5*C5 - B5*$B$16</f>
        <v>30</v>
      </c>
      <c r="L5" s="14" t="s">
        <v>32</v>
      </c>
    </row>
    <row r="6" spans="1:12" ht="18.75" x14ac:dyDescent="0.3">
      <c r="A6" s="6" t="s">
        <v>31</v>
      </c>
      <c r="B6" s="7">
        <v>2</v>
      </c>
      <c r="C6" s="7">
        <v>100</v>
      </c>
      <c r="D6" s="8">
        <f>ROUNDUP(((B6*$B$16)/C6),0)</f>
        <v>1</v>
      </c>
      <c r="E6" s="9">
        <v>0.64</v>
      </c>
      <c r="F6" s="10">
        <v>0</v>
      </c>
      <c r="G6" s="9">
        <f>(E6/C6)</f>
        <v>6.4000000000000003E-3</v>
      </c>
      <c r="H6" s="10">
        <f>(F6/C6)</f>
        <v>0</v>
      </c>
      <c r="I6" s="11">
        <f>G6*B6</f>
        <v>1.2800000000000001E-2</v>
      </c>
      <c r="J6" s="11">
        <f>E6*D6</f>
        <v>0.64</v>
      </c>
      <c r="K6" s="12">
        <f>D6*C6 - B6*$B$16</f>
        <v>60</v>
      </c>
      <c r="L6" s="14" t="s">
        <v>34</v>
      </c>
    </row>
    <row r="7" spans="1:12" ht="18.75" x14ac:dyDescent="0.3">
      <c r="A7" s="6" t="s">
        <v>29</v>
      </c>
      <c r="B7" s="7">
        <v>1</v>
      </c>
      <c r="C7" s="7">
        <v>1</v>
      </c>
      <c r="D7" s="8">
        <v>1</v>
      </c>
      <c r="E7" s="9">
        <v>3.42</v>
      </c>
      <c r="F7" s="10">
        <v>0</v>
      </c>
      <c r="G7" s="9">
        <f>(E7/C7)</f>
        <v>3.42</v>
      </c>
      <c r="H7" s="10">
        <f>(F7/C7)</f>
        <v>0</v>
      </c>
      <c r="I7" s="11">
        <f>G7*B7</f>
        <v>3.42</v>
      </c>
      <c r="J7" s="11">
        <f>E7*D7</f>
        <v>3.42</v>
      </c>
      <c r="K7" s="12">
        <v>0</v>
      </c>
      <c r="L7" s="14" t="s">
        <v>35</v>
      </c>
    </row>
    <row r="8" spans="1:12" ht="18.75" x14ac:dyDescent="0.3">
      <c r="A8" s="6" t="s">
        <v>36</v>
      </c>
      <c r="B8" s="7">
        <v>1</v>
      </c>
      <c r="C8" s="15">
        <v>1</v>
      </c>
      <c r="D8" s="8">
        <v>1</v>
      </c>
      <c r="E8" s="9">
        <v>12.82</v>
      </c>
      <c r="F8" s="10">
        <v>0</v>
      </c>
      <c r="G8" s="9">
        <f>(E8/C8)</f>
        <v>12.82</v>
      </c>
      <c r="H8" s="10">
        <f>(F8/C8)</f>
        <v>0</v>
      </c>
      <c r="I8" s="11">
        <f>G8*B8</f>
        <v>12.82</v>
      </c>
      <c r="J8" s="11">
        <f>E8*D8</f>
        <v>12.82</v>
      </c>
      <c r="K8" s="12">
        <v>0</v>
      </c>
      <c r="L8" s="13" t="s">
        <v>37</v>
      </c>
    </row>
    <row r="9" spans="1:12" ht="18.75" x14ac:dyDescent="0.3">
      <c r="A9" s="6" t="s">
        <v>30</v>
      </c>
      <c r="B9" s="7">
        <v>1</v>
      </c>
      <c r="C9" s="7">
        <v>1</v>
      </c>
      <c r="D9" s="8">
        <v>1</v>
      </c>
      <c r="E9" s="9">
        <v>3.7</v>
      </c>
      <c r="F9" s="10">
        <v>0</v>
      </c>
      <c r="G9" s="9">
        <f>(E9/C9)</f>
        <v>3.7</v>
      </c>
      <c r="H9" s="10">
        <f>(F9/C9)</f>
        <v>0</v>
      </c>
      <c r="I9" s="11">
        <f>G9*B9</f>
        <v>3.7</v>
      </c>
      <c r="J9" s="11">
        <f>E9*D9</f>
        <v>3.7</v>
      </c>
      <c r="K9" s="12">
        <v>0</v>
      </c>
      <c r="L9" s="14" t="s">
        <v>28</v>
      </c>
    </row>
    <row r="10" spans="1:12" ht="19.5" thickBot="1" x14ac:dyDescent="0.35">
      <c r="A10" s="6"/>
      <c r="B10" s="7"/>
      <c r="C10" s="15"/>
      <c r="D10" s="8"/>
      <c r="E10" s="9"/>
      <c r="F10" s="10"/>
      <c r="G10" s="9"/>
      <c r="H10" s="10"/>
      <c r="I10" s="11"/>
      <c r="J10" s="11"/>
      <c r="K10" s="12"/>
      <c r="L10" s="7"/>
    </row>
    <row r="11" spans="1:12" ht="19.5" thickBot="1" x14ac:dyDescent="0.35">
      <c r="A11" s="16" t="s">
        <v>9</v>
      </c>
      <c r="B11" s="17"/>
      <c r="C11" s="17"/>
      <c r="D11" s="17"/>
      <c r="E11" s="17"/>
      <c r="F11" s="17"/>
      <c r="G11" s="17"/>
      <c r="H11" s="17"/>
      <c r="I11" s="18">
        <f>SUM(I3:I10)</f>
        <v>20.534039639639641</v>
      </c>
      <c r="J11" s="19"/>
      <c r="K11" s="20"/>
      <c r="L11" s="5"/>
    </row>
    <row r="12" spans="1:12" ht="19.5" thickBot="1" x14ac:dyDescent="0.35">
      <c r="A12" s="21" t="s">
        <v>10</v>
      </c>
      <c r="B12" s="22"/>
      <c r="C12" s="22"/>
      <c r="D12" s="22"/>
      <c r="E12" s="22"/>
      <c r="F12" s="22"/>
      <c r="G12" s="22"/>
      <c r="H12" s="22"/>
      <c r="I12" s="23">
        <f>J12/B16</f>
        <v>1.6726396396396397</v>
      </c>
      <c r="J12" s="24">
        <f>SUM(J3:J10)</f>
        <v>33.452792792792792</v>
      </c>
      <c r="K12" s="25"/>
      <c r="L12" s="5"/>
    </row>
    <row r="13" spans="1:12" ht="19.5" thickBot="1" x14ac:dyDescent="0.35">
      <c r="A13" s="26" t="s">
        <v>17</v>
      </c>
      <c r="B13" s="27"/>
      <c r="C13" s="27"/>
      <c r="D13" s="27"/>
      <c r="E13" s="27"/>
      <c r="F13" s="27"/>
      <c r="G13" s="27"/>
      <c r="H13" s="27"/>
      <c r="I13" s="27"/>
      <c r="J13" s="28">
        <f>(B15*B16)</f>
        <v>40</v>
      </c>
      <c r="K13" s="29"/>
      <c r="L13" s="5"/>
    </row>
    <row r="14" spans="1:12" ht="19.5" thickBot="1" x14ac:dyDescent="0.35">
      <c r="A14" s="30" t="s">
        <v>18</v>
      </c>
      <c r="B14" s="31"/>
      <c r="C14" s="31"/>
      <c r="D14" s="31"/>
      <c r="E14" s="31"/>
      <c r="F14" s="31"/>
      <c r="G14" s="31"/>
      <c r="H14" s="31"/>
      <c r="I14" s="31"/>
      <c r="J14" s="32">
        <f>J13-J12</f>
        <v>6.5472072072072081</v>
      </c>
      <c r="K14" s="29"/>
      <c r="L14" s="5"/>
    </row>
    <row r="15" spans="1:12" ht="19.5" thickBot="1" x14ac:dyDescent="0.35">
      <c r="A15" s="30" t="s">
        <v>16</v>
      </c>
      <c r="B15" s="33">
        <v>2</v>
      </c>
      <c r="C15" s="34"/>
      <c r="D15" s="34"/>
      <c r="E15" s="34"/>
      <c r="F15" s="34"/>
      <c r="G15" s="34"/>
      <c r="H15" s="34"/>
      <c r="I15" s="34"/>
      <c r="J15" s="35"/>
      <c r="K15" s="29"/>
      <c r="L15" s="5"/>
    </row>
    <row r="16" spans="1:12" ht="19.5" thickBot="1" x14ac:dyDescent="0.35">
      <c r="A16" s="36" t="s">
        <v>14</v>
      </c>
      <c r="B16" s="37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9.5" thickBot="1" x14ac:dyDescent="0.35">
      <c r="A17" s="38" t="s">
        <v>15</v>
      </c>
      <c r="B17" s="39">
        <v>1.1100000000000001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8.75" x14ac:dyDescent="0.3">
      <c r="A18" s="40"/>
      <c r="B18" s="41" t="s">
        <v>21</v>
      </c>
      <c r="C18" s="42" t="s">
        <v>22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ht="18.75" x14ac:dyDescent="0.3">
      <c r="A19" s="43" t="s">
        <v>19</v>
      </c>
      <c r="B19" s="44">
        <v>0.06</v>
      </c>
      <c r="C19" s="45">
        <f>B19*B17</f>
        <v>6.6600000000000006E-2</v>
      </c>
      <c r="D19" s="5"/>
      <c r="E19" s="5"/>
      <c r="F19" s="5"/>
      <c r="G19" s="5"/>
      <c r="H19" s="5"/>
      <c r="I19" s="5"/>
      <c r="J19" s="5"/>
      <c r="K19" s="5"/>
      <c r="L19" s="5"/>
    </row>
    <row r="20" spans="1:12" ht="19.5" thickBot="1" x14ac:dyDescent="0.35">
      <c r="A20" s="46" t="s">
        <v>20</v>
      </c>
      <c r="B20" s="47"/>
      <c r="C20" s="48">
        <f>B20/B17</f>
        <v>0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E22" s="2"/>
    </row>
    <row r="23" spans="1:12" x14ac:dyDescent="0.25">
      <c r="C23" s="1"/>
    </row>
  </sheetData>
  <hyperlinks>
    <hyperlink ref="L4" r:id="rId1"/>
    <hyperlink ref="L5" r:id="rId2"/>
    <hyperlink ref="L6" r:id="rId3"/>
    <hyperlink ref="L9" r:id="rId4"/>
    <hyperlink ref="L7" r:id="rId5"/>
    <hyperlink ref="L8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2015-10-11T20:24:51Z</dcterms:modified>
</cp:coreProperties>
</file>