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Stm32PrjTpl\Doc\ConfigPrj\ExcelCfg\STM32G474RE\"/>
    </mc:Choice>
  </mc:AlternateContent>
  <xr:revisionPtr revIDLastSave="0" documentId="13_ncr:1_{635A36B3-35B4-4D1E-A818-D4323FB9DF5E}" xr6:coauthVersionLast="47" xr6:coauthVersionMax="47" xr10:uidLastSave="{00000000-0000-0000-0000-000000000000}"/>
  <bookViews>
    <workbookView xWindow="-108" yWindow="-108" windowWidth="23256" windowHeight="12456" activeTab="4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  <sheet name="Feuil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1" i="5" l="1"/>
  <c r="N61" i="5"/>
  <c r="N62" i="5"/>
  <c r="N63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32" i="5"/>
  <c r="I33" i="5"/>
  <c r="K33" i="5" s="1"/>
  <c r="L32" i="5"/>
  <c r="K32" i="5"/>
  <c r="L31" i="5"/>
  <c r="K31" i="5"/>
  <c r="M31" i="5" s="1"/>
  <c r="P30" i="5"/>
  <c r="K29" i="5"/>
  <c r="J14" i="5"/>
  <c r="J18" i="5" s="1"/>
  <c r="D16" i="5"/>
  <c r="D18" i="5" s="1"/>
  <c r="G8" i="5"/>
  <c r="J8" i="5"/>
  <c r="K61" i="5" l="1"/>
  <c r="L61" i="5"/>
  <c r="I62" i="5"/>
  <c r="J32" i="5"/>
  <c r="O32" i="5" s="1"/>
  <c r="I34" i="5"/>
  <c r="I35" i="5" s="1"/>
  <c r="L33" i="5"/>
  <c r="J33" i="5" s="1"/>
  <c r="O33" i="5" s="1"/>
  <c r="J31" i="5"/>
  <c r="O31" i="5" s="1"/>
  <c r="N35" i="5"/>
  <c r="N36" i="5"/>
  <c r="G31" i="5"/>
  <c r="J15" i="5"/>
  <c r="M9" i="5"/>
  <c r="L13" i="5" s="1"/>
  <c r="L18" i="5" s="1"/>
  <c r="N64" i="5" l="1"/>
  <c r="M61" i="5"/>
  <c r="J61" i="5" s="1"/>
  <c r="O61" i="5" s="1"/>
  <c r="I63" i="5"/>
  <c r="L62" i="5"/>
  <c r="K62" i="5"/>
  <c r="L34" i="5"/>
  <c r="K34" i="5"/>
  <c r="I36" i="5"/>
  <c r="K35" i="5"/>
  <c r="L35" i="5"/>
  <c r="M62" i="5" l="1"/>
  <c r="J62" i="5" s="1"/>
  <c r="O62" i="5" s="1"/>
  <c r="N65" i="5"/>
  <c r="K63" i="5"/>
  <c r="L63" i="5"/>
  <c r="I64" i="5"/>
  <c r="J34" i="5"/>
  <c r="O34" i="5" s="1"/>
  <c r="N37" i="5"/>
  <c r="N38" i="5"/>
  <c r="I37" i="5"/>
  <c r="K36" i="5"/>
  <c r="L36" i="5"/>
  <c r="I65" i="5" l="1"/>
  <c r="K64" i="5"/>
  <c r="L64" i="5"/>
  <c r="N66" i="5"/>
  <c r="M63" i="5"/>
  <c r="J63" i="5" s="1"/>
  <c r="O63" i="5" s="1"/>
  <c r="J35" i="5"/>
  <c r="O35" i="5" s="1"/>
  <c r="J36" i="5"/>
  <c r="O36" i="5" s="1"/>
  <c r="N39" i="5"/>
  <c r="L37" i="5"/>
  <c r="I38" i="5"/>
  <c r="K37" i="5"/>
  <c r="J37" i="5" s="1"/>
  <c r="M64" i="5" l="1"/>
  <c r="J64" i="5" s="1"/>
  <c r="O64" i="5" s="1"/>
  <c r="N67" i="5"/>
  <c r="K65" i="5"/>
  <c r="L65" i="5"/>
  <c r="I66" i="5"/>
  <c r="O37" i="5"/>
  <c r="N40" i="5"/>
  <c r="L38" i="5"/>
  <c r="I39" i="5"/>
  <c r="K38" i="5"/>
  <c r="J38" i="5" s="1"/>
  <c r="K66" i="5" l="1"/>
  <c r="L66" i="5"/>
  <c r="I67" i="5"/>
  <c r="N68" i="5"/>
  <c r="M65" i="5"/>
  <c r="J65" i="5" s="1"/>
  <c r="O65" i="5" s="1"/>
  <c r="O38" i="5"/>
  <c r="N41" i="5"/>
  <c r="L39" i="5"/>
  <c r="I40" i="5"/>
  <c r="K39" i="5"/>
  <c r="J39" i="5" s="1"/>
  <c r="N69" i="5" l="1"/>
  <c r="M66" i="5"/>
  <c r="J66" i="5" s="1"/>
  <c r="O66" i="5" s="1"/>
  <c r="I68" i="5"/>
  <c r="K67" i="5"/>
  <c r="L67" i="5"/>
  <c r="O39" i="5"/>
  <c r="N42" i="5"/>
  <c r="L40" i="5"/>
  <c r="I41" i="5"/>
  <c r="K40" i="5"/>
  <c r="M67" i="5" l="1"/>
  <c r="J67" i="5" s="1"/>
  <c r="O67" i="5" s="1"/>
  <c r="N70" i="5"/>
  <c r="K68" i="5"/>
  <c r="L68" i="5"/>
  <c r="I69" i="5"/>
  <c r="J40" i="5"/>
  <c r="O40" i="5" s="1"/>
  <c r="N43" i="5"/>
  <c r="L41" i="5"/>
  <c r="I42" i="5"/>
  <c r="K41" i="5"/>
  <c r="J41" i="5" s="1"/>
  <c r="N71" i="5" l="1"/>
  <c r="M68" i="5"/>
  <c r="J68" i="5" s="1"/>
  <c r="O68" i="5" s="1"/>
  <c r="I70" i="5"/>
  <c r="K69" i="5"/>
  <c r="L69" i="5"/>
  <c r="O41" i="5"/>
  <c r="N44" i="5"/>
  <c r="L42" i="5"/>
  <c r="I43" i="5"/>
  <c r="K42" i="5"/>
  <c r="J42" i="5" s="1"/>
  <c r="N72" i="5" l="1"/>
  <c r="M69" i="5"/>
  <c r="J69" i="5" s="1"/>
  <c r="O69" i="5" s="1"/>
  <c r="K70" i="5"/>
  <c r="L70" i="5"/>
  <c r="I71" i="5"/>
  <c r="O42" i="5"/>
  <c r="N45" i="5"/>
  <c r="K43" i="5"/>
  <c r="L43" i="5"/>
  <c r="I44" i="5"/>
  <c r="L71" i="5" l="1"/>
  <c r="I72" i="5"/>
  <c r="K71" i="5"/>
  <c r="N73" i="5"/>
  <c r="M70" i="5"/>
  <c r="J70" i="5" s="1"/>
  <c r="O70" i="5" s="1"/>
  <c r="J43" i="5"/>
  <c r="O43" i="5" s="1"/>
  <c r="I45" i="5"/>
  <c r="K44" i="5"/>
  <c r="L44" i="5"/>
  <c r="N46" i="5"/>
  <c r="M71" i="5" l="1"/>
  <c r="J71" i="5" s="1"/>
  <c r="O71" i="5" s="1"/>
  <c r="N74" i="5"/>
  <c r="K72" i="5"/>
  <c r="I73" i="5"/>
  <c r="L72" i="5"/>
  <c r="N47" i="5"/>
  <c r="K45" i="5"/>
  <c r="I46" i="5"/>
  <c r="L45" i="5"/>
  <c r="K73" i="5" l="1"/>
  <c r="L73" i="5"/>
  <c r="I74" i="5"/>
  <c r="N75" i="5"/>
  <c r="M72" i="5"/>
  <c r="J72" i="5" s="1"/>
  <c r="O72" i="5" s="1"/>
  <c r="J44" i="5"/>
  <c r="O44" i="5" s="1"/>
  <c r="J45" i="5"/>
  <c r="O45" i="5" s="1"/>
  <c r="I47" i="5"/>
  <c r="L46" i="5"/>
  <c r="K46" i="5"/>
  <c r="N48" i="5"/>
  <c r="I75" i="5" l="1"/>
  <c r="L74" i="5"/>
  <c r="K74" i="5"/>
  <c r="N76" i="5"/>
  <c r="M73" i="5"/>
  <c r="J73" i="5" s="1"/>
  <c r="O73" i="5" s="1"/>
  <c r="J46" i="5"/>
  <c r="O46" i="5" s="1"/>
  <c r="N49" i="5"/>
  <c r="I48" i="5"/>
  <c r="K47" i="5"/>
  <c r="L47" i="5"/>
  <c r="M74" i="5" l="1"/>
  <c r="J74" i="5" s="1"/>
  <c r="O74" i="5" s="1"/>
  <c r="N77" i="5"/>
  <c r="K75" i="5"/>
  <c r="L75" i="5"/>
  <c r="I76" i="5"/>
  <c r="J47" i="5"/>
  <c r="O47" i="5" s="1"/>
  <c r="N50" i="5"/>
  <c r="I49" i="5"/>
  <c r="K48" i="5"/>
  <c r="L48" i="5"/>
  <c r="I77" i="5" l="1"/>
  <c r="K76" i="5"/>
  <c r="L76" i="5"/>
  <c r="N78" i="5"/>
  <c r="M75" i="5"/>
  <c r="J75" i="5" s="1"/>
  <c r="O75" i="5" s="1"/>
  <c r="J48" i="5"/>
  <c r="O48" i="5" s="1"/>
  <c r="N51" i="5"/>
  <c r="L49" i="5"/>
  <c r="I50" i="5"/>
  <c r="K49" i="5"/>
  <c r="J49" i="5" s="1"/>
  <c r="M76" i="5" l="1"/>
  <c r="J76" i="5" s="1"/>
  <c r="O76" i="5" s="1"/>
  <c r="N79" i="5"/>
  <c r="K77" i="5"/>
  <c r="L77" i="5"/>
  <c r="I78" i="5"/>
  <c r="O49" i="5"/>
  <c r="N52" i="5"/>
  <c r="L50" i="5"/>
  <c r="I51" i="5"/>
  <c r="K50" i="5"/>
  <c r="K78" i="5" l="1"/>
  <c r="L78" i="5"/>
  <c r="I79" i="5"/>
  <c r="N80" i="5"/>
  <c r="M77" i="5"/>
  <c r="J77" i="5" s="1"/>
  <c r="O77" i="5" s="1"/>
  <c r="J50" i="5"/>
  <c r="O50" i="5" s="1"/>
  <c r="L51" i="5"/>
  <c r="I52" i="5"/>
  <c r="K51" i="5"/>
  <c r="N53" i="5"/>
  <c r="I80" i="5" l="1"/>
  <c r="L79" i="5"/>
  <c r="K79" i="5"/>
  <c r="N81" i="5"/>
  <c r="M78" i="5"/>
  <c r="J78" i="5" s="1"/>
  <c r="O78" i="5" s="1"/>
  <c r="J51" i="5"/>
  <c r="O51" i="5" s="1"/>
  <c r="N54" i="5"/>
  <c r="I53" i="5"/>
  <c r="K52" i="5"/>
  <c r="L52" i="5"/>
  <c r="M79" i="5" l="1"/>
  <c r="J79" i="5" s="1"/>
  <c r="O79" i="5" s="1"/>
  <c r="N82" i="5"/>
  <c r="K80" i="5"/>
  <c r="L80" i="5"/>
  <c r="I81" i="5"/>
  <c r="J52" i="5"/>
  <c r="O52" i="5" s="1"/>
  <c r="N55" i="5"/>
  <c r="L53" i="5"/>
  <c r="I54" i="5"/>
  <c r="K53" i="5"/>
  <c r="N83" i="5" l="1"/>
  <c r="M80" i="5"/>
  <c r="J80" i="5" s="1"/>
  <c r="O80" i="5" s="1"/>
  <c r="I82" i="5"/>
  <c r="K81" i="5"/>
  <c r="L81" i="5"/>
  <c r="J53" i="5"/>
  <c r="O53" i="5" s="1"/>
  <c r="N56" i="5"/>
  <c r="L54" i="5"/>
  <c r="I55" i="5"/>
  <c r="K54" i="5"/>
  <c r="N84" i="5" l="1"/>
  <c r="M81" i="5"/>
  <c r="J81" i="5" s="1"/>
  <c r="O81" i="5" s="1"/>
  <c r="K82" i="5"/>
  <c r="L82" i="5"/>
  <c r="I83" i="5"/>
  <c r="J54" i="5"/>
  <c r="O54" i="5" s="1"/>
  <c r="N57" i="5"/>
  <c r="K55" i="5"/>
  <c r="L55" i="5"/>
  <c r="I56" i="5"/>
  <c r="L83" i="5" l="1"/>
  <c r="I84" i="5"/>
  <c r="K83" i="5"/>
  <c r="N85" i="5"/>
  <c r="M82" i="5"/>
  <c r="J82" i="5" s="1"/>
  <c r="O82" i="5" s="1"/>
  <c r="J55" i="5"/>
  <c r="O55" i="5" s="1"/>
  <c r="I57" i="5"/>
  <c r="K56" i="5"/>
  <c r="L56" i="5"/>
  <c r="N58" i="5"/>
  <c r="M83" i="5" l="1"/>
  <c r="J83" i="5" s="1"/>
  <c r="O83" i="5" s="1"/>
  <c r="N86" i="5"/>
  <c r="K84" i="5"/>
  <c r="L84" i="5"/>
  <c r="I85" i="5"/>
  <c r="J56" i="5"/>
  <c r="O56" i="5" s="1"/>
  <c r="N59" i="5"/>
  <c r="I58" i="5"/>
  <c r="K57" i="5"/>
  <c r="L57" i="5"/>
  <c r="N87" i="5" l="1"/>
  <c r="M84" i="5"/>
  <c r="J84" i="5" s="1"/>
  <c r="O84" i="5" s="1"/>
  <c r="K85" i="5"/>
  <c r="L85" i="5"/>
  <c r="I86" i="5"/>
  <c r="N60" i="5"/>
  <c r="I59" i="5"/>
  <c r="L58" i="5"/>
  <c r="K58" i="5"/>
  <c r="N88" i="5" l="1"/>
  <c r="M85" i="5"/>
  <c r="J85" i="5" s="1"/>
  <c r="O85" i="5" s="1"/>
  <c r="I87" i="5"/>
  <c r="L86" i="5"/>
  <c r="K86" i="5"/>
  <c r="J57" i="5"/>
  <c r="O57" i="5" s="1"/>
  <c r="I60" i="5"/>
  <c r="K59" i="5"/>
  <c r="L59" i="5"/>
  <c r="M86" i="5" l="1"/>
  <c r="J86" i="5" s="1"/>
  <c r="O86" i="5" s="1"/>
  <c r="N89" i="5"/>
  <c r="K87" i="5"/>
  <c r="L87" i="5"/>
  <c r="I88" i="5"/>
  <c r="J58" i="5"/>
  <c r="O58" i="5" s="1"/>
  <c r="K60" i="5"/>
  <c r="L60" i="5"/>
  <c r="I89" i="5" l="1"/>
  <c r="K88" i="5"/>
  <c r="L88" i="5"/>
  <c r="N90" i="5"/>
  <c r="M87" i="5"/>
  <c r="J87" i="5" s="1"/>
  <c r="O87" i="5" s="1"/>
  <c r="J59" i="5"/>
  <c r="O59" i="5" s="1"/>
  <c r="J60" i="5"/>
  <c r="O60" i="5" s="1"/>
  <c r="M88" i="5" l="1"/>
  <c r="J88" i="5" s="1"/>
  <c r="O88" i="5" s="1"/>
  <c r="N91" i="5"/>
  <c r="K89" i="5"/>
  <c r="L89" i="5"/>
  <c r="I90" i="5"/>
  <c r="K90" i="5" l="1"/>
  <c r="L90" i="5"/>
  <c r="I91" i="5"/>
  <c r="N92" i="5"/>
  <c r="M89" i="5"/>
  <c r="J89" i="5" s="1"/>
  <c r="O89" i="5" s="1"/>
  <c r="I92" i="5" l="1"/>
  <c r="K91" i="5"/>
  <c r="L91" i="5"/>
  <c r="N93" i="5"/>
  <c r="M90" i="5"/>
  <c r="J90" i="5" s="1"/>
  <c r="O90" i="5" s="1"/>
  <c r="M91" i="5" l="1"/>
  <c r="J91" i="5" s="1"/>
  <c r="O91" i="5" s="1"/>
  <c r="N94" i="5"/>
  <c r="K92" i="5"/>
  <c r="L92" i="5"/>
  <c r="I93" i="5"/>
  <c r="I94" i="5" l="1"/>
  <c r="K93" i="5"/>
  <c r="L93" i="5"/>
  <c r="N95" i="5"/>
  <c r="M92" i="5"/>
  <c r="J92" i="5" s="1"/>
  <c r="O92" i="5" s="1"/>
  <c r="N96" i="5" l="1"/>
  <c r="M93" i="5"/>
  <c r="J93" i="5" s="1"/>
  <c r="O93" i="5" s="1"/>
  <c r="K94" i="5"/>
  <c r="L94" i="5"/>
  <c r="I95" i="5"/>
  <c r="L95" i="5" l="1"/>
  <c r="I96" i="5"/>
  <c r="K95" i="5"/>
  <c r="N97" i="5"/>
  <c r="M94" i="5"/>
  <c r="J94" i="5" s="1"/>
  <c r="O94" i="5" s="1"/>
  <c r="M95" i="5" l="1"/>
  <c r="J95" i="5" s="1"/>
  <c r="O95" i="5" s="1"/>
  <c r="N98" i="5"/>
  <c r="K96" i="5"/>
  <c r="L96" i="5"/>
  <c r="I97" i="5"/>
  <c r="N99" i="5" l="1"/>
  <c r="M96" i="5"/>
  <c r="J96" i="5" s="1"/>
  <c r="O96" i="5" s="1"/>
  <c r="K97" i="5"/>
  <c r="L97" i="5"/>
  <c r="I98" i="5"/>
  <c r="I99" i="5" l="1"/>
  <c r="L98" i="5"/>
  <c r="K98" i="5"/>
  <c r="N100" i="5"/>
  <c r="M97" i="5"/>
  <c r="J97" i="5" s="1"/>
  <c r="O97" i="5" s="1"/>
  <c r="M98" i="5" l="1"/>
  <c r="J98" i="5" s="1"/>
  <c r="O98" i="5" s="1"/>
  <c r="N101" i="5"/>
  <c r="K99" i="5"/>
  <c r="L99" i="5"/>
  <c r="I100" i="5"/>
  <c r="I101" i="5" l="1"/>
  <c r="K100" i="5"/>
  <c r="L100" i="5"/>
  <c r="N102" i="5"/>
  <c r="M99" i="5"/>
  <c r="J99" i="5" s="1"/>
  <c r="O99" i="5" s="1"/>
  <c r="M100" i="5" l="1"/>
  <c r="J100" i="5" s="1"/>
  <c r="O100" i="5" s="1"/>
  <c r="N103" i="5"/>
  <c r="K101" i="5"/>
  <c r="L101" i="5"/>
  <c r="I102" i="5"/>
  <c r="K102" i="5" l="1"/>
  <c r="L102" i="5"/>
  <c r="I103" i="5"/>
  <c r="N104" i="5"/>
  <c r="M101" i="5"/>
  <c r="J101" i="5" s="1"/>
  <c r="O101" i="5" s="1"/>
  <c r="I104" i="5" l="1"/>
  <c r="K103" i="5"/>
  <c r="L103" i="5"/>
  <c r="N105" i="5"/>
  <c r="M102" i="5"/>
  <c r="J102" i="5" s="1"/>
  <c r="O102" i="5" s="1"/>
  <c r="N106" i="5" l="1"/>
  <c r="M103" i="5"/>
  <c r="J103" i="5" s="1"/>
  <c r="O103" i="5" s="1"/>
  <c r="K104" i="5"/>
  <c r="L104" i="5"/>
  <c r="I105" i="5"/>
  <c r="N107" i="5" l="1"/>
  <c r="M104" i="5"/>
  <c r="J104" i="5" s="1"/>
  <c r="O104" i="5" s="1"/>
  <c r="I106" i="5"/>
  <c r="L105" i="5"/>
  <c r="K105" i="5"/>
  <c r="K106" i="5" l="1"/>
  <c r="L106" i="5"/>
  <c r="I107" i="5"/>
  <c r="M105" i="5"/>
  <c r="J105" i="5" s="1"/>
  <c r="O105" i="5" s="1"/>
  <c r="N108" i="5"/>
  <c r="L107" i="5" l="1"/>
  <c r="I108" i="5"/>
  <c r="K107" i="5"/>
  <c r="N109" i="5"/>
  <c r="M106" i="5"/>
  <c r="J106" i="5" s="1"/>
  <c r="O106" i="5" s="1"/>
  <c r="M107" i="5" l="1"/>
  <c r="J107" i="5" s="1"/>
  <c r="O107" i="5" s="1"/>
  <c r="N110" i="5"/>
  <c r="K108" i="5"/>
  <c r="L108" i="5"/>
  <c r="I109" i="5"/>
  <c r="K109" i="5" l="1"/>
  <c r="L109" i="5"/>
  <c r="I110" i="5"/>
  <c r="N111" i="5"/>
  <c r="M108" i="5"/>
  <c r="J108" i="5" s="1"/>
  <c r="O108" i="5" s="1"/>
  <c r="I111" i="5" l="1"/>
  <c r="K110" i="5"/>
  <c r="L110" i="5"/>
  <c r="N112" i="5"/>
  <c r="M109" i="5"/>
  <c r="J109" i="5" s="1"/>
  <c r="O109" i="5" s="1"/>
  <c r="M110" i="5" l="1"/>
  <c r="J110" i="5" s="1"/>
  <c r="O110" i="5" s="1"/>
  <c r="N113" i="5"/>
  <c r="K111" i="5"/>
  <c r="L111" i="5"/>
  <c r="I112" i="5"/>
  <c r="N114" i="5" l="1"/>
  <c r="M111" i="5"/>
  <c r="J111" i="5" s="1"/>
  <c r="O111" i="5" s="1"/>
  <c r="I113" i="5"/>
  <c r="K112" i="5"/>
  <c r="L112" i="5"/>
  <c r="M112" i="5" l="1"/>
  <c r="J112" i="5" s="1"/>
  <c r="O112" i="5" s="1"/>
  <c r="N115" i="5"/>
  <c r="K113" i="5"/>
  <c r="L113" i="5"/>
  <c r="I114" i="5"/>
  <c r="K114" i="5" l="1"/>
  <c r="L114" i="5"/>
  <c r="I115" i="5"/>
  <c r="N116" i="5"/>
  <c r="M113" i="5"/>
  <c r="J113" i="5" s="1"/>
  <c r="O113" i="5" s="1"/>
  <c r="I116" i="5" l="1"/>
  <c r="K115" i="5"/>
  <c r="L115" i="5"/>
  <c r="N117" i="5"/>
  <c r="M114" i="5"/>
  <c r="J114" i="5" s="1"/>
  <c r="O114" i="5" s="1"/>
  <c r="N118" i="5" l="1"/>
  <c r="M115" i="5"/>
  <c r="J115" i="5" s="1"/>
  <c r="O115" i="5" s="1"/>
  <c r="K116" i="5"/>
  <c r="L116" i="5"/>
  <c r="I117" i="5"/>
  <c r="I118" i="5" l="1"/>
  <c r="L117" i="5"/>
  <c r="K117" i="5"/>
  <c r="N119" i="5"/>
  <c r="M116" i="5"/>
  <c r="J116" i="5" s="1"/>
  <c r="O116" i="5" s="1"/>
  <c r="M117" i="5" l="1"/>
  <c r="J117" i="5" s="1"/>
  <c r="O117" i="5" s="1"/>
  <c r="N120" i="5"/>
  <c r="K118" i="5"/>
  <c r="L118" i="5"/>
  <c r="I119" i="5"/>
  <c r="L119" i="5" l="1"/>
  <c r="I120" i="5"/>
  <c r="K119" i="5"/>
  <c r="N121" i="5"/>
  <c r="M118" i="5"/>
  <c r="J118" i="5" s="1"/>
  <c r="O118" i="5" s="1"/>
  <c r="M119" i="5" l="1"/>
  <c r="J119" i="5" s="1"/>
  <c r="O119" i="5" s="1"/>
  <c r="N122" i="5"/>
  <c r="K120" i="5"/>
  <c r="I121" i="5"/>
  <c r="L120" i="5"/>
  <c r="K121" i="5" l="1"/>
  <c r="L121" i="5"/>
  <c r="I122" i="5"/>
  <c r="N123" i="5"/>
  <c r="M120" i="5"/>
  <c r="J120" i="5" s="1"/>
  <c r="O120" i="5" s="1"/>
  <c r="I123" i="5" l="1"/>
  <c r="K122" i="5"/>
  <c r="L122" i="5"/>
  <c r="N124" i="5"/>
  <c r="M121" i="5"/>
  <c r="J121" i="5" s="1"/>
  <c r="O121" i="5" s="1"/>
  <c r="M122" i="5" l="1"/>
  <c r="J122" i="5" s="1"/>
  <c r="O122" i="5" s="1"/>
  <c r="N125" i="5"/>
  <c r="K123" i="5"/>
  <c r="L123" i="5"/>
  <c r="I124" i="5"/>
  <c r="N126" i="5" l="1"/>
  <c r="M123" i="5"/>
  <c r="J123" i="5" s="1"/>
  <c r="O123" i="5" s="1"/>
  <c r="I125" i="5"/>
  <c r="K124" i="5"/>
  <c r="L124" i="5"/>
  <c r="M124" i="5" l="1"/>
  <c r="J124" i="5" s="1"/>
  <c r="O124" i="5" s="1"/>
  <c r="N127" i="5"/>
  <c r="K125" i="5"/>
  <c r="L125" i="5"/>
  <c r="I126" i="5"/>
  <c r="K126" i="5" l="1"/>
  <c r="L126" i="5"/>
  <c r="I127" i="5"/>
  <c r="N128" i="5"/>
  <c r="M125" i="5"/>
  <c r="J125" i="5" s="1"/>
  <c r="O125" i="5" s="1"/>
  <c r="I128" i="5" l="1"/>
  <c r="K127" i="5"/>
  <c r="L127" i="5"/>
  <c r="N129" i="5"/>
  <c r="M126" i="5"/>
  <c r="J126" i="5" s="1"/>
  <c r="O126" i="5" s="1"/>
  <c r="M127" i="5" l="1"/>
  <c r="J127" i="5" s="1"/>
  <c r="O127" i="5" s="1"/>
  <c r="N130" i="5"/>
  <c r="K128" i="5"/>
  <c r="L128" i="5"/>
  <c r="I129" i="5"/>
  <c r="I130" i="5" l="1"/>
  <c r="L129" i="5"/>
  <c r="K129" i="5"/>
  <c r="N131" i="5"/>
  <c r="M128" i="5"/>
  <c r="J128" i="5" s="1"/>
  <c r="O128" i="5" s="1"/>
  <c r="N132" i="5" l="1"/>
  <c r="M129" i="5"/>
  <c r="J129" i="5" s="1"/>
  <c r="O129" i="5" s="1"/>
  <c r="K130" i="5"/>
  <c r="L130" i="5"/>
  <c r="I131" i="5"/>
  <c r="N133" i="5" l="1"/>
  <c r="M130" i="5"/>
  <c r="J130" i="5" s="1"/>
  <c r="O130" i="5" s="1"/>
  <c r="L131" i="5"/>
  <c r="I132" i="5"/>
  <c r="K131" i="5"/>
  <c r="M131" i="5" l="1"/>
  <c r="J131" i="5" s="1"/>
  <c r="O131" i="5" s="1"/>
  <c r="N134" i="5"/>
  <c r="K132" i="5"/>
  <c r="L132" i="5"/>
  <c r="I133" i="5"/>
  <c r="N135" i="5" l="1"/>
  <c r="M132" i="5"/>
  <c r="J132" i="5" s="1"/>
  <c r="O132" i="5" s="1"/>
  <c r="K133" i="5"/>
  <c r="L133" i="5"/>
  <c r="I134" i="5"/>
  <c r="I135" i="5" l="1"/>
  <c r="K134" i="5"/>
  <c r="L134" i="5"/>
  <c r="N136" i="5"/>
  <c r="M133" i="5"/>
  <c r="J133" i="5" s="1"/>
  <c r="O133" i="5" s="1"/>
  <c r="M134" i="5" l="1"/>
  <c r="J134" i="5" s="1"/>
  <c r="O134" i="5" s="1"/>
  <c r="N137" i="5"/>
  <c r="K135" i="5"/>
  <c r="L135" i="5"/>
  <c r="I136" i="5"/>
  <c r="N138" i="5" l="1"/>
  <c r="M135" i="5"/>
  <c r="J135" i="5" s="1"/>
  <c r="O135" i="5" s="1"/>
  <c r="I137" i="5"/>
  <c r="K136" i="5"/>
  <c r="L136" i="5"/>
  <c r="K137" i="5" l="1"/>
  <c r="L137" i="5"/>
  <c r="I138" i="5"/>
  <c r="M136" i="5"/>
  <c r="J136" i="5" s="1"/>
  <c r="O136" i="5" s="1"/>
  <c r="N139" i="5"/>
  <c r="K138" i="5" l="1"/>
  <c r="L138" i="5"/>
  <c r="I139" i="5"/>
  <c r="N140" i="5"/>
  <c r="M137" i="5"/>
  <c r="J137" i="5" s="1"/>
  <c r="O137" i="5" s="1"/>
  <c r="I140" i="5" l="1"/>
  <c r="K139" i="5"/>
  <c r="L139" i="5"/>
  <c r="N141" i="5"/>
  <c r="M138" i="5"/>
  <c r="J138" i="5" s="1"/>
  <c r="O138" i="5" s="1"/>
  <c r="N142" i="5" l="1"/>
  <c r="M139" i="5"/>
  <c r="J139" i="5" s="1"/>
  <c r="O139" i="5" s="1"/>
  <c r="K140" i="5"/>
  <c r="L140" i="5"/>
  <c r="I141" i="5"/>
  <c r="N143" i="5" l="1"/>
  <c r="M140" i="5"/>
  <c r="J140" i="5" s="1"/>
  <c r="O140" i="5" s="1"/>
  <c r="I142" i="5"/>
  <c r="L141" i="5"/>
  <c r="K141" i="5"/>
  <c r="M141" i="5" l="1"/>
  <c r="J141" i="5" s="1"/>
  <c r="O141" i="5" s="1"/>
  <c r="N144" i="5"/>
  <c r="K142" i="5"/>
  <c r="L142" i="5"/>
  <c r="I143" i="5"/>
  <c r="N145" i="5" l="1"/>
  <c r="M142" i="5"/>
  <c r="J142" i="5" s="1"/>
  <c r="O142" i="5" s="1"/>
  <c r="L143" i="5"/>
  <c r="I144" i="5"/>
  <c r="K143" i="5"/>
  <c r="M143" i="5" l="1"/>
  <c r="J143" i="5" s="1"/>
  <c r="O143" i="5" s="1"/>
  <c r="N146" i="5"/>
  <c r="K144" i="5"/>
  <c r="L144" i="5"/>
  <c r="I145" i="5"/>
  <c r="K145" i="5" l="1"/>
  <c r="L145" i="5"/>
  <c r="I146" i="5"/>
  <c r="N147" i="5"/>
  <c r="M144" i="5"/>
  <c r="J144" i="5" s="1"/>
  <c r="O144" i="5" s="1"/>
  <c r="I147" i="5" l="1"/>
  <c r="L146" i="5"/>
  <c r="K146" i="5"/>
  <c r="N148" i="5"/>
  <c r="M145" i="5"/>
  <c r="J145" i="5" s="1"/>
  <c r="O145" i="5" s="1"/>
  <c r="M146" i="5" l="1"/>
  <c r="J146" i="5" s="1"/>
  <c r="O146" i="5" s="1"/>
  <c r="N149" i="5"/>
  <c r="K147" i="5"/>
  <c r="L147" i="5"/>
  <c r="I148" i="5"/>
  <c r="N150" i="5" l="1"/>
  <c r="M147" i="5"/>
  <c r="J147" i="5" s="1"/>
  <c r="O147" i="5" s="1"/>
  <c r="I149" i="5"/>
  <c r="K148" i="5"/>
  <c r="L148" i="5"/>
  <c r="M148" i="5" l="1"/>
  <c r="J148" i="5" s="1"/>
  <c r="O148" i="5" s="1"/>
  <c r="N151" i="5"/>
  <c r="K149" i="5"/>
  <c r="L149" i="5"/>
  <c r="I150" i="5"/>
  <c r="N152" i="5" l="1"/>
  <c r="M149" i="5"/>
  <c r="J149" i="5" s="1"/>
  <c r="O149" i="5" s="1"/>
  <c r="K150" i="5"/>
  <c r="L150" i="5"/>
  <c r="I151" i="5"/>
  <c r="I152" i="5" l="1"/>
  <c r="K151" i="5"/>
  <c r="L151" i="5"/>
  <c r="N153" i="5"/>
  <c r="M150" i="5"/>
  <c r="J150" i="5" s="1"/>
  <c r="O150" i="5" s="1"/>
  <c r="N154" i="5" l="1"/>
  <c r="M151" i="5"/>
  <c r="J151" i="5" s="1"/>
  <c r="O151" i="5" s="1"/>
  <c r="K152" i="5"/>
  <c r="L152" i="5"/>
  <c r="I153" i="5"/>
  <c r="I154" i="5" l="1"/>
  <c r="L153" i="5"/>
  <c r="K153" i="5"/>
  <c r="N155" i="5"/>
  <c r="M152" i="5"/>
  <c r="J152" i="5" s="1"/>
  <c r="O152" i="5" s="1"/>
  <c r="M153" i="5" l="1"/>
  <c r="J153" i="5" s="1"/>
  <c r="O153" i="5" s="1"/>
  <c r="N156" i="5"/>
  <c r="K154" i="5"/>
  <c r="L154" i="5"/>
  <c r="I155" i="5"/>
  <c r="L155" i="5" l="1"/>
  <c r="I156" i="5"/>
  <c r="K155" i="5"/>
  <c r="N157" i="5"/>
  <c r="M154" i="5"/>
  <c r="J154" i="5" s="1"/>
  <c r="O154" i="5" s="1"/>
  <c r="M155" i="5" l="1"/>
  <c r="J155" i="5" s="1"/>
  <c r="O155" i="5" s="1"/>
  <c r="N158" i="5"/>
  <c r="K156" i="5"/>
  <c r="I157" i="5"/>
  <c r="L156" i="5"/>
  <c r="K157" i="5" l="1"/>
  <c r="L157" i="5"/>
  <c r="I158" i="5"/>
  <c r="N159" i="5"/>
  <c r="M156" i="5"/>
  <c r="J156" i="5" s="1"/>
  <c r="O156" i="5" s="1"/>
  <c r="I159" i="5" l="1"/>
  <c r="K158" i="5"/>
  <c r="L158" i="5"/>
  <c r="N160" i="5"/>
  <c r="M157" i="5"/>
  <c r="J157" i="5" s="1"/>
  <c r="O157" i="5" s="1"/>
  <c r="M158" i="5" l="1"/>
  <c r="J158" i="5" s="1"/>
  <c r="O158" i="5" s="1"/>
  <c r="N161" i="5"/>
  <c r="K159" i="5"/>
  <c r="L159" i="5"/>
  <c r="I160" i="5"/>
  <c r="N162" i="5" l="1"/>
  <c r="M159" i="5"/>
  <c r="J159" i="5" s="1"/>
  <c r="O159" i="5" s="1"/>
  <c r="I161" i="5"/>
  <c r="K160" i="5"/>
  <c r="L160" i="5"/>
  <c r="M160" i="5" l="1"/>
  <c r="J160" i="5" s="1"/>
  <c r="O160" i="5" s="1"/>
  <c r="N163" i="5"/>
  <c r="K161" i="5"/>
  <c r="L161" i="5"/>
  <c r="I162" i="5"/>
  <c r="K162" i="5" l="1"/>
  <c r="L162" i="5"/>
  <c r="I163" i="5"/>
  <c r="N164" i="5"/>
  <c r="M161" i="5"/>
  <c r="J161" i="5" s="1"/>
  <c r="O161" i="5" s="1"/>
  <c r="I164" i="5" l="1"/>
  <c r="K163" i="5"/>
  <c r="L163" i="5"/>
  <c r="N165" i="5"/>
  <c r="M162" i="5"/>
  <c r="J162" i="5" s="1"/>
  <c r="O162" i="5" s="1"/>
  <c r="M163" i="5" l="1"/>
  <c r="J163" i="5" s="1"/>
  <c r="O163" i="5" s="1"/>
  <c r="N166" i="5"/>
  <c r="K164" i="5"/>
  <c r="L164" i="5"/>
  <c r="I165" i="5"/>
  <c r="I166" i="5" l="1"/>
  <c r="L165" i="5"/>
  <c r="K165" i="5"/>
  <c r="N167" i="5"/>
  <c r="M164" i="5"/>
  <c r="J164" i="5" s="1"/>
  <c r="O164" i="5" s="1"/>
  <c r="N168" i="5" l="1"/>
  <c r="M165" i="5"/>
  <c r="J165" i="5" s="1"/>
  <c r="O165" i="5" s="1"/>
  <c r="K166" i="5"/>
  <c r="L166" i="5"/>
  <c r="I167" i="5"/>
  <c r="L167" i="5" l="1"/>
  <c r="I168" i="5"/>
  <c r="K167" i="5"/>
  <c r="N169" i="5"/>
  <c r="M166" i="5"/>
  <c r="J166" i="5" s="1"/>
  <c r="O166" i="5" s="1"/>
  <c r="M167" i="5" l="1"/>
  <c r="J167" i="5" s="1"/>
  <c r="O167" i="5" s="1"/>
  <c r="N170" i="5"/>
  <c r="K168" i="5"/>
  <c r="L168" i="5"/>
  <c r="I169" i="5"/>
  <c r="N171" i="5" l="1"/>
  <c r="M168" i="5"/>
  <c r="J168" i="5" s="1"/>
  <c r="O168" i="5" s="1"/>
  <c r="K169" i="5"/>
  <c r="L169" i="5"/>
  <c r="I170" i="5"/>
  <c r="N172" i="5" l="1"/>
  <c r="M169" i="5"/>
  <c r="J169" i="5" s="1"/>
  <c r="O169" i="5" s="1"/>
  <c r="I171" i="5"/>
  <c r="K170" i="5"/>
  <c r="L170" i="5"/>
  <c r="K171" i="5" l="1"/>
  <c r="I172" i="5"/>
  <c r="L171" i="5"/>
  <c r="M170" i="5"/>
  <c r="J170" i="5" s="1"/>
  <c r="O170" i="5" s="1"/>
  <c r="N173" i="5"/>
  <c r="I173" i="5" l="1"/>
  <c r="K172" i="5"/>
  <c r="L172" i="5"/>
  <c r="N174" i="5"/>
  <c r="M171" i="5"/>
  <c r="J171" i="5" s="1"/>
  <c r="O171" i="5" s="1"/>
  <c r="M172" i="5" l="1"/>
  <c r="J172" i="5" s="1"/>
  <c r="O172" i="5" s="1"/>
  <c r="N175" i="5"/>
  <c r="L173" i="5"/>
  <c r="I174" i="5"/>
  <c r="K173" i="5"/>
  <c r="M173" i="5" l="1"/>
  <c r="J173" i="5" s="1"/>
  <c r="O173" i="5" s="1"/>
  <c r="N176" i="5"/>
  <c r="K174" i="5"/>
  <c r="L174" i="5"/>
  <c r="I175" i="5"/>
  <c r="I176" i="5" l="1"/>
  <c r="K175" i="5"/>
  <c r="L175" i="5"/>
  <c r="N177" i="5"/>
  <c r="M174" i="5"/>
  <c r="J174" i="5" s="1"/>
  <c r="O174" i="5" s="1"/>
  <c r="M175" i="5" l="1"/>
  <c r="J175" i="5" s="1"/>
  <c r="O175" i="5" s="1"/>
  <c r="N178" i="5"/>
  <c r="L176" i="5"/>
  <c r="K176" i="5"/>
  <c r="I177" i="5"/>
  <c r="L177" i="5" l="1"/>
  <c r="K177" i="5"/>
  <c r="I178" i="5"/>
  <c r="M176" i="5"/>
  <c r="J176" i="5" s="1"/>
  <c r="O176" i="5" s="1"/>
  <c r="N179" i="5"/>
  <c r="N180" i="5" l="1"/>
  <c r="M177" i="5"/>
  <c r="J177" i="5" s="1"/>
  <c r="O177" i="5" s="1"/>
  <c r="K178" i="5"/>
  <c r="L178" i="5"/>
  <c r="I179" i="5"/>
  <c r="L179" i="5" l="1"/>
  <c r="K179" i="5"/>
  <c r="I180" i="5"/>
  <c r="M178" i="5"/>
  <c r="J178" i="5" s="1"/>
  <c r="O178" i="5" s="1"/>
  <c r="N181" i="5"/>
  <c r="K180" i="5" l="1"/>
  <c r="I181" i="5"/>
  <c r="L180" i="5"/>
  <c r="M179" i="5"/>
  <c r="J179" i="5" s="1"/>
  <c r="O179" i="5" s="1"/>
  <c r="N182" i="5"/>
  <c r="K181" i="5" l="1"/>
  <c r="I182" i="5"/>
  <c r="L181" i="5"/>
  <c r="N183" i="5"/>
  <c r="M180" i="5"/>
  <c r="J180" i="5" s="1"/>
  <c r="O180" i="5" s="1"/>
  <c r="I183" i="5" l="1"/>
  <c r="K182" i="5"/>
  <c r="L182" i="5"/>
  <c r="N184" i="5"/>
  <c r="M181" i="5"/>
  <c r="J181" i="5" s="1"/>
  <c r="O181" i="5" s="1"/>
  <c r="M182" i="5" l="1"/>
  <c r="J182" i="5" s="1"/>
  <c r="O182" i="5" s="1"/>
  <c r="N185" i="5"/>
  <c r="K183" i="5"/>
  <c r="I184" i="5"/>
  <c r="L183" i="5"/>
  <c r="N186" i="5" l="1"/>
  <c r="M183" i="5"/>
  <c r="J183" i="5" s="1"/>
  <c r="O183" i="5" s="1"/>
  <c r="I185" i="5"/>
  <c r="K184" i="5"/>
  <c r="L184" i="5"/>
  <c r="M184" i="5" l="1"/>
  <c r="J184" i="5" s="1"/>
  <c r="O184" i="5" s="1"/>
  <c r="N187" i="5"/>
  <c r="L185" i="5"/>
  <c r="I186" i="5"/>
  <c r="K185" i="5"/>
  <c r="M185" i="5" l="1"/>
  <c r="J185" i="5" s="1"/>
  <c r="O185" i="5" s="1"/>
  <c r="N188" i="5"/>
  <c r="K186" i="5"/>
  <c r="L186" i="5"/>
  <c r="I187" i="5"/>
  <c r="I188" i="5" l="1"/>
  <c r="K187" i="5"/>
  <c r="L187" i="5"/>
  <c r="N189" i="5"/>
  <c r="M186" i="5"/>
  <c r="J186" i="5" s="1"/>
  <c r="O186" i="5" s="1"/>
  <c r="M187" i="5" l="1"/>
  <c r="J187" i="5" s="1"/>
  <c r="O187" i="5" s="1"/>
  <c r="N190" i="5"/>
  <c r="L188" i="5"/>
  <c r="K188" i="5"/>
  <c r="I189" i="5"/>
  <c r="M188" i="5" l="1"/>
  <c r="J188" i="5" s="1"/>
  <c r="O188" i="5" s="1"/>
  <c r="N191" i="5"/>
  <c r="L189" i="5"/>
  <c r="I190" i="5"/>
  <c r="K189" i="5"/>
  <c r="N192" i="5" l="1"/>
  <c r="M189" i="5"/>
  <c r="J189" i="5" s="1"/>
  <c r="O189" i="5" s="1"/>
  <c r="K190" i="5"/>
  <c r="L190" i="5"/>
  <c r="I191" i="5"/>
  <c r="M190" i="5" l="1"/>
  <c r="J190" i="5" s="1"/>
  <c r="O190" i="5" s="1"/>
  <c r="N193" i="5"/>
  <c r="L191" i="5"/>
  <c r="K191" i="5"/>
  <c r="I192" i="5"/>
  <c r="M191" i="5" l="1"/>
  <c r="J191" i="5" s="1"/>
  <c r="O191" i="5" s="1"/>
  <c r="N194" i="5"/>
  <c r="K192" i="5"/>
  <c r="I193" i="5"/>
  <c r="L192" i="5"/>
  <c r="I194" i="5" l="1"/>
  <c r="K193" i="5"/>
  <c r="L193" i="5"/>
  <c r="N195" i="5"/>
  <c r="M192" i="5"/>
  <c r="J192" i="5" s="1"/>
  <c r="O192" i="5" s="1"/>
  <c r="M193" i="5" l="1"/>
  <c r="J193" i="5" s="1"/>
  <c r="O193" i="5" s="1"/>
  <c r="N196" i="5"/>
  <c r="K194" i="5"/>
  <c r="L194" i="5"/>
  <c r="I195" i="5"/>
  <c r="K195" i="5" l="1"/>
  <c r="L195" i="5"/>
  <c r="I196" i="5"/>
  <c r="M194" i="5"/>
  <c r="J194" i="5" s="1"/>
  <c r="O194" i="5" s="1"/>
  <c r="N197" i="5"/>
  <c r="I197" i="5" l="1"/>
  <c r="K196" i="5"/>
  <c r="L196" i="5"/>
  <c r="N198" i="5"/>
  <c r="M195" i="5"/>
  <c r="J195" i="5" s="1"/>
  <c r="O195" i="5" s="1"/>
  <c r="M196" i="5" l="1"/>
  <c r="J196" i="5" s="1"/>
  <c r="O196" i="5" s="1"/>
  <c r="N199" i="5"/>
  <c r="L197" i="5"/>
  <c r="I198" i="5"/>
  <c r="K197" i="5"/>
  <c r="K198" i="5" l="1"/>
  <c r="L198" i="5"/>
  <c r="I199" i="5"/>
  <c r="N200" i="5"/>
  <c r="M197" i="5"/>
  <c r="J197" i="5" s="1"/>
  <c r="O197" i="5" s="1"/>
  <c r="I200" i="5" l="1"/>
  <c r="K199" i="5"/>
  <c r="L199" i="5"/>
  <c r="N201" i="5"/>
  <c r="M198" i="5"/>
  <c r="J198" i="5" s="1"/>
  <c r="O198" i="5" s="1"/>
  <c r="M199" i="5" l="1"/>
  <c r="J199" i="5" s="1"/>
  <c r="O199" i="5" s="1"/>
  <c r="N202" i="5"/>
  <c r="L200" i="5"/>
  <c r="K200" i="5"/>
  <c r="I201" i="5"/>
  <c r="L201" i="5" l="1"/>
  <c r="K201" i="5"/>
  <c r="I202" i="5"/>
  <c r="M200" i="5"/>
  <c r="J200" i="5" s="1"/>
  <c r="O200" i="5" s="1"/>
  <c r="N203" i="5"/>
  <c r="I203" i="5" l="1"/>
  <c r="K202" i="5"/>
  <c r="L202" i="5"/>
  <c r="M201" i="5"/>
  <c r="J201" i="5" s="1"/>
  <c r="O201" i="5" s="1"/>
  <c r="N204" i="5"/>
  <c r="M202" i="5" l="1"/>
  <c r="J202" i="5" s="1"/>
  <c r="O202" i="5" s="1"/>
  <c r="N205" i="5"/>
  <c r="L203" i="5"/>
  <c r="K203" i="5"/>
  <c r="I204" i="5"/>
  <c r="K204" i="5" l="1"/>
  <c r="L204" i="5"/>
  <c r="I205" i="5"/>
  <c r="M203" i="5"/>
  <c r="J203" i="5" s="1"/>
  <c r="O203" i="5" s="1"/>
  <c r="N206" i="5"/>
  <c r="I206" i="5" l="1"/>
  <c r="K205" i="5"/>
  <c r="L205" i="5"/>
  <c r="N207" i="5"/>
  <c r="M204" i="5"/>
  <c r="J204" i="5" s="1"/>
  <c r="O204" i="5" s="1"/>
  <c r="M205" i="5" l="1"/>
  <c r="J205" i="5" s="1"/>
  <c r="O205" i="5" s="1"/>
  <c r="N208" i="5"/>
  <c r="K206" i="5"/>
  <c r="I207" i="5"/>
  <c r="L206" i="5"/>
  <c r="M206" i="5" l="1"/>
  <c r="J206" i="5" s="1"/>
  <c r="O206" i="5" s="1"/>
  <c r="N209" i="5"/>
  <c r="L207" i="5"/>
  <c r="I208" i="5"/>
  <c r="K207" i="5"/>
  <c r="M207" i="5" l="1"/>
  <c r="J207" i="5" s="1"/>
  <c r="O207" i="5" s="1"/>
  <c r="N210" i="5"/>
  <c r="K208" i="5"/>
  <c r="I209" i="5"/>
  <c r="L208" i="5"/>
  <c r="K209" i="5" l="1"/>
  <c r="L209" i="5"/>
  <c r="I210" i="5"/>
  <c r="N211" i="5"/>
  <c r="M208" i="5"/>
  <c r="J208" i="5" s="1"/>
  <c r="O208" i="5" s="1"/>
  <c r="I211" i="5" l="1"/>
  <c r="L210" i="5"/>
  <c r="K210" i="5"/>
  <c r="N212" i="5"/>
  <c r="M209" i="5"/>
  <c r="J209" i="5" s="1"/>
  <c r="O209" i="5" s="1"/>
  <c r="M210" i="5" l="1"/>
  <c r="J210" i="5" s="1"/>
  <c r="O210" i="5" s="1"/>
  <c r="N213" i="5"/>
  <c r="K211" i="5"/>
  <c r="L211" i="5"/>
  <c r="I212" i="5"/>
  <c r="I213" i="5" l="1"/>
  <c r="L212" i="5"/>
  <c r="K212" i="5"/>
  <c r="N214" i="5"/>
  <c r="M211" i="5"/>
  <c r="J211" i="5" s="1"/>
  <c r="O211" i="5" s="1"/>
  <c r="N215" i="5" l="1"/>
  <c r="M212" i="5"/>
  <c r="J212" i="5" s="1"/>
  <c r="O212" i="5" s="1"/>
  <c r="K213" i="5"/>
  <c r="L213" i="5"/>
  <c r="I214" i="5"/>
  <c r="L214" i="5" l="1"/>
  <c r="I215" i="5"/>
  <c r="K214" i="5"/>
  <c r="N216" i="5"/>
  <c r="M213" i="5"/>
  <c r="J213" i="5" s="1"/>
  <c r="O213" i="5" s="1"/>
  <c r="M214" i="5" l="1"/>
  <c r="J214" i="5" s="1"/>
  <c r="O214" i="5" s="1"/>
  <c r="N217" i="5"/>
  <c r="K215" i="5"/>
  <c r="I216" i="5"/>
  <c r="L215" i="5"/>
  <c r="K216" i="5" l="1"/>
  <c r="L216" i="5"/>
  <c r="I217" i="5"/>
  <c r="N218" i="5"/>
  <c r="M215" i="5"/>
  <c r="J215" i="5" s="1"/>
  <c r="O215" i="5" s="1"/>
  <c r="I218" i="5" l="1"/>
  <c r="K217" i="5"/>
  <c r="L217" i="5"/>
  <c r="N219" i="5"/>
  <c r="M216" i="5"/>
  <c r="J216" i="5" s="1"/>
  <c r="O216" i="5" s="1"/>
  <c r="M217" i="5" l="1"/>
  <c r="J217" i="5" s="1"/>
  <c r="O217" i="5" s="1"/>
  <c r="N220" i="5"/>
  <c r="K218" i="5"/>
  <c r="L218" i="5"/>
  <c r="I219" i="5"/>
  <c r="L219" i="5" l="1"/>
  <c r="K219" i="5"/>
  <c r="I220" i="5"/>
  <c r="M218" i="5"/>
  <c r="J218" i="5" s="1"/>
  <c r="O218" i="5" s="1"/>
  <c r="N221" i="5"/>
  <c r="K220" i="5" l="1"/>
  <c r="L220" i="5"/>
  <c r="I221" i="5"/>
  <c r="M219" i="5"/>
  <c r="J219" i="5" s="1"/>
  <c r="O219" i="5" s="1"/>
  <c r="N222" i="5"/>
  <c r="K221" i="5" l="1"/>
  <c r="L221" i="5"/>
  <c r="I222" i="5"/>
  <c r="N223" i="5"/>
  <c r="M220" i="5"/>
  <c r="J220" i="5" s="1"/>
  <c r="O220" i="5" s="1"/>
  <c r="I223" i="5" l="1"/>
  <c r="L222" i="5"/>
  <c r="K222" i="5"/>
  <c r="M221" i="5"/>
  <c r="J221" i="5" s="1"/>
  <c r="O221" i="5" s="1"/>
  <c r="N224" i="5"/>
  <c r="N225" i="5" l="1"/>
  <c r="M222" i="5"/>
  <c r="J222" i="5" s="1"/>
  <c r="O222" i="5" s="1"/>
  <c r="K223" i="5"/>
  <c r="L223" i="5"/>
  <c r="I224" i="5"/>
  <c r="I225" i="5" l="1"/>
  <c r="K224" i="5"/>
  <c r="L224" i="5"/>
  <c r="N226" i="5"/>
  <c r="M223" i="5"/>
  <c r="J223" i="5" s="1"/>
  <c r="O223" i="5" s="1"/>
  <c r="N227" i="5" l="1"/>
  <c r="M224" i="5"/>
  <c r="J224" i="5" s="1"/>
  <c r="O224" i="5" s="1"/>
  <c r="L225" i="5"/>
  <c r="K225" i="5"/>
  <c r="I226" i="5"/>
  <c r="I227" i="5" l="1"/>
  <c r="K226" i="5"/>
  <c r="L226" i="5"/>
  <c r="M225" i="5"/>
  <c r="J225" i="5" s="1"/>
  <c r="O225" i="5" s="1"/>
  <c r="N228" i="5"/>
  <c r="M226" i="5" l="1"/>
  <c r="J226" i="5" s="1"/>
  <c r="O226" i="5" s="1"/>
  <c r="N229" i="5"/>
  <c r="I228" i="5"/>
  <c r="K227" i="5"/>
  <c r="L227" i="5"/>
  <c r="K228" i="5" l="1"/>
  <c r="L228" i="5"/>
  <c r="I229" i="5"/>
  <c r="M227" i="5"/>
  <c r="J227" i="5" s="1"/>
  <c r="O227" i="5" s="1"/>
  <c r="N230" i="5"/>
  <c r="I230" i="5" l="1"/>
  <c r="K229" i="5"/>
  <c r="L229" i="5"/>
  <c r="N231" i="5"/>
  <c r="M228" i="5"/>
  <c r="J228" i="5" s="1"/>
  <c r="O228" i="5" s="1"/>
  <c r="N232" i="5" l="1"/>
  <c r="M229" i="5"/>
  <c r="J229" i="5" s="1"/>
  <c r="O229" i="5" s="1"/>
  <c r="I231" i="5"/>
  <c r="K230" i="5"/>
  <c r="L230" i="5"/>
  <c r="I232" i="5" l="1"/>
  <c r="L231" i="5"/>
  <c r="K231" i="5"/>
  <c r="M230" i="5"/>
  <c r="J230" i="5" s="1"/>
  <c r="O230" i="5" s="1"/>
  <c r="N233" i="5"/>
  <c r="N234" i="5" l="1"/>
  <c r="M231" i="5"/>
  <c r="J231" i="5" s="1"/>
  <c r="O231" i="5" s="1"/>
  <c r="K232" i="5"/>
  <c r="I233" i="5"/>
  <c r="L232" i="5"/>
  <c r="N235" i="5" l="1"/>
  <c r="M232" i="5"/>
  <c r="J232" i="5" s="1"/>
  <c r="O232" i="5" s="1"/>
  <c r="L233" i="5"/>
  <c r="I234" i="5"/>
  <c r="K233" i="5"/>
  <c r="M233" i="5" l="1"/>
  <c r="J233" i="5" s="1"/>
  <c r="O233" i="5" s="1"/>
  <c r="N236" i="5"/>
  <c r="K234" i="5"/>
  <c r="L234" i="5"/>
  <c r="I235" i="5"/>
  <c r="M234" i="5" l="1"/>
  <c r="J234" i="5" s="1"/>
  <c r="O234" i="5" s="1"/>
  <c r="N237" i="5"/>
  <c r="K235" i="5"/>
  <c r="I236" i="5"/>
  <c r="L235" i="5"/>
  <c r="I237" i="5" l="1"/>
  <c r="K236" i="5"/>
  <c r="L236" i="5"/>
  <c r="N238" i="5"/>
  <c r="M235" i="5"/>
  <c r="J235" i="5" s="1"/>
  <c r="O235" i="5" s="1"/>
  <c r="M236" i="5" l="1"/>
  <c r="J236" i="5" s="1"/>
  <c r="O236" i="5" s="1"/>
  <c r="N239" i="5"/>
  <c r="I238" i="5"/>
  <c r="K237" i="5"/>
  <c r="L237" i="5"/>
  <c r="M237" i="5" l="1"/>
  <c r="J237" i="5" s="1"/>
  <c r="O237" i="5" s="1"/>
  <c r="N240" i="5"/>
  <c r="K238" i="5"/>
  <c r="L238" i="5"/>
  <c r="I239" i="5"/>
  <c r="I240" i="5" l="1"/>
  <c r="L239" i="5"/>
  <c r="K239" i="5"/>
  <c r="M238" i="5"/>
  <c r="J238" i="5" s="1"/>
  <c r="O238" i="5" s="1"/>
  <c r="N241" i="5"/>
  <c r="M239" i="5" l="1"/>
  <c r="J239" i="5" s="1"/>
  <c r="O239" i="5" s="1"/>
  <c r="N242" i="5"/>
  <c r="K240" i="5"/>
  <c r="L240" i="5"/>
  <c r="I241" i="5"/>
  <c r="I242" i="5" l="1"/>
  <c r="K241" i="5"/>
  <c r="L241" i="5"/>
  <c r="N243" i="5"/>
  <c r="M240" i="5"/>
  <c r="J240" i="5" s="1"/>
  <c r="O240" i="5" s="1"/>
  <c r="N244" i="5" l="1"/>
  <c r="M241" i="5"/>
  <c r="J241" i="5" s="1"/>
  <c r="O241" i="5" s="1"/>
  <c r="K242" i="5"/>
  <c r="L242" i="5"/>
  <c r="I243" i="5"/>
  <c r="L243" i="5" l="1"/>
  <c r="K243" i="5"/>
  <c r="I244" i="5"/>
  <c r="M242" i="5"/>
  <c r="J242" i="5" s="1"/>
  <c r="O242" i="5" s="1"/>
  <c r="N245" i="5"/>
  <c r="K244" i="5" l="1"/>
  <c r="L244" i="5"/>
  <c r="I245" i="5"/>
  <c r="M243" i="5"/>
  <c r="J243" i="5" s="1"/>
  <c r="O243" i="5" s="1"/>
  <c r="N246" i="5"/>
  <c r="L245" i="5" l="1"/>
  <c r="K245" i="5"/>
  <c r="I246" i="5"/>
  <c r="N247" i="5"/>
  <c r="M244" i="5"/>
  <c r="J244" i="5" s="1"/>
  <c r="O244" i="5" s="1"/>
  <c r="K246" i="5" l="1"/>
  <c r="L246" i="5"/>
  <c r="I247" i="5"/>
  <c r="M245" i="5"/>
  <c r="J245" i="5" s="1"/>
  <c r="O245" i="5" s="1"/>
  <c r="N248" i="5"/>
  <c r="K247" i="5" l="1"/>
  <c r="I248" i="5"/>
  <c r="L247" i="5"/>
  <c r="M246" i="5"/>
  <c r="J246" i="5" s="1"/>
  <c r="O246" i="5" s="1"/>
  <c r="N249" i="5"/>
  <c r="N250" i="5" l="1"/>
  <c r="M247" i="5"/>
  <c r="J247" i="5" s="1"/>
  <c r="O247" i="5" s="1"/>
  <c r="I249" i="5"/>
  <c r="K248" i="5"/>
  <c r="L248" i="5"/>
  <c r="M248" i="5" l="1"/>
  <c r="J248" i="5" s="1"/>
  <c r="O248" i="5" s="1"/>
  <c r="N251" i="5"/>
  <c r="I250" i="5"/>
  <c r="L249" i="5"/>
  <c r="K249" i="5"/>
  <c r="N252" i="5" l="1"/>
  <c r="M249" i="5"/>
  <c r="J249" i="5" s="1"/>
  <c r="O249" i="5" s="1"/>
  <c r="K250" i="5"/>
  <c r="L250" i="5"/>
  <c r="I251" i="5"/>
  <c r="K251" i="5" l="1"/>
  <c r="L251" i="5"/>
  <c r="I252" i="5"/>
  <c r="M250" i="5"/>
  <c r="J250" i="5" s="1"/>
  <c r="O250" i="5" s="1"/>
  <c r="N253" i="5"/>
  <c r="K252" i="5" l="1"/>
  <c r="L252" i="5"/>
  <c r="I253" i="5"/>
  <c r="N254" i="5"/>
  <c r="M251" i="5"/>
  <c r="J251" i="5" s="1"/>
  <c r="O251" i="5" s="1"/>
  <c r="I254" i="5" l="1"/>
  <c r="K253" i="5"/>
  <c r="M253" i="5" s="1"/>
  <c r="J253" i="5" s="1"/>
  <c r="O253" i="5" s="1"/>
  <c r="L253" i="5"/>
  <c r="M252" i="5"/>
  <c r="J252" i="5" s="1"/>
  <c r="O252" i="5" s="1"/>
  <c r="L254" i="5" l="1"/>
  <c r="K254" i="5"/>
  <c r="M254" i="5" s="1"/>
  <c r="J254" i="5" s="1"/>
  <c r="O254" i="5" s="1"/>
</calcChain>
</file>

<file path=xl/sharedStrings.xml><?xml version="1.0" encoding="utf-8"?>
<sst xmlns="http://schemas.openxmlformats.org/spreadsheetml/2006/main" count="758" uniqueCount="349">
  <si>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</si>
  <si>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</si>
  <si>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</si>
  <si>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</si>
  <si>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</si>
  <si>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</si>
  <si>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</si>
  <si>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</si>
  <si>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</si>
  <si>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</si>
  <si>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</si>
  <si>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</si>
  <si>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</si>
  <si>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</si>
  <si>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</si>
  <si>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</si>
  <si>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</si>
  <si>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</si>
  <si>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</si>
  <si>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</si>
  <si>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</si>
  <si>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</si>
  <si>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</si>
  <si>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</si>
  <si>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</si>
  <si>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</si>
  <si>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</si>
  <si>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</si>
  <si>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</si>
  <si>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</si>
  <si>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</si>
  <si>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</si>
  <si>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</si>
  <si>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</si>
  <si>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</si>
  <si>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</si>
  <si>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</si>
  <si>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</si>
  <si>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</si>
  <si>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</si>
  <si>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</si>
  <si>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</si>
  <si>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</si>
  <si>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</si>
  <si>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</si>
  <si>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</si>
  <si>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</si>
  <si>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</si>
  <si>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</si>
  <si>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</si>
  <si>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</si>
  <si>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</si>
  <si>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</si>
  <si>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</si>
  <si>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</si>
  <si>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</si>
  <si>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</si>
  <si>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</si>
  <si>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</si>
  <si>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</si>
  <si>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</si>
  <si>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</si>
  <si>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</si>
  <si>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</si>
  <si>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</si>
  <si>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</si>
  <si>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</si>
  <si>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</si>
  <si>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</si>
  <si>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</si>
  <si>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</si>
  <si>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</si>
  <si>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</si>
  <si>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</si>
  <si>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</si>
  <si>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</si>
  <si>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</si>
  <si>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</si>
  <si>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</si>
  <si>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</si>
  <si>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</si>
  <si>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</si>
  <si>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</si>
  <si>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</si>
  <si>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</si>
  <si>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</si>
  <si>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</si>
  <si>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</si>
  <si>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</si>
  <si>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</si>
  <si>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</si>
  <si>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</si>
  <si>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</si>
  <si>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</si>
  <si>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</si>
  <si>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</si>
  <si>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</si>
  <si>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</si>
  <si>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</si>
  <si>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</si>
  <si>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</si>
  <si>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</si>
  <si>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</si>
  <si>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</si>
  <si>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</si>
  <si>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</si>
  <si>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</si>
  <si>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</si>
  <si>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</si>
  <si>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</si>
  <si>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</si>
  <si>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</si>
  <si>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</si>
  <si>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</si>
  <si>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</si>
  <si>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</si>
  <si>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</si>
  <si>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</si>
  <si>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</si>
  <si>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</si>
  <si>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</si>
  <si>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</si>
  <si>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</si>
  <si>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</si>
  <si>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</si>
  <si>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VREFINT_CAL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</si>
  <si>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</si>
  <si>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</si>
  <si>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</si>
  <si>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</si>
  <si>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</si>
  <si>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</si>
  <si>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</si>
  <si>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</si>
  <si>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</si>
  <si>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</si>
  <si>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</si>
  <si>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</si>
  <si>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</si>
  <si>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</si>
  <si>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</si>
  <si>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</si>
  <si>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</si>
  <si>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</si>
  <si>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</si>
  <si>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</si>
  <si>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</si>
  <si>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</si>
  <si>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</si>
  <si>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</si>
  <si>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</si>
  <si>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</si>
  <si>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</si>
  <si>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</si>
  <si>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</si>
  <si>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</si>
  <si>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</si>
  <si>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</si>
  <si>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</si>
  <si>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</si>
  <si>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</si>
  <si>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</si>
  <si>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</si>
  <si>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</si>
  <si>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</si>
  <si>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</si>
  <si>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</si>
  <si>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</si>
  <si>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</si>
  <si>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</si>
  <si>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</si>
  <si>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</si>
  <si>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</si>
  <si>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</si>
  <si>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</si>
  <si>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</si>
  <si>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</si>
  <si>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</si>
  <si>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</si>
  <si>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</si>
  <si>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</si>
  <si>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</si>
  <si>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</si>
  <si>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</si>
  <si>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</si>
  <si>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</si>
  <si>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</si>
  <si>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</si>
  <si>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</si>
  <si>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</si>
  <si>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</si>
  <si>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</si>
  <si>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</si>
  <si>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</si>
  <si>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</si>
  <si>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</si>
  <si>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</si>
  <si>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</si>
  <si>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</si>
  <si>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</si>
  <si>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</si>
  <si>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</si>
  <si>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</si>
  <si>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</si>
  <si>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</si>
  <si>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</si>
  <si>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</si>
  <si>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</si>
  <si>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</si>
  <si>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</si>
  <si>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</si>
  <si>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</si>
  <si>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</si>
  <si>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</si>
  <si>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</si>
  <si>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</si>
  <si>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</si>
  <si>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</si>
  <si>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</si>
  <si>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</si>
  <si>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</si>
  <si>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</si>
  <si>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</si>
  <si>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</si>
  <si>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</si>
  <si>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</si>
  <si>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</si>
  <si>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</si>
  <si>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</si>
  <si>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</si>
  <si>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</si>
  <si>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</si>
  <si>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</si>
  <si>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</si>
  <si>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</si>
  <si>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</si>
  <si>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</si>
  <si>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</si>
  <si>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</si>
  <si>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</si>
  <si>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</si>
  <si>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</si>
  <si>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</si>
  <si>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</si>
  <si>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</si>
  <si>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</si>
  <si>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</si>
  <si>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</si>
  <si>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</si>
  <si>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</si>
  <si>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</si>
  <si>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</si>
  <si>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</si>
  <si>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</si>
  <si>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</si>
  <si>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</si>
  <si>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</si>
  <si>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</si>
  <si>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</si>
  <si>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</si>
  <si>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</si>
  <si>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</si>
  <si>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</si>
  <si>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</si>
  <si>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</si>
  <si>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</si>
  <si>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</si>
  <si>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</si>
  <si>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</si>
  <si>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</si>
  <si>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</si>
  <si>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</si>
  <si>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</si>
  <si>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</si>
  <si>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</si>
  <si>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GPIO_AF1_TIM16</t>
  </si>
  <si>
    <t>GPIO_AF1_TIM17</t>
  </si>
  <si>
    <t>GPIO_AF9_TIM15</t>
  </si>
  <si>
    <t>TS_CAL2</t>
  </si>
  <si>
    <t>0x1FFF75A8</t>
  </si>
  <si>
    <t>0x1FFF75CA</t>
  </si>
  <si>
    <t>0x1FFF75AA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</si>
  <si>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</si>
  <si>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</si>
  <si>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</si>
  <si>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</si>
  <si>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</si>
  <si>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</si>
  <si>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</si>
  <si>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</si>
  <si>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</si>
  <si>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</si>
  <si>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Registre</t>
  </si>
  <si>
    <t>ADC</t>
  </si>
  <si>
    <t>Max Clock Frequency (MHz)</t>
  </si>
  <si>
    <t>Reference to AlternateFunction Datasheet</t>
  </si>
  <si>
    <t>GPIO_AF2_TIM3</t>
  </si>
  <si>
    <t>GPIO_AF2_TIM20</t>
  </si>
  <si>
    <t>GPIO_AF6_TIM5</t>
  </si>
  <si>
    <t xml:space="preserve">Others USART configuration </t>
  </si>
  <si>
    <t>OthersCAN configuration</t>
  </si>
  <si>
    <t>GPIO_AF9_FDCAN1</t>
  </si>
  <si>
    <t>Rx_GPIO_name</t>
  </si>
  <si>
    <t>RxPin_name</t>
  </si>
  <si>
    <t>Tx_Gpio_Name</t>
  </si>
  <si>
    <t>Tx_Pin_Name</t>
  </si>
  <si>
    <t>FDCAN 1</t>
  </si>
  <si>
    <t>FDCAN 3</t>
  </si>
  <si>
    <t>FDCAN 2</t>
  </si>
  <si>
    <t>FDCAnx</t>
  </si>
  <si>
    <t>d</t>
  </si>
  <si>
    <t>Clock Src</t>
  </si>
  <si>
    <t>APB1</t>
  </si>
  <si>
    <t>APB2</t>
  </si>
  <si>
    <t xml:space="preserve">Clock Source </t>
  </si>
  <si>
    <t>Clock Soure</t>
  </si>
  <si>
    <t>HSE</t>
  </si>
  <si>
    <t>HSI</t>
  </si>
  <si>
    <t>SYSTEM</t>
  </si>
  <si>
    <t>HCLK1</t>
  </si>
  <si>
    <t>PLLQ</t>
  </si>
  <si>
    <t>PLLP</t>
  </si>
  <si>
    <t>AHB1</t>
  </si>
  <si>
    <t>AHB2</t>
  </si>
  <si>
    <t xml:space="preserve">Prescaler </t>
  </si>
  <si>
    <t>ARR</t>
  </si>
  <si>
    <t>FreqClock (Mhz)</t>
  </si>
  <si>
    <t>FreqPwm (Hz)</t>
  </si>
  <si>
    <t>MaxFreqSupported</t>
  </si>
  <si>
    <t>MaxArr</t>
  </si>
  <si>
    <t xml:space="preserve">CalculatePrescaler </t>
  </si>
  <si>
    <t>NewFreqPwmWithCalculatePrescaler</t>
  </si>
  <si>
    <t>PrecalerPif</t>
  </si>
  <si>
    <t>FreqPwmPrescalerPif</t>
  </si>
  <si>
    <t>ArrRecalculated</t>
  </si>
  <si>
    <t>DeltaPrescaler</t>
  </si>
  <si>
    <t>PWM</t>
  </si>
  <si>
    <t>EVNT</t>
  </si>
  <si>
    <t>periodMs</t>
  </si>
  <si>
    <t>FreqOsc</t>
  </si>
  <si>
    <t>MHz_To_Hz</t>
  </si>
  <si>
    <t>prescaler</t>
  </si>
  <si>
    <t>Freq_Convert</t>
  </si>
  <si>
    <t>Calculate ARR</t>
  </si>
  <si>
    <t xml:space="preserve">BestPrescaler </t>
  </si>
  <si>
    <t>FreqConvert</t>
  </si>
  <si>
    <t xml:space="preserve">Haut_Prescaler </t>
  </si>
  <si>
    <t xml:space="preserve">basPrescaler </t>
  </si>
  <si>
    <t>FrequenceeTheo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</si>
</sst>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3" borderId="0" xfId="0" applyFill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27120186322141"/>
          <c:y val="0.1534170153417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74954695118679"/>
          <c:y val="0.13711073772682181"/>
          <c:w val="0.86480563521549791"/>
          <c:h val="0.60121642744447734"/>
        </c:manualLayout>
      </c:layout>
      <c:lineChart>
        <c:grouping val="stacked"/>
        <c:varyColors val="0"/>
        <c:ser>
          <c:idx val="0"/>
          <c:order val="0"/>
          <c:tx>
            <c:strRef>
              <c:f>Feuil1!$I$30</c:f>
              <c:strCache>
                <c:ptCount val="1"/>
                <c:pt idx="0">
                  <c:v>FreqConvert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Feuil1!$I$31:$I$254</c:f>
              <c:numCache>
                <c:formatCode>General</c:formatCode>
                <c:ptCount val="224"/>
                <c:pt idx="0">
                  <c:v>0.05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  <c:pt idx="4">
                  <c:v>170</c:v>
                </c:pt>
                <c:pt idx="5">
                  <c:v>220</c:v>
                </c:pt>
                <c:pt idx="6">
                  <c:v>270</c:v>
                </c:pt>
                <c:pt idx="7">
                  <c:v>320</c:v>
                </c:pt>
                <c:pt idx="8">
                  <c:v>370</c:v>
                </c:pt>
                <c:pt idx="9">
                  <c:v>420</c:v>
                </c:pt>
                <c:pt idx="10">
                  <c:v>470</c:v>
                </c:pt>
                <c:pt idx="11">
                  <c:v>520</c:v>
                </c:pt>
                <c:pt idx="12">
                  <c:v>570</c:v>
                </c:pt>
                <c:pt idx="13">
                  <c:v>620</c:v>
                </c:pt>
                <c:pt idx="14">
                  <c:v>670</c:v>
                </c:pt>
                <c:pt idx="15">
                  <c:v>720</c:v>
                </c:pt>
                <c:pt idx="16">
                  <c:v>770</c:v>
                </c:pt>
                <c:pt idx="17">
                  <c:v>820</c:v>
                </c:pt>
                <c:pt idx="18">
                  <c:v>870</c:v>
                </c:pt>
                <c:pt idx="19">
                  <c:v>920</c:v>
                </c:pt>
                <c:pt idx="20">
                  <c:v>970</c:v>
                </c:pt>
                <c:pt idx="21">
                  <c:v>1020</c:v>
                </c:pt>
                <c:pt idx="22">
                  <c:v>1070</c:v>
                </c:pt>
                <c:pt idx="23">
                  <c:v>1120</c:v>
                </c:pt>
                <c:pt idx="24">
                  <c:v>1170</c:v>
                </c:pt>
                <c:pt idx="25">
                  <c:v>1220</c:v>
                </c:pt>
                <c:pt idx="26">
                  <c:v>1270</c:v>
                </c:pt>
                <c:pt idx="27">
                  <c:v>1320</c:v>
                </c:pt>
                <c:pt idx="28">
                  <c:v>1370</c:v>
                </c:pt>
                <c:pt idx="29">
                  <c:v>1420</c:v>
                </c:pt>
                <c:pt idx="30">
                  <c:v>1470</c:v>
                </c:pt>
                <c:pt idx="31">
                  <c:v>1520</c:v>
                </c:pt>
                <c:pt idx="32">
                  <c:v>1570</c:v>
                </c:pt>
                <c:pt idx="33">
                  <c:v>1620</c:v>
                </c:pt>
                <c:pt idx="34">
                  <c:v>1670</c:v>
                </c:pt>
                <c:pt idx="35">
                  <c:v>1720</c:v>
                </c:pt>
                <c:pt idx="36">
                  <c:v>1770</c:v>
                </c:pt>
                <c:pt idx="37">
                  <c:v>1820</c:v>
                </c:pt>
                <c:pt idx="38">
                  <c:v>1870</c:v>
                </c:pt>
                <c:pt idx="39">
                  <c:v>1920</c:v>
                </c:pt>
                <c:pt idx="40">
                  <c:v>1970</c:v>
                </c:pt>
                <c:pt idx="41">
                  <c:v>2020</c:v>
                </c:pt>
                <c:pt idx="42">
                  <c:v>2070</c:v>
                </c:pt>
                <c:pt idx="43">
                  <c:v>2120</c:v>
                </c:pt>
                <c:pt idx="44">
                  <c:v>2170</c:v>
                </c:pt>
                <c:pt idx="45">
                  <c:v>2220</c:v>
                </c:pt>
                <c:pt idx="46">
                  <c:v>2270</c:v>
                </c:pt>
                <c:pt idx="47">
                  <c:v>2320</c:v>
                </c:pt>
                <c:pt idx="48">
                  <c:v>2370</c:v>
                </c:pt>
                <c:pt idx="49">
                  <c:v>2420</c:v>
                </c:pt>
                <c:pt idx="50">
                  <c:v>2470</c:v>
                </c:pt>
                <c:pt idx="51">
                  <c:v>2520</c:v>
                </c:pt>
                <c:pt idx="52">
                  <c:v>2570</c:v>
                </c:pt>
                <c:pt idx="53">
                  <c:v>2620</c:v>
                </c:pt>
                <c:pt idx="54">
                  <c:v>2670</c:v>
                </c:pt>
                <c:pt idx="55">
                  <c:v>2720</c:v>
                </c:pt>
                <c:pt idx="56">
                  <c:v>2770</c:v>
                </c:pt>
                <c:pt idx="57">
                  <c:v>2820</c:v>
                </c:pt>
                <c:pt idx="58">
                  <c:v>2870</c:v>
                </c:pt>
                <c:pt idx="59">
                  <c:v>2920</c:v>
                </c:pt>
                <c:pt idx="60">
                  <c:v>2970</c:v>
                </c:pt>
                <c:pt idx="61">
                  <c:v>3020</c:v>
                </c:pt>
                <c:pt idx="62">
                  <c:v>3070</c:v>
                </c:pt>
                <c:pt idx="63">
                  <c:v>3120</c:v>
                </c:pt>
                <c:pt idx="64">
                  <c:v>3170</c:v>
                </c:pt>
                <c:pt idx="65">
                  <c:v>3220</c:v>
                </c:pt>
                <c:pt idx="66">
                  <c:v>3270</c:v>
                </c:pt>
                <c:pt idx="67">
                  <c:v>3320</c:v>
                </c:pt>
                <c:pt idx="68">
                  <c:v>3370</c:v>
                </c:pt>
                <c:pt idx="69">
                  <c:v>3420</c:v>
                </c:pt>
                <c:pt idx="70">
                  <c:v>3470</c:v>
                </c:pt>
                <c:pt idx="71">
                  <c:v>3520</c:v>
                </c:pt>
                <c:pt idx="72">
                  <c:v>3570</c:v>
                </c:pt>
                <c:pt idx="73">
                  <c:v>3620</c:v>
                </c:pt>
                <c:pt idx="74">
                  <c:v>3670</c:v>
                </c:pt>
                <c:pt idx="75">
                  <c:v>3720</c:v>
                </c:pt>
                <c:pt idx="76">
                  <c:v>3770</c:v>
                </c:pt>
                <c:pt idx="77">
                  <c:v>3820</c:v>
                </c:pt>
                <c:pt idx="78">
                  <c:v>3870</c:v>
                </c:pt>
                <c:pt idx="79">
                  <c:v>3920</c:v>
                </c:pt>
                <c:pt idx="80">
                  <c:v>3970</c:v>
                </c:pt>
                <c:pt idx="81">
                  <c:v>4020</c:v>
                </c:pt>
                <c:pt idx="82">
                  <c:v>4070</c:v>
                </c:pt>
                <c:pt idx="83">
                  <c:v>4120</c:v>
                </c:pt>
                <c:pt idx="84">
                  <c:v>4170</c:v>
                </c:pt>
                <c:pt idx="85">
                  <c:v>4220</c:v>
                </c:pt>
                <c:pt idx="86">
                  <c:v>4270</c:v>
                </c:pt>
                <c:pt idx="87">
                  <c:v>4320</c:v>
                </c:pt>
                <c:pt idx="88">
                  <c:v>4370</c:v>
                </c:pt>
                <c:pt idx="89">
                  <c:v>4420</c:v>
                </c:pt>
                <c:pt idx="90">
                  <c:v>4470</c:v>
                </c:pt>
                <c:pt idx="91">
                  <c:v>4520</c:v>
                </c:pt>
                <c:pt idx="92">
                  <c:v>4570</c:v>
                </c:pt>
                <c:pt idx="93">
                  <c:v>4620</c:v>
                </c:pt>
                <c:pt idx="94">
                  <c:v>4670</c:v>
                </c:pt>
                <c:pt idx="95">
                  <c:v>4720</c:v>
                </c:pt>
                <c:pt idx="96">
                  <c:v>4770</c:v>
                </c:pt>
                <c:pt idx="97">
                  <c:v>4820</c:v>
                </c:pt>
                <c:pt idx="98">
                  <c:v>4870</c:v>
                </c:pt>
                <c:pt idx="99">
                  <c:v>4920</c:v>
                </c:pt>
                <c:pt idx="100">
                  <c:v>4970</c:v>
                </c:pt>
                <c:pt idx="101">
                  <c:v>5020</c:v>
                </c:pt>
                <c:pt idx="102">
                  <c:v>5070</c:v>
                </c:pt>
                <c:pt idx="103">
                  <c:v>5120</c:v>
                </c:pt>
                <c:pt idx="104">
                  <c:v>5170</c:v>
                </c:pt>
                <c:pt idx="105">
                  <c:v>5220</c:v>
                </c:pt>
                <c:pt idx="106">
                  <c:v>5270</c:v>
                </c:pt>
                <c:pt idx="107">
                  <c:v>5320</c:v>
                </c:pt>
                <c:pt idx="108">
                  <c:v>5370</c:v>
                </c:pt>
                <c:pt idx="109">
                  <c:v>5420</c:v>
                </c:pt>
                <c:pt idx="110">
                  <c:v>5470</c:v>
                </c:pt>
                <c:pt idx="111">
                  <c:v>5520</c:v>
                </c:pt>
                <c:pt idx="112">
                  <c:v>5570</c:v>
                </c:pt>
                <c:pt idx="113">
                  <c:v>5620</c:v>
                </c:pt>
                <c:pt idx="114">
                  <c:v>5670</c:v>
                </c:pt>
                <c:pt idx="115">
                  <c:v>5720</c:v>
                </c:pt>
                <c:pt idx="116">
                  <c:v>5770</c:v>
                </c:pt>
                <c:pt idx="117">
                  <c:v>5820</c:v>
                </c:pt>
                <c:pt idx="118">
                  <c:v>5870</c:v>
                </c:pt>
                <c:pt idx="119">
                  <c:v>5920</c:v>
                </c:pt>
                <c:pt idx="120">
                  <c:v>5970</c:v>
                </c:pt>
                <c:pt idx="121">
                  <c:v>6020</c:v>
                </c:pt>
                <c:pt idx="122">
                  <c:v>6070</c:v>
                </c:pt>
                <c:pt idx="123">
                  <c:v>6120</c:v>
                </c:pt>
                <c:pt idx="124">
                  <c:v>6170</c:v>
                </c:pt>
                <c:pt idx="125">
                  <c:v>6220</c:v>
                </c:pt>
                <c:pt idx="126">
                  <c:v>6270</c:v>
                </c:pt>
                <c:pt idx="127">
                  <c:v>6320</c:v>
                </c:pt>
                <c:pt idx="128">
                  <c:v>6370</c:v>
                </c:pt>
                <c:pt idx="129">
                  <c:v>6420</c:v>
                </c:pt>
                <c:pt idx="130">
                  <c:v>6470</c:v>
                </c:pt>
                <c:pt idx="131">
                  <c:v>6520</c:v>
                </c:pt>
                <c:pt idx="132">
                  <c:v>6570</c:v>
                </c:pt>
                <c:pt idx="133">
                  <c:v>6620</c:v>
                </c:pt>
                <c:pt idx="134">
                  <c:v>6670</c:v>
                </c:pt>
                <c:pt idx="135">
                  <c:v>6720</c:v>
                </c:pt>
                <c:pt idx="136">
                  <c:v>6770</c:v>
                </c:pt>
                <c:pt idx="137">
                  <c:v>6820</c:v>
                </c:pt>
                <c:pt idx="138">
                  <c:v>6870</c:v>
                </c:pt>
                <c:pt idx="139">
                  <c:v>6920</c:v>
                </c:pt>
                <c:pt idx="140">
                  <c:v>6970</c:v>
                </c:pt>
                <c:pt idx="141">
                  <c:v>7020</c:v>
                </c:pt>
                <c:pt idx="142">
                  <c:v>7070</c:v>
                </c:pt>
                <c:pt idx="143">
                  <c:v>7120</c:v>
                </c:pt>
                <c:pt idx="144">
                  <c:v>7170</c:v>
                </c:pt>
                <c:pt idx="145">
                  <c:v>7220</c:v>
                </c:pt>
                <c:pt idx="146">
                  <c:v>7270</c:v>
                </c:pt>
                <c:pt idx="147">
                  <c:v>7320</c:v>
                </c:pt>
                <c:pt idx="148">
                  <c:v>7370</c:v>
                </c:pt>
                <c:pt idx="149">
                  <c:v>7420</c:v>
                </c:pt>
                <c:pt idx="150">
                  <c:v>7470</c:v>
                </c:pt>
                <c:pt idx="151">
                  <c:v>7520</c:v>
                </c:pt>
                <c:pt idx="152">
                  <c:v>7570</c:v>
                </c:pt>
                <c:pt idx="153">
                  <c:v>7620</c:v>
                </c:pt>
                <c:pt idx="154">
                  <c:v>7670</c:v>
                </c:pt>
                <c:pt idx="155">
                  <c:v>7720</c:v>
                </c:pt>
                <c:pt idx="156">
                  <c:v>7770</c:v>
                </c:pt>
                <c:pt idx="157">
                  <c:v>7820</c:v>
                </c:pt>
                <c:pt idx="158">
                  <c:v>7870</c:v>
                </c:pt>
                <c:pt idx="159">
                  <c:v>7920</c:v>
                </c:pt>
                <c:pt idx="160">
                  <c:v>7970</c:v>
                </c:pt>
                <c:pt idx="161">
                  <c:v>8020</c:v>
                </c:pt>
                <c:pt idx="162">
                  <c:v>8070</c:v>
                </c:pt>
                <c:pt idx="163">
                  <c:v>8120</c:v>
                </c:pt>
                <c:pt idx="164">
                  <c:v>8170</c:v>
                </c:pt>
                <c:pt idx="165">
                  <c:v>8220</c:v>
                </c:pt>
                <c:pt idx="166">
                  <c:v>8270</c:v>
                </c:pt>
                <c:pt idx="167">
                  <c:v>8320</c:v>
                </c:pt>
                <c:pt idx="168">
                  <c:v>8370</c:v>
                </c:pt>
                <c:pt idx="169">
                  <c:v>8420</c:v>
                </c:pt>
                <c:pt idx="170">
                  <c:v>8470</c:v>
                </c:pt>
                <c:pt idx="171">
                  <c:v>8520</c:v>
                </c:pt>
                <c:pt idx="172">
                  <c:v>8570</c:v>
                </c:pt>
                <c:pt idx="173">
                  <c:v>8620</c:v>
                </c:pt>
                <c:pt idx="174">
                  <c:v>8670</c:v>
                </c:pt>
                <c:pt idx="175">
                  <c:v>8720</c:v>
                </c:pt>
                <c:pt idx="176">
                  <c:v>8770</c:v>
                </c:pt>
                <c:pt idx="177">
                  <c:v>8820</c:v>
                </c:pt>
                <c:pt idx="178">
                  <c:v>8870</c:v>
                </c:pt>
                <c:pt idx="179">
                  <c:v>8920</c:v>
                </c:pt>
                <c:pt idx="180">
                  <c:v>8970</c:v>
                </c:pt>
                <c:pt idx="181">
                  <c:v>9020</c:v>
                </c:pt>
                <c:pt idx="182">
                  <c:v>9070</c:v>
                </c:pt>
                <c:pt idx="183">
                  <c:v>9120</c:v>
                </c:pt>
                <c:pt idx="184">
                  <c:v>9170</c:v>
                </c:pt>
                <c:pt idx="185">
                  <c:v>9220</c:v>
                </c:pt>
                <c:pt idx="186">
                  <c:v>9270</c:v>
                </c:pt>
                <c:pt idx="187">
                  <c:v>9320</c:v>
                </c:pt>
                <c:pt idx="188">
                  <c:v>9370</c:v>
                </c:pt>
                <c:pt idx="189">
                  <c:v>9420</c:v>
                </c:pt>
                <c:pt idx="190">
                  <c:v>9470</c:v>
                </c:pt>
                <c:pt idx="191">
                  <c:v>9520</c:v>
                </c:pt>
                <c:pt idx="192">
                  <c:v>9570</c:v>
                </c:pt>
                <c:pt idx="193">
                  <c:v>9620</c:v>
                </c:pt>
                <c:pt idx="194">
                  <c:v>9670</c:v>
                </c:pt>
                <c:pt idx="195">
                  <c:v>9720</c:v>
                </c:pt>
                <c:pt idx="196">
                  <c:v>9770</c:v>
                </c:pt>
                <c:pt idx="197">
                  <c:v>9820</c:v>
                </c:pt>
                <c:pt idx="198">
                  <c:v>9870</c:v>
                </c:pt>
                <c:pt idx="199">
                  <c:v>9920</c:v>
                </c:pt>
                <c:pt idx="200">
                  <c:v>9970</c:v>
                </c:pt>
                <c:pt idx="201">
                  <c:v>10020</c:v>
                </c:pt>
                <c:pt idx="202">
                  <c:v>10070</c:v>
                </c:pt>
                <c:pt idx="203">
                  <c:v>10120</c:v>
                </c:pt>
                <c:pt idx="204">
                  <c:v>10170</c:v>
                </c:pt>
                <c:pt idx="205">
                  <c:v>10220</c:v>
                </c:pt>
                <c:pt idx="206">
                  <c:v>10270</c:v>
                </c:pt>
                <c:pt idx="207">
                  <c:v>10320</c:v>
                </c:pt>
                <c:pt idx="208">
                  <c:v>10370</c:v>
                </c:pt>
                <c:pt idx="209">
                  <c:v>10420</c:v>
                </c:pt>
                <c:pt idx="210">
                  <c:v>10470</c:v>
                </c:pt>
                <c:pt idx="211">
                  <c:v>10520</c:v>
                </c:pt>
                <c:pt idx="212">
                  <c:v>10570</c:v>
                </c:pt>
                <c:pt idx="213">
                  <c:v>10620</c:v>
                </c:pt>
                <c:pt idx="214">
                  <c:v>10670</c:v>
                </c:pt>
                <c:pt idx="215">
                  <c:v>10720</c:v>
                </c:pt>
                <c:pt idx="216">
                  <c:v>10770</c:v>
                </c:pt>
                <c:pt idx="217">
                  <c:v>10820</c:v>
                </c:pt>
                <c:pt idx="218">
                  <c:v>10870</c:v>
                </c:pt>
                <c:pt idx="219">
                  <c:v>10920</c:v>
                </c:pt>
                <c:pt idx="220">
                  <c:v>10970</c:v>
                </c:pt>
                <c:pt idx="221">
                  <c:v>11020</c:v>
                </c:pt>
                <c:pt idx="222">
                  <c:v>11070</c:v>
                </c:pt>
                <c:pt idx="223">
                  <c:v>11120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A-4F2B-8B45-188877ADBAD2}"/>
            </c:ext>
          </c:extLst>
        </c:ser>
        <c:ser>
          <c:idx val="1"/>
          <c:order val="1"/>
          <c:tx>
            <c:strRef>
              <c:f>Feuil1!$J$30</c:f>
              <c:strCache>
                <c:ptCount val="1"/>
                <c:pt idx="0">
                  <c:v>Calculate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Feuil1!$J$31:$J$254</c:f>
              <c:numCache>
                <c:formatCode>General</c:formatCode>
                <c:ptCount val="224"/>
                <c:pt idx="0">
                  <c:v>56721.246094875147</c:v>
                </c:pt>
                <c:pt idx="1">
                  <c:v>56637.16814159292</c:v>
                </c:pt>
                <c:pt idx="2">
                  <c:v>55411.255411255413</c:v>
                </c:pt>
                <c:pt idx="3">
                  <c:v>56140.350877192985</c:v>
                </c:pt>
                <c:pt idx="4">
                  <c:v>53781.512605042015</c:v>
                </c:pt>
                <c:pt idx="5">
                  <c:v>52892.561983471074</c:v>
                </c:pt>
                <c:pt idx="6">
                  <c:v>52674.897119341564</c:v>
                </c:pt>
                <c:pt idx="7">
                  <c:v>50000</c:v>
                </c:pt>
                <c:pt idx="8">
                  <c:v>49420.849420849423</c:v>
                </c:pt>
                <c:pt idx="9">
                  <c:v>50793.650793650791</c:v>
                </c:pt>
                <c:pt idx="10">
                  <c:v>54468.085106382976</c:v>
                </c:pt>
                <c:pt idx="11">
                  <c:v>49230.769230769234</c:v>
                </c:pt>
                <c:pt idx="12">
                  <c:v>56140.350877192985</c:v>
                </c:pt>
                <c:pt idx="13">
                  <c:v>51612.903225806454</c:v>
                </c:pt>
                <c:pt idx="14">
                  <c:v>47761.194029850747</c:v>
                </c:pt>
                <c:pt idx="15">
                  <c:v>44444.444444444445</c:v>
                </c:pt>
                <c:pt idx="16">
                  <c:v>55411.255411255413</c:v>
                </c:pt>
                <c:pt idx="17">
                  <c:v>52032.520325203252</c:v>
                </c:pt>
                <c:pt idx="18">
                  <c:v>49042.145593869733</c:v>
                </c:pt>
                <c:pt idx="19">
                  <c:v>46376.811594202896</c:v>
                </c:pt>
                <c:pt idx="20">
                  <c:v>43986.254295532643</c:v>
                </c:pt>
                <c:pt idx="21">
                  <c:v>41830.065359477121</c:v>
                </c:pt>
                <c:pt idx="22">
                  <c:v>39875.389408099691</c:v>
                </c:pt>
                <c:pt idx="23">
                  <c:v>38095.238095238092</c:v>
                </c:pt>
                <c:pt idx="24">
                  <c:v>54700.854700854703</c:v>
                </c:pt>
                <c:pt idx="25">
                  <c:v>52459.016393442624</c:v>
                </c:pt>
                <c:pt idx="26">
                  <c:v>50393.700787401576</c:v>
                </c:pt>
                <c:pt idx="27">
                  <c:v>48484.848484848488</c:v>
                </c:pt>
                <c:pt idx="28">
                  <c:v>46715.328467153282</c:v>
                </c:pt>
                <c:pt idx="29">
                  <c:v>45070.42253521127</c:v>
                </c:pt>
                <c:pt idx="30">
                  <c:v>43537.414965986398</c:v>
                </c:pt>
                <c:pt idx="31">
                  <c:v>42105.26315789474</c:v>
                </c:pt>
                <c:pt idx="32">
                  <c:v>40764.331210191085</c:v>
                </c:pt>
                <c:pt idx="33">
                  <c:v>39506.172839506173</c:v>
                </c:pt>
                <c:pt idx="34">
                  <c:v>38323.353293413173</c:v>
                </c:pt>
                <c:pt idx="35">
                  <c:v>37209.302325581397</c:v>
                </c:pt>
                <c:pt idx="36">
                  <c:v>36158.192090395482</c:v>
                </c:pt>
                <c:pt idx="37">
                  <c:v>35164.835164835167</c:v>
                </c:pt>
                <c:pt idx="38">
                  <c:v>34224.598930481283</c:v>
                </c:pt>
                <c:pt idx="39">
                  <c:v>33333.333333333336</c:v>
                </c:pt>
                <c:pt idx="40">
                  <c:v>32487.309644670051</c:v>
                </c:pt>
                <c:pt idx="41">
                  <c:v>31683.168316831685</c:v>
                </c:pt>
                <c:pt idx="42">
                  <c:v>30917.874396135267</c:v>
                </c:pt>
                <c:pt idx="43">
                  <c:v>30188.67924528302</c:v>
                </c:pt>
                <c:pt idx="44">
                  <c:v>29493.087557603685</c:v>
                </c:pt>
                <c:pt idx="45">
                  <c:v>28828.828828828828</c:v>
                </c:pt>
                <c:pt idx="46">
                  <c:v>56387.665198237883</c:v>
                </c:pt>
                <c:pt idx="47">
                  <c:v>55172.413793103449</c:v>
                </c:pt>
                <c:pt idx="48">
                  <c:v>54008.438818565402</c:v>
                </c:pt>
                <c:pt idx="49">
                  <c:v>52892.561983471074</c:v>
                </c:pt>
                <c:pt idx="50">
                  <c:v>51821.86234817814</c:v>
                </c:pt>
                <c:pt idx="51">
                  <c:v>50793.650793650791</c:v>
                </c:pt>
                <c:pt idx="52">
                  <c:v>49805.447470817118</c:v>
                </c:pt>
                <c:pt idx="53">
                  <c:v>48854.961832061068</c:v>
                </c:pt>
                <c:pt idx="54">
                  <c:v>47940.074906367045</c:v>
                </c:pt>
                <c:pt idx="55">
                  <c:v>47058.823529411762</c:v>
                </c:pt>
                <c:pt idx="56">
                  <c:v>46209.386281588449</c:v>
                </c:pt>
                <c:pt idx="57">
                  <c:v>45390.070921985818</c:v>
                </c:pt>
                <c:pt idx="58">
                  <c:v>44599.303135888498</c:v>
                </c:pt>
                <c:pt idx="59">
                  <c:v>43835.616438356163</c:v>
                </c:pt>
                <c:pt idx="60">
                  <c:v>43097.6430976431</c:v>
                </c:pt>
                <c:pt idx="61">
                  <c:v>42384.105960264904</c:v>
                </c:pt>
                <c:pt idx="62">
                  <c:v>41693.811074918565</c:v>
                </c:pt>
                <c:pt idx="63">
                  <c:v>41025.641025641024</c:v>
                </c:pt>
                <c:pt idx="64">
                  <c:v>40378.548895899054</c:v>
                </c:pt>
                <c:pt idx="65">
                  <c:v>39751.552795031057</c:v>
                </c:pt>
                <c:pt idx="66">
                  <c:v>39143.73088685015</c:v>
                </c:pt>
                <c:pt idx="67">
                  <c:v>38554.216867469877</c:v>
                </c:pt>
                <c:pt idx="68">
                  <c:v>37982.19584569733</c:v>
                </c:pt>
                <c:pt idx="69">
                  <c:v>37426.900584795323</c:v>
                </c:pt>
                <c:pt idx="70">
                  <c:v>36887.608069164264</c:v>
                </c:pt>
                <c:pt idx="71">
                  <c:v>36363.63636363636</c:v>
                </c:pt>
                <c:pt idx="72">
                  <c:v>35854.341736694681</c:v>
                </c:pt>
                <c:pt idx="73">
                  <c:v>35359.11602209945</c:v>
                </c:pt>
                <c:pt idx="74">
                  <c:v>34877.384196185289</c:v>
                </c:pt>
                <c:pt idx="75">
                  <c:v>34408.602150537634</c:v>
                </c:pt>
                <c:pt idx="76">
                  <c:v>33952.254641909814</c:v>
                </c:pt>
                <c:pt idx="77">
                  <c:v>33507.853403141358</c:v>
                </c:pt>
                <c:pt idx="78">
                  <c:v>33074.935400516799</c:v>
                </c:pt>
                <c:pt idx="79">
                  <c:v>32653.061224489797</c:v>
                </c:pt>
                <c:pt idx="80">
                  <c:v>32241.813602015114</c:v>
                </c:pt>
                <c:pt idx="81">
                  <c:v>31840.796019900499</c:v>
                </c:pt>
                <c:pt idx="82">
                  <c:v>31449.631449631448</c:v>
                </c:pt>
                <c:pt idx="83">
                  <c:v>31067.961165048542</c:v>
                </c:pt>
                <c:pt idx="84">
                  <c:v>30695.443645083931</c:v>
                </c:pt>
                <c:pt idx="85">
                  <c:v>30331.753554502371</c:v>
                </c:pt>
                <c:pt idx="86">
                  <c:v>29976.580796252929</c:v>
                </c:pt>
                <c:pt idx="87">
                  <c:v>29629.629629629631</c:v>
                </c:pt>
                <c:pt idx="88">
                  <c:v>29290.617848970251</c:v>
                </c:pt>
                <c:pt idx="89">
                  <c:v>28959.276018099546</c:v>
                </c:pt>
                <c:pt idx="90">
                  <c:v>28635.346756152125</c:v>
                </c:pt>
                <c:pt idx="91">
                  <c:v>28318.58407079646</c:v>
                </c:pt>
                <c:pt idx="92">
                  <c:v>28008.752735229758</c:v>
                </c:pt>
                <c:pt idx="93">
                  <c:v>27705.627705627707</c:v>
                </c:pt>
                <c:pt idx="94">
                  <c:v>27408.993576017132</c:v>
                </c:pt>
                <c:pt idx="95">
                  <c:v>27118.644067796609</c:v>
                </c:pt>
                <c:pt idx="96">
                  <c:v>26834.381551362683</c:v>
                </c:pt>
                <c:pt idx="97">
                  <c:v>26556.016597510374</c:v>
                </c:pt>
                <c:pt idx="98">
                  <c:v>26283.367556468173</c:v>
                </c:pt>
                <c:pt idx="99">
                  <c:v>26016.260162601626</c:v>
                </c:pt>
                <c:pt idx="100">
                  <c:v>25754.527162977869</c:v>
                </c:pt>
                <c:pt idx="101">
                  <c:v>25498.007968127491</c:v>
                </c:pt>
                <c:pt idx="102">
                  <c:v>25246.548323471401</c:v>
                </c:pt>
                <c:pt idx="103">
                  <c:v>25000</c:v>
                </c:pt>
                <c:pt idx="104">
                  <c:v>24758.220502901353</c:v>
                </c:pt>
                <c:pt idx="105">
                  <c:v>24521.072796934866</c:v>
                </c:pt>
                <c:pt idx="106">
                  <c:v>24288.42504743833</c:v>
                </c:pt>
                <c:pt idx="107">
                  <c:v>24060.150375939851</c:v>
                </c:pt>
                <c:pt idx="108">
                  <c:v>23836.126629422717</c:v>
                </c:pt>
                <c:pt idx="109">
                  <c:v>23616.236162361623</c:v>
                </c:pt>
                <c:pt idx="110">
                  <c:v>23400.365630712979</c:v>
                </c:pt>
                <c:pt idx="111">
                  <c:v>23188.405797101448</c:v>
                </c:pt>
                <c:pt idx="112">
                  <c:v>22980.251346499103</c:v>
                </c:pt>
                <c:pt idx="113">
                  <c:v>22775.800711743774</c:v>
                </c:pt>
                <c:pt idx="114">
                  <c:v>22574.955908289241</c:v>
                </c:pt>
                <c:pt idx="115">
                  <c:v>22377.622377622378</c:v>
                </c:pt>
                <c:pt idx="116">
                  <c:v>22183.708838821491</c:v>
                </c:pt>
                <c:pt idx="117">
                  <c:v>21993.127147766321</c:v>
                </c:pt>
                <c:pt idx="118">
                  <c:v>21805.79216354344</c:v>
                </c:pt>
                <c:pt idx="119">
                  <c:v>21621.62162162162</c:v>
                </c:pt>
                <c:pt idx="120">
                  <c:v>21440.536013400335</c:v>
                </c:pt>
                <c:pt idx="121">
                  <c:v>21262.458471760798</c:v>
                </c:pt>
                <c:pt idx="122">
                  <c:v>21087.314662273475</c:v>
                </c:pt>
                <c:pt idx="123">
                  <c:v>20915.032679738561</c:v>
                </c:pt>
                <c:pt idx="124">
                  <c:v>20745.542949756888</c:v>
                </c:pt>
                <c:pt idx="125">
                  <c:v>20578.778135048233</c:v>
                </c:pt>
                <c:pt idx="126">
                  <c:v>20414.673046251995</c:v>
                </c:pt>
                <c:pt idx="127">
                  <c:v>20253.164556962027</c:v>
                </c:pt>
                <c:pt idx="128">
                  <c:v>20094.191522762951</c:v>
                </c:pt>
                <c:pt idx="129">
                  <c:v>19937.694704049845</c:v>
                </c:pt>
                <c:pt idx="130">
                  <c:v>19783.616692426585</c:v>
                </c:pt>
                <c:pt idx="131">
                  <c:v>19631.901840490798</c:v>
                </c:pt>
                <c:pt idx="132">
                  <c:v>19482.496194824962</c:v>
                </c:pt>
                <c:pt idx="133">
                  <c:v>19335.347432024169</c:v>
                </c:pt>
                <c:pt idx="134">
                  <c:v>19190.404797601201</c:v>
                </c:pt>
                <c:pt idx="135">
                  <c:v>19047.619047619046</c:v>
                </c:pt>
                <c:pt idx="136">
                  <c:v>18906.942392909896</c:v>
                </c:pt>
                <c:pt idx="137">
                  <c:v>18768.3284457478</c:v>
                </c:pt>
                <c:pt idx="138">
                  <c:v>18631.732168850074</c:v>
                </c:pt>
                <c:pt idx="139">
                  <c:v>18497.109826589596</c:v>
                </c:pt>
                <c:pt idx="140">
                  <c:v>18364.41893830703</c:v>
                </c:pt>
                <c:pt idx="141">
                  <c:v>18233.618233618232</c:v>
                </c:pt>
                <c:pt idx="142">
                  <c:v>18104.667609618104</c:v>
                </c:pt>
                <c:pt idx="143">
                  <c:v>17977.528089887641</c:v>
                </c:pt>
                <c:pt idx="144">
                  <c:v>17852.16178521618</c:v>
                </c:pt>
                <c:pt idx="145">
                  <c:v>17728.53185595568</c:v>
                </c:pt>
                <c:pt idx="146">
                  <c:v>17606.602475928474</c:v>
                </c:pt>
                <c:pt idx="147">
                  <c:v>17486.338797814209</c:v>
                </c:pt>
                <c:pt idx="148">
                  <c:v>17367.706919945726</c:v>
                </c:pt>
                <c:pt idx="149">
                  <c:v>17250.673854447439</c:v>
                </c:pt>
                <c:pt idx="150">
                  <c:v>17135.207496653278</c:v>
                </c:pt>
                <c:pt idx="151">
                  <c:v>17021.276595744679</c:v>
                </c:pt>
                <c:pt idx="152">
                  <c:v>16908.85072655218</c:v>
                </c:pt>
                <c:pt idx="153">
                  <c:v>16797.900262467192</c:v>
                </c:pt>
                <c:pt idx="154">
                  <c:v>16688.396349413299</c:v>
                </c:pt>
                <c:pt idx="155">
                  <c:v>16580.310880829016</c:v>
                </c:pt>
                <c:pt idx="156">
                  <c:v>16473.616473616472</c:v>
                </c:pt>
                <c:pt idx="157">
                  <c:v>16368.286445012787</c:v>
                </c:pt>
                <c:pt idx="158">
                  <c:v>16264.294790343076</c:v>
                </c:pt>
                <c:pt idx="159">
                  <c:v>16161.616161616161</c:v>
                </c:pt>
                <c:pt idx="160">
                  <c:v>16060.225846925972</c:v>
                </c:pt>
                <c:pt idx="161">
                  <c:v>15960.099750623442</c:v>
                </c:pt>
                <c:pt idx="162">
                  <c:v>15861.214374225527</c:v>
                </c:pt>
                <c:pt idx="163">
                  <c:v>15763.546798029556</c:v>
                </c:pt>
                <c:pt idx="164">
                  <c:v>15667.074663402693</c:v>
                </c:pt>
                <c:pt idx="165">
                  <c:v>15571.776155717762</c:v>
                </c:pt>
                <c:pt idx="166">
                  <c:v>15477.629987908102</c:v>
                </c:pt>
                <c:pt idx="167">
                  <c:v>15384.615384615385</c:v>
                </c:pt>
                <c:pt idx="168">
                  <c:v>15292.712066905615</c:v>
                </c:pt>
                <c:pt idx="169">
                  <c:v>15201.900237529691</c:v>
                </c:pt>
                <c:pt idx="170">
                  <c:v>15112.160566706021</c:v>
                </c:pt>
                <c:pt idx="171">
                  <c:v>15023.474178403756</c:v>
                </c:pt>
                <c:pt idx="172">
                  <c:v>14935.822637106185</c:v>
                </c:pt>
                <c:pt idx="173">
                  <c:v>14849.187935034803</c:v>
                </c:pt>
                <c:pt idx="174">
                  <c:v>14763.552479815455</c:v>
                </c:pt>
                <c:pt idx="175">
                  <c:v>14678.899082568807</c:v>
                </c:pt>
                <c:pt idx="176">
                  <c:v>14595.21094640821</c:v>
                </c:pt>
                <c:pt idx="177">
                  <c:v>14512.471655328798</c:v>
                </c:pt>
                <c:pt idx="178">
                  <c:v>14430.665163472378</c:v>
                </c:pt>
                <c:pt idx="179">
                  <c:v>14349.775784753363</c:v>
                </c:pt>
                <c:pt idx="180">
                  <c:v>14269.78818283166</c:v>
                </c:pt>
                <c:pt idx="181">
                  <c:v>14190.687361419068</c:v>
                </c:pt>
                <c:pt idx="182">
                  <c:v>14112.458654906284</c:v>
                </c:pt>
                <c:pt idx="183">
                  <c:v>14035.087719298246</c:v>
                </c:pt>
                <c:pt idx="184">
                  <c:v>13958.56052344602</c:v>
                </c:pt>
                <c:pt idx="185">
                  <c:v>13882.863340563992</c:v>
                </c:pt>
                <c:pt idx="186">
                  <c:v>13807.982740021575</c:v>
                </c:pt>
                <c:pt idx="187">
                  <c:v>13733.905579399141</c:v>
                </c:pt>
                <c:pt idx="188">
                  <c:v>13660.618996798292</c:v>
                </c:pt>
                <c:pt idx="189">
                  <c:v>13588.110403397028</c:v>
                </c:pt>
                <c:pt idx="190">
                  <c:v>13516.367476240761</c:v>
                </c:pt>
                <c:pt idx="191">
                  <c:v>13445.378151260504</c:v>
                </c:pt>
                <c:pt idx="192">
                  <c:v>13375.130616509927</c:v>
                </c:pt>
                <c:pt idx="193">
                  <c:v>13305.613305613306</c:v>
                </c:pt>
                <c:pt idx="194">
                  <c:v>13236.814891416752</c:v>
                </c:pt>
                <c:pt idx="195">
                  <c:v>13168.724279835391</c:v>
                </c:pt>
                <c:pt idx="196">
                  <c:v>13101.330603889457</c:v>
                </c:pt>
                <c:pt idx="197">
                  <c:v>13034.623217922606</c:v>
                </c:pt>
                <c:pt idx="198">
                  <c:v>12968.591691995947</c:v>
                </c:pt>
                <c:pt idx="199">
                  <c:v>12903.225806451614</c:v>
                </c:pt>
                <c:pt idx="200">
                  <c:v>12838.515546639919</c:v>
                </c:pt>
                <c:pt idx="201">
                  <c:v>12774.451097804391</c:v>
                </c:pt>
                <c:pt idx="202">
                  <c:v>12711.022840119165</c:v>
                </c:pt>
                <c:pt idx="203">
                  <c:v>12648.221343873518</c:v>
                </c:pt>
                <c:pt idx="204">
                  <c:v>12586.037364798427</c:v>
                </c:pt>
                <c:pt idx="205">
                  <c:v>12524.461839530333</c:v>
                </c:pt>
                <c:pt idx="206">
                  <c:v>12463.4858812074</c:v>
                </c:pt>
                <c:pt idx="207">
                  <c:v>12403.100775193798</c:v>
                </c:pt>
                <c:pt idx="208">
                  <c:v>12343.297974927676</c:v>
                </c:pt>
                <c:pt idx="209">
                  <c:v>12284.069097888676</c:v>
                </c:pt>
                <c:pt idx="210">
                  <c:v>12225.405921680993</c:v>
                </c:pt>
                <c:pt idx="211">
                  <c:v>12167.300380228136</c:v>
                </c:pt>
                <c:pt idx="212">
                  <c:v>12109.744560075686</c:v>
                </c:pt>
                <c:pt idx="213">
                  <c:v>12052.730696798493</c:v>
                </c:pt>
                <c:pt idx="214">
                  <c:v>11996.251171508904</c:v>
                </c:pt>
                <c:pt idx="215">
                  <c:v>11940.298507462687</c:v>
                </c:pt>
                <c:pt idx="216">
                  <c:v>11884.865366759517</c:v>
                </c:pt>
                <c:pt idx="217">
                  <c:v>11829.944547134935</c:v>
                </c:pt>
                <c:pt idx="218">
                  <c:v>11775.528978840846</c:v>
                </c:pt>
                <c:pt idx="219">
                  <c:v>11721.611721611722</c:v>
                </c:pt>
                <c:pt idx="220">
                  <c:v>11668.185961713765</c:v>
                </c:pt>
                <c:pt idx="221">
                  <c:v>11615.24500907441</c:v>
                </c:pt>
                <c:pt idx="222">
                  <c:v>11562.782294489612</c:v>
                </c:pt>
                <c:pt idx="223">
                  <c:v>11510.791366906475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F2B-8B45-188877AD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8383"/>
        <c:axId val="210571743"/>
      </c:lineChart>
      <c:catAx>
        <c:axId val="21056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1743"/>
        <c:crosses val="autoZero"/>
        <c:auto val="1"/>
        <c:lblAlgn val="ctr"/>
        <c:lblOffset val="100"/>
        <c:noMultiLvlLbl val="0"/>
      </c:catAx>
      <c:valAx>
        <c:axId val="2105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393754</xdr:colOff>
      <xdr:row>32</xdr:row>
      <xdr:rowOff>0</xdr:rowOff>
    </xdr:from>
    <xdr:to>
      <xdr:col>7</xdr:col>
      <xdr:colOff>238290</xdr:colOff>
      <xdr:row>46</xdr:row>
      <xdr:rowOff>178821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5B642-9118-4DDA-9B01-A95A7A7B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J18:N30" totalsRowShown="0">
  <autoFilter ref="J18:N30" xr:uid="{82E1452B-3AF2-4D4B-B30D-A715E2B5240F}"/>
  <tableColumns count="5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  <tableColumn id="5" xr3:uid="{90409EC9-D84F-4040-AB7C-7CFE8D3ABB81}" name="Clock Sourc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E46:AE49" totalsRowShown="0">
  <autoFilter ref="AE46:AE49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312290-37F4-462E-A13D-1DDA737E97BF}" name="GI_OSCILLATOR" displayName="GI_OSCILLATOR" ref="AE52:AE62" totalsRowShown="0">
  <autoFilter ref="AE52:AE62" xr:uid="{93312290-37F4-462E-A13D-1DDA737E97BF}"/>
  <tableColumns count="1">
    <tableColumn id="1" xr3:uid="{23F99948-81BD-4C18-8B63-7CCABA76B6A0}" name="Clock Sr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B15" totalsRowShown="0">
  <autoFilter ref="A6:B15" xr:uid="{9F4B7C8E-8730-4908-B1BE-2954AF9427C0}"/>
  <tableColumns count="2">
    <tableColumn id="1" xr3:uid="{6C4BEFED-5E85-401A-AA66-51A07D13FEBC}" name="GPIO_name"/>
    <tableColumn id="2" xr3:uid="{E08F986F-8D6D-4DEB-A18F-F4FB9A36C956}" name="Pin_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Z7:AA16" totalsRowShown="0">
  <autoFilter ref="Z7:AA16" xr:uid="{098A48DC-88A9-4122-ADE1-86E0F3796141}"/>
  <tableColumns count="2">
    <tableColumn id="1" xr3:uid="{395BD36A-0840-48CF-8D8D-56878E366FC5}" name="GPIO_name"/>
    <tableColumn id="2" xr3:uid="{34DF2CF3-8826-4F9E-A09D-280EE0FEFFBB}" name="Pin_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J6:N9" totalsRowShown="0">
  <autoFilter ref="J6:N9" xr:uid="{27D0C574-E325-48F5-AA31-7FBAF1E09007}"/>
  <tableColumns count="5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V6:X8" totalsRowShown="0">
  <autoFilter ref="V6:X8" xr:uid="{0918A5C3-EE53-4DBF-8C0C-2251FB41871E}"/>
  <tableColumns count="3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P6:T14" totalsRowShown="0">
  <autoFilter ref="P6:T14" xr:uid="{DE41CD30-BCBD-40FE-B5DD-848DAAA9C25B}"/>
  <tableColumns count="5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H16" totalsRowShown="0">
  <autoFilter ref="E6:H16" xr:uid="{B6D8F853-4E95-4D0E-932E-0F3ECC221901}"/>
  <tableColumns count="4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W29:AW45" totalsRowShown="0">
  <autoFilter ref="AW29:AW45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O33:P40" totalsRowShown="0">
  <autoFilter ref="O33:P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Y30:AY34" totalsRowShown="0">
  <autoFilter ref="AY30:AY34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BA29:BA47" totalsRowShown="0">
  <autoFilter ref="BA29:BA47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K74:L77" totalsRowShown="0">
  <autoFilter ref="K74:L77" xr:uid="{B3BFFBC0-5215-4824-AE53-6F0674E6F949}"/>
  <tableColumns count="2">
    <tableColumn id="1" xr3:uid="{35492CF7-2D64-4A31-B52A-8DC201862D23}" name="GPIO_name"/>
    <tableColumn id="2" xr3:uid="{55201EA4-78EC-451A-894D-4121BE7C2D46}" name="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O78:Q80" totalsRowShown="0">
  <autoFilter ref="O78:Q80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S78:U81" totalsRowShown="0">
  <autoFilter ref="S78:U81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FMKIO_CanCfg" displayName="FMKIO_CanCfg" ref="C29:H32" totalsRowShown="0">
  <autoFilter ref="C29:H32" xr:uid="{0413BBED-76B8-4200-A43C-D97EFAA1EA94}"/>
  <tableColumns count="6">
    <tableColumn id="1" xr3:uid="{95762CE8-B06D-493C-B844-88501CD65909}" name="Rx_GPIO_name"/>
    <tableColumn id="4" xr3:uid="{A74F40FB-56BA-4761-B2D5-1E61012674DB}" name="RxPin_name"/>
    <tableColumn id="6" xr3:uid="{6FE9310C-C4EC-42EB-9AC8-096669172652}" name="Tx_Gpio_Name"/>
    <tableColumn id="5" xr3:uid="{F380EA12-9AE7-4F1E-87A3-552D4DD6AFC7}" name="Tx_Pin_Name"/>
    <tableColumn id="2" xr3:uid="{F5525426-5A61-46C9-A36F-3B7B9F70AC40}" name="alternate function timer"/>
    <tableColumn id="7" xr3:uid="{C3C3D9CA-81EB-41EA-A0AC-F29FFF017741}" name="FDCAnx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4" totalsRowShown="0">
  <autoFilter ref="S3:V4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S36:V41" totalsRowShown="0">
  <autoFilter ref="S36:V41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X36:Y37" totalsRowShown="0">
  <autoFilter ref="X36:Y37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G18:H119" totalsRowShown="0">
  <autoFilter ref="G18:H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E75" totalsRowShown="0">
  <autoFilter ref="D18:E75" xr:uid="{9B4F1398-0B6D-4B55-A4C3-611E0B66A012}"/>
  <tableColumns count="2">
    <tableColumn id="1" xr3:uid="{402A3AD5-0AFA-40A5-A5A4-0D9CB2EED72D}" name="RCC_ClockName"/>
    <tableColumn id="2" xr3:uid="{05025EF0-98DC-4B06-8DD6-ABD9D73D50B7}" name="Clock Sou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AA36:AB38" totalsRowShown="0">
  <autoFilter ref="AA36:AB38" xr:uid="{FC2F87AB-FFF7-4006-99CC-8D938E27338D}"/>
  <tableColumns count="2">
    <tableColumn id="1" xr3:uid="{00302DEC-D815-47CE-9380-676FE769FF43}" name="DMA_Name"/>
    <tableColumn id="2" xr3:uid="{2654BB85-F763-4BBA-9124-13A3875B62D0}" name="number of channe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E40:AE43" totalsRowShown="0">
  <autoFilter ref="AE40:AE43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8:AE119"/>
  <sheetViews>
    <sheetView topLeftCell="B47" zoomScale="82" zoomScaleNormal="85" workbookViewId="0">
      <selection activeCell="L39" sqref="L39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26.44140625" customWidth="1"/>
    <col min="5" max="5" width="25.109375" customWidth="1"/>
    <col min="6" max="6" width="33.109375" customWidth="1"/>
    <col min="7" max="7" width="26.88671875" customWidth="1"/>
    <col min="8" max="8" width="21.44140625" customWidth="1"/>
    <col min="9" max="9" width="21.33203125" customWidth="1"/>
    <col min="11" max="11" width="20.44140625" customWidth="1"/>
    <col min="12" max="12" width="29.44140625" customWidth="1"/>
    <col min="13" max="13" width="21.33203125" customWidth="1"/>
    <col min="14" max="14" width="22.77734375" customWidth="1"/>
    <col min="15" max="15" width="23.44140625" customWidth="1"/>
    <col min="16" max="16" width="20.6640625" customWidth="1"/>
    <col min="19" max="19" width="21.33203125" customWidth="1"/>
    <col min="20" max="20" width="21.21875" customWidth="1"/>
    <col min="21" max="21" width="19.109375" customWidth="1"/>
    <col min="22" max="22" width="18.77734375" customWidth="1"/>
    <col min="23" max="23" width="29.21875" customWidth="1"/>
    <col min="27" max="27" width="24" customWidth="1"/>
    <col min="30" max="30" width="17.77734375" customWidth="1"/>
  </cols>
  <sheetData>
    <row r="18" spans="1:14" x14ac:dyDescent="0.3">
      <c r="B18" t="s">
        <v>132</v>
      </c>
      <c r="D18" t="s">
        <v>21</v>
      </c>
      <c r="E18" t="s">
        <v>315</v>
      </c>
      <c r="G18" t="s">
        <v>57</v>
      </c>
      <c r="H18" t="s">
        <v>58</v>
      </c>
      <c r="J18" t="s">
        <v>2</v>
      </c>
      <c r="K18" t="s">
        <v>3</v>
      </c>
      <c r="L18" t="s">
        <v>282</v>
      </c>
      <c r="M18" t="s">
        <v>283</v>
      </c>
      <c r="N18" t="s">
        <v>314</v>
      </c>
    </row>
    <row r="19" spans="1:14" x14ac:dyDescent="0.3">
      <c r="B19" t="s">
        <v>133</v>
      </c>
      <c r="D19" t="s">
        <v>85</v>
      </c>
      <c r="E19" t="s">
        <v>322</v>
      </c>
      <c r="G19" t="s">
        <v>59</v>
      </c>
      <c r="H19" t="s">
        <v>69</v>
      </c>
      <c r="J19" t="s">
        <v>4</v>
      </c>
      <c r="K19">
        <v>4</v>
      </c>
      <c r="L19" t="s">
        <v>154</v>
      </c>
      <c r="M19" t="s">
        <v>285</v>
      </c>
      <c r="N19" t="s">
        <v>313</v>
      </c>
    </row>
    <row r="20" spans="1:14" x14ac:dyDescent="0.3">
      <c r="D20" t="s">
        <v>240</v>
      </c>
      <c r="E20" t="s">
        <v>322</v>
      </c>
      <c r="G20" t="s">
        <v>134</v>
      </c>
      <c r="H20" t="s">
        <v>69</v>
      </c>
      <c r="J20" t="s">
        <v>261</v>
      </c>
      <c r="K20">
        <v>4</v>
      </c>
      <c r="L20" t="s">
        <v>157</v>
      </c>
      <c r="M20" t="s">
        <v>285</v>
      </c>
      <c r="N20" t="s">
        <v>312</v>
      </c>
    </row>
    <row r="21" spans="1:14" x14ac:dyDescent="0.3">
      <c r="D21" t="s">
        <v>243</v>
      </c>
      <c r="E21" t="s">
        <v>322</v>
      </c>
      <c r="G21" t="s">
        <v>135</v>
      </c>
      <c r="H21" t="s">
        <v>69</v>
      </c>
      <c r="J21" t="s">
        <v>5</v>
      </c>
      <c r="K21">
        <v>4</v>
      </c>
      <c r="L21" t="s">
        <v>64</v>
      </c>
      <c r="M21" t="s">
        <v>285</v>
      </c>
      <c r="N21" t="s">
        <v>312</v>
      </c>
    </row>
    <row r="22" spans="1:14" x14ac:dyDescent="0.3">
      <c r="D22" t="s">
        <v>244</v>
      </c>
      <c r="E22" t="s">
        <v>322</v>
      </c>
      <c r="G22" t="s">
        <v>136</v>
      </c>
      <c r="H22" t="s">
        <v>69</v>
      </c>
      <c r="J22" t="s">
        <v>262</v>
      </c>
      <c r="K22">
        <v>4</v>
      </c>
      <c r="L22" t="s">
        <v>158</v>
      </c>
      <c r="M22" t="s">
        <v>285</v>
      </c>
      <c r="N22" t="s">
        <v>312</v>
      </c>
    </row>
    <row r="23" spans="1:14" x14ac:dyDescent="0.3">
      <c r="D23" t="s">
        <v>245</v>
      </c>
      <c r="E23" t="s">
        <v>322</v>
      </c>
      <c r="G23" t="s">
        <v>60</v>
      </c>
      <c r="H23" t="s">
        <v>69</v>
      </c>
      <c r="J23" t="s">
        <v>267</v>
      </c>
      <c r="K23">
        <v>4</v>
      </c>
      <c r="L23" t="s">
        <v>174</v>
      </c>
      <c r="M23" t="s">
        <v>285</v>
      </c>
      <c r="N23" t="s">
        <v>312</v>
      </c>
    </row>
    <row r="24" spans="1:14" x14ac:dyDescent="0.3">
      <c r="D24" t="s">
        <v>246</v>
      </c>
      <c r="E24" t="s">
        <v>322</v>
      </c>
      <c r="G24" t="s">
        <v>61</v>
      </c>
      <c r="H24" t="s">
        <v>69</v>
      </c>
      <c r="J24" t="s">
        <v>263</v>
      </c>
      <c r="K24">
        <v>1</v>
      </c>
      <c r="L24" t="s">
        <v>178</v>
      </c>
      <c r="M24" t="s">
        <v>287</v>
      </c>
      <c r="N24" t="s">
        <v>312</v>
      </c>
    </row>
    <row r="25" spans="1:14" x14ac:dyDescent="0.3">
      <c r="D25" t="s">
        <v>84</v>
      </c>
      <c r="E25" t="s">
        <v>322</v>
      </c>
      <c r="G25" t="s">
        <v>137</v>
      </c>
      <c r="H25" t="s">
        <v>69</v>
      </c>
      <c r="J25" t="s">
        <v>264</v>
      </c>
      <c r="K25">
        <v>1</v>
      </c>
      <c r="L25" t="s">
        <v>179</v>
      </c>
      <c r="M25" t="s">
        <v>287</v>
      </c>
      <c r="N25" t="s">
        <v>313</v>
      </c>
    </row>
    <row r="26" spans="1:14" x14ac:dyDescent="0.3">
      <c r="D26" t="s">
        <v>270</v>
      </c>
      <c r="E26" t="s">
        <v>323</v>
      </c>
      <c r="G26" t="s">
        <v>138</v>
      </c>
      <c r="H26" t="s">
        <v>69</v>
      </c>
      <c r="J26" t="s">
        <v>265</v>
      </c>
      <c r="K26">
        <v>4</v>
      </c>
      <c r="L26" t="s">
        <v>167</v>
      </c>
      <c r="M26" t="s">
        <v>285</v>
      </c>
      <c r="N26" t="s">
        <v>313</v>
      </c>
    </row>
    <row r="27" spans="1:14" x14ac:dyDescent="0.3">
      <c r="A27" t="s">
        <v>292</v>
      </c>
      <c r="B27" t="s">
        <v>294</v>
      </c>
      <c r="D27" t="s">
        <v>83</v>
      </c>
      <c r="E27" t="s">
        <v>323</v>
      </c>
      <c r="G27" t="s">
        <v>139</v>
      </c>
      <c r="H27" t="s">
        <v>69</v>
      </c>
      <c r="J27" t="s">
        <v>6</v>
      </c>
      <c r="K27">
        <v>2</v>
      </c>
      <c r="L27" t="s">
        <v>174</v>
      </c>
      <c r="M27" t="s">
        <v>286</v>
      </c>
      <c r="N27" t="s">
        <v>313</v>
      </c>
    </row>
    <row r="28" spans="1:14" x14ac:dyDescent="0.3">
      <c r="A28" t="s">
        <v>293</v>
      </c>
      <c r="B28">
        <v>60</v>
      </c>
      <c r="D28" t="s">
        <v>241</v>
      </c>
      <c r="E28" t="s">
        <v>323</v>
      </c>
      <c r="G28" t="s">
        <v>140</v>
      </c>
      <c r="H28" t="s">
        <v>69</v>
      </c>
      <c r="J28" t="s">
        <v>7</v>
      </c>
      <c r="K28">
        <v>1</v>
      </c>
      <c r="L28" t="s">
        <v>155</v>
      </c>
      <c r="M28" t="s">
        <v>286</v>
      </c>
      <c r="N28" t="s">
        <v>313</v>
      </c>
    </row>
    <row r="29" spans="1:14" x14ac:dyDescent="0.3">
      <c r="A29" t="s">
        <v>256</v>
      </c>
      <c r="B29">
        <v>170</v>
      </c>
      <c r="D29" t="s">
        <v>242</v>
      </c>
      <c r="E29" t="s">
        <v>323</v>
      </c>
      <c r="G29" t="s">
        <v>141</v>
      </c>
      <c r="H29" t="s">
        <v>69</v>
      </c>
      <c r="J29" t="s">
        <v>8</v>
      </c>
      <c r="K29">
        <v>1</v>
      </c>
      <c r="L29" t="s">
        <v>156</v>
      </c>
      <c r="M29" t="s">
        <v>286</v>
      </c>
      <c r="N29" t="s">
        <v>313</v>
      </c>
    </row>
    <row r="30" spans="1:14" x14ac:dyDescent="0.3">
      <c r="D30" t="s">
        <v>82</v>
      </c>
      <c r="E30" t="s">
        <v>323</v>
      </c>
      <c r="G30" t="s">
        <v>62</v>
      </c>
      <c r="H30" t="s">
        <v>69</v>
      </c>
      <c r="J30" t="s">
        <v>266</v>
      </c>
      <c r="K30">
        <v>4</v>
      </c>
      <c r="L30" t="s">
        <v>201</v>
      </c>
      <c r="M30" t="s">
        <v>285</v>
      </c>
      <c r="N30" t="s">
        <v>313</v>
      </c>
    </row>
    <row r="31" spans="1:14" x14ac:dyDescent="0.3">
      <c r="D31" t="s">
        <v>81</v>
      </c>
      <c r="E31" t="s">
        <v>323</v>
      </c>
      <c r="G31" t="s">
        <v>142</v>
      </c>
      <c r="H31" t="s">
        <v>69</v>
      </c>
    </row>
    <row r="32" spans="1:14" x14ac:dyDescent="0.3">
      <c r="D32" t="s">
        <v>80</v>
      </c>
      <c r="E32" t="s">
        <v>323</v>
      </c>
      <c r="G32" t="s">
        <v>143</v>
      </c>
      <c r="H32" t="s">
        <v>69</v>
      </c>
    </row>
    <row r="33" spans="4:31" x14ac:dyDescent="0.3">
      <c r="D33" t="s">
        <v>247</v>
      </c>
      <c r="E33" t="s">
        <v>321</v>
      </c>
      <c r="G33" t="s">
        <v>144</v>
      </c>
      <c r="H33" t="s">
        <v>69</v>
      </c>
      <c r="O33" t="s">
        <v>9</v>
      </c>
      <c r="P33" t="s">
        <v>10</v>
      </c>
    </row>
    <row r="34" spans="4:31" x14ac:dyDescent="0.3">
      <c r="D34" t="s">
        <v>248</v>
      </c>
      <c r="E34" t="s">
        <v>321</v>
      </c>
      <c r="G34" t="s">
        <v>145</v>
      </c>
      <c r="H34" t="s">
        <v>69</v>
      </c>
      <c r="O34" t="s">
        <v>11</v>
      </c>
      <c r="P34">
        <v>16</v>
      </c>
    </row>
    <row r="35" spans="4:31" x14ac:dyDescent="0.3">
      <c r="D35" t="s">
        <v>239</v>
      </c>
      <c r="E35" t="s">
        <v>313</v>
      </c>
      <c r="G35" t="s">
        <v>146</v>
      </c>
      <c r="H35" t="s">
        <v>69</v>
      </c>
      <c r="O35" t="s">
        <v>12</v>
      </c>
      <c r="P35">
        <v>16</v>
      </c>
    </row>
    <row r="36" spans="4:31" x14ac:dyDescent="0.3">
      <c r="D36" t="s">
        <v>238</v>
      </c>
      <c r="E36" t="s">
        <v>313</v>
      </c>
      <c r="G36" t="s">
        <v>147</v>
      </c>
      <c r="H36" t="s">
        <v>69</v>
      </c>
      <c r="O36" t="s">
        <v>13</v>
      </c>
      <c r="P36">
        <v>16</v>
      </c>
      <c r="S36" t="s">
        <v>17</v>
      </c>
      <c r="T36" t="s">
        <v>18</v>
      </c>
      <c r="U36" t="s">
        <v>288</v>
      </c>
      <c r="V36" t="s">
        <v>289</v>
      </c>
      <c r="X36" t="s">
        <v>19</v>
      </c>
      <c r="Y36" t="s">
        <v>18</v>
      </c>
      <c r="AA36" t="s">
        <v>22</v>
      </c>
      <c r="AB36" t="s">
        <v>18</v>
      </c>
    </row>
    <row r="37" spans="4:31" x14ac:dyDescent="0.3">
      <c r="D37" t="s">
        <v>249</v>
      </c>
      <c r="E37" t="s">
        <v>313</v>
      </c>
      <c r="G37" t="s">
        <v>148</v>
      </c>
      <c r="H37" t="s">
        <v>69</v>
      </c>
      <c r="O37" t="s">
        <v>14</v>
      </c>
      <c r="P37">
        <v>16</v>
      </c>
      <c r="S37" t="s">
        <v>16</v>
      </c>
      <c r="T37">
        <v>18</v>
      </c>
      <c r="U37" t="s">
        <v>148</v>
      </c>
      <c r="V37" t="s">
        <v>247</v>
      </c>
      <c r="X37" t="s">
        <v>20</v>
      </c>
      <c r="Y37" t="s">
        <v>20</v>
      </c>
      <c r="AA37" t="s">
        <v>85</v>
      </c>
      <c r="AB37">
        <v>8</v>
      </c>
    </row>
    <row r="38" spans="4:31" x14ac:dyDescent="0.3">
      <c r="D38" t="s">
        <v>250</v>
      </c>
      <c r="E38" t="s">
        <v>313</v>
      </c>
      <c r="G38" t="s">
        <v>149</v>
      </c>
      <c r="H38" t="s">
        <v>69</v>
      </c>
      <c r="O38" t="s">
        <v>268</v>
      </c>
      <c r="P38">
        <v>16</v>
      </c>
      <c r="S38" t="s">
        <v>271</v>
      </c>
      <c r="T38">
        <v>18</v>
      </c>
      <c r="U38" t="s">
        <v>148</v>
      </c>
      <c r="V38" t="s">
        <v>247</v>
      </c>
      <c r="AA38" t="s">
        <v>240</v>
      </c>
      <c r="AB38">
        <v>8</v>
      </c>
    </row>
    <row r="39" spans="4:31" x14ac:dyDescent="0.3">
      <c r="D39" t="s">
        <v>225</v>
      </c>
      <c r="E39" t="s">
        <v>323</v>
      </c>
      <c r="G39" t="s">
        <v>150</v>
      </c>
      <c r="H39" t="s">
        <v>69</v>
      </c>
      <c r="O39" t="s">
        <v>15</v>
      </c>
      <c r="P39">
        <v>16</v>
      </c>
      <c r="S39" t="s">
        <v>272</v>
      </c>
      <c r="T39">
        <v>18</v>
      </c>
      <c r="U39" t="s">
        <v>171</v>
      </c>
      <c r="V39" t="s">
        <v>248</v>
      </c>
    </row>
    <row r="40" spans="4:31" x14ac:dyDescent="0.3">
      <c r="D40" t="s">
        <v>251</v>
      </c>
      <c r="E40" t="s">
        <v>323</v>
      </c>
      <c r="G40" t="s">
        <v>151</v>
      </c>
      <c r="H40" t="s">
        <v>90</v>
      </c>
      <c r="O40" t="s">
        <v>269</v>
      </c>
      <c r="P40">
        <v>11</v>
      </c>
      <c r="S40" t="s">
        <v>273</v>
      </c>
      <c r="T40">
        <v>18</v>
      </c>
      <c r="U40" t="s">
        <v>185</v>
      </c>
      <c r="V40" t="s">
        <v>248</v>
      </c>
      <c r="AE40" t="s">
        <v>88</v>
      </c>
    </row>
    <row r="41" spans="4:31" x14ac:dyDescent="0.3">
      <c r="D41" t="s">
        <v>252</v>
      </c>
      <c r="E41" t="s">
        <v>320</v>
      </c>
      <c r="G41" t="s">
        <v>152</v>
      </c>
      <c r="H41" t="s">
        <v>90</v>
      </c>
      <c r="S41" t="s">
        <v>274</v>
      </c>
      <c r="T41">
        <v>18</v>
      </c>
      <c r="U41" t="s">
        <v>186</v>
      </c>
      <c r="V41" t="s">
        <v>248</v>
      </c>
      <c r="AE41" t="s">
        <v>89</v>
      </c>
    </row>
    <row r="42" spans="4:31" x14ac:dyDescent="0.3">
      <c r="D42" t="s">
        <v>237</v>
      </c>
      <c r="E42" t="s">
        <v>312</v>
      </c>
      <c r="G42" t="s">
        <v>153</v>
      </c>
      <c r="H42" t="s">
        <v>69</v>
      </c>
      <c r="AE42" t="s">
        <v>69</v>
      </c>
    </row>
    <row r="43" spans="4:31" x14ac:dyDescent="0.3">
      <c r="D43" t="s">
        <v>72</v>
      </c>
      <c r="E43" t="s">
        <v>312</v>
      </c>
      <c r="G43" t="s">
        <v>154</v>
      </c>
      <c r="H43" t="s">
        <v>69</v>
      </c>
      <c r="AE43" t="s">
        <v>90</v>
      </c>
    </row>
    <row r="44" spans="4:31" x14ac:dyDescent="0.3">
      <c r="D44" t="s">
        <v>236</v>
      </c>
      <c r="E44" t="s">
        <v>312</v>
      </c>
      <c r="G44" t="s">
        <v>155</v>
      </c>
      <c r="H44" t="s">
        <v>69</v>
      </c>
    </row>
    <row r="45" spans="4:31" x14ac:dyDescent="0.3">
      <c r="D45" t="s">
        <v>253</v>
      </c>
      <c r="E45" t="s">
        <v>312</v>
      </c>
      <c r="G45" t="s">
        <v>156</v>
      </c>
      <c r="H45" t="s">
        <v>69</v>
      </c>
    </row>
    <row r="46" spans="4:31" x14ac:dyDescent="0.3">
      <c r="D46" t="s">
        <v>235</v>
      </c>
      <c r="E46" t="s">
        <v>312</v>
      </c>
      <c r="G46" t="s">
        <v>63</v>
      </c>
      <c r="H46" t="s">
        <v>69</v>
      </c>
      <c r="AE46" t="s">
        <v>284</v>
      </c>
    </row>
    <row r="47" spans="4:31" x14ac:dyDescent="0.3">
      <c r="D47" t="s">
        <v>234</v>
      </c>
      <c r="E47" t="s">
        <v>312</v>
      </c>
      <c r="G47" t="s">
        <v>157</v>
      </c>
      <c r="H47" t="s">
        <v>69</v>
      </c>
      <c r="AE47" t="s">
        <v>285</v>
      </c>
    </row>
    <row r="48" spans="4:31" x14ac:dyDescent="0.3">
      <c r="D48" t="s">
        <v>254</v>
      </c>
      <c r="E48" t="s">
        <v>312</v>
      </c>
      <c r="G48" t="s">
        <v>64</v>
      </c>
      <c r="H48" t="s">
        <v>69</v>
      </c>
      <c r="AE48" t="s">
        <v>286</v>
      </c>
    </row>
    <row r="49" spans="4:31" x14ac:dyDescent="0.3">
      <c r="D49" t="s">
        <v>255</v>
      </c>
      <c r="E49" t="s">
        <v>312</v>
      </c>
      <c r="G49" t="s">
        <v>158</v>
      </c>
      <c r="H49" t="s">
        <v>69</v>
      </c>
      <c r="AE49" t="s">
        <v>287</v>
      </c>
    </row>
    <row r="50" spans="4:31" x14ac:dyDescent="0.3">
      <c r="D50" t="s">
        <v>86</v>
      </c>
      <c r="E50" t="s">
        <v>312</v>
      </c>
      <c r="G50" t="s">
        <v>159</v>
      </c>
      <c r="H50" t="s">
        <v>69</v>
      </c>
    </row>
    <row r="51" spans="4:31" x14ac:dyDescent="0.3">
      <c r="D51" t="s">
        <v>77</v>
      </c>
      <c r="E51" t="s">
        <v>312</v>
      </c>
      <c r="G51" t="s">
        <v>160</v>
      </c>
      <c r="H51" t="s">
        <v>69</v>
      </c>
    </row>
    <row r="52" spans="4:31" x14ac:dyDescent="0.3">
      <c r="D52" t="s">
        <v>230</v>
      </c>
      <c r="E52" t="s">
        <v>312</v>
      </c>
      <c r="G52" t="s">
        <v>161</v>
      </c>
      <c r="H52" t="s">
        <v>69</v>
      </c>
      <c r="AE52" t="s">
        <v>311</v>
      </c>
    </row>
    <row r="53" spans="4:31" x14ac:dyDescent="0.3">
      <c r="D53" t="s">
        <v>79</v>
      </c>
      <c r="E53" t="s">
        <v>312</v>
      </c>
      <c r="G53" t="s">
        <v>162</v>
      </c>
      <c r="H53" t="s">
        <v>69</v>
      </c>
      <c r="AE53" t="s">
        <v>316</v>
      </c>
    </row>
    <row r="54" spans="4:31" x14ac:dyDescent="0.3">
      <c r="D54" t="s">
        <v>229</v>
      </c>
      <c r="E54" t="s">
        <v>312</v>
      </c>
      <c r="G54" t="s">
        <v>65</v>
      </c>
      <c r="H54" t="s">
        <v>69</v>
      </c>
      <c r="AE54" t="s">
        <v>317</v>
      </c>
    </row>
    <row r="55" spans="4:31" x14ac:dyDescent="0.3">
      <c r="D55" t="s">
        <v>290</v>
      </c>
      <c r="E55" t="s">
        <v>312</v>
      </c>
      <c r="G55" t="s">
        <v>66</v>
      </c>
      <c r="H55" t="s">
        <v>69</v>
      </c>
      <c r="AE55" t="s">
        <v>318</v>
      </c>
    </row>
    <row r="56" spans="4:31" x14ac:dyDescent="0.3">
      <c r="D56" t="s">
        <v>291</v>
      </c>
      <c r="E56" t="s">
        <v>312</v>
      </c>
      <c r="G56" t="s">
        <v>67</v>
      </c>
      <c r="H56" t="s">
        <v>69</v>
      </c>
      <c r="AE56" t="s">
        <v>319</v>
      </c>
    </row>
    <row r="57" spans="4:31" x14ac:dyDescent="0.3">
      <c r="D57" t="s">
        <v>228</v>
      </c>
      <c r="E57" t="s">
        <v>312</v>
      </c>
      <c r="G57" t="s">
        <v>68</v>
      </c>
      <c r="H57" t="s">
        <v>69</v>
      </c>
      <c r="AE57" t="s">
        <v>322</v>
      </c>
    </row>
    <row r="58" spans="4:31" x14ac:dyDescent="0.3">
      <c r="D58" t="s">
        <v>226</v>
      </c>
      <c r="E58" t="s">
        <v>312</v>
      </c>
      <c r="G58" t="s">
        <v>163</v>
      </c>
      <c r="H58" t="s">
        <v>69</v>
      </c>
      <c r="AE58" t="s">
        <v>323</v>
      </c>
    </row>
    <row r="59" spans="4:31" x14ac:dyDescent="0.3">
      <c r="D59" t="s">
        <v>256</v>
      </c>
      <c r="E59" t="s">
        <v>320</v>
      </c>
      <c r="G59" t="s">
        <v>164</v>
      </c>
      <c r="H59" t="s">
        <v>69</v>
      </c>
      <c r="AE59" t="s">
        <v>312</v>
      </c>
    </row>
    <row r="60" spans="4:31" x14ac:dyDescent="0.3">
      <c r="D60" t="s">
        <v>87</v>
      </c>
      <c r="E60" t="s">
        <v>312</v>
      </c>
      <c r="G60" t="s">
        <v>165</v>
      </c>
      <c r="H60" t="s">
        <v>69</v>
      </c>
      <c r="AE60" t="s">
        <v>313</v>
      </c>
    </row>
    <row r="61" spans="4:31" x14ac:dyDescent="0.3">
      <c r="D61" t="s">
        <v>227</v>
      </c>
      <c r="E61" t="s">
        <v>312</v>
      </c>
      <c r="G61" t="s">
        <v>166</v>
      </c>
      <c r="H61" t="s">
        <v>69</v>
      </c>
      <c r="AE61" t="s">
        <v>320</v>
      </c>
    </row>
    <row r="62" spans="4:31" x14ac:dyDescent="0.3">
      <c r="D62" t="s">
        <v>231</v>
      </c>
      <c r="E62" t="s">
        <v>312</v>
      </c>
      <c r="G62" t="s">
        <v>167</v>
      </c>
      <c r="H62" t="s">
        <v>69</v>
      </c>
      <c r="AE62" t="s">
        <v>321</v>
      </c>
    </row>
    <row r="63" spans="4:31" x14ac:dyDescent="0.3">
      <c r="D63" t="s">
        <v>257</v>
      </c>
      <c r="E63" t="s">
        <v>312</v>
      </c>
      <c r="G63" t="s">
        <v>168</v>
      </c>
      <c r="H63" t="s">
        <v>69</v>
      </c>
    </row>
    <row r="64" spans="4:31" x14ac:dyDescent="0.3">
      <c r="D64" t="s">
        <v>70</v>
      </c>
      <c r="E64" t="s">
        <v>313</v>
      </c>
      <c r="G64" t="s">
        <v>169</v>
      </c>
      <c r="H64" t="s">
        <v>69</v>
      </c>
    </row>
    <row r="65" spans="4:8" x14ac:dyDescent="0.3">
      <c r="D65" t="s">
        <v>71</v>
      </c>
      <c r="E65" t="s">
        <v>313</v>
      </c>
      <c r="G65" t="s">
        <v>170</v>
      </c>
      <c r="H65" t="s">
        <v>69</v>
      </c>
    </row>
    <row r="66" spans="4:8" x14ac:dyDescent="0.3">
      <c r="D66" t="s">
        <v>76</v>
      </c>
      <c r="E66" t="s">
        <v>313</v>
      </c>
      <c r="G66" t="s">
        <v>171</v>
      </c>
      <c r="H66" t="s">
        <v>69</v>
      </c>
    </row>
    <row r="67" spans="4:8" x14ac:dyDescent="0.3">
      <c r="D67" t="s">
        <v>233</v>
      </c>
      <c r="E67" t="s">
        <v>313</v>
      </c>
      <c r="G67" t="s">
        <v>172</v>
      </c>
      <c r="H67" t="s">
        <v>69</v>
      </c>
    </row>
    <row r="68" spans="4:8" x14ac:dyDescent="0.3">
      <c r="D68" t="s">
        <v>78</v>
      </c>
      <c r="E68" t="s">
        <v>313</v>
      </c>
      <c r="G68" t="s">
        <v>173</v>
      </c>
      <c r="H68" t="s">
        <v>69</v>
      </c>
    </row>
    <row r="69" spans="4:8" x14ac:dyDescent="0.3">
      <c r="D69" t="s">
        <v>258</v>
      </c>
      <c r="E69" t="s">
        <v>313</v>
      </c>
      <c r="G69" t="s">
        <v>174</v>
      </c>
      <c r="H69" t="s">
        <v>69</v>
      </c>
    </row>
    <row r="70" spans="4:8" x14ac:dyDescent="0.3">
      <c r="D70" t="s">
        <v>73</v>
      </c>
      <c r="E70" t="s">
        <v>313</v>
      </c>
      <c r="G70" t="s">
        <v>175</v>
      </c>
      <c r="H70" t="s">
        <v>69</v>
      </c>
    </row>
    <row r="71" spans="4:8" x14ac:dyDescent="0.3">
      <c r="D71" t="s">
        <v>74</v>
      </c>
      <c r="E71" t="s">
        <v>313</v>
      </c>
      <c r="G71" t="s">
        <v>176</v>
      </c>
      <c r="H71" t="s">
        <v>69</v>
      </c>
    </row>
    <row r="72" spans="4:8" x14ac:dyDescent="0.3">
      <c r="D72" t="s">
        <v>75</v>
      </c>
      <c r="E72" t="s">
        <v>313</v>
      </c>
      <c r="G72" t="s">
        <v>177</v>
      </c>
      <c r="H72" t="s">
        <v>69</v>
      </c>
    </row>
    <row r="73" spans="4:8" x14ac:dyDescent="0.3">
      <c r="D73" t="s">
        <v>232</v>
      </c>
      <c r="E73" t="s">
        <v>313</v>
      </c>
      <c r="G73" t="s">
        <v>178</v>
      </c>
      <c r="H73" t="s">
        <v>69</v>
      </c>
    </row>
    <row r="74" spans="4:8" x14ac:dyDescent="0.3">
      <c r="D74" t="s">
        <v>259</v>
      </c>
      <c r="E74" t="s">
        <v>313</v>
      </c>
      <c r="G74" t="s">
        <v>179</v>
      </c>
      <c r="H74" t="s">
        <v>69</v>
      </c>
    </row>
    <row r="75" spans="4:8" x14ac:dyDescent="0.3">
      <c r="D75" t="s">
        <v>260</v>
      </c>
      <c r="E75" t="s">
        <v>313</v>
      </c>
      <c r="G75" t="s">
        <v>180</v>
      </c>
      <c r="H75" t="s">
        <v>69</v>
      </c>
    </row>
    <row r="76" spans="4:8" x14ac:dyDescent="0.3">
      <c r="G76" t="s">
        <v>181</v>
      </c>
      <c r="H76" t="s">
        <v>69</v>
      </c>
    </row>
    <row r="77" spans="4:8" x14ac:dyDescent="0.3">
      <c r="G77" t="s">
        <v>182</v>
      </c>
      <c r="H77" t="s">
        <v>69</v>
      </c>
    </row>
    <row r="78" spans="4:8" x14ac:dyDescent="0.3">
      <c r="G78" t="s">
        <v>183</v>
      </c>
      <c r="H78" t="s">
        <v>69</v>
      </c>
    </row>
    <row r="79" spans="4:8" x14ac:dyDescent="0.3">
      <c r="G79" t="s">
        <v>184</v>
      </c>
      <c r="H79" t="s">
        <v>69</v>
      </c>
    </row>
    <row r="80" spans="4:8" x14ac:dyDescent="0.3">
      <c r="G80" t="s">
        <v>185</v>
      </c>
      <c r="H80" t="s">
        <v>69</v>
      </c>
    </row>
    <row r="81" spans="7:8" x14ac:dyDescent="0.3">
      <c r="G81" t="s">
        <v>186</v>
      </c>
      <c r="H81" t="s">
        <v>69</v>
      </c>
    </row>
    <row r="82" spans="7:8" x14ac:dyDescent="0.3">
      <c r="G82" t="s">
        <v>187</v>
      </c>
      <c r="H82" t="s">
        <v>69</v>
      </c>
    </row>
    <row r="83" spans="7:8" x14ac:dyDescent="0.3">
      <c r="G83" t="s">
        <v>188</v>
      </c>
      <c r="H83" t="s">
        <v>69</v>
      </c>
    </row>
    <row r="84" spans="7:8" x14ac:dyDescent="0.3">
      <c r="G84" t="s">
        <v>189</v>
      </c>
      <c r="H84" t="s">
        <v>69</v>
      </c>
    </row>
    <row r="85" spans="7:8" x14ac:dyDescent="0.3">
      <c r="G85" t="s">
        <v>190</v>
      </c>
      <c r="H85" t="s">
        <v>69</v>
      </c>
    </row>
    <row r="86" spans="7:8" x14ac:dyDescent="0.3">
      <c r="G86" t="s">
        <v>191</v>
      </c>
      <c r="H86" t="s">
        <v>69</v>
      </c>
    </row>
    <row r="87" spans="7:8" x14ac:dyDescent="0.3">
      <c r="G87" t="s">
        <v>192</v>
      </c>
      <c r="H87" t="s">
        <v>69</v>
      </c>
    </row>
    <row r="88" spans="7:8" x14ac:dyDescent="0.3">
      <c r="G88" t="s">
        <v>193</v>
      </c>
      <c r="H88" t="s">
        <v>69</v>
      </c>
    </row>
    <row r="89" spans="7:8" x14ac:dyDescent="0.3">
      <c r="G89" t="s">
        <v>194</v>
      </c>
      <c r="H89" t="s">
        <v>69</v>
      </c>
    </row>
    <row r="90" spans="7:8" x14ac:dyDescent="0.3">
      <c r="G90" t="s">
        <v>195</v>
      </c>
      <c r="H90" t="s">
        <v>69</v>
      </c>
    </row>
    <row r="91" spans="7:8" x14ac:dyDescent="0.3">
      <c r="G91" t="s">
        <v>196</v>
      </c>
      <c r="H91" t="s">
        <v>69</v>
      </c>
    </row>
    <row r="92" spans="7:8" x14ac:dyDescent="0.3">
      <c r="G92" t="s">
        <v>197</v>
      </c>
      <c r="H92" t="s">
        <v>69</v>
      </c>
    </row>
    <row r="93" spans="7:8" x14ac:dyDescent="0.3">
      <c r="G93" t="s">
        <v>198</v>
      </c>
      <c r="H93" t="s">
        <v>69</v>
      </c>
    </row>
    <row r="94" spans="7:8" x14ac:dyDescent="0.3">
      <c r="G94" t="s">
        <v>199</v>
      </c>
      <c r="H94" t="s">
        <v>69</v>
      </c>
    </row>
    <row r="95" spans="7:8" x14ac:dyDescent="0.3">
      <c r="G95" t="s">
        <v>200</v>
      </c>
      <c r="H95" t="s">
        <v>69</v>
      </c>
    </row>
    <row r="96" spans="7:8" x14ac:dyDescent="0.3">
      <c r="G96" t="s">
        <v>201</v>
      </c>
      <c r="H96" t="s">
        <v>69</v>
      </c>
    </row>
    <row r="97" spans="7:8" x14ac:dyDescent="0.3">
      <c r="G97" t="s">
        <v>202</v>
      </c>
      <c r="H97" t="s">
        <v>69</v>
      </c>
    </row>
    <row r="98" spans="7:8" x14ac:dyDescent="0.3">
      <c r="G98" t="s">
        <v>203</v>
      </c>
      <c r="H98" t="s">
        <v>69</v>
      </c>
    </row>
    <row r="99" spans="7:8" x14ac:dyDescent="0.3">
      <c r="G99" t="s">
        <v>204</v>
      </c>
      <c r="H99" t="s">
        <v>69</v>
      </c>
    </row>
    <row r="100" spans="7:8" x14ac:dyDescent="0.3">
      <c r="G100" t="s">
        <v>205</v>
      </c>
      <c r="H100" t="s">
        <v>69</v>
      </c>
    </row>
    <row r="101" spans="7:8" x14ac:dyDescent="0.3">
      <c r="G101" t="s">
        <v>206</v>
      </c>
      <c r="H101" t="s">
        <v>69</v>
      </c>
    </row>
    <row r="102" spans="7:8" x14ac:dyDescent="0.3">
      <c r="G102" t="s">
        <v>207</v>
      </c>
      <c r="H102" t="s">
        <v>69</v>
      </c>
    </row>
    <row r="103" spans="7:8" x14ac:dyDescent="0.3">
      <c r="G103" t="s">
        <v>208</v>
      </c>
      <c r="H103" t="s">
        <v>69</v>
      </c>
    </row>
    <row r="104" spans="7:8" x14ac:dyDescent="0.3">
      <c r="G104" t="s">
        <v>209</v>
      </c>
      <c r="H104" t="s">
        <v>90</v>
      </c>
    </row>
    <row r="105" spans="7:8" x14ac:dyDescent="0.3">
      <c r="G105" t="s">
        <v>210</v>
      </c>
      <c r="H105" t="s">
        <v>90</v>
      </c>
    </row>
    <row r="106" spans="7:8" x14ac:dyDescent="0.3">
      <c r="G106" t="s">
        <v>211</v>
      </c>
      <c r="H106" t="s">
        <v>90</v>
      </c>
    </row>
    <row r="107" spans="7:8" x14ac:dyDescent="0.3">
      <c r="G107" t="s">
        <v>212</v>
      </c>
      <c r="H107" t="s">
        <v>90</v>
      </c>
    </row>
    <row r="108" spans="7:8" x14ac:dyDescent="0.3">
      <c r="G108" t="s">
        <v>213</v>
      </c>
      <c r="H108" t="s">
        <v>69</v>
      </c>
    </row>
    <row r="109" spans="7:8" x14ac:dyDescent="0.3">
      <c r="G109" t="s">
        <v>214</v>
      </c>
      <c r="H109" t="s">
        <v>69</v>
      </c>
    </row>
    <row r="110" spans="7:8" x14ac:dyDescent="0.3">
      <c r="G110" t="s">
        <v>215</v>
      </c>
      <c r="H110" t="s">
        <v>69</v>
      </c>
    </row>
    <row r="111" spans="7:8" x14ac:dyDescent="0.3">
      <c r="G111" t="s">
        <v>216</v>
      </c>
      <c r="H111" t="s">
        <v>69</v>
      </c>
    </row>
    <row r="112" spans="7:8" x14ac:dyDescent="0.3">
      <c r="G112" t="s">
        <v>217</v>
      </c>
      <c r="H112" t="s">
        <v>69</v>
      </c>
    </row>
    <row r="113" spans="7:8" x14ac:dyDescent="0.3">
      <c r="G113" t="s">
        <v>218</v>
      </c>
      <c r="H113" t="s">
        <v>69</v>
      </c>
    </row>
    <row r="114" spans="7:8" x14ac:dyDescent="0.3">
      <c r="G114" t="s">
        <v>219</v>
      </c>
      <c r="H114" t="s">
        <v>69</v>
      </c>
    </row>
    <row r="115" spans="7:8" x14ac:dyDescent="0.3">
      <c r="G115" t="s">
        <v>220</v>
      </c>
      <c r="H115" t="s">
        <v>69</v>
      </c>
    </row>
    <row r="116" spans="7:8" x14ac:dyDescent="0.3">
      <c r="G116" t="s">
        <v>221</v>
      </c>
      <c r="H116" t="s">
        <v>69</v>
      </c>
    </row>
    <row r="117" spans="7:8" x14ac:dyDescent="0.3">
      <c r="G117" t="s">
        <v>222</v>
      </c>
      <c r="H117" t="s">
        <v>69</v>
      </c>
    </row>
    <row r="118" spans="7:8" x14ac:dyDescent="0.3">
      <c r="G118" t="s">
        <v>223</v>
      </c>
      <c r="H118" t="s">
        <v>69</v>
      </c>
    </row>
    <row r="119" spans="7:8" x14ac:dyDescent="0.3">
      <c r="G119" t="s">
        <v>224</v>
      </c>
      <c r="H119" t="s">
        <v>69</v>
      </c>
    </row>
  </sheetData>
  <phoneticPr fontId="1" type="noConversion"/>
  <dataValidations count="3">
    <dataValidation type="list" allowBlank="1" showInputMessage="1" showErrorMessage="1" sqref="H18:H119" xr:uid="{3E8F037A-5A22-4138-A36A-F90B67434DDA}">
      <formula1>$AE$41:$AE$43</formula1>
    </dataValidation>
    <dataValidation type="list" allowBlank="1" showInputMessage="1" showErrorMessage="1" sqref="M19:M30" xr:uid="{17DBAA90-8141-4522-B025-71F13961596F}">
      <formula1>$AE$47:$AE$49</formula1>
    </dataValidation>
    <dataValidation type="list" allowBlank="1" showInputMessage="1" showErrorMessage="1" sqref="N19:N30 E19:E75" xr:uid="{C93913E9-44DA-490C-8435-4DAABE3AC990}">
      <formula1>$AE$53:$AE$62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BA81"/>
  <sheetViews>
    <sheetView topLeftCell="B12" zoomScaleNormal="130" workbookViewId="0">
      <selection activeCell="H31" sqref="H31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25" customWidth="1"/>
    <col min="8" max="8" width="22.88671875" customWidth="1"/>
    <col min="9" max="9" width="15.21875" customWidth="1"/>
    <col min="10" max="10" width="24.109375" customWidth="1"/>
    <col min="12" max="12" width="21.109375" customWidth="1"/>
    <col min="13" max="13" width="17.5546875" customWidth="1"/>
    <col min="14" max="14" width="18.109375" customWidth="1"/>
    <col min="16" max="16" width="24.6640625" customWidth="1"/>
    <col min="18" max="18" width="18.5546875" customWidth="1"/>
    <col min="19" max="19" width="23.33203125" customWidth="1"/>
    <col min="20" max="20" width="18.44140625" customWidth="1"/>
    <col min="21" max="21" width="23.109375" customWidth="1"/>
    <col min="24" max="24" width="20" customWidth="1"/>
    <col min="25" max="25" width="16.77734375" customWidth="1"/>
    <col min="26" max="26" width="20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27" x14ac:dyDescent="0.3">
      <c r="A2" s="1" t="s">
        <v>121</v>
      </c>
    </row>
    <row r="5" spans="1:27" x14ac:dyDescent="0.3">
      <c r="A5" t="s">
        <v>53</v>
      </c>
      <c r="E5" t="s">
        <v>52</v>
      </c>
      <c r="J5" t="s">
        <v>54</v>
      </c>
      <c r="L5" t="s">
        <v>295</v>
      </c>
      <c r="P5" t="s">
        <v>56</v>
      </c>
      <c r="R5" t="s">
        <v>295</v>
      </c>
      <c r="V5" t="s">
        <v>55</v>
      </c>
    </row>
    <row r="6" spans="1:27" x14ac:dyDescent="0.3">
      <c r="A6" t="s">
        <v>23</v>
      </c>
      <c r="B6" t="s">
        <v>24</v>
      </c>
      <c r="E6" t="s">
        <v>23</v>
      </c>
      <c r="F6" t="s">
        <v>24</v>
      </c>
      <c r="G6" t="s">
        <v>48</v>
      </c>
      <c r="H6" t="s">
        <v>49</v>
      </c>
      <c r="J6" t="s">
        <v>23</v>
      </c>
      <c r="K6" t="s">
        <v>24</v>
      </c>
      <c r="L6" t="s">
        <v>42</v>
      </c>
      <c r="M6" t="s">
        <v>43</v>
      </c>
      <c r="N6" t="s">
        <v>44</v>
      </c>
      <c r="P6" t="s">
        <v>23</v>
      </c>
      <c r="Q6" t="s">
        <v>24</v>
      </c>
      <c r="R6" t="s">
        <v>42</v>
      </c>
      <c r="S6" t="s">
        <v>43</v>
      </c>
      <c r="T6" t="s">
        <v>44</v>
      </c>
      <c r="V6" t="s">
        <v>23</v>
      </c>
      <c r="W6" t="s">
        <v>24</v>
      </c>
      <c r="X6" t="s">
        <v>47</v>
      </c>
      <c r="Z6" t="s">
        <v>37</v>
      </c>
    </row>
    <row r="7" spans="1:27" x14ac:dyDescent="0.3">
      <c r="A7" t="s">
        <v>11</v>
      </c>
      <c r="B7" t="s">
        <v>40</v>
      </c>
      <c r="E7" t="s">
        <v>13</v>
      </c>
      <c r="F7" t="s">
        <v>25</v>
      </c>
      <c r="G7" t="s">
        <v>16</v>
      </c>
      <c r="H7" t="s">
        <v>100</v>
      </c>
      <c r="J7" t="s">
        <v>268</v>
      </c>
      <c r="K7" t="s">
        <v>27</v>
      </c>
      <c r="L7" t="s">
        <v>277</v>
      </c>
      <c r="M7" t="s">
        <v>265</v>
      </c>
      <c r="N7" t="s">
        <v>45</v>
      </c>
      <c r="P7" t="s">
        <v>13</v>
      </c>
      <c r="Q7" t="s">
        <v>32</v>
      </c>
      <c r="R7" t="s">
        <v>296</v>
      </c>
      <c r="S7" t="s">
        <v>5</v>
      </c>
      <c r="T7" t="s">
        <v>46</v>
      </c>
      <c r="V7" t="s">
        <v>12</v>
      </c>
      <c r="W7" t="s">
        <v>35</v>
      </c>
      <c r="X7" t="s">
        <v>164</v>
      </c>
      <c r="Z7" t="s">
        <v>23</v>
      </c>
      <c r="AA7" t="s">
        <v>24</v>
      </c>
    </row>
    <row r="8" spans="1:27" x14ac:dyDescent="0.3">
      <c r="A8" t="s">
        <v>11</v>
      </c>
      <c r="B8" t="s">
        <v>41</v>
      </c>
      <c r="E8" t="s">
        <v>13</v>
      </c>
      <c r="F8" t="s">
        <v>26</v>
      </c>
      <c r="G8" t="s">
        <v>16</v>
      </c>
      <c r="H8" t="s">
        <v>101</v>
      </c>
      <c r="J8" t="s">
        <v>268</v>
      </c>
      <c r="K8" t="s">
        <v>28</v>
      </c>
      <c r="L8" t="s">
        <v>275</v>
      </c>
      <c r="M8" t="s">
        <v>5</v>
      </c>
      <c r="N8" t="s">
        <v>50</v>
      </c>
      <c r="P8" t="s">
        <v>13</v>
      </c>
      <c r="Q8" t="s">
        <v>31</v>
      </c>
      <c r="R8" t="s">
        <v>296</v>
      </c>
      <c r="S8" t="s">
        <v>5</v>
      </c>
      <c r="T8" t="s">
        <v>45</v>
      </c>
      <c r="V8" t="s">
        <v>11</v>
      </c>
      <c r="W8" t="s">
        <v>29</v>
      </c>
      <c r="X8" t="s">
        <v>141</v>
      </c>
      <c r="Z8" t="s">
        <v>12</v>
      </c>
      <c r="AA8" t="s">
        <v>38</v>
      </c>
    </row>
    <row r="9" spans="1:27" x14ac:dyDescent="0.3">
      <c r="A9" t="s">
        <v>12</v>
      </c>
      <c r="B9" t="s">
        <v>41</v>
      </c>
      <c r="E9" t="s">
        <v>13</v>
      </c>
      <c r="F9" t="s">
        <v>27</v>
      </c>
      <c r="G9" t="s">
        <v>16</v>
      </c>
      <c r="H9" t="s">
        <v>102</v>
      </c>
      <c r="J9" t="s">
        <v>268</v>
      </c>
      <c r="K9" t="s">
        <v>29</v>
      </c>
      <c r="L9" t="s">
        <v>276</v>
      </c>
      <c r="M9" t="s">
        <v>5</v>
      </c>
      <c r="N9" t="s">
        <v>92</v>
      </c>
      <c r="P9" t="s">
        <v>15</v>
      </c>
      <c r="Q9" t="s">
        <v>38</v>
      </c>
      <c r="R9" t="s">
        <v>297</v>
      </c>
      <c r="S9" t="s">
        <v>266</v>
      </c>
      <c r="T9" t="s">
        <v>45</v>
      </c>
      <c r="Z9" t="s">
        <v>12</v>
      </c>
      <c r="AA9" t="s">
        <v>39</v>
      </c>
    </row>
    <row r="10" spans="1:27" x14ac:dyDescent="0.3">
      <c r="A10" t="s">
        <v>12</v>
      </c>
      <c r="B10" t="s">
        <v>40</v>
      </c>
      <c r="E10" t="s">
        <v>13</v>
      </c>
      <c r="F10" t="s">
        <v>28</v>
      </c>
      <c r="G10" t="s">
        <v>16</v>
      </c>
      <c r="H10" t="s">
        <v>103</v>
      </c>
      <c r="P10" t="s">
        <v>15</v>
      </c>
      <c r="Q10" t="s">
        <v>39</v>
      </c>
      <c r="R10" t="s">
        <v>297</v>
      </c>
      <c r="S10" t="s">
        <v>266</v>
      </c>
      <c r="T10" t="s">
        <v>46</v>
      </c>
      <c r="Z10" t="s">
        <v>13</v>
      </c>
      <c r="AA10" t="s">
        <v>29</v>
      </c>
    </row>
    <row r="11" spans="1:27" x14ac:dyDescent="0.3">
      <c r="A11" t="s">
        <v>12</v>
      </c>
      <c r="B11" t="s">
        <v>27</v>
      </c>
      <c r="E11" t="s">
        <v>11</v>
      </c>
      <c r="F11" t="s">
        <v>31</v>
      </c>
      <c r="G11" t="s">
        <v>271</v>
      </c>
      <c r="H11" t="s">
        <v>97</v>
      </c>
      <c r="P11" t="s">
        <v>15</v>
      </c>
      <c r="Q11" t="s">
        <v>40</v>
      </c>
      <c r="R11" t="s">
        <v>297</v>
      </c>
      <c r="S11" t="s">
        <v>266</v>
      </c>
      <c r="T11" t="s">
        <v>92</v>
      </c>
      <c r="Z11" t="s">
        <v>13</v>
      </c>
      <c r="AA11" t="s">
        <v>30</v>
      </c>
    </row>
    <row r="12" spans="1:27" x14ac:dyDescent="0.3">
      <c r="A12" t="s">
        <v>12</v>
      </c>
      <c r="B12" t="s">
        <v>28</v>
      </c>
      <c r="E12" t="s">
        <v>11</v>
      </c>
      <c r="F12" t="s">
        <v>32</v>
      </c>
      <c r="G12" t="s">
        <v>271</v>
      </c>
      <c r="H12" t="s">
        <v>98</v>
      </c>
      <c r="P12" t="s">
        <v>15</v>
      </c>
      <c r="Q12" t="s">
        <v>41</v>
      </c>
      <c r="R12" t="s">
        <v>297</v>
      </c>
      <c r="S12" t="s">
        <v>266</v>
      </c>
      <c r="T12" t="s">
        <v>50</v>
      </c>
      <c r="Z12" t="s">
        <v>13</v>
      </c>
      <c r="AA12" t="s">
        <v>39</v>
      </c>
    </row>
    <row r="13" spans="1:27" x14ac:dyDescent="0.3">
      <c r="A13" t="s">
        <v>12</v>
      </c>
      <c r="B13" t="s">
        <v>29</v>
      </c>
      <c r="E13" t="s">
        <v>12</v>
      </c>
      <c r="F13" t="s">
        <v>25</v>
      </c>
      <c r="G13" t="s">
        <v>16</v>
      </c>
      <c r="H13" t="s">
        <v>109</v>
      </c>
      <c r="P13" t="s">
        <v>15</v>
      </c>
      <c r="Q13" t="s">
        <v>31</v>
      </c>
      <c r="R13" t="s">
        <v>298</v>
      </c>
      <c r="S13" t="s">
        <v>267</v>
      </c>
      <c r="T13" t="s">
        <v>45</v>
      </c>
      <c r="Z13" t="s">
        <v>15</v>
      </c>
      <c r="AA13" t="s">
        <v>29</v>
      </c>
    </row>
    <row r="14" spans="1:27" x14ac:dyDescent="0.3">
      <c r="A14" t="s">
        <v>12</v>
      </c>
      <c r="B14" t="s">
        <v>30</v>
      </c>
      <c r="E14" t="s">
        <v>12</v>
      </c>
      <c r="F14" t="s">
        <v>26</v>
      </c>
      <c r="G14" t="s">
        <v>16</v>
      </c>
      <c r="H14" t="s">
        <v>106</v>
      </c>
      <c r="P14" t="s">
        <v>15</v>
      </c>
      <c r="Q14" t="s">
        <v>32</v>
      </c>
      <c r="R14" t="s">
        <v>298</v>
      </c>
      <c r="S14" t="s">
        <v>267</v>
      </c>
      <c r="T14" t="s">
        <v>46</v>
      </c>
      <c r="Z14" t="s">
        <v>14</v>
      </c>
      <c r="AA14" t="s">
        <v>39</v>
      </c>
    </row>
    <row r="15" spans="1:27" x14ac:dyDescent="0.3">
      <c r="A15" t="s">
        <v>12</v>
      </c>
      <c r="B15" t="s">
        <v>36</v>
      </c>
      <c r="E15" t="s">
        <v>11</v>
      </c>
      <c r="F15" t="s">
        <v>27</v>
      </c>
      <c r="G15" t="s">
        <v>16</v>
      </c>
      <c r="H15" t="s">
        <v>97</v>
      </c>
      <c r="Z15" t="s">
        <v>14</v>
      </c>
      <c r="AA15" t="s">
        <v>34</v>
      </c>
    </row>
    <row r="16" spans="1:27" x14ac:dyDescent="0.3">
      <c r="E16" t="s">
        <v>11</v>
      </c>
      <c r="F16" t="s">
        <v>28</v>
      </c>
      <c r="G16" t="s">
        <v>16</v>
      </c>
      <c r="H16" t="s">
        <v>98</v>
      </c>
      <c r="Z16" t="s">
        <v>14</v>
      </c>
      <c r="AA16" t="s">
        <v>35</v>
      </c>
    </row>
    <row r="18" spans="3:53" x14ac:dyDescent="0.3">
      <c r="Q18" s="4"/>
    </row>
    <row r="23" spans="3:53" x14ac:dyDescent="0.3">
      <c r="D23" t="s">
        <v>310</v>
      </c>
    </row>
    <row r="28" spans="3:53" x14ac:dyDescent="0.3">
      <c r="C28" t="s">
        <v>300</v>
      </c>
    </row>
    <row r="29" spans="3:53" x14ac:dyDescent="0.3">
      <c r="C29" t="s">
        <v>302</v>
      </c>
      <c r="D29" t="s">
        <v>303</v>
      </c>
      <c r="E29" t="s">
        <v>304</v>
      </c>
      <c r="F29" t="s">
        <v>305</v>
      </c>
      <c r="G29" t="s">
        <v>42</v>
      </c>
      <c r="H29" t="s">
        <v>309</v>
      </c>
      <c r="AW29" t="s">
        <v>91</v>
      </c>
      <c r="BA29" t="s">
        <v>49</v>
      </c>
    </row>
    <row r="30" spans="3:53" x14ac:dyDescent="0.3">
      <c r="C30" t="s">
        <v>11</v>
      </c>
      <c r="D30" t="s">
        <v>36</v>
      </c>
      <c r="E30" t="s">
        <v>11</v>
      </c>
      <c r="F30" t="s">
        <v>38</v>
      </c>
      <c r="G30" t="s">
        <v>301</v>
      </c>
      <c r="H30" t="s">
        <v>306</v>
      </c>
      <c r="AW30" t="s">
        <v>25</v>
      </c>
      <c r="AY30" t="s">
        <v>93</v>
      </c>
      <c r="BA30" t="s">
        <v>94</v>
      </c>
    </row>
    <row r="31" spans="3:53" x14ac:dyDescent="0.3">
      <c r="C31" t="s">
        <v>269</v>
      </c>
      <c r="D31" t="s">
        <v>40</v>
      </c>
      <c r="E31" t="s">
        <v>269</v>
      </c>
      <c r="F31" t="s">
        <v>41</v>
      </c>
      <c r="G31" t="s">
        <v>301</v>
      </c>
      <c r="H31" t="s">
        <v>308</v>
      </c>
      <c r="AW31" t="s">
        <v>26</v>
      </c>
      <c r="AY31" t="s">
        <v>45</v>
      </c>
      <c r="BA31" t="s">
        <v>95</v>
      </c>
    </row>
    <row r="32" spans="3:53" x14ac:dyDescent="0.3">
      <c r="C32" t="s">
        <v>269</v>
      </c>
      <c r="D32" t="s">
        <v>39</v>
      </c>
      <c r="E32" t="s">
        <v>269</v>
      </c>
      <c r="F32" t="s">
        <v>38</v>
      </c>
      <c r="G32" t="s">
        <v>301</v>
      </c>
      <c r="H32" t="s">
        <v>307</v>
      </c>
      <c r="AW32" t="s">
        <v>27</v>
      </c>
      <c r="AY32" t="s">
        <v>46</v>
      </c>
      <c r="BA32" t="s">
        <v>96</v>
      </c>
    </row>
    <row r="33" spans="49:53" x14ac:dyDescent="0.3">
      <c r="AW33" t="s">
        <v>28</v>
      </c>
      <c r="AY33" t="s">
        <v>92</v>
      </c>
      <c r="BA33" t="s">
        <v>97</v>
      </c>
    </row>
    <row r="34" spans="49:53" x14ac:dyDescent="0.3">
      <c r="AW34" t="s">
        <v>29</v>
      </c>
      <c r="AY34" t="s">
        <v>50</v>
      </c>
      <c r="BA34" t="s">
        <v>98</v>
      </c>
    </row>
    <row r="35" spans="49:53" x14ac:dyDescent="0.3">
      <c r="AW35" t="s">
        <v>30</v>
      </c>
      <c r="BA35" t="s">
        <v>99</v>
      </c>
    </row>
    <row r="36" spans="49:53" x14ac:dyDescent="0.3">
      <c r="AW36" t="s">
        <v>31</v>
      </c>
      <c r="BA36" t="s">
        <v>100</v>
      </c>
    </row>
    <row r="37" spans="49:53" x14ac:dyDescent="0.3">
      <c r="AW37" t="s">
        <v>32</v>
      </c>
      <c r="BA37" t="s">
        <v>101</v>
      </c>
    </row>
    <row r="38" spans="49:53" x14ac:dyDescent="0.3">
      <c r="AW38" t="s">
        <v>33</v>
      </c>
      <c r="BA38" t="s">
        <v>102</v>
      </c>
    </row>
    <row r="39" spans="49:53" x14ac:dyDescent="0.3">
      <c r="AW39" t="s">
        <v>34</v>
      </c>
      <c r="BA39" t="s">
        <v>103</v>
      </c>
    </row>
    <row r="40" spans="49:53" x14ac:dyDescent="0.3">
      <c r="AW40" t="s">
        <v>35</v>
      </c>
      <c r="BA40" t="s">
        <v>104</v>
      </c>
    </row>
    <row r="41" spans="49:53" x14ac:dyDescent="0.3">
      <c r="AW41" t="s">
        <v>36</v>
      </c>
      <c r="BA41" t="s">
        <v>105</v>
      </c>
    </row>
    <row r="42" spans="49:53" x14ac:dyDescent="0.3">
      <c r="AW42" t="s">
        <v>38</v>
      </c>
      <c r="BA42" t="s">
        <v>106</v>
      </c>
    </row>
    <row r="43" spans="49:53" x14ac:dyDescent="0.3">
      <c r="AW43" t="s">
        <v>39</v>
      </c>
      <c r="BA43" t="s">
        <v>107</v>
      </c>
    </row>
    <row r="44" spans="49:53" x14ac:dyDescent="0.3">
      <c r="AW44" t="s">
        <v>40</v>
      </c>
      <c r="BA44" t="s">
        <v>108</v>
      </c>
    </row>
    <row r="45" spans="49:53" x14ac:dyDescent="0.3">
      <c r="AW45" t="s">
        <v>41</v>
      </c>
      <c r="BA45" t="s">
        <v>109</v>
      </c>
    </row>
    <row r="46" spans="49:53" x14ac:dyDescent="0.3">
      <c r="BA46" t="s">
        <v>110</v>
      </c>
    </row>
    <row r="47" spans="49:53" x14ac:dyDescent="0.3">
      <c r="BA47" t="s">
        <v>111</v>
      </c>
    </row>
    <row r="57" spans="36:36" x14ac:dyDescent="0.3">
      <c r="AJ57" t="s">
        <v>112</v>
      </c>
    </row>
    <row r="73" spans="11:21" x14ac:dyDescent="0.3">
      <c r="K73" t="s">
        <v>113</v>
      </c>
    </row>
    <row r="74" spans="11:21" x14ac:dyDescent="0.3">
      <c r="K74" t="s">
        <v>23</v>
      </c>
      <c r="L74" t="s">
        <v>24</v>
      </c>
    </row>
    <row r="75" spans="11:21" x14ac:dyDescent="0.3">
      <c r="K75" t="s">
        <v>11</v>
      </c>
      <c r="L75" t="s">
        <v>30</v>
      </c>
    </row>
    <row r="76" spans="11:21" x14ac:dyDescent="0.3">
      <c r="K76" t="s">
        <v>11</v>
      </c>
      <c r="L76" t="s">
        <v>31</v>
      </c>
    </row>
    <row r="77" spans="11:21" x14ac:dyDescent="0.3">
      <c r="K77" t="s">
        <v>11</v>
      </c>
      <c r="L77" t="s">
        <v>32</v>
      </c>
      <c r="N77" t="s">
        <v>115</v>
      </c>
      <c r="R77" t="s">
        <v>299</v>
      </c>
    </row>
    <row r="78" spans="11:21" x14ac:dyDescent="0.3">
      <c r="O78" t="s">
        <v>23</v>
      </c>
      <c r="P78" t="s">
        <v>24</v>
      </c>
      <c r="Q78" t="s">
        <v>114</v>
      </c>
      <c r="S78" t="s">
        <v>23</v>
      </c>
      <c r="T78" t="s">
        <v>24</v>
      </c>
      <c r="U78" t="s">
        <v>114</v>
      </c>
    </row>
    <row r="79" spans="11:21" x14ac:dyDescent="0.3">
      <c r="O79" t="s">
        <v>12</v>
      </c>
      <c r="P79" t="s">
        <v>31</v>
      </c>
      <c r="Q79" t="s">
        <v>116</v>
      </c>
      <c r="S79" t="s">
        <v>13</v>
      </c>
      <c r="T79" t="s">
        <v>35</v>
      </c>
      <c r="U79" t="s">
        <v>118</v>
      </c>
    </row>
    <row r="80" spans="11:21" x14ac:dyDescent="0.3">
      <c r="O80" t="s">
        <v>12</v>
      </c>
      <c r="P80" t="s">
        <v>32</v>
      </c>
      <c r="Q80" t="s">
        <v>117</v>
      </c>
      <c r="S80" t="s">
        <v>13</v>
      </c>
      <c r="T80" t="s">
        <v>36</v>
      </c>
      <c r="U80" t="s">
        <v>119</v>
      </c>
    </row>
    <row r="81" spans="19:21" x14ac:dyDescent="0.3">
      <c r="S81" t="s">
        <v>13</v>
      </c>
      <c r="T81" t="s">
        <v>38</v>
      </c>
      <c r="U81" t="s">
        <v>120</v>
      </c>
    </row>
  </sheetData>
  <phoneticPr fontId="1" type="noConversion"/>
  <dataValidations count="3">
    <dataValidation type="list" allowBlank="1" showInputMessage="1" showErrorMessage="1" sqref="AW46 B7:B15 F7:F16 AA8:AA16 Q7:Q14 W7:W8 K7:K9" xr:uid="{14BC2D73-1395-4E2C-9D1E-55C781825C64}">
      <formula1>$AW$30:$AW$45</formula1>
    </dataValidation>
    <dataValidation type="list" allowBlank="1" showInputMessage="1" showErrorMessage="1" sqref="T7:T14 N7:N9" xr:uid="{727A5344-B28A-4866-9EC1-7C96029AF8B6}">
      <formula1>$AY$31:$AY$34</formula1>
    </dataValidation>
    <dataValidation type="list" allowBlank="1" showInputMessage="1" showErrorMessage="1" sqref="H7:H16" xr:uid="{FFFA1AF2-B35F-4BAA-AEF6-4A6121806F8D}">
      <formula1>$BA$30:$BA$47</formula1>
    </dataValidation>
  </dataValidations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C3D18C3-7241-4088-8034-07AAE0EB53A9}">
          <x14:formula1>
            <xm:f>General_Info!$J$19:$J$30</xm:f>
          </x14:formula1>
          <xm:sqref>S7:S14</xm:sqref>
        </x14:dataValidation>
        <x14:dataValidation type="list" allowBlank="1" showInputMessage="1" showErrorMessage="1" xr:uid="{AA00DA78-9682-47F8-B701-D35809CE3FB0}">
          <x14:formula1>
            <xm:f>General_Info!$O$34:$O$39</xm:f>
          </x14:formula1>
          <xm:sqref>J7:J9 V7:V8 P7:P14 Z8:Z16 E7:E16 A7:A15</xm:sqref>
        </x14:dataValidation>
        <x14:dataValidation type="list" allowBlank="1" showInputMessage="1" showErrorMessage="1" xr:uid="{3C428027-B16D-4B04-9CB2-8290577ED0FB}">
          <x14:formula1>
            <xm:f>General_Info!$S$37:$S$41</xm:f>
          </x14:formula1>
          <xm:sqref>G6:G16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C6"/>
  <sheetViews>
    <sheetView workbookViewId="0">
      <selection activeCell="B4" sqref="B4"/>
    </sheetView>
  </sheetViews>
  <sheetFormatPr baseColWidth="10" defaultRowHeight="14.4" x14ac:dyDescent="0.3"/>
  <sheetData>
    <row r="3" spans="2:3" x14ac:dyDescent="0.3">
      <c r="B3" t="s">
        <v>51</v>
      </c>
    </row>
    <row r="4" spans="2:3" x14ac:dyDescent="0.3">
      <c r="B4" t="s">
        <v>0</v>
      </c>
      <c r="C4" t="s">
        <v>1</v>
      </c>
    </row>
    <row r="5" spans="2:3" x14ac:dyDescent="0.3">
      <c r="B5" t="s">
        <v>7</v>
      </c>
      <c r="C5" t="s">
        <v>45</v>
      </c>
    </row>
    <row r="6" spans="2:3" x14ac:dyDescent="0.3">
      <c r="B6" t="s">
        <v>8</v>
      </c>
      <c r="C6" t="s">
        <v>45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I2:V5"/>
  <sheetViews>
    <sheetView topLeftCell="E1" workbookViewId="0">
      <selection activeCell="I4" sqref="I4"/>
    </sheetView>
  </sheetViews>
  <sheetFormatPr baseColWidth="10" defaultRowHeight="14.4" x14ac:dyDescent="0.3"/>
  <cols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9:22" ht="25.8" customHeight="1" x14ac:dyDescent="0.3">
      <c r="I2" s="3" t="s">
        <v>127</v>
      </c>
      <c r="Q2" s="2" t="s">
        <v>124</v>
      </c>
    </row>
    <row r="3" spans="9:22" x14ac:dyDescent="0.3">
      <c r="I3" t="s">
        <v>123</v>
      </c>
      <c r="J3" t="s">
        <v>130</v>
      </c>
      <c r="K3" t="s">
        <v>128</v>
      </c>
      <c r="L3" t="s">
        <v>129</v>
      </c>
      <c r="S3" t="s">
        <v>126</v>
      </c>
      <c r="T3" t="s">
        <v>131</v>
      </c>
      <c r="U3" t="s">
        <v>128</v>
      </c>
      <c r="V3" t="s">
        <v>129</v>
      </c>
    </row>
    <row r="4" spans="9:22" x14ac:dyDescent="0.3">
      <c r="I4" t="s">
        <v>122</v>
      </c>
      <c r="J4" t="s">
        <v>279</v>
      </c>
      <c r="K4" t="s">
        <v>16</v>
      </c>
      <c r="L4" t="s">
        <v>110</v>
      </c>
      <c r="S4" t="s">
        <v>125</v>
      </c>
      <c r="T4" t="s">
        <v>281</v>
      </c>
      <c r="U4" t="s">
        <v>16</v>
      </c>
      <c r="V4" t="s">
        <v>111</v>
      </c>
    </row>
    <row r="5" spans="9:22" x14ac:dyDescent="0.3">
      <c r="I5" t="s">
        <v>278</v>
      </c>
      <c r="J5" t="s">
        <v>280</v>
      </c>
      <c r="K5" t="s">
        <v>274</v>
      </c>
      <c r="L5" t="s">
        <v>98</v>
      </c>
    </row>
  </sheetData>
  <phoneticPr fontId="1" type="noConversion"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E258101-4BE3-4FFA-9159-E0120D35AA71}">
          <x14:formula1>
            <xm:f>General_Info!$S$37:$S$41</xm:f>
          </x14:formula1>
          <xm:sqref>K4:K5</xm:sqref>
        </x14:dataValidation>
        <x14:dataValidation type="list" allowBlank="1" showInputMessage="1" showErrorMessage="1" xr:uid="{7AB0981D-B484-49AA-81E2-46EA728857EF}">
          <x14:formula1>
            <xm:f>FMK_IO!$BA$30:$BA$47</xm:f>
          </x14:formula1>
          <xm:sqref>V4 L4:L5</xm:sqref>
        </x14:dataValidation>
        <x14:dataValidation type="list" allowBlank="1" showInputMessage="1" showErrorMessage="1" xr:uid="{6F78BF8D-EC95-4E4B-B9DE-1CEC06FF7E2D}">
          <x14:formula1>
            <xm:f>General_Info!W37</xm:f>
          </x14:formula1>
          <xm:sqref>U4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CB6B-9BC8-4B28-B4AE-B22F38F81573}">
  <dimension ref="B1:P254"/>
  <sheetViews>
    <sheetView tabSelected="1" topLeftCell="D77" zoomScale="115" zoomScaleNormal="115" workbookViewId="0">
      <selection activeCell="I91" sqref="I91"/>
    </sheetView>
  </sheetViews>
  <sheetFormatPr baseColWidth="10" defaultRowHeight="14.4" x14ac:dyDescent="0.3"/>
  <cols>
    <col min="4" max="4" width="17.5546875" customWidth="1"/>
    <col min="5" max="5" width="17.109375" customWidth="1"/>
    <col min="10" max="10" width="38.21875" customWidth="1"/>
    <col min="11" max="11" width="20.5546875" customWidth="1"/>
    <col min="13" max="13" width="20.5546875" customWidth="1"/>
    <col min="15" max="15" width="20.21875" customWidth="1"/>
  </cols>
  <sheetData>
    <row r="1" spans="3:14" ht="93.6" x14ac:dyDescent="1.75">
      <c r="D1" s="6" t="s">
        <v>336</v>
      </c>
    </row>
    <row r="3" spans="3:14" x14ac:dyDescent="0.3">
      <c r="C3">
        <v>1000000</v>
      </c>
    </row>
    <row r="4" spans="3:14" x14ac:dyDescent="0.3">
      <c r="L4" t="s">
        <v>329</v>
      </c>
      <c r="N4" t="s">
        <v>332</v>
      </c>
    </row>
    <row r="5" spans="3:14" x14ac:dyDescent="0.3">
      <c r="L5">
        <v>30000</v>
      </c>
      <c r="N5">
        <v>1</v>
      </c>
    </row>
    <row r="7" spans="3:14" x14ac:dyDescent="0.3">
      <c r="D7" t="s">
        <v>327</v>
      </c>
      <c r="E7" t="s">
        <v>326</v>
      </c>
      <c r="F7" t="s">
        <v>324</v>
      </c>
      <c r="G7" t="s">
        <v>325</v>
      </c>
      <c r="J7" t="s">
        <v>328</v>
      </c>
    </row>
    <row r="8" spans="3:14" x14ac:dyDescent="0.3">
      <c r="D8">
        <v>0.01</v>
      </c>
      <c r="E8">
        <v>128</v>
      </c>
      <c r="F8">
        <v>0</v>
      </c>
      <c r="G8">
        <f>E8*C3/((D8)*(F8+1))</f>
        <v>12800000000</v>
      </c>
      <c r="J8">
        <f>(E8*1000000)/((L5+1))</f>
        <v>4266.5244491850272</v>
      </c>
      <c r="M8" t="s">
        <v>335</v>
      </c>
    </row>
    <row r="9" spans="3:14" x14ac:dyDescent="0.3">
      <c r="M9">
        <f>J14-ROUND(J14,0)</f>
        <v>0.44491850270424038</v>
      </c>
    </row>
    <row r="12" spans="3:14" x14ac:dyDescent="0.3">
      <c r="L12" t="s">
        <v>334</v>
      </c>
    </row>
    <row r="13" spans="3:14" x14ac:dyDescent="0.3">
      <c r="J13" t="s">
        <v>330</v>
      </c>
      <c r="L13">
        <f>INT((L5+((L5/J15)* M9)))</f>
        <v>30000</v>
      </c>
    </row>
    <row r="14" spans="3:14" x14ac:dyDescent="0.3">
      <c r="J14">
        <f>E8*C3/(D8*(L5+1))</f>
        <v>426652.4449185027</v>
      </c>
    </row>
    <row r="15" spans="3:14" x14ac:dyDescent="0.3">
      <c r="J15">
        <f>ROUND(J14,0)</f>
        <v>426652</v>
      </c>
    </row>
    <row r="16" spans="3:14" x14ac:dyDescent="0.3">
      <c r="D16">
        <f>E8*C3/D8</f>
        <v>12800000000</v>
      </c>
      <c r="J16" t="s">
        <v>112</v>
      </c>
    </row>
    <row r="17" spans="2:16" x14ac:dyDescent="0.3">
      <c r="J17" t="s">
        <v>331</v>
      </c>
      <c r="L17" t="s">
        <v>333</v>
      </c>
    </row>
    <row r="18" spans="2:16" x14ac:dyDescent="0.3">
      <c r="D18">
        <f>E8*C3/D16</f>
        <v>0.01</v>
      </c>
      <c r="J18">
        <f>(E8*C3)/((L5)*(INT(J14)))</f>
        <v>1.0000343761816813E-2</v>
      </c>
      <c r="L18">
        <f>(E8*C3)/((J15)*(L13))</f>
        <v>1.0000343761816813E-2</v>
      </c>
    </row>
    <row r="23" spans="2:1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7" spans="2:16" ht="93.6" x14ac:dyDescent="1.75">
      <c r="D27" s="6" t="s">
        <v>337</v>
      </c>
    </row>
    <row r="28" spans="2:16" x14ac:dyDescent="0.3">
      <c r="D28" t="s">
        <v>340</v>
      </c>
      <c r="K28" t="s">
        <v>342</v>
      </c>
    </row>
    <row r="29" spans="2:16" x14ac:dyDescent="0.3">
      <c r="D29">
        <v>1000000</v>
      </c>
      <c r="K29">
        <f>1/(D31/1000)</f>
        <v>0.05</v>
      </c>
      <c r="M29" t="s">
        <v>324</v>
      </c>
    </row>
    <row r="30" spans="2:16" x14ac:dyDescent="0.3">
      <c r="D30" t="s">
        <v>338</v>
      </c>
      <c r="E30" t="s">
        <v>339</v>
      </c>
      <c r="F30" t="s">
        <v>341</v>
      </c>
      <c r="G30" t="s">
        <v>325</v>
      </c>
      <c r="I30" t="s">
        <v>345</v>
      </c>
      <c r="J30" t="s">
        <v>343</v>
      </c>
      <c r="K30" t="s">
        <v>346</v>
      </c>
      <c r="L30" t="s">
        <v>347</v>
      </c>
      <c r="M30" t="s">
        <v>344</v>
      </c>
      <c r="O30" t="s">
        <v>348</v>
      </c>
      <c r="P30" t="e">
        <f>2^#REF!</f>
        <v>#REF!</v>
      </c>
    </row>
    <row r="31" spans="2:16" x14ac:dyDescent="0.3">
      <c r="D31">
        <v>20000</v>
      </c>
      <c r="E31">
        <v>128</v>
      </c>
      <c r="F31">
        <v>65534</v>
      </c>
      <c r="G31">
        <f>(E31*D29)/((F31+1)*K29+1)</f>
        <v>39051.178399816949</v>
      </c>
      <c r="I31">
        <v>0.05</v>
      </c>
      <c r="J31">
        <f>($E$31*$D$29)/(I31*(M31+1))</f>
        <v>56721.246094875147</v>
      </c>
      <c r="K31">
        <f>($E$31*$D$29)/(50000*I31)</f>
        <v>51200</v>
      </c>
      <c r="L31">
        <f>($E$31*$D$29)/(65534*I31)</f>
        <v>39063.692129276402</v>
      </c>
      <c r="M31">
        <f>ROUND((K31+L31)/2,0)</f>
        <v>45132</v>
      </c>
      <c r="O31">
        <f>($E$31*$D$29)/((J31+1)*(M31+1))</f>
        <v>4.9999118511634459E-2</v>
      </c>
    </row>
    <row r="32" spans="2:16" x14ac:dyDescent="0.3">
      <c r="I32">
        <v>20</v>
      </c>
      <c r="J32">
        <f t="shared" ref="J32:J95" si="0">($E$31*$D$29)/(I32*(M32+1))</f>
        <v>56637.16814159292</v>
      </c>
      <c r="K32">
        <f>($E$31*$D$29)/(50000*I32)</f>
        <v>128</v>
      </c>
      <c r="L32">
        <f>($E$31*$D$29)/(65534*I32)</f>
        <v>97.659230323191011</v>
      </c>
      <c r="M32">
        <f>INT((K32+L32)/2)</f>
        <v>112</v>
      </c>
      <c r="O32">
        <f t="shared" ref="O32:O95" si="1">($E$31*$D$29)/((J32+1)*(M32+1))</f>
        <v>19.999646881234753</v>
      </c>
    </row>
    <row r="33" spans="9:15" x14ac:dyDescent="0.3">
      <c r="I33">
        <f>50+I32</f>
        <v>70</v>
      </c>
      <c r="J33">
        <f t="shared" si="0"/>
        <v>55411.255411255413</v>
      </c>
      <c r="K33">
        <f t="shared" ref="K33:K96" si="2">($E$31*$D$29)/(50000*I33)</f>
        <v>36.571428571428569</v>
      </c>
      <c r="L33">
        <f t="shared" ref="L32:L95" si="3">($E$31*$D$29)/(65534*I33)</f>
        <v>27.902637235197432</v>
      </c>
      <c r="M33">
        <f t="shared" ref="M33:M96" si="4">INT((K33+L33)/2)</f>
        <v>32</v>
      </c>
      <c r="O33">
        <f t="shared" si="1"/>
        <v>69.998736741547859</v>
      </c>
    </row>
    <row r="34" spans="9:15" x14ac:dyDescent="0.3">
      <c r="I34">
        <f t="shared" ref="I34:I97" si="5">50+I33</f>
        <v>120</v>
      </c>
      <c r="J34">
        <f>($E$31*$D$29)/(I34*(M34+1))</f>
        <v>56140.350877192985</v>
      </c>
      <c r="K34">
        <f t="shared" si="2"/>
        <v>21.333333333333332</v>
      </c>
      <c r="L34">
        <f t="shared" si="3"/>
        <v>16.276538387198503</v>
      </c>
      <c r="M34">
        <f t="shared" si="4"/>
        <v>18</v>
      </c>
      <c r="O34">
        <f t="shared" si="1"/>
        <v>119.99786253807353</v>
      </c>
    </row>
    <row r="35" spans="9:15" x14ac:dyDescent="0.3">
      <c r="I35">
        <f t="shared" si="5"/>
        <v>170</v>
      </c>
      <c r="J35">
        <f t="shared" ref="J35:J98" si="6">($E$31*$D$29)/(I35*(M35+1))</f>
        <v>53781.512605042015</v>
      </c>
      <c r="K35">
        <f t="shared" si="2"/>
        <v>15.058823529411764</v>
      </c>
      <c r="L35">
        <f t="shared" si="3"/>
        <v>11.48932121449306</v>
      </c>
      <c r="M35">
        <f t="shared" si="4"/>
        <v>13</v>
      </c>
      <c r="N35">
        <f>(E34*D32)/(64534*K31)</f>
        <v>0</v>
      </c>
      <c r="O35">
        <f>($E$31*$D$29)/((J35+1)*(M35+1))</f>
        <v>169.99683912127259</v>
      </c>
    </row>
    <row r="36" spans="9:15" x14ac:dyDescent="0.3">
      <c r="I36">
        <f t="shared" si="5"/>
        <v>220</v>
      </c>
      <c r="J36">
        <f t="shared" si="6"/>
        <v>52892.561983471074</v>
      </c>
      <c r="K36">
        <f t="shared" si="2"/>
        <v>11.636363636363637</v>
      </c>
      <c r="L36">
        <f t="shared" si="3"/>
        <v>8.8781118475628205</v>
      </c>
      <c r="M36">
        <f t="shared" si="4"/>
        <v>10</v>
      </c>
      <c r="N36">
        <f t="shared" ref="N33:N96" si="7">(E35*D33)/(64534*K33)</f>
        <v>0</v>
      </c>
      <c r="O36">
        <f t="shared" si="1"/>
        <v>219.99584070363673</v>
      </c>
    </row>
    <row r="37" spans="9:15" x14ac:dyDescent="0.3">
      <c r="I37">
        <f t="shared" si="5"/>
        <v>270</v>
      </c>
      <c r="J37">
        <f t="shared" si="6"/>
        <v>52674.897119341564</v>
      </c>
      <c r="K37">
        <f t="shared" si="2"/>
        <v>9.481481481481481</v>
      </c>
      <c r="L37">
        <f t="shared" si="3"/>
        <v>7.2340170609771119</v>
      </c>
      <c r="M37">
        <f t="shared" si="4"/>
        <v>8</v>
      </c>
      <c r="N37">
        <f>(E36*D34)/(64534*K34)</f>
        <v>0</v>
      </c>
      <c r="O37">
        <f t="shared" si="1"/>
        <v>269.99487431605792</v>
      </c>
    </row>
    <row r="38" spans="9:15" x14ac:dyDescent="0.3">
      <c r="I38">
        <f t="shared" si="5"/>
        <v>320</v>
      </c>
      <c r="J38">
        <f t="shared" si="6"/>
        <v>50000</v>
      </c>
      <c r="K38">
        <f t="shared" si="2"/>
        <v>8</v>
      </c>
      <c r="L38">
        <f t="shared" si="3"/>
        <v>6.1037018951994382</v>
      </c>
      <c r="M38">
        <f t="shared" si="4"/>
        <v>7</v>
      </c>
      <c r="N38">
        <f t="shared" si="7"/>
        <v>0</v>
      </c>
      <c r="O38">
        <f t="shared" si="1"/>
        <v>319.99360012799747</v>
      </c>
    </row>
    <row r="39" spans="9:15" x14ac:dyDescent="0.3">
      <c r="I39">
        <f t="shared" si="5"/>
        <v>370</v>
      </c>
      <c r="J39">
        <f t="shared" si="6"/>
        <v>49420.849420849423</v>
      </c>
      <c r="K39">
        <f t="shared" si="2"/>
        <v>6.9189189189189193</v>
      </c>
      <c r="L39">
        <f t="shared" si="3"/>
        <v>5.2788773147670822</v>
      </c>
      <c r="M39">
        <f t="shared" si="4"/>
        <v>6</v>
      </c>
      <c r="N39">
        <f t="shared" si="7"/>
        <v>0</v>
      </c>
      <c r="O39">
        <f t="shared" si="1"/>
        <v>369.99251343273596</v>
      </c>
    </row>
    <row r="40" spans="9:15" x14ac:dyDescent="0.3">
      <c r="I40">
        <f t="shared" si="5"/>
        <v>420</v>
      </c>
      <c r="J40">
        <f t="shared" si="6"/>
        <v>50793.650793650791</v>
      </c>
      <c r="K40">
        <f t="shared" si="2"/>
        <v>6.0952380952380949</v>
      </c>
      <c r="L40">
        <f t="shared" si="3"/>
        <v>4.6504395391995725</v>
      </c>
      <c r="M40">
        <f t="shared" si="4"/>
        <v>5</v>
      </c>
      <c r="N40">
        <f t="shared" si="7"/>
        <v>0</v>
      </c>
      <c r="O40">
        <f t="shared" si="1"/>
        <v>419.99173141278783</v>
      </c>
    </row>
    <row r="41" spans="9:15" x14ac:dyDescent="0.3">
      <c r="I41">
        <f t="shared" si="5"/>
        <v>470</v>
      </c>
      <c r="J41">
        <f t="shared" si="6"/>
        <v>54468.085106382976</v>
      </c>
      <c r="K41">
        <f t="shared" si="2"/>
        <v>5.4468085106382977</v>
      </c>
      <c r="L41">
        <f t="shared" si="3"/>
        <v>4.1557119286464266</v>
      </c>
      <c r="M41">
        <f t="shared" si="4"/>
        <v>4</v>
      </c>
      <c r="N41">
        <f t="shared" si="7"/>
        <v>0</v>
      </c>
      <c r="O41">
        <f t="shared" si="1"/>
        <v>469.99137125216845</v>
      </c>
    </row>
    <row r="42" spans="9:15" x14ac:dyDescent="0.3">
      <c r="I42">
        <f t="shared" si="5"/>
        <v>520</v>
      </c>
      <c r="J42">
        <f t="shared" si="6"/>
        <v>49230.769230769234</v>
      </c>
      <c r="K42">
        <f t="shared" si="2"/>
        <v>4.9230769230769234</v>
      </c>
      <c r="L42">
        <f t="shared" si="3"/>
        <v>3.7561242431996544</v>
      </c>
      <c r="M42">
        <f t="shared" si="4"/>
        <v>4</v>
      </c>
      <c r="N42">
        <f t="shared" si="7"/>
        <v>0</v>
      </c>
      <c r="O42">
        <f t="shared" si="1"/>
        <v>519.9894377145464</v>
      </c>
    </row>
    <row r="43" spans="9:15" x14ac:dyDescent="0.3">
      <c r="I43">
        <f t="shared" si="5"/>
        <v>570</v>
      </c>
      <c r="J43">
        <f t="shared" si="6"/>
        <v>56140.350877192985</v>
      </c>
      <c r="K43">
        <f t="shared" si="2"/>
        <v>4.4912280701754383</v>
      </c>
      <c r="L43">
        <f t="shared" si="3"/>
        <v>3.4266396604628429</v>
      </c>
      <c r="M43">
        <f t="shared" si="4"/>
        <v>3</v>
      </c>
      <c r="N43">
        <f t="shared" si="7"/>
        <v>0</v>
      </c>
      <c r="O43">
        <f t="shared" si="1"/>
        <v>569.98984705584928</v>
      </c>
    </row>
    <row r="44" spans="9:15" x14ac:dyDescent="0.3">
      <c r="I44">
        <f t="shared" si="5"/>
        <v>620</v>
      </c>
      <c r="J44">
        <f t="shared" si="6"/>
        <v>51612.903225806454</v>
      </c>
      <c r="K44">
        <f t="shared" si="2"/>
        <v>4.129032258064516</v>
      </c>
      <c r="L44">
        <f t="shared" si="3"/>
        <v>3.1502977523610003</v>
      </c>
      <c r="M44">
        <f t="shared" si="4"/>
        <v>3</v>
      </c>
      <c r="N44">
        <f t="shared" si="7"/>
        <v>0</v>
      </c>
      <c r="O44">
        <f t="shared" si="1"/>
        <v>619.98798773273768</v>
      </c>
    </row>
    <row r="45" spans="9:15" x14ac:dyDescent="0.3">
      <c r="I45">
        <f t="shared" si="5"/>
        <v>670</v>
      </c>
      <c r="J45">
        <f t="shared" si="6"/>
        <v>47761.194029850747</v>
      </c>
      <c r="K45">
        <f t="shared" si="2"/>
        <v>3.8208955223880596</v>
      </c>
      <c r="L45">
        <f t="shared" si="3"/>
        <v>2.9152009051698808</v>
      </c>
      <c r="M45">
        <f t="shared" si="4"/>
        <v>3</v>
      </c>
      <c r="N45">
        <f t="shared" si="7"/>
        <v>0</v>
      </c>
      <c r="O45">
        <f t="shared" si="1"/>
        <v>669.98597216870769</v>
      </c>
    </row>
    <row r="46" spans="9:15" x14ac:dyDescent="0.3">
      <c r="I46">
        <f t="shared" si="5"/>
        <v>720</v>
      </c>
      <c r="J46">
        <f t="shared" si="6"/>
        <v>44444.444444444445</v>
      </c>
      <c r="K46">
        <f t="shared" si="2"/>
        <v>3.5555555555555554</v>
      </c>
      <c r="L46">
        <f t="shared" si="3"/>
        <v>2.7127563978664173</v>
      </c>
      <c r="M46">
        <f t="shared" si="4"/>
        <v>3</v>
      </c>
      <c r="N46">
        <f t="shared" si="7"/>
        <v>0</v>
      </c>
      <c r="O46">
        <f t="shared" si="1"/>
        <v>719.9838003644918</v>
      </c>
    </row>
    <row r="47" spans="9:15" x14ac:dyDescent="0.3">
      <c r="I47">
        <f t="shared" si="5"/>
        <v>770</v>
      </c>
      <c r="J47">
        <f t="shared" si="6"/>
        <v>55411.255411255413</v>
      </c>
      <c r="K47">
        <f t="shared" si="2"/>
        <v>3.3246753246753249</v>
      </c>
      <c r="L47">
        <f t="shared" si="3"/>
        <v>2.5366033850179486</v>
      </c>
      <c r="M47">
        <f t="shared" si="4"/>
        <v>2</v>
      </c>
      <c r="N47">
        <f t="shared" si="7"/>
        <v>0</v>
      </c>
      <c r="O47">
        <f t="shared" si="1"/>
        <v>769.98610415702649</v>
      </c>
    </row>
    <row r="48" spans="9:15" x14ac:dyDescent="0.3">
      <c r="I48">
        <f t="shared" si="5"/>
        <v>820</v>
      </c>
      <c r="J48">
        <f t="shared" si="6"/>
        <v>52032.520325203252</v>
      </c>
      <c r="K48">
        <f t="shared" si="2"/>
        <v>3.1219512195121952</v>
      </c>
      <c r="L48">
        <f t="shared" si="3"/>
        <v>2.3819324469070979</v>
      </c>
      <c r="M48">
        <f t="shared" si="4"/>
        <v>2</v>
      </c>
      <c r="N48">
        <f t="shared" si="7"/>
        <v>0</v>
      </c>
      <c r="O48">
        <f t="shared" si="1"/>
        <v>819.98424092786968</v>
      </c>
    </row>
    <row r="49" spans="9:15" x14ac:dyDescent="0.3">
      <c r="I49">
        <f t="shared" si="5"/>
        <v>870</v>
      </c>
      <c r="J49">
        <f t="shared" si="6"/>
        <v>49042.145593869733</v>
      </c>
      <c r="K49">
        <f t="shared" si="2"/>
        <v>2.9425287356321839</v>
      </c>
      <c r="L49">
        <f t="shared" si="3"/>
        <v>2.2450397775446209</v>
      </c>
      <c r="M49">
        <f t="shared" si="4"/>
        <v>2</v>
      </c>
      <c r="N49">
        <f t="shared" si="7"/>
        <v>0</v>
      </c>
      <c r="O49">
        <f t="shared" si="1"/>
        <v>869.98226051796917</v>
      </c>
    </row>
    <row r="50" spans="9:15" x14ac:dyDescent="0.3">
      <c r="I50">
        <f t="shared" si="5"/>
        <v>920</v>
      </c>
      <c r="J50">
        <f t="shared" si="6"/>
        <v>46376.811594202896</v>
      </c>
      <c r="K50">
        <f t="shared" si="2"/>
        <v>2.7826086956521738</v>
      </c>
      <c r="L50">
        <f t="shared" si="3"/>
        <v>2.1230267461563264</v>
      </c>
      <c r="M50">
        <f t="shared" si="4"/>
        <v>2</v>
      </c>
      <c r="N50">
        <f t="shared" si="7"/>
        <v>0</v>
      </c>
      <c r="O50">
        <f t="shared" si="1"/>
        <v>919.98016292773684</v>
      </c>
    </row>
    <row r="51" spans="9:15" x14ac:dyDescent="0.3">
      <c r="I51">
        <f t="shared" si="5"/>
        <v>970</v>
      </c>
      <c r="J51">
        <f t="shared" si="6"/>
        <v>43986.254295532643</v>
      </c>
      <c r="K51">
        <f t="shared" si="2"/>
        <v>2.6391752577319587</v>
      </c>
      <c r="L51">
        <f t="shared" si="3"/>
        <v>2.0135923777977527</v>
      </c>
      <c r="M51">
        <f t="shared" si="4"/>
        <v>2</v>
      </c>
      <c r="N51">
        <f t="shared" si="7"/>
        <v>0</v>
      </c>
      <c r="O51">
        <f t="shared" si="1"/>
        <v>969.97794815758493</v>
      </c>
    </row>
    <row r="52" spans="9:15" x14ac:dyDescent="0.3">
      <c r="I52">
        <f t="shared" si="5"/>
        <v>1020</v>
      </c>
      <c r="J52">
        <f t="shared" si="6"/>
        <v>41830.065359477121</v>
      </c>
      <c r="K52">
        <f t="shared" si="2"/>
        <v>2.5098039215686274</v>
      </c>
      <c r="L52">
        <f t="shared" si="3"/>
        <v>1.9148868690821768</v>
      </c>
      <c r="M52">
        <f t="shared" si="4"/>
        <v>2</v>
      </c>
      <c r="N52">
        <f t="shared" si="7"/>
        <v>0</v>
      </c>
      <c r="O52">
        <f t="shared" si="1"/>
        <v>1019.9756162079252</v>
      </c>
    </row>
    <row r="53" spans="9:15" x14ac:dyDescent="0.3">
      <c r="I53">
        <f t="shared" si="5"/>
        <v>1070</v>
      </c>
      <c r="J53">
        <f t="shared" si="6"/>
        <v>39875.389408099691</v>
      </c>
      <c r="K53">
        <f t="shared" si="2"/>
        <v>2.3925233644859811</v>
      </c>
      <c r="L53">
        <f t="shared" si="3"/>
        <v>1.8254061742652525</v>
      </c>
      <c r="M53">
        <f t="shared" si="4"/>
        <v>2</v>
      </c>
      <c r="N53">
        <f t="shared" si="7"/>
        <v>0</v>
      </c>
      <c r="O53">
        <f t="shared" si="1"/>
        <v>1069.9731670791693</v>
      </c>
    </row>
    <row r="54" spans="9:15" x14ac:dyDescent="0.3">
      <c r="I54">
        <f t="shared" si="5"/>
        <v>1120</v>
      </c>
      <c r="J54">
        <f t="shared" si="6"/>
        <v>38095.238095238092</v>
      </c>
      <c r="K54">
        <f t="shared" si="2"/>
        <v>2.2857142857142856</v>
      </c>
      <c r="L54">
        <f t="shared" si="3"/>
        <v>1.7439148271998395</v>
      </c>
      <c r="M54">
        <f t="shared" si="4"/>
        <v>2</v>
      </c>
      <c r="N54">
        <f t="shared" si="7"/>
        <v>0</v>
      </c>
      <c r="O54">
        <f t="shared" si="1"/>
        <v>1119.9706007717298</v>
      </c>
    </row>
    <row r="55" spans="9:15" x14ac:dyDescent="0.3">
      <c r="I55">
        <f t="shared" si="5"/>
        <v>1170</v>
      </c>
      <c r="J55">
        <f t="shared" si="6"/>
        <v>54700.854700854703</v>
      </c>
      <c r="K55">
        <f t="shared" si="2"/>
        <v>2.1880341880341883</v>
      </c>
      <c r="L55">
        <f t="shared" si="3"/>
        <v>1.6693885525331797</v>
      </c>
      <c r="M55">
        <f t="shared" si="4"/>
        <v>1</v>
      </c>
      <c r="N55">
        <f t="shared" si="7"/>
        <v>0</v>
      </c>
      <c r="O55">
        <f t="shared" si="1"/>
        <v>1169.9786113285115</v>
      </c>
    </row>
    <row r="56" spans="9:15" x14ac:dyDescent="0.3">
      <c r="I56">
        <f t="shared" si="5"/>
        <v>1220</v>
      </c>
      <c r="J56">
        <f t="shared" si="6"/>
        <v>52459.016393442624</v>
      </c>
      <c r="K56">
        <f t="shared" si="2"/>
        <v>2.098360655737705</v>
      </c>
      <c r="L56">
        <f t="shared" si="3"/>
        <v>1.6009709889047707</v>
      </c>
      <c r="M56">
        <f t="shared" si="4"/>
        <v>1</v>
      </c>
      <c r="N56">
        <f t="shared" si="7"/>
        <v>0</v>
      </c>
      <c r="O56">
        <f t="shared" si="1"/>
        <v>1219.9767441933138</v>
      </c>
    </row>
    <row r="57" spans="9:15" x14ac:dyDescent="0.3">
      <c r="I57">
        <f t="shared" si="5"/>
        <v>1270</v>
      </c>
      <c r="J57">
        <f t="shared" si="6"/>
        <v>50393.700787401576</v>
      </c>
      <c r="K57">
        <f t="shared" si="2"/>
        <v>2.015748031496063</v>
      </c>
      <c r="L57">
        <f t="shared" si="3"/>
        <v>1.5379406350108822</v>
      </c>
      <c r="M57">
        <f t="shared" si="4"/>
        <v>1</v>
      </c>
      <c r="N57">
        <f t="shared" si="7"/>
        <v>0</v>
      </c>
      <c r="O57">
        <f t="shared" si="1"/>
        <v>1269.9747989375835</v>
      </c>
    </row>
    <row r="58" spans="9:15" x14ac:dyDescent="0.3">
      <c r="I58">
        <f t="shared" si="5"/>
        <v>1320</v>
      </c>
      <c r="J58">
        <f t="shared" si="6"/>
        <v>48484.848484848488</v>
      </c>
      <c r="K58">
        <f t="shared" si="2"/>
        <v>1.9393939393939394</v>
      </c>
      <c r="L58">
        <f t="shared" si="3"/>
        <v>1.4796853079271366</v>
      </c>
      <c r="M58">
        <f t="shared" si="4"/>
        <v>1</v>
      </c>
      <c r="N58">
        <f t="shared" si="7"/>
        <v>0</v>
      </c>
      <c r="O58">
        <f t="shared" si="1"/>
        <v>1319.972775561504</v>
      </c>
    </row>
    <row r="59" spans="9:15" x14ac:dyDescent="0.3">
      <c r="I59">
        <f t="shared" si="5"/>
        <v>1370</v>
      </c>
      <c r="J59">
        <f t="shared" si="6"/>
        <v>46715.328467153282</v>
      </c>
      <c r="K59">
        <f t="shared" si="2"/>
        <v>1.8686131386861313</v>
      </c>
      <c r="L59">
        <f t="shared" si="3"/>
        <v>1.4256821944991389</v>
      </c>
      <c r="M59">
        <f t="shared" si="4"/>
        <v>1</v>
      </c>
      <c r="N59">
        <f t="shared" si="7"/>
        <v>0</v>
      </c>
      <c r="O59">
        <f t="shared" si="1"/>
        <v>1369.9706740652584</v>
      </c>
    </row>
    <row r="60" spans="9:15" x14ac:dyDescent="0.3">
      <c r="I60">
        <f t="shared" si="5"/>
        <v>1420</v>
      </c>
      <c r="J60">
        <f t="shared" si="6"/>
        <v>45070.42253521127</v>
      </c>
      <c r="K60">
        <f t="shared" si="2"/>
        <v>1.8028169014084507</v>
      </c>
      <c r="L60">
        <f t="shared" si="3"/>
        <v>1.3754821172280425</v>
      </c>
      <c r="M60">
        <f t="shared" si="4"/>
        <v>1</v>
      </c>
      <c r="N60">
        <f t="shared" si="7"/>
        <v>0</v>
      </c>
      <c r="O60">
        <f t="shared" si="1"/>
        <v>1419.9684944490293</v>
      </c>
    </row>
    <row r="61" spans="9:15" x14ac:dyDescent="0.3">
      <c r="I61">
        <f t="shared" si="5"/>
        <v>1470</v>
      </c>
      <c r="J61">
        <f t="shared" si="6"/>
        <v>43537.414965986398</v>
      </c>
      <c r="K61">
        <f t="shared" si="2"/>
        <v>1.7414965986394557</v>
      </c>
      <c r="L61">
        <f t="shared" si="3"/>
        <v>1.3286970111998777</v>
      </c>
      <c r="M61">
        <f t="shared" si="4"/>
        <v>1</v>
      </c>
      <c r="N61">
        <f t="shared" si="7"/>
        <v>0</v>
      </c>
      <c r="O61">
        <f t="shared" si="1"/>
        <v>1469.9662367130004</v>
      </c>
    </row>
    <row r="62" spans="9:15" x14ac:dyDescent="0.3">
      <c r="I62">
        <f t="shared" si="5"/>
        <v>1520</v>
      </c>
      <c r="J62">
        <f t="shared" si="6"/>
        <v>42105.26315789474</v>
      </c>
      <c r="K62">
        <f t="shared" si="2"/>
        <v>1.6842105263157894</v>
      </c>
      <c r="L62">
        <f t="shared" si="3"/>
        <v>1.284989872673566</v>
      </c>
      <c r="M62">
        <f t="shared" si="4"/>
        <v>1</v>
      </c>
      <c r="N62">
        <f t="shared" si="7"/>
        <v>0</v>
      </c>
      <c r="O62">
        <f t="shared" si="1"/>
        <v>1519.9639008573545</v>
      </c>
    </row>
    <row r="63" spans="9:15" x14ac:dyDescent="0.3">
      <c r="I63">
        <f t="shared" si="5"/>
        <v>1570</v>
      </c>
      <c r="J63">
        <f t="shared" si="6"/>
        <v>40764.331210191085</v>
      </c>
      <c r="K63">
        <f t="shared" si="2"/>
        <v>1.6305732484076434</v>
      </c>
      <c r="L63">
        <f t="shared" si="3"/>
        <v>1.2440666283209048</v>
      </c>
      <c r="M63">
        <f t="shared" si="4"/>
        <v>1</v>
      </c>
      <c r="N63">
        <f t="shared" si="7"/>
        <v>0</v>
      </c>
      <c r="O63">
        <f t="shared" si="1"/>
        <v>1569.9614868822748</v>
      </c>
    </row>
    <row r="64" spans="9:15" s="7" customFormat="1" x14ac:dyDescent="0.3">
      <c r="I64" s="7">
        <f t="shared" si="5"/>
        <v>1620</v>
      </c>
      <c r="J64">
        <f t="shared" si="6"/>
        <v>39506.172839506173</v>
      </c>
      <c r="K64" s="7">
        <f t="shared" si="2"/>
        <v>1.5802469135802468</v>
      </c>
      <c r="L64" s="7">
        <f t="shared" si="3"/>
        <v>1.2056695101628521</v>
      </c>
      <c r="M64">
        <f t="shared" si="4"/>
        <v>1</v>
      </c>
      <c r="N64" s="7">
        <f t="shared" si="7"/>
        <v>0</v>
      </c>
      <c r="O64" s="7">
        <f t="shared" si="1"/>
        <v>1619.9589947879444</v>
      </c>
    </row>
    <row r="65" spans="9:15" x14ac:dyDescent="0.3">
      <c r="I65">
        <f t="shared" si="5"/>
        <v>1670</v>
      </c>
      <c r="J65">
        <f t="shared" si="6"/>
        <v>38323.353293413173</v>
      </c>
      <c r="K65">
        <f t="shared" si="2"/>
        <v>1.532934131736527</v>
      </c>
      <c r="L65">
        <f t="shared" si="3"/>
        <v>1.1695716206370181</v>
      </c>
      <c r="M65">
        <f t="shared" si="4"/>
        <v>1</v>
      </c>
      <c r="N65">
        <f t="shared" si="7"/>
        <v>0</v>
      </c>
      <c r="O65">
        <f t="shared" si="1"/>
        <v>1669.9564245745462</v>
      </c>
    </row>
    <row r="66" spans="9:15" x14ac:dyDescent="0.3">
      <c r="I66">
        <f t="shared" si="5"/>
        <v>1720</v>
      </c>
      <c r="J66">
        <f t="shared" si="6"/>
        <v>37209.302325581397</v>
      </c>
      <c r="K66">
        <f t="shared" si="2"/>
        <v>1.4883720930232558</v>
      </c>
      <c r="L66">
        <f t="shared" si="3"/>
        <v>1.1355724456185001</v>
      </c>
      <c r="M66">
        <f t="shared" si="4"/>
        <v>1</v>
      </c>
      <c r="N66">
        <f t="shared" si="7"/>
        <v>0</v>
      </c>
      <c r="O66">
        <f t="shared" si="1"/>
        <v>1719.9537762422635</v>
      </c>
    </row>
    <row r="67" spans="9:15" x14ac:dyDescent="0.3">
      <c r="I67">
        <f t="shared" si="5"/>
        <v>1770</v>
      </c>
      <c r="J67">
        <f t="shared" si="6"/>
        <v>36158.192090395482</v>
      </c>
      <c r="K67">
        <f t="shared" si="2"/>
        <v>1.4463276836158192</v>
      </c>
      <c r="L67">
        <f t="shared" si="3"/>
        <v>1.1034941279456612</v>
      </c>
      <c r="M67">
        <f t="shared" si="4"/>
        <v>1</v>
      </c>
      <c r="N67">
        <f t="shared" si="7"/>
        <v>0</v>
      </c>
      <c r="O67">
        <f t="shared" si="1"/>
        <v>1769.951049791279</v>
      </c>
    </row>
    <row r="68" spans="9:15" x14ac:dyDescent="0.3">
      <c r="I68">
        <f t="shared" si="5"/>
        <v>1820</v>
      </c>
      <c r="J68">
        <f t="shared" si="6"/>
        <v>35164.835164835167</v>
      </c>
      <c r="K68">
        <f t="shared" si="2"/>
        <v>1.4065934065934067</v>
      </c>
      <c r="L68">
        <f t="shared" si="3"/>
        <v>1.0731783551999012</v>
      </c>
      <c r="M68">
        <f t="shared" si="4"/>
        <v>1</v>
      </c>
      <c r="N68">
        <f t="shared" si="7"/>
        <v>0</v>
      </c>
      <c r="O68">
        <f t="shared" si="1"/>
        <v>1819.9482452217765</v>
      </c>
    </row>
    <row r="69" spans="9:15" x14ac:dyDescent="0.3">
      <c r="I69">
        <f t="shared" si="5"/>
        <v>1870</v>
      </c>
      <c r="J69">
        <f t="shared" si="6"/>
        <v>34224.598930481283</v>
      </c>
      <c r="K69">
        <f t="shared" si="2"/>
        <v>1.3689839572192513</v>
      </c>
      <c r="L69">
        <f t="shared" si="3"/>
        <v>1.0444837467720964</v>
      </c>
      <c r="M69">
        <f t="shared" si="4"/>
        <v>1</v>
      </c>
      <c r="N69">
        <f t="shared" si="7"/>
        <v>0</v>
      </c>
      <c r="O69">
        <f t="shared" si="1"/>
        <v>1869.9453625339386</v>
      </c>
    </row>
    <row r="70" spans="9:15" x14ac:dyDescent="0.3">
      <c r="I70">
        <f t="shared" si="5"/>
        <v>1920</v>
      </c>
      <c r="J70">
        <f t="shared" si="6"/>
        <v>33333.333333333336</v>
      </c>
      <c r="K70">
        <f t="shared" si="2"/>
        <v>1.3333333333333333</v>
      </c>
      <c r="L70">
        <f t="shared" si="3"/>
        <v>1.0172836491999064</v>
      </c>
      <c r="M70">
        <f t="shared" si="4"/>
        <v>1</v>
      </c>
      <c r="N70">
        <f t="shared" si="7"/>
        <v>0</v>
      </c>
      <c r="O70">
        <f t="shared" si="1"/>
        <v>1919.942401727948</v>
      </c>
    </row>
    <row r="71" spans="9:15" x14ac:dyDescent="0.3">
      <c r="I71">
        <f t="shared" si="5"/>
        <v>1970</v>
      </c>
      <c r="J71">
        <f t="shared" si="6"/>
        <v>32487.309644670051</v>
      </c>
      <c r="K71">
        <f t="shared" si="2"/>
        <v>1.2994923857868019</v>
      </c>
      <c r="L71">
        <f t="shared" si="3"/>
        <v>0.99146426724051795</v>
      </c>
      <c r="M71">
        <f t="shared" si="4"/>
        <v>1</v>
      </c>
      <c r="N71">
        <f t="shared" si="7"/>
        <v>0</v>
      </c>
      <c r="O71">
        <f t="shared" si="1"/>
        <v>1969.9393628039886</v>
      </c>
    </row>
    <row r="72" spans="9:15" x14ac:dyDescent="0.3">
      <c r="I72">
        <f t="shared" si="5"/>
        <v>2020</v>
      </c>
      <c r="J72">
        <f t="shared" si="6"/>
        <v>31683.168316831685</v>
      </c>
      <c r="K72">
        <f t="shared" si="2"/>
        <v>1.2673267326732673</v>
      </c>
      <c r="L72">
        <f t="shared" si="3"/>
        <v>0.96692307250684173</v>
      </c>
      <c r="M72">
        <f t="shared" si="4"/>
        <v>1</v>
      </c>
      <c r="N72">
        <f t="shared" si="7"/>
        <v>0</v>
      </c>
      <c r="O72">
        <f t="shared" si="1"/>
        <v>2019.9362457622431</v>
      </c>
    </row>
    <row r="73" spans="9:15" x14ac:dyDescent="0.3">
      <c r="I73">
        <f t="shared" si="5"/>
        <v>2070</v>
      </c>
      <c r="J73">
        <f t="shared" si="6"/>
        <v>30917.874396135267</v>
      </c>
      <c r="K73">
        <f t="shared" si="2"/>
        <v>1.2367149758454106</v>
      </c>
      <c r="L73">
        <f t="shared" si="3"/>
        <v>0.94356744273614512</v>
      </c>
      <c r="M73">
        <f t="shared" si="4"/>
        <v>1</v>
      </c>
      <c r="N73">
        <f t="shared" si="7"/>
        <v>0</v>
      </c>
      <c r="O73">
        <f t="shared" si="1"/>
        <v>2069.9330506028946</v>
      </c>
    </row>
    <row r="74" spans="9:15" x14ac:dyDescent="0.3">
      <c r="I74">
        <f t="shared" si="5"/>
        <v>2120</v>
      </c>
      <c r="J74">
        <f t="shared" si="6"/>
        <v>30188.67924528302</v>
      </c>
      <c r="K74">
        <f t="shared" si="2"/>
        <v>1.2075471698113207</v>
      </c>
      <c r="L74">
        <f t="shared" si="3"/>
        <v>0.92131349361500958</v>
      </c>
      <c r="M74">
        <f t="shared" si="4"/>
        <v>1</v>
      </c>
      <c r="N74">
        <f t="shared" si="7"/>
        <v>0</v>
      </c>
      <c r="O74">
        <f t="shared" si="1"/>
        <v>2119.929777326126</v>
      </c>
    </row>
    <row r="75" spans="9:15" x14ac:dyDescent="0.3">
      <c r="I75">
        <f t="shared" si="5"/>
        <v>2170</v>
      </c>
      <c r="J75">
        <f t="shared" si="6"/>
        <v>29493.087557603685</v>
      </c>
      <c r="K75">
        <f t="shared" si="2"/>
        <v>1.1797235023041475</v>
      </c>
      <c r="L75">
        <f t="shared" si="3"/>
        <v>0.90008507210314304</v>
      </c>
      <c r="M75">
        <f t="shared" si="4"/>
        <v>1</v>
      </c>
      <c r="N75">
        <f t="shared" si="7"/>
        <v>0</v>
      </c>
      <c r="O75">
        <f t="shared" si="1"/>
        <v>2169.9264259321208</v>
      </c>
    </row>
    <row r="76" spans="9:15" x14ac:dyDescent="0.3">
      <c r="I76">
        <f t="shared" si="5"/>
        <v>2220</v>
      </c>
      <c r="J76">
        <f t="shared" si="6"/>
        <v>28828.828828828828</v>
      </c>
      <c r="K76">
        <f t="shared" si="2"/>
        <v>1.1531531531531531</v>
      </c>
      <c r="L76">
        <f t="shared" si="3"/>
        <v>0.87981288579451367</v>
      </c>
      <c r="M76">
        <f t="shared" si="4"/>
        <v>1</v>
      </c>
      <c r="N76">
        <f t="shared" si="7"/>
        <v>0</v>
      </c>
      <c r="O76">
        <f t="shared" si="1"/>
        <v>2219.9229964210617</v>
      </c>
    </row>
    <row r="77" spans="9:15" x14ac:dyDescent="0.3">
      <c r="I77">
        <f t="shared" si="5"/>
        <v>2270</v>
      </c>
      <c r="J77">
        <f t="shared" si="6"/>
        <v>56387.665198237883</v>
      </c>
      <c r="K77">
        <f t="shared" si="2"/>
        <v>1.1277533039647578</v>
      </c>
      <c r="L77">
        <f t="shared" si="3"/>
        <v>0.86043374734088995</v>
      </c>
      <c r="M77">
        <f t="shared" si="4"/>
        <v>0</v>
      </c>
      <c r="N77">
        <f t="shared" si="7"/>
        <v>0</v>
      </c>
      <c r="O77">
        <f t="shared" si="1"/>
        <v>2269.9597436826707</v>
      </c>
    </row>
    <row r="78" spans="9:15" x14ac:dyDescent="0.3">
      <c r="I78">
        <f t="shared" si="5"/>
        <v>2320</v>
      </c>
      <c r="J78">
        <f t="shared" si="6"/>
        <v>55172.413793103449</v>
      </c>
      <c r="K78">
        <f t="shared" si="2"/>
        <v>1.103448275862069</v>
      </c>
      <c r="L78">
        <f t="shared" si="3"/>
        <v>0.84188991657923284</v>
      </c>
      <c r="M78">
        <f t="shared" si="4"/>
        <v>0</v>
      </c>
      <c r="N78">
        <f t="shared" si="7"/>
        <v>0</v>
      </c>
      <c r="O78">
        <f t="shared" si="1"/>
        <v>2319.9579507621424</v>
      </c>
    </row>
    <row r="79" spans="9:15" x14ac:dyDescent="0.3">
      <c r="I79">
        <f t="shared" si="5"/>
        <v>2370</v>
      </c>
      <c r="J79">
        <f t="shared" si="6"/>
        <v>54008.438818565402</v>
      </c>
      <c r="K79">
        <f t="shared" si="2"/>
        <v>1.0801687763713079</v>
      </c>
      <c r="L79">
        <f t="shared" si="3"/>
        <v>0.82412852593410135</v>
      </c>
      <c r="M79">
        <f t="shared" si="4"/>
        <v>0</v>
      </c>
      <c r="N79">
        <f t="shared" si="7"/>
        <v>0</v>
      </c>
      <c r="O79">
        <f t="shared" si="1"/>
        <v>2369.9561187812383</v>
      </c>
    </row>
    <row r="80" spans="9:15" x14ac:dyDescent="0.3">
      <c r="I80">
        <f t="shared" si="5"/>
        <v>2420</v>
      </c>
      <c r="J80">
        <f t="shared" si="6"/>
        <v>52892.561983471074</v>
      </c>
      <c r="K80">
        <f t="shared" si="2"/>
        <v>1.0578512396694215</v>
      </c>
      <c r="L80">
        <f t="shared" si="3"/>
        <v>0.80710107705116541</v>
      </c>
      <c r="M80">
        <f t="shared" si="4"/>
        <v>0</v>
      </c>
      <c r="N80">
        <f t="shared" si="7"/>
        <v>0</v>
      </c>
      <c r="O80">
        <f t="shared" si="1"/>
        <v>2419.9542477400037</v>
      </c>
    </row>
    <row r="81" spans="9:15" x14ac:dyDescent="0.3">
      <c r="I81">
        <f t="shared" si="5"/>
        <v>2470</v>
      </c>
      <c r="J81">
        <f t="shared" si="6"/>
        <v>51821.86234817814</v>
      </c>
      <c r="K81">
        <f t="shared" si="2"/>
        <v>1.0364372469635628</v>
      </c>
      <c r="L81">
        <f t="shared" si="3"/>
        <v>0.79076299856834831</v>
      </c>
      <c r="M81">
        <f t="shared" si="4"/>
        <v>0</v>
      </c>
      <c r="N81">
        <f t="shared" si="7"/>
        <v>0</v>
      </c>
      <c r="O81">
        <f t="shared" si="1"/>
        <v>2469.9523376384846</v>
      </c>
    </row>
    <row r="82" spans="9:15" x14ac:dyDescent="0.3">
      <c r="I82">
        <f t="shared" si="5"/>
        <v>2520</v>
      </c>
      <c r="J82">
        <f t="shared" si="6"/>
        <v>50793.650793650791</v>
      </c>
      <c r="K82">
        <f t="shared" si="2"/>
        <v>1.0158730158730158</v>
      </c>
      <c r="L82">
        <f t="shared" si="3"/>
        <v>0.77507325653326198</v>
      </c>
      <c r="M82">
        <f t="shared" si="4"/>
        <v>0</v>
      </c>
      <c r="N82">
        <f t="shared" si="7"/>
        <v>0</v>
      </c>
      <c r="O82">
        <f t="shared" si="1"/>
        <v>2519.9503884767269</v>
      </c>
    </row>
    <row r="83" spans="9:15" x14ac:dyDescent="0.3">
      <c r="I83">
        <f t="shared" si="5"/>
        <v>2570</v>
      </c>
      <c r="J83">
        <f t="shared" si="6"/>
        <v>49805.447470817118</v>
      </c>
      <c r="K83">
        <f t="shared" si="2"/>
        <v>0.99610894941634243</v>
      </c>
      <c r="L83">
        <f t="shared" si="3"/>
        <v>0.75999401029720637</v>
      </c>
      <c r="M83">
        <f t="shared" si="4"/>
        <v>0</v>
      </c>
      <c r="N83">
        <f t="shared" si="7"/>
        <v>0</v>
      </c>
      <c r="O83">
        <f t="shared" si="1"/>
        <v>2569.9484002547761</v>
      </c>
    </row>
    <row r="84" spans="9:15" x14ac:dyDescent="0.3">
      <c r="I84">
        <f t="shared" si="5"/>
        <v>2620</v>
      </c>
      <c r="J84">
        <f t="shared" si="6"/>
        <v>48854.961832061068</v>
      </c>
      <c r="K84">
        <f t="shared" si="2"/>
        <v>0.97709923664122134</v>
      </c>
      <c r="L84">
        <f t="shared" si="3"/>
        <v>0.74549030781061842</v>
      </c>
      <c r="M84">
        <f t="shared" si="4"/>
        <v>0</v>
      </c>
      <c r="N84">
        <f t="shared" si="7"/>
        <v>0</v>
      </c>
      <c r="O84">
        <f t="shared" si="1"/>
        <v>2619.9463729726781</v>
      </c>
    </row>
    <row r="85" spans="9:15" x14ac:dyDescent="0.3">
      <c r="I85">
        <f t="shared" si="5"/>
        <v>2670</v>
      </c>
      <c r="J85">
        <f t="shared" si="6"/>
        <v>47940.074906367045</v>
      </c>
      <c r="K85">
        <f t="shared" si="2"/>
        <v>0.95880149812734083</v>
      </c>
      <c r="L85">
        <f t="shared" si="3"/>
        <v>0.73152981515498883</v>
      </c>
      <c r="M85">
        <f t="shared" si="4"/>
        <v>0</v>
      </c>
      <c r="N85">
        <f t="shared" si="7"/>
        <v>0</v>
      </c>
      <c r="O85">
        <f t="shared" si="1"/>
        <v>2669.9443066304789</v>
      </c>
    </row>
    <row r="86" spans="9:15" x14ac:dyDescent="0.3">
      <c r="I86">
        <f t="shared" si="5"/>
        <v>2720</v>
      </c>
      <c r="J86">
        <f t="shared" si="6"/>
        <v>47058.823529411762</v>
      </c>
      <c r="K86">
        <f t="shared" si="2"/>
        <v>0.94117647058823528</v>
      </c>
      <c r="L86">
        <f t="shared" si="3"/>
        <v>0.71808257590581626</v>
      </c>
      <c r="M86">
        <f t="shared" si="4"/>
        <v>0</v>
      </c>
      <c r="N86">
        <f t="shared" si="7"/>
        <v>0</v>
      </c>
      <c r="O86">
        <f t="shared" si="1"/>
        <v>2719.9422012282239</v>
      </c>
    </row>
    <row r="87" spans="9:15" x14ac:dyDescent="0.3">
      <c r="I87">
        <f t="shared" si="5"/>
        <v>2770</v>
      </c>
      <c r="J87">
        <f t="shared" si="6"/>
        <v>46209.386281588449</v>
      </c>
      <c r="K87">
        <f t="shared" si="2"/>
        <v>0.92418772563176899</v>
      </c>
      <c r="L87">
        <f t="shared" si="3"/>
        <v>0.70512079655733584</v>
      </c>
      <c r="M87">
        <f t="shared" si="4"/>
        <v>0</v>
      </c>
      <c r="N87">
        <f t="shared" si="7"/>
        <v>0</v>
      </c>
      <c r="O87">
        <f t="shared" si="1"/>
        <v>2769.9400567659591</v>
      </c>
    </row>
    <row r="88" spans="9:15" x14ac:dyDescent="0.3">
      <c r="I88">
        <f t="shared" si="5"/>
        <v>2820</v>
      </c>
      <c r="J88">
        <f t="shared" si="6"/>
        <v>45390.070921985818</v>
      </c>
      <c r="K88">
        <f t="shared" si="2"/>
        <v>0.90780141843971629</v>
      </c>
      <c r="L88">
        <f t="shared" si="3"/>
        <v>0.69261865477440432</v>
      </c>
      <c r="M88">
        <f t="shared" si="4"/>
        <v>0</v>
      </c>
      <c r="N88">
        <f t="shared" si="7"/>
        <v>0</v>
      </c>
      <c r="O88">
        <f t="shared" si="1"/>
        <v>2819.9378732437299</v>
      </c>
    </row>
    <row r="89" spans="9:15" x14ac:dyDescent="0.3">
      <c r="I89">
        <f t="shared" si="5"/>
        <v>2870</v>
      </c>
      <c r="J89">
        <f t="shared" si="6"/>
        <v>44599.303135888498</v>
      </c>
      <c r="K89">
        <f t="shared" si="2"/>
        <v>0.89198606271777003</v>
      </c>
      <c r="L89">
        <f t="shared" si="3"/>
        <v>0.68055212768774231</v>
      </c>
      <c r="M89">
        <f t="shared" si="4"/>
        <v>0</v>
      </c>
      <c r="N89">
        <f t="shared" si="7"/>
        <v>0</v>
      </c>
      <c r="O89">
        <f t="shared" si="1"/>
        <v>2869.9356506615832</v>
      </c>
    </row>
    <row r="90" spans="9:15" x14ac:dyDescent="0.3">
      <c r="I90">
        <f t="shared" si="5"/>
        <v>2920</v>
      </c>
      <c r="J90">
        <f t="shared" si="6"/>
        <v>43835.616438356163</v>
      </c>
      <c r="K90">
        <f t="shared" si="2"/>
        <v>0.87671232876712324</v>
      </c>
      <c r="L90">
        <f t="shared" si="3"/>
        <v>0.66889883783007542</v>
      </c>
      <c r="M90">
        <f t="shared" si="4"/>
        <v>0</v>
      </c>
      <c r="N90">
        <f t="shared" si="7"/>
        <v>0</v>
      </c>
      <c r="O90">
        <f t="shared" si="1"/>
        <v>2919.933389019563</v>
      </c>
    </row>
    <row r="91" spans="9:15" x14ac:dyDescent="0.3">
      <c r="I91">
        <f t="shared" si="5"/>
        <v>2970</v>
      </c>
      <c r="J91">
        <f t="shared" si="6"/>
        <v>43097.6430976431</v>
      </c>
      <c r="K91">
        <f t="shared" si="2"/>
        <v>0.86195286195286192</v>
      </c>
      <c r="L91">
        <f t="shared" si="3"/>
        <v>0.65763791463428289</v>
      </c>
      <c r="M91">
        <f t="shared" si="4"/>
        <v>0</v>
      </c>
      <c r="N91">
        <f t="shared" si="7"/>
        <v>0</v>
      </c>
      <c r="O91">
        <f t="shared" si="1"/>
        <v>2969.9310883177163</v>
      </c>
    </row>
    <row r="92" spans="9:15" x14ac:dyDescent="0.3">
      <c r="I92">
        <f t="shared" si="5"/>
        <v>3020</v>
      </c>
      <c r="J92">
        <f t="shared" si="6"/>
        <v>42384.105960264904</v>
      </c>
      <c r="K92">
        <f t="shared" si="2"/>
        <v>0.84768211920529801</v>
      </c>
      <c r="L92">
        <f t="shared" si="3"/>
        <v>0.6467498696900067</v>
      </c>
      <c r="M92">
        <f t="shared" si="4"/>
        <v>0</v>
      </c>
      <c r="N92">
        <f t="shared" si="7"/>
        <v>0</v>
      </c>
      <c r="O92">
        <f t="shared" si="1"/>
        <v>3019.9287485560885</v>
      </c>
    </row>
    <row r="93" spans="9:15" x14ac:dyDescent="0.3">
      <c r="I93">
        <f t="shared" si="5"/>
        <v>3070</v>
      </c>
      <c r="J93">
        <f t="shared" si="6"/>
        <v>41693.811074918565</v>
      </c>
      <c r="K93">
        <f t="shared" si="2"/>
        <v>0.83387622149837137</v>
      </c>
      <c r="L93">
        <f t="shared" si="3"/>
        <v>0.63621648419016952</v>
      </c>
      <c r="M93">
        <f t="shared" si="4"/>
        <v>0</v>
      </c>
      <c r="N93">
        <f t="shared" si="7"/>
        <v>0</v>
      </c>
      <c r="O93">
        <f t="shared" si="1"/>
        <v>3069.926369734726</v>
      </c>
    </row>
    <row r="94" spans="9:15" x14ac:dyDescent="0.3">
      <c r="I94">
        <f t="shared" si="5"/>
        <v>3120</v>
      </c>
      <c r="J94">
        <f t="shared" si="6"/>
        <v>41025.641025641024</v>
      </c>
      <c r="K94">
        <f t="shared" si="2"/>
        <v>0.82051282051282048</v>
      </c>
      <c r="L94">
        <f t="shared" si="3"/>
        <v>0.62602070719994241</v>
      </c>
      <c r="M94">
        <f t="shared" si="4"/>
        <v>0</v>
      </c>
      <c r="N94">
        <f t="shared" si="7"/>
        <v>0</v>
      </c>
      <c r="O94">
        <f t="shared" si="1"/>
        <v>3119.9239518536738</v>
      </c>
    </row>
    <row r="95" spans="9:15" x14ac:dyDescent="0.3">
      <c r="I95">
        <f t="shared" si="5"/>
        <v>3170</v>
      </c>
      <c r="J95">
        <f t="shared" si="6"/>
        <v>40378.548895899054</v>
      </c>
      <c r="K95">
        <f t="shared" si="2"/>
        <v>0.80757097791798105</v>
      </c>
      <c r="L95">
        <f t="shared" si="3"/>
        <v>0.61614656355325559</v>
      </c>
      <c r="M95">
        <f t="shared" si="4"/>
        <v>0</v>
      </c>
      <c r="N95">
        <f t="shared" si="7"/>
        <v>0</v>
      </c>
      <c r="O95">
        <f t="shared" si="1"/>
        <v>3169.9214949129773</v>
      </c>
    </row>
    <row r="96" spans="9:15" x14ac:dyDescent="0.3">
      <c r="I96">
        <f t="shared" si="5"/>
        <v>3220</v>
      </c>
      <c r="J96">
        <f t="shared" si="6"/>
        <v>39751.552795031057</v>
      </c>
      <c r="K96">
        <f t="shared" si="2"/>
        <v>0.79503105590062106</v>
      </c>
      <c r="L96">
        <f t="shared" ref="L96:L159" si="8">($E$31*$D$29)/(65534*I96)</f>
        <v>0.60657907033037894</v>
      </c>
      <c r="M96">
        <f t="shared" si="4"/>
        <v>0</v>
      </c>
      <c r="N96">
        <f t="shared" si="7"/>
        <v>0</v>
      </c>
      <c r="O96">
        <f t="shared" ref="O96:O159" si="9">($E$31*$D$29)/((J96+1)*(M96+1))</f>
        <v>3219.9189989126835</v>
      </c>
    </row>
    <row r="97" spans="9:15" x14ac:dyDescent="0.3">
      <c r="I97">
        <f t="shared" si="5"/>
        <v>3270</v>
      </c>
      <c r="J97">
        <f t="shared" si="6"/>
        <v>39143.73088685015</v>
      </c>
      <c r="K97">
        <f t="shared" ref="K97:K160" si="10">($E$31*$D$29)/(50000*I97)</f>
        <v>0.78287461773700306</v>
      </c>
      <c r="L97">
        <f t="shared" si="8"/>
        <v>0.59730416099811023</v>
      </c>
      <c r="M97">
        <f t="shared" ref="M97:M160" si="11">INT((K97+L97)/2)</f>
        <v>0</v>
      </c>
      <c r="N97">
        <f t="shared" ref="N97:N160" si="12">(E96*D94)/(64534*K94)</f>
        <v>0</v>
      </c>
      <c r="O97">
        <f t="shared" si="9"/>
        <v>3269.9164638528378</v>
      </c>
    </row>
    <row r="98" spans="9:15" x14ac:dyDescent="0.3">
      <c r="I98">
        <f t="shared" ref="I98:I161" si="13">50+I97</f>
        <v>3320</v>
      </c>
      <c r="J98">
        <f t="shared" si="6"/>
        <v>38554.216867469877</v>
      </c>
      <c r="K98">
        <f t="shared" si="10"/>
        <v>0.77108433734939763</v>
      </c>
      <c r="L98">
        <f t="shared" si="8"/>
        <v>0.58830861640476517</v>
      </c>
      <c r="M98">
        <f t="shared" si="11"/>
        <v>0</v>
      </c>
      <c r="N98">
        <f t="shared" si="12"/>
        <v>0</v>
      </c>
      <c r="O98">
        <f t="shared" si="9"/>
        <v>3319.9138897334851</v>
      </c>
    </row>
    <row r="99" spans="9:15" x14ac:dyDescent="0.3">
      <c r="I99">
        <f t="shared" si="13"/>
        <v>3370</v>
      </c>
      <c r="J99">
        <f t="shared" ref="J99:J162" si="14">($E$31*$D$29)/(I99*(M99+1))</f>
        <v>37982.19584569733</v>
      </c>
      <c r="K99">
        <f t="shared" si="10"/>
        <v>0.75964391691394662</v>
      </c>
      <c r="L99">
        <f t="shared" si="8"/>
        <v>0.57958000191804759</v>
      </c>
      <c r="M99">
        <f t="shared" si="11"/>
        <v>0</v>
      </c>
      <c r="N99">
        <f t="shared" si="12"/>
        <v>0</v>
      </c>
      <c r="O99">
        <f t="shared" si="9"/>
        <v>3369.911276554672</v>
      </c>
    </row>
    <row r="100" spans="9:15" x14ac:dyDescent="0.3">
      <c r="I100">
        <f t="shared" si="13"/>
        <v>3420</v>
      </c>
      <c r="J100">
        <f t="shared" si="14"/>
        <v>37426.900584795323</v>
      </c>
      <c r="K100">
        <f t="shared" si="10"/>
        <v>0.74853801169590639</v>
      </c>
      <c r="L100">
        <f t="shared" si="8"/>
        <v>0.57110661007714048</v>
      </c>
      <c r="M100">
        <f t="shared" si="11"/>
        <v>0</v>
      </c>
      <c r="N100">
        <f t="shared" si="12"/>
        <v>0</v>
      </c>
      <c r="O100">
        <f t="shared" si="9"/>
        <v>3419.9086243164438</v>
      </c>
    </row>
    <row r="101" spans="9:15" x14ac:dyDescent="0.3">
      <c r="I101">
        <f t="shared" si="13"/>
        <v>3470</v>
      </c>
      <c r="J101">
        <f t="shared" si="14"/>
        <v>36887.608069164264</v>
      </c>
      <c r="K101">
        <f t="shared" si="10"/>
        <v>0.73775216138328525</v>
      </c>
      <c r="L101">
        <f t="shared" si="8"/>
        <v>0.56287740820283005</v>
      </c>
      <c r="M101">
        <f t="shared" si="11"/>
        <v>0</v>
      </c>
      <c r="N101">
        <f t="shared" si="12"/>
        <v>0</v>
      </c>
      <c r="O101">
        <f t="shared" si="9"/>
        <v>3469.905933018847</v>
      </c>
    </row>
    <row r="102" spans="9:15" x14ac:dyDescent="0.3">
      <c r="I102">
        <f t="shared" si="13"/>
        <v>3520</v>
      </c>
      <c r="J102">
        <f t="shared" si="14"/>
        <v>36363.63636363636</v>
      </c>
      <c r="K102">
        <f t="shared" si="10"/>
        <v>0.72727272727272729</v>
      </c>
      <c r="L102">
        <f t="shared" si="8"/>
        <v>0.55488199047267628</v>
      </c>
      <c r="M102">
        <f t="shared" si="11"/>
        <v>0</v>
      </c>
      <c r="N102">
        <f t="shared" si="12"/>
        <v>0</v>
      </c>
      <c r="O102">
        <f t="shared" si="9"/>
        <v>3519.903202661927</v>
      </c>
    </row>
    <row r="103" spans="9:15" x14ac:dyDescent="0.3">
      <c r="I103">
        <f t="shared" si="13"/>
        <v>3570</v>
      </c>
      <c r="J103">
        <f t="shared" si="14"/>
        <v>35854.341736694681</v>
      </c>
      <c r="K103">
        <f t="shared" si="10"/>
        <v>0.71708683473389356</v>
      </c>
      <c r="L103">
        <f t="shared" si="8"/>
        <v>0.54711053402347909</v>
      </c>
      <c r="M103">
        <f t="shared" si="11"/>
        <v>0</v>
      </c>
      <c r="N103">
        <f t="shared" si="12"/>
        <v>0</v>
      </c>
      <c r="O103">
        <f t="shared" si="9"/>
        <v>3569.9004332457284</v>
      </c>
    </row>
    <row r="104" spans="9:15" x14ac:dyDescent="0.3">
      <c r="I104">
        <f t="shared" si="13"/>
        <v>3620</v>
      </c>
      <c r="J104">
        <f t="shared" si="14"/>
        <v>35359.11602209945</v>
      </c>
      <c r="K104">
        <f t="shared" si="10"/>
        <v>0.70718232044198892</v>
      </c>
      <c r="L104">
        <f t="shared" si="8"/>
        <v>0.53955375869166311</v>
      </c>
      <c r="M104">
        <f t="shared" si="11"/>
        <v>0</v>
      </c>
      <c r="N104">
        <f t="shared" si="12"/>
        <v>0</v>
      </c>
      <c r="O104">
        <f t="shared" si="9"/>
        <v>3619.8976247702994</v>
      </c>
    </row>
    <row r="105" spans="9:15" x14ac:dyDescent="0.3">
      <c r="I105">
        <f t="shared" si="13"/>
        <v>3670</v>
      </c>
      <c r="J105">
        <f t="shared" si="14"/>
        <v>34877.384196185289</v>
      </c>
      <c r="K105">
        <f t="shared" si="10"/>
        <v>0.6975476839237057</v>
      </c>
      <c r="L105">
        <f t="shared" si="8"/>
        <v>0.53220289004463772</v>
      </c>
      <c r="M105">
        <f t="shared" si="11"/>
        <v>0</v>
      </c>
      <c r="N105">
        <f t="shared" si="12"/>
        <v>0</v>
      </c>
      <c r="O105">
        <f t="shared" si="9"/>
        <v>3669.8947772356837</v>
      </c>
    </row>
    <row r="106" spans="9:15" x14ac:dyDescent="0.3">
      <c r="I106">
        <f t="shared" si="13"/>
        <v>3720</v>
      </c>
      <c r="J106">
        <f t="shared" si="14"/>
        <v>34408.602150537634</v>
      </c>
      <c r="K106">
        <f t="shared" si="10"/>
        <v>0.68817204301075274</v>
      </c>
      <c r="L106">
        <f t="shared" si="8"/>
        <v>0.52504962539350009</v>
      </c>
      <c r="M106">
        <f t="shared" si="11"/>
        <v>0</v>
      </c>
      <c r="N106">
        <f t="shared" si="12"/>
        <v>0</v>
      </c>
      <c r="O106">
        <f t="shared" si="9"/>
        <v>3719.8918906419281</v>
      </c>
    </row>
    <row r="107" spans="9:15" x14ac:dyDescent="0.3">
      <c r="I107">
        <f t="shared" si="13"/>
        <v>3770</v>
      </c>
      <c r="J107">
        <f t="shared" si="14"/>
        <v>33952.254641909814</v>
      </c>
      <c r="K107">
        <f t="shared" si="10"/>
        <v>0.67904509283819625</v>
      </c>
      <c r="L107">
        <f t="shared" si="8"/>
        <v>0.51808610251029719</v>
      </c>
      <c r="M107">
        <f t="shared" si="11"/>
        <v>0</v>
      </c>
      <c r="N107">
        <f t="shared" si="12"/>
        <v>0</v>
      </c>
      <c r="O107">
        <f t="shared" si="9"/>
        <v>3769.888964989078</v>
      </c>
    </row>
    <row r="108" spans="9:15" x14ac:dyDescent="0.3">
      <c r="I108">
        <f t="shared" si="13"/>
        <v>3820</v>
      </c>
      <c r="J108">
        <f t="shared" si="14"/>
        <v>33507.853403141358</v>
      </c>
      <c r="K108">
        <f t="shared" si="10"/>
        <v>0.67015706806282727</v>
      </c>
      <c r="L108">
        <f t="shared" si="8"/>
        <v>0.51130487080204723</v>
      </c>
      <c r="M108">
        <f t="shared" si="11"/>
        <v>0</v>
      </c>
      <c r="N108">
        <f t="shared" si="12"/>
        <v>0</v>
      </c>
      <c r="O108">
        <f t="shared" si="9"/>
        <v>3819.8860002771794</v>
      </c>
    </row>
    <row r="109" spans="9:15" x14ac:dyDescent="0.3">
      <c r="I109">
        <f t="shared" si="13"/>
        <v>3870</v>
      </c>
      <c r="J109">
        <f t="shared" si="14"/>
        <v>33074.935400516799</v>
      </c>
      <c r="K109">
        <f t="shared" si="10"/>
        <v>0.66149870801033595</v>
      </c>
      <c r="L109">
        <f t="shared" si="8"/>
        <v>0.50469886471933345</v>
      </c>
      <c r="M109">
        <f t="shared" si="11"/>
        <v>0</v>
      </c>
      <c r="N109">
        <f t="shared" si="12"/>
        <v>0</v>
      </c>
      <c r="O109">
        <f t="shared" si="9"/>
        <v>3869.8829965062773</v>
      </c>
    </row>
    <row r="110" spans="9:15" x14ac:dyDescent="0.3">
      <c r="I110">
        <f t="shared" si="13"/>
        <v>3920</v>
      </c>
      <c r="J110">
        <f t="shared" si="14"/>
        <v>32653.061224489797</v>
      </c>
      <c r="K110">
        <f t="shared" si="10"/>
        <v>0.65306122448979587</v>
      </c>
      <c r="L110">
        <f t="shared" si="8"/>
        <v>0.49826137919995417</v>
      </c>
      <c r="M110">
        <f t="shared" si="11"/>
        <v>0</v>
      </c>
      <c r="N110">
        <f t="shared" si="12"/>
        <v>0</v>
      </c>
      <c r="O110">
        <f t="shared" si="9"/>
        <v>3919.8799536764186</v>
      </c>
    </row>
    <row r="111" spans="9:15" x14ac:dyDescent="0.3">
      <c r="I111">
        <f t="shared" si="13"/>
        <v>3970</v>
      </c>
      <c r="J111">
        <f t="shared" si="14"/>
        <v>32241.813602015114</v>
      </c>
      <c r="K111">
        <f t="shared" si="10"/>
        <v>0.64483627204030225</v>
      </c>
      <c r="L111">
        <f t="shared" si="8"/>
        <v>0.49198604696821668</v>
      </c>
      <c r="M111">
        <f t="shared" si="11"/>
        <v>0</v>
      </c>
      <c r="N111">
        <f t="shared" si="12"/>
        <v>0</v>
      </c>
      <c r="O111">
        <f t="shared" si="9"/>
        <v>3969.8768717876483</v>
      </c>
    </row>
    <row r="112" spans="9:15" x14ac:dyDescent="0.3">
      <c r="I112">
        <f t="shared" si="13"/>
        <v>4020</v>
      </c>
      <c r="J112">
        <f t="shared" si="14"/>
        <v>31840.796019900499</v>
      </c>
      <c r="K112">
        <f t="shared" si="10"/>
        <v>0.63681592039800994</v>
      </c>
      <c r="L112">
        <f t="shared" si="8"/>
        <v>0.48586681752831351</v>
      </c>
      <c r="M112">
        <f t="shared" si="11"/>
        <v>0</v>
      </c>
      <c r="N112">
        <f t="shared" si="12"/>
        <v>0</v>
      </c>
      <c r="O112">
        <f t="shared" si="9"/>
        <v>4019.8737508400127</v>
      </c>
    </row>
    <row r="113" spans="9:15" x14ac:dyDescent="0.3">
      <c r="I113">
        <f t="shared" si="13"/>
        <v>4070</v>
      </c>
      <c r="J113">
        <f t="shared" si="14"/>
        <v>31449.631449631448</v>
      </c>
      <c r="K113">
        <f t="shared" si="10"/>
        <v>0.62899262899262898</v>
      </c>
      <c r="L113">
        <f t="shared" si="8"/>
        <v>0.47989793770609834</v>
      </c>
      <c r="M113">
        <f t="shared" si="11"/>
        <v>0</v>
      </c>
      <c r="N113">
        <f t="shared" si="12"/>
        <v>0</v>
      </c>
      <c r="O113">
        <f t="shared" si="9"/>
        <v>4069.8705908335573</v>
      </c>
    </row>
    <row r="114" spans="9:15" x14ac:dyDescent="0.3">
      <c r="I114">
        <f t="shared" si="13"/>
        <v>4120</v>
      </c>
      <c r="J114">
        <f t="shared" si="14"/>
        <v>31067.961165048542</v>
      </c>
      <c r="K114">
        <f t="shared" si="10"/>
        <v>0.62135922330097082</v>
      </c>
      <c r="L114">
        <f t="shared" si="8"/>
        <v>0.47407393360772337</v>
      </c>
      <c r="M114">
        <f t="shared" si="11"/>
        <v>0</v>
      </c>
      <c r="N114">
        <f t="shared" si="12"/>
        <v>0</v>
      </c>
      <c r="O114">
        <f t="shared" si="9"/>
        <v>4119.8673917683273</v>
      </c>
    </row>
    <row r="115" spans="9:15" x14ac:dyDescent="0.3">
      <c r="I115">
        <f t="shared" si="13"/>
        <v>4170</v>
      </c>
      <c r="J115">
        <f t="shared" si="14"/>
        <v>30695.443645083931</v>
      </c>
      <c r="K115">
        <f t="shared" si="10"/>
        <v>0.61390887290167862</v>
      </c>
      <c r="L115">
        <f t="shared" si="8"/>
        <v>0.46838959387621593</v>
      </c>
      <c r="M115">
        <f t="shared" si="11"/>
        <v>0</v>
      </c>
      <c r="N115">
        <f t="shared" si="12"/>
        <v>0</v>
      </c>
      <c r="O115">
        <f t="shared" si="9"/>
        <v>4169.8641536443702</v>
      </c>
    </row>
    <row r="116" spans="9:15" x14ac:dyDescent="0.3">
      <c r="I116">
        <f t="shared" si="13"/>
        <v>4220</v>
      </c>
      <c r="J116">
        <f t="shared" si="14"/>
        <v>30331.753554502371</v>
      </c>
      <c r="K116">
        <f t="shared" si="10"/>
        <v>0.60663507109004744</v>
      </c>
      <c r="L116">
        <f t="shared" si="8"/>
        <v>0.46283995413834605</v>
      </c>
      <c r="M116">
        <f t="shared" si="11"/>
        <v>0</v>
      </c>
      <c r="N116">
        <f t="shared" si="12"/>
        <v>0</v>
      </c>
      <c r="O116">
        <f t="shared" si="9"/>
        <v>4219.8608764617293</v>
      </c>
    </row>
    <row r="117" spans="9:15" x14ac:dyDescent="0.3">
      <c r="I117">
        <f t="shared" si="13"/>
        <v>4270</v>
      </c>
      <c r="J117">
        <f t="shared" si="14"/>
        <v>29976.580796252929</v>
      </c>
      <c r="K117">
        <f t="shared" si="10"/>
        <v>0.59953161592505855</v>
      </c>
      <c r="L117">
        <f t="shared" si="8"/>
        <v>0.45742028254422024</v>
      </c>
      <c r="M117">
        <f t="shared" si="11"/>
        <v>0</v>
      </c>
      <c r="N117">
        <f t="shared" si="12"/>
        <v>0</v>
      </c>
      <c r="O117">
        <f t="shared" si="9"/>
        <v>4269.8575602204519</v>
      </c>
    </row>
    <row r="118" spans="9:15" x14ac:dyDescent="0.3">
      <c r="I118">
        <f t="shared" si="13"/>
        <v>4320</v>
      </c>
      <c r="J118">
        <f t="shared" si="14"/>
        <v>29629.629629629631</v>
      </c>
      <c r="K118">
        <f t="shared" si="10"/>
        <v>0.59259259259259256</v>
      </c>
      <c r="L118">
        <f t="shared" si="8"/>
        <v>0.4521260663110695</v>
      </c>
      <c r="M118">
        <f t="shared" si="11"/>
        <v>0</v>
      </c>
      <c r="N118">
        <f t="shared" si="12"/>
        <v>0</v>
      </c>
      <c r="O118">
        <f t="shared" si="9"/>
        <v>4319.8542049205835</v>
      </c>
    </row>
    <row r="119" spans="9:15" x14ac:dyDescent="0.3">
      <c r="I119">
        <f t="shared" si="13"/>
        <v>4370</v>
      </c>
      <c r="J119">
        <f t="shared" si="14"/>
        <v>29290.617848970251</v>
      </c>
      <c r="K119">
        <f t="shared" si="10"/>
        <v>0.58581235697940504</v>
      </c>
      <c r="L119">
        <f t="shared" si="8"/>
        <v>0.44695299919080556</v>
      </c>
      <c r="M119">
        <f t="shared" si="11"/>
        <v>0</v>
      </c>
      <c r="N119">
        <f t="shared" si="12"/>
        <v>0</v>
      </c>
      <c r="O119">
        <f t="shared" si="9"/>
        <v>4369.8508105621704</v>
      </c>
    </row>
    <row r="120" spans="9:15" x14ac:dyDescent="0.3">
      <c r="I120">
        <f t="shared" si="13"/>
        <v>4420</v>
      </c>
      <c r="J120">
        <f t="shared" si="14"/>
        <v>28959.276018099546</v>
      </c>
      <c r="K120">
        <f t="shared" si="10"/>
        <v>0.579185520361991</v>
      </c>
      <c r="L120">
        <f t="shared" si="8"/>
        <v>0.44189696978819465</v>
      </c>
      <c r="M120">
        <f t="shared" si="11"/>
        <v>0</v>
      </c>
      <c r="N120">
        <f t="shared" si="12"/>
        <v>0</v>
      </c>
      <c r="O120">
        <f t="shared" si="9"/>
        <v>4419.8473771452582</v>
      </c>
    </row>
    <row r="121" spans="9:15" x14ac:dyDescent="0.3">
      <c r="I121">
        <f t="shared" si="13"/>
        <v>4470</v>
      </c>
      <c r="J121">
        <f t="shared" si="14"/>
        <v>28635.346756152125</v>
      </c>
      <c r="K121">
        <f t="shared" si="10"/>
        <v>0.57270693512304249</v>
      </c>
      <c r="L121">
        <f t="shared" si="8"/>
        <v>0.43695405066304704</v>
      </c>
      <c r="M121">
        <f t="shared" si="11"/>
        <v>0</v>
      </c>
      <c r="N121">
        <f t="shared" si="12"/>
        <v>0</v>
      </c>
      <c r="O121">
        <f t="shared" si="9"/>
        <v>4469.8439046698913</v>
      </c>
    </row>
    <row r="122" spans="9:15" x14ac:dyDescent="0.3">
      <c r="I122">
        <f t="shared" si="13"/>
        <v>4520</v>
      </c>
      <c r="J122">
        <f t="shared" si="14"/>
        <v>28318.58407079646</v>
      </c>
      <c r="K122">
        <f t="shared" si="10"/>
        <v>0.5663716814159292</v>
      </c>
      <c r="L122">
        <f t="shared" si="8"/>
        <v>0.43212048815571247</v>
      </c>
      <c r="M122">
        <f t="shared" si="11"/>
        <v>0</v>
      </c>
      <c r="N122">
        <f t="shared" si="12"/>
        <v>0</v>
      </c>
      <c r="O122">
        <f t="shared" si="9"/>
        <v>4519.8403931361172</v>
      </c>
    </row>
    <row r="123" spans="9:15" x14ac:dyDescent="0.3">
      <c r="I123">
        <f t="shared" si="13"/>
        <v>4570</v>
      </c>
      <c r="J123">
        <f t="shared" si="14"/>
        <v>28008.752735229758</v>
      </c>
      <c r="K123">
        <f t="shared" si="10"/>
        <v>0.56017505470459517</v>
      </c>
      <c r="L123">
        <f t="shared" si="8"/>
        <v>0.42739269288048587</v>
      </c>
      <c r="M123">
        <f t="shared" si="11"/>
        <v>0</v>
      </c>
      <c r="N123">
        <f t="shared" si="12"/>
        <v>0</v>
      </c>
      <c r="O123">
        <f t="shared" si="9"/>
        <v>4569.8368425439812</v>
      </c>
    </row>
    <row r="124" spans="9:15" x14ac:dyDescent="0.3">
      <c r="I124">
        <f t="shared" si="13"/>
        <v>4620</v>
      </c>
      <c r="J124">
        <f t="shared" si="14"/>
        <v>27705.627705627707</v>
      </c>
      <c r="K124">
        <f t="shared" si="10"/>
        <v>0.55411255411255411</v>
      </c>
      <c r="L124">
        <f t="shared" si="8"/>
        <v>0.42276723083632473</v>
      </c>
      <c r="M124">
        <f t="shared" si="11"/>
        <v>0</v>
      </c>
      <c r="N124">
        <f t="shared" si="12"/>
        <v>0</v>
      </c>
      <c r="O124">
        <f t="shared" si="9"/>
        <v>4619.833252893528</v>
      </c>
    </row>
    <row r="125" spans="9:15" x14ac:dyDescent="0.3">
      <c r="I125">
        <f t="shared" si="13"/>
        <v>4670</v>
      </c>
      <c r="J125">
        <f t="shared" si="14"/>
        <v>27408.993576017132</v>
      </c>
      <c r="K125">
        <f t="shared" si="10"/>
        <v>0.54817987152034264</v>
      </c>
      <c r="L125">
        <f t="shared" si="8"/>
        <v>0.41824081508861249</v>
      </c>
      <c r="M125">
        <f t="shared" si="11"/>
        <v>0</v>
      </c>
      <c r="N125">
        <f t="shared" si="12"/>
        <v>0</v>
      </c>
      <c r="O125">
        <f t="shared" si="9"/>
        <v>4669.8296241848047</v>
      </c>
    </row>
    <row r="126" spans="9:15" x14ac:dyDescent="0.3">
      <c r="I126">
        <f t="shared" si="13"/>
        <v>4720</v>
      </c>
      <c r="J126">
        <f t="shared" si="14"/>
        <v>27118.644067796609</v>
      </c>
      <c r="K126">
        <f t="shared" si="10"/>
        <v>0.5423728813559322</v>
      </c>
      <c r="L126">
        <f t="shared" si="8"/>
        <v>0.41381029797962293</v>
      </c>
      <c r="M126">
        <f t="shared" si="11"/>
        <v>0</v>
      </c>
      <c r="N126">
        <f t="shared" si="12"/>
        <v>0</v>
      </c>
      <c r="O126">
        <f t="shared" si="9"/>
        <v>4719.825956417857</v>
      </c>
    </row>
    <row r="127" spans="9:15" x14ac:dyDescent="0.3">
      <c r="I127">
        <f t="shared" si="13"/>
        <v>4770</v>
      </c>
      <c r="J127">
        <f t="shared" si="14"/>
        <v>26834.381551362683</v>
      </c>
      <c r="K127">
        <f t="shared" si="10"/>
        <v>0.5366876310272537</v>
      </c>
      <c r="L127">
        <f t="shared" si="8"/>
        <v>0.40947266382889314</v>
      </c>
      <c r="M127">
        <f t="shared" si="11"/>
        <v>0</v>
      </c>
      <c r="N127">
        <f t="shared" si="12"/>
        <v>0</v>
      </c>
      <c r="O127">
        <f t="shared" si="9"/>
        <v>4769.8222495927303</v>
      </c>
    </row>
    <row r="128" spans="9:15" x14ac:dyDescent="0.3">
      <c r="I128">
        <f t="shared" si="13"/>
        <v>4820</v>
      </c>
      <c r="J128">
        <f t="shared" si="14"/>
        <v>26556.016597510374</v>
      </c>
      <c r="K128">
        <f t="shared" si="10"/>
        <v>0.53112033195020747</v>
      </c>
      <c r="L128">
        <f t="shared" si="8"/>
        <v>0.40522502208792954</v>
      </c>
      <c r="M128">
        <f t="shared" si="11"/>
        <v>0</v>
      </c>
      <c r="N128">
        <f t="shared" si="12"/>
        <v>0</v>
      </c>
      <c r="O128">
        <f t="shared" si="9"/>
        <v>4819.81850370947</v>
      </c>
    </row>
    <row r="129" spans="9:15" x14ac:dyDescent="0.3">
      <c r="I129">
        <f t="shared" si="13"/>
        <v>4870</v>
      </c>
      <c r="J129">
        <f t="shared" si="14"/>
        <v>26283.367556468173</v>
      </c>
      <c r="K129">
        <f t="shared" si="10"/>
        <v>0.52566735112936347</v>
      </c>
      <c r="L129">
        <f t="shared" si="8"/>
        <v>0.40106460091659557</v>
      </c>
      <c r="M129">
        <f t="shared" si="11"/>
        <v>0</v>
      </c>
      <c r="N129">
        <f t="shared" si="12"/>
        <v>0</v>
      </c>
      <c r="O129">
        <f t="shared" si="9"/>
        <v>4869.8147187681216</v>
      </c>
    </row>
    <row r="130" spans="9:15" x14ac:dyDescent="0.3">
      <c r="I130">
        <f t="shared" si="13"/>
        <v>4920</v>
      </c>
      <c r="J130">
        <f t="shared" si="14"/>
        <v>26016.260162601626</v>
      </c>
      <c r="K130">
        <f t="shared" si="10"/>
        <v>0.52032520325203258</v>
      </c>
      <c r="L130">
        <f t="shared" si="8"/>
        <v>0.39698874115118299</v>
      </c>
      <c r="M130">
        <f t="shared" si="11"/>
        <v>0</v>
      </c>
      <c r="N130">
        <f t="shared" si="12"/>
        <v>0</v>
      </c>
      <c r="O130">
        <f t="shared" si="9"/>
        <v>4919.8108947687324</v>
      </c>
    </row>
    <row r="131" spans="9:15" x14ac:dyDescent="0.3">
      <c r="I131">
        <f t="shared" si="13"/>
        <v>4970</v>
      </c>
      <c r="J131">
        <f t="shared" si="14"/>
        <v>25754.527162977869</v>
      </c>
      <c r="K131">
        <f t="shared" si="10"/>
        <v>0.51509054325955739</v>
      </c>
      <c r="L131">
        <f t="shared" si="8"/>
        <v>0.39299489063658355</v>
      </c>
      <c r="M131">
        <f t="shared" si="11"/>
        <v>0</v>
      </c>
      <c r="N131">
        <f t="shared" si="12"/>
        <v>0</v>
      </c>
      <c r="O131">
        <f t="shared" si="9"/>
        <v>4969.8070317113461</v>
      </c>
    </row>
    <row r="132" spans="9:15" x14ac:dyDescent="0.3">
      <c r="I132">
        <f t="shared" si="13"/>
        <v>5020</v>
      </c>
      <c r="J132">
        <f t="shared" si="14"/>
        <v>25498.007968127491</v>
      </c>
      <c r="K132">
        <f t="shared" si="10"/>
        <v>0.50996015936254979</v>
      </c>
      <c r="L132">
        <f t="shared" si="8"/>
        <v>0.38908059889717533</v>
      </c>
      <c r="M132">
        <f t="shared" si="11"/>
        <v>0</v>
      </c>
      <c r="N132">
        <f t="shared" si="12"/>
        <v>0</v>
      </c>
      <c r="O132">
        <f t="shared" si="9"/>
        <v>5019.8031295960109</v>
      </c>
    </row>
    <row r="133" spans="9:15" x14ac:dyDescent="0.3">
      <c r="I133">
        <f t="shared" si="13"/>
        <v>5070</v>
      </c>
      <c r="J133">
        <f t="shared" si="14"/>
        <v>25246.548323471401</v>
      </c>
      <c r="K133">
        <f t="shared" si="10"/>
        <v>0.50493096646942803</v>
      </c>
      <c r="L133">
        <f t="shared" si="8"/>
        <v>0.38524351212304148</v>
      </c>
      <c r="M133">
        <f t="shared" si="11"/>
        <v>0</v>
      </c>
      <c r="N133">
        <f t="shared" si="12"/>
        <v>0</v>
      </c>
      <c r="O133">
        <f t="shared" si="9"/>
        <v>5069.7991884227713</v>
      </c>
    </row>
    <row r="134" spans="9:15" x14ac:dyDescent="0.3">
      <c r="I134">
        <f t="shared" si="13"/>
        <v>5120</v>
      </c>
      <c r="J134">
        <f t="shared" si="14"/>
        <v>25000</v>
      </c>
      <c r="K134">
        <f t="shared" si="10"/>
        <v>0.5</v>
      </c>
      <c r="L134">
        <f t="shared" si="8"/>
        <v>0.38148136844996489</v>
      </c>
      <c r="M134">
        <f t="shared" si="11"/>
        <v>0</v>
      </c>
      <c r="N134">
        <f t="shared" si="12"/>
        <v>0</v>
      </c>
      <c r="O134">
        <f t="shared" si="9"/>
        <v>5119.7952081916719</v>
      </c>
    </row>
    <row r="135" spans="9:15" x14ac:dyDescent="0.3">
      <c r="I135">
        <f t="shared" si="13"/>
        <v>5170</v>
      </c>
      <c r="J135">
        <f t="shared" si="14"/>
        <v>24758.220502901353</v>
      </c>
      <c r="K135">
        <f t="shared" si="10"/>
        <v>0.49516441005802708</v>
      </c>
      <c r="L135">
        <f t="shared" si="8"/>
        <v>0.3777919935133115</v>
      </c>
      <c r="M135">
        <f t="shared" si="11"/>
        <v>0</v>
      </c>
      <c r="N135">
        <f t="shared" si="12"/>
        <v>0</v>
      </c>
      <c r="O135">
        <f t="shared" si="9"/>
        <v>5169.791188902761</v>
      </c>
    </row>
    <row r="136" spans="9:15" x14ac:dyDescent="0.3">
      <c r="I136">
        <f t="shared" si="13"/>
        <v>5220</v>
      </c>
      <c r="J136">
        <f t="shared" si="14"/>
        <v>24521.072796934866</v>
      </c>
      <c r="K136">
        <f t="shared" si="10"/>
        <v>0.49042145593869729</v>
      </c>
      <c r="L136">
        <f t="shared" si="8"/>
        <v>0.37417329625743684</v>
      </c>
      <c r="M136">
        <f t="shared" si="11"/>
        <v>0</v>
      </c>
      <c r="N136">
        <f t="shared" si="12"/>
        <v>0</v>
      </c>
      <c r="O136">
        <f t="shared" si="9"/>
        <v>5219.787130556082</v>
      </c>
    </row>
    <row r="137" spans="9:15" x14ac:dyDescent="0.3">
      <c r="I137">
        <f t="shared" si="13"/>
        <v>5270</v>
      </c>
      <c r="J137">
        <f t="shared" si="14"/>
        <v>24288.42504743833</v>
      </c>
      <c r="K137">
        <f t="shared" si="10"/>
        <v>0.48576850094876661</v>
      </c>
      <c r="L137">
        <f t="shared" si="8"/>
        <v>0.37062326498364712</v>
      </c>
      <c r="M137">
        <f t="shared" si="11"/>
        <v>0</v>
      </c>
      <c r="N137">
        <f t="shared" si="12"/>
        <v>0</v>
      </c>
      <c r="O137">
        <f t="shared" si="9"/>
        <v>5269.7830331516816</v>
      </c>
    </row>
    <row r="138" spans="9:15" x14ac:dyDescent="0.3">
      <c r="I138">
        <f t="shared" si="13"/>
        <v>5320</v>
      </c>
      <c r="J138">
        <f t="shared" si="14"/>
        <v>24060.150375939851</v>
      </c>
      <c r="K138">
        <f t="shared" si="10"/>
        <v>0.48120300751879697</v>
      </c>
      <c r="L138">
        <f t="shared" si="8"/>
        <v>0.36713996362101886</v>
      </c>
      <c r="M138">
        <f t="shared" si="11"/>
        <v>0</v>
      </c>
      <c r="N138">
        <f t="shared" si="12"/>
        <v>0</v>
      </c>
      <c r="O138">
        <f t="shared" si="9"/>
        <v>5319.778896689606</v>
      </c>
    </row>
    <row r="139" spans="9:15" x14ac:dyDescent="0.3">
      <c r="I139">
        <f t="shared" si="13"/>
        <v>5370</v>
      </c>
      <c r="J139">
        <f t="shared" si="14"/>
        <v>23836.126629422717</v>
      </c>
      <c r="K139">
        <f t="shared" si="10"/>
        <v>0.47672253258845437</v>
      </c>
      <c r="L139">
        <f t="shared" si="8"/>
        <v>0.36372152820555315</v>
      </c>
      <c r="M139">
        <f t="shared" si="11"/>
        <v>0</v>
      </c>
      <c r="N139">
        <f t="shared" si="12"/>
        <v>0</v>
      </c>
      <c r="O139">
        <f t="shared" si="9"/>
        <v>5369.7747211699016</v>
      </c>
    </row>
    <row r="140" spans="9:15" x14ac:dyDescent="0.3">
      <c r="I140">
        <f t="shared" si="13"/>
        <v>5420</v>
      </c>
      <c r="J140">
        <f t="shared" si="14"/>
        <v>23616.236162361623</v>
      </c>
      <c r="K140">
        <f t="shared" si="10"/>
        <v>0.47232472324723246</v>
      </c>
      <c r="L140">
        <f t="shared" si="8"/>
        <v>0.36036616355421036</v>
      </c>
      <c r="M140">
        <f t="shared" si="11"/>
        <v>0</v>
      </c>
      <c r="N140">
        <f t="shared" si="12"/>
        <v>0</v>
      </c>
      <c r="O140">
        <f t="shared" si="9"/>
        <v>5419.7705065926111</v>
      </c>
    </row>
    <row r="141" spans="9:15" x14ac:dyDescent="0.3">
      <c r="I141">
        <f t="shared" si="13"/>
        <v>5470</v>
      </c>
      <c r="J141">
        <f t="shared" si="14"/>
        <v>23400.365630712979</v>
      </c>
      <c r="K141">
        <f t="shared" si="10"/>
        <v>0.4680073126142596</v>
      </c>
      <c r="L141">
        <f t="shared" si="8"/>
        <v>0.35707214012135657</v>
      </c>
      <c r="M141">
        <f t="shared" si="11"/>
        <v>0</v>
      </c>
      <c r="N141">
        <f t="shared" si="12"/>
        <v>0</v>
      </c>
      <c r="O141">
        <f t="shared" si="9"/>
        <v>5469.7662529577838</v>
      </c>
    </row>
    <row r="142" spans="9:15" x14ac:dyDescent="0.3">
      <c r="I142">
        <f t="shared" si="13"/>
        <v>5520</v>
      </c>
      <c r="J142">
        <f t="shared" si="14"/>
        <v>23188.405797101448</v>
      </c>
      <c r="K142">
        <f t="shared" si="10"/>
        <v>0.46376811594202899</v>
      </c>
      <c r="L142">
        <f t="shared" si="8"/>
        <v>0.35383779102605439</v>
      </c>
      <c r="M142">
        <f t="shared" si="11"/>
        <v>0</v>
      </c>
      <c r="N142">
        <f t="shared" si="12"/>
        <v>0</v>
      </c>
      <c r="O142">
        <f t="shared" si="9"/>
        <v>5519.761960265464</v>
      </c>
    </row>
    <row r="143" spans="9:15" x14ac:dyDescent="0.3">
      <c r="I143">
        <f t="shared" si="13"/>
        <v>5570</v>
      </c>
      <c r="J143">
        <f t="shared" si="14"/>
        <v>22980.251346499103</v>
      </c>
      <c r="K143">
        <f t="shared" si="10"/>
        <v>0.45960502692998206</v>
      </c>
      <c r="L143">
        <f t="shared" si="8"/>
        <v>0.35066150923946504</v>
      </c>
      <c r="M143">
        <f t="shared" si="11"/>
        <v>0</v>
      </c>
      <c r="N143">
        <f t="shared" si="12"/>
        <v>0</v>
      </c>
      <c r="O143">
        <f t="shared" si="9"/>
        <v>5569.7576285156965</v>
      </c>
    </row>
    <row r="144" spans="9:15" x14ac:dyDescent="0.3">
      <c r="I144">
        <f t="shared" si="13"/>
        <v>5620</v>
      </c>
      <c r="J144">
        <f t="shared" si="14"/>
        <v>22775.800711743774</v>
      </c>
      <c r="K144">
        <f t="shared" si="10"/>
        <v>0.45551601423487542</v>
      </c>
      <c r="L144">
        <f t="shared" si="8"/>
        <v>0.34754174492238793</v>
      </c>
      <c r="M144">
        <f t="shared" si="11"/>
        <v>0</v>
      </c>
      <c r="N144">
        <f t="shared" si="12"/>
        <v>0</v>
      </c>
      <c r="O144">
        <f t="shared" si="9"/>
        <v>5619.7532577085285</v>
      </c>
    </row>
    <row r="145" spans="9:15" x14ac:dyDescent="0.3">
      <c r="I145">
        <f t="shared" si="13"/>
        <v>5670</v>
      </c>
      <c r="J145">
        <f t="shared" si="14"/>
        <v>22574.955908289241</v>
      </c>
      <c r="K145">
        <f t="shared" si="10"/>
        <v>0.45149911816578481</v>
      </c>
      <c r="L145">
        <f t="shared" si="8"/>
        <v>0.344477002903672</v>
      </c>
      <c r="M145">
        <f t="shared" si="11"/>
        <v>0</v>
      </c>
      <c r="N145">
        <f t="shared" si="12"/>
        <v>0</v>
      </c>
      <c r="O145">
        <f t="shared" si="9"/>
        <v>5669.7488478440055</v>
      </c>
    </row>
    <row r="146" spans="9:15" x14ac:dyDescent="0.3">
      <c r="I146">
        <f t="shared" si="13"/>
        <v>5720</v>
      </c>
      <c r="J146">
        <f t="shared" si="14"/>
        <v>22377.622377622378</v>
      </c>
      <c r="K146">
        <f t="shared" si="10"/>
        <v>0.44755244755244755</v>
      </c>
      <c r="L146">
        <f t="shared" si="8"/>
        <v>0.34146584029087768</v>
      </c>
      <c r="M146">
        <f t="shared" si="11"/>
        <v>0</v>
      </c>
      <c r="N146">
        <f t="shared" si="12"/>
        <v>0</v>
      </c>
      <c r="O146">
        <f t="shared" si="9"/>
        <v>5719.7443989221729</v>
      </c>
    </row>
    <row r="147" spans="9:15" x14ac:dyDescent="0.3">
      <c r="I147">
        <f t="shared" si="13"/>
        <v>5770</v>
      </c>
      <c r="J147">
        <f t="shared" si="14"/>
        <v>22183.708838821491</v>
      </c>
      <c r="K147">
        <f t="shared" si="10"/>
        <v>0.44367417677642979</v>
      </c>
      <c r="L147">
        <f t="shared" si="8"/>
        <v>0.33850686420516818</v>
      </c>
      <c r="M147">
        <f t="shared" si="11"/>
        <v>0</v>
      </c>
      <c r="N147">
        <f t="shared" si="12"/>
        <v>0</v>
      </c>
      <c r="O147">
        <f t="shared" si="9"/>
        <v>5769.7399109430771</v>
      </c>
    </row>
    <row r="148" spans="9:15" x14ac:dyDescent="0.3">
      <c r="I148">
        <f t="shared" si="13"/>
        <v>5820</v>
      </c>
      <c r="J148">
        <f t="shared" si="14"/>
        <v>21993.127147766321</v>
      </c>
      <c r="K148">
        <f t="shared" si="10"/>
        <v>0.43986254295532645</v>
      </c>
      <c r="L148">
        <f t="shared" si="8"/>
        <v>0.33559872963295884</v>
      </c>
      <c r="M148">
        <f t="shared" si="11"/>
        <v>0</v>
      </c>
      <c r="N148">
        <f t="shared" si="12"/>
        <v>0</v>
      </c>
      <c r="O148">
        <f t="shared" si="9"/>
        <v>5819.7353839067637</v>
      </c>
    </row>
    <row r="149" spans="9:15" x14ac:dyDescent="0.3">
      <c r="I149">
        <f t="shared" si="13"/>
        <v>5870</v>
      </c>
      <c r="J149">
        <f t="shared" si="14"/>
        <v>21805.79216354344</v>
      </c>
      <c r="K149">
        <f t="shared" si="10"/>
        <v>0.43611584327086883</v>
      </c>
      <c r="L149">
        <f t="shared" si="8"/>
        <v>0.33274013738736291</v>
      </c>
      <c r="M149">
        <f t="shared" si="11"/>
        <v>0</v>
      </c>
      <c r="N149">
        <f t="shared" si="12"/>
        <v>0</v>
      </c>
      <c r="O149">
        <f t="shared" si="9"/>
        <v>5869.7308178132771</v>
      </c>
    </row>
    <row r="150" spans="9:15" x14ac:dyDescent="0.3">
      <c r="I150">
        <f t="shared" si="13"/>
        <v>5920</v>
      </c>
      <c r="J150">
        <f t="shared" si="14"/>
        <v>21621.62162162162</v>
      </c>
      <c r="K150">
        <f t="shared" si="10"/>
        <v>0.43243243243243246</v>
      </c>
      <c r="L150">
        <f t="shared" si="8"/>
        <v>0.32992983217294264</v>
      </c>
      <c r="M150">
        <f t="shared" si="11"/>
        <v>0</v>
      </c>
      <c r="N150">
        <f t="shared" si="12"/>
        <v>0</v>
      </c>
      <c r="O150">
        <f t="shared" si="9"/>
        <v>5919.7262126626647</v>
      </c>
    </row>
    <row r="151" spans="9:15" x14ac:dyDescent="0.3">
      <c r="I151">
        <f t="shared" si="13"/>
        <v>5970</v>
      </c>
      <c r="J151">
        <f t="shared" si="14"/>
        <v>21440.536013400335</v>
      </c>
      <c r="K151">
        <f t="shared" si="10"/>
        <v>0.42881072026800671</v>
      </c>
      <c r="L151">
        <f t="shared" si="8"/>
        <v>0.32716660074770859</v>
      </c>
      <c r="M151">
        <f t="shared" si="11"/>
        <v>0</v>
      </c>
      <c r="N151">
        <f t="shared" si="12"/>
        <v>0</v>
      </c>
      <c r="O151">
        <f t="shared" si="9"/>
        <v>5969.721568454971</v>
      </c>
    </row>
    <row r="152" spans="9:15" x14ac:dyDescent="0.3">
      <c r="I152">
        <f t="shared" si="13"/>
        <v>6020</v>
      </c>
      <c r="J152">
        <f t="shared" si="14"/>
        <v>21262.458471760798</v>
      </c>
      <c r="K152">
        <f t="shared" si="10"/>
        <v>0.42524916943521596</v>
      </c>
      <c r="L152">
        <f t="shared" si="8"/>
        <v>0.32444927017671432</v>
      </c>
      <c r="M152">
        <f t="shared" si="11"/>
        <v>0</v>
      </c>
      <c r="N152">
        <f t="shared" si="12"/>
        <v>0</v>
      </c>
      <c r="O152">
        <f t="shared" si="9"/>
        <v>6019.7168851902434</v>
      </c>
    </row>
    <row r="153" spans="9:15" x14ac:dyDescent="0.3">
      <c r="I153">
        <f t="shared" si="13"/>
        <v>6070</v>
      </c>
      <c r="J153">
        <f t="shared" si="14"/>
        <v>21087.314662273475</v>
      </c>
      <c r="K153">
        <f t="shared" si="10"/>
        <v>0.42174629324546953</v>
      </c>
      <c r="L153">
        <f t="shared" si="8"/>
        <v>0.3217767061719638</v>
      </c>
      <c r="M153">
        <f t="shared" si="11"/>
        <v>0</v>
      </c>
      <c r="N153">
        <f t="shared" si="12"/>
        <v>0</v>
      </c>
      <c r="O153">
        <f t="shared" si="9"/>
        <v>6069.7121628685272</v>
      </c>
    </row>
    <row r="154" spans="9:15" x14ac:dyDescent="0.3">
      <c r="I154">
        <f t="shared" si="13"/>
        <v>6120</v>
      </c>
      <c r="J154">
        <f t="shared" si="14"/>
        <v>20915.032679738561</v>
      </c>
      <c r="K154">
        <f t="shared" si="10"/>
        <v>0.41830065359477125</v>
      </c>
      <c r="L154">
        <f t="shared" si="8"/>
        <v>0.31914781151369614</v>
      </c>
      <c r="M154">
        <f t="shared" si="11"/>
        <v>0</v>
      </c>
      <c r="N154">
        <f t="shared" si="12"/>
        <v>0</v>
      </c>
      <c r="O154">
        <f t="shared" si="9"/>
        <v>6119.7074014898672</v>
      </c>
    </row>
    <row r="155" spans="9:15" x14ac:dyDescent="0.3">
      <c r="I155">
        <f t="shared" si="13"/>
        <v>6170</v>
      </c>
      <c r="J155">
        <f t="shared" si="14"/>
        <v>20745.542949756888</v>
      </c>
      <c r="K155">
        <f t="shared" si="10"/>
        <v>0.41491085899513774</v>
      </c>
      <c r="L155">
        <f t="shared" si="8"/>
        <v>0.31656152454843117</v>
      </c>
      <c r="M155">
        <f t="shared" si="11"/>
        <v>0</v>
      </c>
      <c r="N155">
        <f t="shared" si="12"/>
        <v>0</v>
      </c>
      <c r="O155">
        <f t="shared" si="9"/>
        <v>6169.7026010543086</v>
      </c>
    </row>
    <row r="156" spans="9:15" x14ac:dyDescent="0.3">
      <c r="I156">
        <f t="shared" si="13"/>
        <v>6220</v>
      </c>
      <c r="J156">
        <f t="shared" si="14"/>
        <v>20578.778135048233</v>
      </c>
      <c r="K156">
        <f t="shared" si="10"/>
        <v>0.41157556270096463</v>
      </c>
      <c r="L156">
        <f t="shared" si="8"/>
        <v>0.31401681775945667</v>
      </c>
      <c r="M156">
        <f t="shared" si="11"/>
        <v>0</v>
      </c>
      <c r="N156">
        <f t="shared" si="12"/>
        <v>0</v>
      </c>
      <c r="O156">
        <f t="shared" si="9"/>
        <v>6219.6977615618989</v>
      </c>
    </row>
    <row r="157" spans="9:15" x14ac:dyDescent="0.3">
      <c r="I157">
        <f t="shared" si="13"/>
        <v>6270</v>
      </c>
      <c r="J157">
        <f t="shared" si="14"/>
        <v>20414.673046251995</v>
      </c>
      <c r="K157">
        <f t="shared" si="10"/>
        <v>0.40829346092503987</v>
      </c>
      <c r="L157">
        <f t="shared" si="8"/>
        <v>0.31151269640571294</v>
      </c>
      <c r="M157">
        <f t="shared" si="11"/>
        <v>0</v>
      </c>
      <c r="N157">
        <f t="shared" si="12"/>
        <v>0</v>
      </c>
      <c r="O157">
        <f t="shared" si="9"/>
        <v>6269.6928830126835</v>
      </c>
    </row>
    <row r="158" spans="9:15" x14ac:dyDescent="0.3">
      <c r="I158">
        <f t="shared" si="13"/>
        <v>6320</v>
      </c>
      <c r="J158">
        <f t="shared" si="14"/>
        <v>20253.164556962027</v>
      </c>
      <c r="K158">
        <f t="shared" si="10"/>
        <v>0.4050632911392405</v>
      </c>
      <c r="L158">
        <f t="shared" si="8"/>
        <v>0.30904819722528803</v>
      </c>
      <c r="M158">
        <f t="shared" si="11"/>
        <v>0</v>
      </c>
      <c r="N158">
        <f t="shared" si="12"/>
        <v>0</v>
      </c>
      <c r="O158">
        <f t="shared" si="9"/>
        <v>6319.6879654067079</v>
      </c>
    </row>
    <row r="159" spans="9:15" x14ac:dyDescent="0.3">
      <c r="I159">
        <f t="shared" si="13"/>
        <v>6370</v>
      </c>
      <c r="J159">
        <f t="shared" si="14"/>
        <v>20094.191522762951</v>
      </c>
      <c r="K159">
        <f t="shared" si="10"/>
        <v>0.40188383045525905</v>
      </c>
      <c r="L159">
        <f t="shared" si="8"/>
        <v>0.30662238719997181</v>
      </c>
      <c r="M159">
        <f t="shared" si="11"/>
        <v>0</v>
      </c>
      <c r="N159">
        <f t="shared" si="12"/>
        <v>0</v>
      </c>
      <c r="O159">
        <f t="shared" si="9"/>
        <v>6369.6830087440185</v>
      </c>
    </row>
    <row r="160" spans="9:15" x14ac:dyDescent="0.3">
      <c r="I160">
        <f t="shared" si="13"/>
        <v>6420</v>
      </c>
      <c r="J160">
        <f t="shared" si="14"/>
        <v>19937.694704049845</v>
      </c>
      <c r="K160">
        <f t="shared" si="10"/>
        <v>0.39875389408099687</v>
      </c>
      <c r="L160">
        <f t="shared" ref="L160:L223" si="15">($E$31*$D$29)/(65534*I160)</f>
        <v>0.30423436237754209</v>
      </c>
      <c r="M160">
        <f t="shared" si="11"/>
        <v>0</v>
      </c>
      <c r="N160">
        <f t="shared" si="12"/>
        <v>0</v>
      </c>
      <c r="O160">
        <f t="shared" ref="O160:O223" si="16">($E$31*$D$29)/((J160+1)*(M160+1))</f>
        <v>6419.6780130246589</v>
      </c>
    </row>
    <row r="161" spans="9:15" x14ac:dyDescent="0.3">
      <c r="I161">
        <f t="shared" si="13"/>
        <v>6470</v>
      </c>
      <c r="J161">
        <f t="shared" si="14"/>
        <v>19783.616692426585</v>
      </c>
      <c r="K161">
        <f t="shared" ref="K161:K224" si="17">($E$31*$D$29)/(50000*I161)</f>
        <v>0.39567233384853168</v>
      </c>
      <c r="L161">
        <f t="shared" si="15"/>
        <v>0.30188324674865846</v>
      </c>
      <c r="M161">
        <f t="shared" ref="M161:M224" si="18">INT((K161+L161)/2)</f>
        <v>0</v>
      </c>
      <c r="N161">
        <f t="shared" ref="N161:N224" si="19">(E160*D158)/(64534*K158)</f>
        <v>0</v>
      </c>
      <c r="O161">
        <f t="shared" si="16"/>
        <v>6469.6729782486773</v>
      </c>
    </row>
    <row r="162" spans="9:15" x14ac:dyDescent="0.3">
      <c r="I162">
        <f t="shared" ref="I162:I225" si="20">50+I161</f>
        <v>6520</v>
      </c>
      <c r="J162">
        <f t="shared" si="14"/>
        <v>19631.901840490798</v>
      </c>
      <c r="K162">
        <f t="shared" si="17"/>
        <v>0.39263803680981596</v>
      </c>
      <c r="L162">
        <f t="shared" si="15"/>
        <v>0.29956819117543254</v>
      </c>
      <c r="M162">
        <f t="shared" si="18"/>
        <v>0</v>
      </c>
      <c r="N162">
        <f t="shared" si="19"/>
        <v>0</v>
      </c>
      <c r="O162">
        <f t="shared" si="16"/>
        <v>6519.6679044161183</v>
      </c>
    </row>
    <row r="163" spans="9:15" x14ac:dyDescent="0.3">
      <c r="I163">
        <f t="shared" si="20"/>
        <v>6570</v>
      </c>
      <c r="J163">
        <f t="shared" ref="J163:J226" si="21">($E$31*$D$29)/(I163*(M163+1))</f>
        <v>19482.496194824962</v>
      </c>
      <c r="K163">
        <f t="shared" si="17"/>
        <v>0.38964992389649922</v>
      </c>
      <c r="L163">
        <f t="shared" si="15"/>
        <v>0.29728837236892242</v>
      </c>
      <c r="M163">
        <f t="shared" si="18"/>
        <v>0</v>
      </c>
      <c r="N163">
        <f t="shared" si="19"/>
        <v>0</v>
      </c>
      <c r="O163">
        <f t="shared" si="16"/>
        <v>6569.6627915270283</v>
      </c>
    </row>
    <row r="164" spans="9:15" x14ac:dyDescent="0.3">
      <c r="I164">
        <f t="shared" si="20"/>
        <v>6620</v>
      </c>
      <c r="J164">
        <f t="shared" si="21"/>
        <v>19335.347432024169</v>
      </c>
      <c r="K164">
        <f t="shared" si="17"/>
        <v>0.38670694864048338</v>
      </c>
      <c r="L164">
        <f t="shared" si="15"/>
        <v>0.29504299191296379</v>
      </c>
      <c r="M164">
        <f t="shared" si="18"/>
        <v>0</v>
      </c>
      <c r="N164">
        <f t="shared" si="19"/>
        <v>0</v>
      </c>
      <c r="O164">
        <f t="shared" si="16"/>
        <v>6619.6576395814527</v>
      </c>
    </row>
    <row r="165" spans="9:15" x14ac:dyDescent="0.3">
      <c r="I165">
        <f t="shared" si="20"/>
        <v>6670</v>
      </c>
      <c r="J165">
        <f t="shared" si="21"/>
        <v>19190.404797601201</v>
      </c>
      <c r="K165">
        <f t="shared" si="17"/>
        <v>0.38380809595202398</v>
      </c>
      <c r="L165">
        <f t="shared" si="15"/>
        <v>0.29283127533190711</v>
      </c>
      <c r="M165">
        <f t="shared" si="18"/>
        <v>0</v>
      </c>
      <c r="N165">
        <f t="shared" si="19"/>
        <v>0</v>
      </c>
      <c r="O165">
        <f t="shared" si="16"/>
        <v>6669.6524485794371</v>
      </c>
    </row>
    <row r="166" spans="9:15" x14ac:dyDescent="0.3">
      <c r="I166">
        <f t="shared" si="20"/>
        <v>6720</v>
      </c>
      <c r="J166">
        <f t="shared" si="21"/>
        <v>19047.619047619046</v>
      </c>
      <c r="K166">
        <f t="shared" si="17"/>
        <v>0.38095238095238093</v>
      </c>
      <c r="L166">
        <f t="shared" si="15"/>
        <v>0.29065247119997328</v>
      </c>
      <c r="M166">
        <f t="shared" si="18"/>
        <v>0</v>
      </c>
      <c r="N166">
        <f t="shared" si="19"/>
        <v>0</v>
      </c>
      <c r="O166">
        <f t="shared" si="16"/>
        <v>6719.6472185210287</v>
      </c>
    </row>
    <row r="167" spans="9:15" x14ac:dyDescent="0.3">
      <c r="I167">
        <f t="shared" si="20"/>
        <v>6770</v>
      </c>
      <c r="J167">
        <f t="shared" si="21"/>
        <v>18906.942392909896</v>
      </c>
      <c r="K167">
        <f t="shared" si="17"/>
        <v>0.37813884785819796</v>
      </c>
      <c r="L167">
        <f t="shared" si="15"/>
        <v>0.28850585029007686</v>
      </c>
      <c r="M167">
        <f t="shared" si="18"/>
        <v>0</v>
      </c>
      <c r="N167">
        <f t="shared" si="19"/>
        <v>0</v>
      </c>
      <c r="O167">
        <f t="shared" si="16"/>
        <v>6769.6419494062702</v>
      </c>
    </row>
    <row r="168" spans="9:15" x14ac:dyDescent="0.3">
      <c r="I168">
        <f t="shared" si="20"/>
        <v>6820</v>
      </c>
      <c r="J168">
        <f t="shared" si="21"/>
        <v>18768.3284457478</v>
      </c>
      <c r="K168">
        <f t="shared" si="17"/>
        <v>0.37536656891495601</v>
      </c>
      <c r="L168">
        <f t="shared" si="15"/>
        <v>0.28639070476009093</v>
      </c>
      <c r="M168">
        <f t="shared" si="18"/>
        <v>0</v>
      </c>
      <c r="N168">
        <f t="shared" si="19"/>
        <v>0</v>
      </c>
      <c r="O168">
        <f t="shared" si="16"/>
        <v>6819.636641235209</v>
      </c>
    </row>
    <row r="169" spans="9:15" x14ac:dyDescent="0.3">
      <c r="I169">
        <f t="shared" si="20"/>
        <v>6870</v>
      </c>
      <c r="J169">
        <f t="shared" si="21"/>
        <v>18631.732168850074</v>
      </c>
      <c r="K169">
        <f t="shared" si="17"/>
        <v>0.37263464337700147</v>
      </c>
      <c r="L169">
        <f t="shared" si="15"/>
        <v>0.28430634737464633</v>
      </c>
      <c r="M169">
        <f t="shared" si="18"/>
        <v>0</v>
      </c>
      <c r="N169">
        <f t="shared" si="19"/>
        <v>0</v>
      </c>
      <c r="O169">
        <f t="shared" si="16"/>
        <v>6869.6312940078915</v>
      </c>
    </row>
    <row r="170" spans="9:15" x14ac:dyDescent="0.3">
      <c r="I170">
        <f t="shared" si="20"/>
        <v>6920</v>
      </c>
      <c r="J170">
        <f t="shared" si="21"/>
        <v>18497.109826589596</v>
      </c>
      <c r="K170">
        <f t="shared" si="17"/>
        <v>0.36994219653179189</v>
      </c>
      <c r="L170">
        <f t="shared" si="15"/>
        <v>0.2822521107606677</v>
      </c>
      <c r="M170">
        <f t="shared" si="18"/>
        <v>0</v>
      </c>
      <c r="N170">
        <f t="shared" si="19"/>
        <v>0</v>
      </c>
      <c r="O170">
        <f t="shared" si="16"/>
        <v>6919.6259077243631</v>
      </c>
    </row>
    <row r="171" spans="9:15" x14ac:dyDescent="0.3">
      <c r="I171">
        <f t="shared" si="20"/>
        <v>6970</v>
      </c>
      <c r="J171">
        <f t="shared" si="21"/>
        <v>18364.41893830703</v>
      </c>
      <c r="K171">
        <f t="shared" si="17"/>
        <v>0.36728837876614062</v>
      </c>
      <c r="L171">
        <f t="shared" si="15"/>
        <v>0.28022734669495269</v>
      </c>
      <c r="M171">
        <f t="shared" si="18"/>
        <v>0</v>
      </c>
      <c r="N171">
        <f t="shared" si="19"/>
        <v>0</v>
      </c>
      <c r="O171">
        <f t="shared" si="16"/>
        <v>6969.6204823846701</v>
      </c>
    </row>
    <row r="172" spans="9:15" x14ac:dyDescent="0.3">
      <c r="I172">
        <f t="shared" si="20"/>
        <v>7020</v>
      </c>
      <c r="J172">
        <f t="shared" si="21"/>
        <v>18233.618233618232</v>
      </c>
      <c r="K172">
        <f t="shared" si="17"/>
        <v>0.36467236467236469</v>
      </c>
      <c r="L172">
        <f t="shared" si="15"/>
        <v>0.27823142542219664</v>
      </c>
      <c r="M172">
        <f t="shared" si="18"/>
        <v>0</v>
      </c>
      <c r="N172">
        <f t="shared" si="19"/>
        <v>0</v>
      </c>
      <c r="O172">
        <f t="shared" si="16"/>
        <v>7019.6150179888582</v>
      </c>
    </row>
    <row r="173" spans="9:15" x14ac:dyDescent="0.3">
      <c r="I173">
        <f t="shared" si="20"/>
        <v>7070</v>
      </c>
      <c r="J173">
        <f t="shared" si="21"/>
        <v>18104.667609618104</v>
      </c>
      <c r="K173">
        <f t="shared" si="17"/>
        <v>0.36209335219236211</v>
      </c>
      <c r="L173">
        <f t="shared" si="15"/>
        <v>0.27626373500195478</v>
      </c>
      <c r="M173">
        <f t="shared" si="18"/>
        <v>0</v>
      </c>
      <c r="N173">
        <f t="shared" si="19"/>
        <v>0</v>
      </c>
      <c r="O173">
        <f t="shared" si="16"/>
        <v>7069.6095145369709</v>
      </c>
    </row>
    <row r="174" spans="9:15" x14ac:dyDescent="0.3">
      <c r="I174">
        <f t="shared" si="20"/>
        <v>7120</v>
      </c>
      <c r="J174">
        <f t="shared" si="21"/>
        <v>17977.528089887641</v>
      </c>
      <c r="K174">
        <f t="shared" si="17"/>
        <v>0.3595505617977528</v>
      </c>
      <c r="L174">
        <f t="shared" si="15"/>
        <v>0.27432368068312085</v>
      </c>
      <c r="M174">
        <f t="shared" si="18"/>
        <v>0</v>
      </c>
      <c r="N174">
        <f t="shared" si="19"/>
        <v>0</v>
      </c>
      <c r="O174">
        <f t="shared" si="16"/>
        <v>7119.6039720290555</v>
      </c>
    </row>
    <row r="175" spans="9:15" x14ac:dyDescent="0.3">
      <c r="I175">
        <f t="shared" si="20"/>
        <v>7170</v>
      </c>
      <c r="J175">
        <f t="shared" si="21"/>
        <v>17852.16178521618</v>
      </c>
      <c r="K175">
        <f t="shared" si="17"/>
        <v>0.35704323570432356</v>
      </c>
      <c r="L175">
        <f t="shared" si="15"/>
        <v>0.27241068430457743</v>
      </c>
      <c r="M175">
        <f t="shared" si="18"/>
        <v>0</v>
      </c>
      <c r="N175">
        <f t="shared" si="19"/>
        <v>0</v>
      </c>
      <c r="O175">
        <f t="shared" si="16"/>
        <v>7169.5983904651584</v>
      </c>
    </row>
    <row r="176" spans="9:15" x14ac:dyDescent="0.3">
      <c r="I176">
        <f t="shared" si="20"/>
        <v>7220</v>
      </c>
      <c r="J176">
        <f t="shared" si="21"/>
        <v>17728.53185595568</v>
      </c>
      <c r="K176">
        <f t="shared" si="17"/>
        <v>0.35457063711911357</v>
      </c>
      <c r="L176">
        <f t="shared" si="15"/>
        <v>0.27052418372075071</v>
      </c>
      <c r="M176">
        <f t="shared" si="18"/>
        <v>0</v>
      </c>
      <c r="N176">
        <f t="shared" si="19"/>
        <v>0</v>
      </c>
      <c r="O176">
        <f t="shared" si="16"/>
        <v>7219.5927698453252</v>
      </c>
    </row>
    <row r="177" spans="9:15" x14ac:dyDescent="0.3">
      <c r="I177">
        <f t="shared" si="20"/>
        <v>7270</v>
      </c>
      <c r="J177">
        <f t="shared" si="21"/>
        <v>17606.602475928474</v>
      </c>
      <c r="K177">
        <f t="shared" si="17"/>
        <v>0.35213204951856947</v>
      </c>
      <c r="L177">
        <f t="shared" si="15"/>
        <v>0.26866363225086937</v>
      </c>
      <c r="M177">
        <f t="shared" si="18"/>
        <v>0</v>
      </c>
      <c r="N177">
        <f t="shared" si="19"/>
        <v>0</v>
      </c>
      <c r="O177">
        <f t="shared" si="16"/>
        <v>7269.5871101696021</v>
      </c>
    </row>
    <row r="178" spans="9:15" x14ac:dyDescent="0.3">
      <c r="I178">
        <f t="shared" si="20"/>
        <v>7320</v>
      </c>
      <c r="J178">
        <f t="shared" si="21"/>
        <v>17486.338797814209</v>
      </c>
      <c r="K178">
        <f t="shared" si="17"/>
        <v>0.34972677595628415</v>
      </c>
      <c r="L178">
        <f t="shared" si="15"/>
        <v>0.26682849815079512</v>
      </c>
      <c r="M178">
        <f t="shared" si="18"/>
        <v>0</v>
      </c>
      <c r="N178">
        <f t="shared" si="19"/>
        <v>0</v>
      </c>
      <c r="O178">
        <f t="shared" si="16"/>
        <v>7319.5814114380328</v>
      </c>
    </row>
    <row r="179" spans="9:15" x14ac:dyDescent="0.3">
      <c r="I179">
        <f t="shared" si="20"/>
        <v>7370</v>
      </c>
      <c r="J179">
        <f t="shared" si="21"/>
        <v>17367.706919945726</v>
      </c>
      <c r="K179">
        <f t="shared" si="17"/>
        <v>0.34735413839891449</v>
      </c>
      <c r="L179">
        <f t="shared" si="15"/>
        <v>0.26501826410635282</v>
      </c>
      <c r="M179">
        <f t="shared" si="18"/>
        <v>0</v>
      </c>
      <c r="N179">
        <f t="shared" si="19"/>
        <v>0</v>
      </c>
      <c r="O179">
        <f t="shared" si="16"/>
        <v>7369.5756736506655</v>
      </c>
    </row>
    <row r="180" spans="9:15" x14ac:dyDescent="0.3">
      <c r="I180">
        <f t="shared" si="20"/>
        <v>7420</v>
      </c>
      <c r="J180">
        <f t="shared" si="21"/>
        <v>17250.673854447439</v>
      </c>
      <c r="K180">
        <f t="shared" si="17"/>
        <v>0.34501347708894881</v>
      </c>
      <c r="L180">
        <f t="shared" si="15"/>
        <v>0.26323242674714559</v>
      </c>
      <c r="M180">
        <f t="shared" si="18"/>
        <v>0</v>
      </c>
      <c r="N180">
        <f t="shared" si="19"/>
        <v>0</v>
      </c>
      <c r="O180">
        <f t="shared" si="16"/>
        <v>7419.5698968075449</v>
      </c>
    </row>
    <row r="181" spans="9:15" x14ac:dyDescent="0.3">
      <c r="I181">
        <f t="shared" si="20"/>
        <v>7470</v>
      </c>
      <c r="J181">
        <f t="shared" si="21"/>
        <v>17135.207496653278</v>
      </c>
      <c r="K181">
        <f t="shared" si="17"/>
        <v>0.34270414993306558</v>
      </c>
      <c r="L181">
        <f t="shared" si="15"/>
        <v>0.26147049617989565</v>
      </c>
      <c r="M181">
        <f t="shared" si="18"/>
        <v>0</v>
      </c>
      <c r="N181">
        <f t="shared" si="19"/>
        <v>0</v>
      </c>
      <c r="O181">
        <f t="shared" si="16"/>
        <v>7469.5640809087163</v>
      </c>
    </row>
    <row r="182" spans="9:15" x14ac:dyDescent="0.3">
      <c r="I182">
        <f t="shared" si="20"/>
        <v>7520</v>
      </c>
      <c r="J182">
        <f t="shared" si="21"/>
        <v>17021.276595744679</v>
      </c>
      <c r="K182">
        <f t="shared" si="17"/>
        <v>0.34042553191489361</v>
      </c>
      <c r="L182">
        <f t="shared" si="15"/>
        <v>0.25973199554040166</v>
      </c>
      <c r="M182">
        <f t="shared" si="18"/>
        <v>0</v>
      </c>
      <c r="N182">
        <f t="shared" si="19"/>
        <v>0</v>
      </c>
      <c r="O182">
        <f t="shared" si="16"/>
        <v>7519.5582259542261</v>
      </c>
    </row>
    <row r="183" spans="9:15" x14ac:dyDescent="0.3">
      <c r="I183">
        <f t="shared" si="20"/>
        <v>7570</v>
      </c>
      <c r="J183">
        <f t="shared" si="21"/>
        <v>16908.85072655218</v>
      </c>
      <c r="K183">
        <f t="shared" si="17"/>
        <v>0.3381770145310436</v>
      </c>
      <c r="L183">
        <f t="shared" si="15"/>
        <v>0.25801646056325234</v>
      </c>
      <c r="M183">
        <f t="shared" si="18"/>
        <v>0</v>
      </c>
      <c r="N183">
        <f t="shared" si="19"/>
        <v>0</v>
      </c>
      <c r="O183">
        <f t="shared" si="16"/>
        <v>7569.5523319441181</v>
      </c>
    </row>
    <row r="184" spans="9:15" x14ac:dyDescent="0.3">
      <c r="I184">
        <f t="shared" si="20"/>
        <v>7620</v>
      </c>
      <c r="J184">
        <f t="shared" si="21"/>
        <v>16797.900262467192</v>
      </c>
      <c r="K184">
        <f t="shared" si="17"/>
        <v>0.33595800524934383</v>
      </c>
      <c r="L184">
        <f t="shared" si="15"/>
        <v>0.25632343916848038</v>
      </c>
      <c r="M184">
        <f t="shared" si="18"/>
        <v>0</v>
      </c>
      <c r="N184">
        <f t="shared" si="19"/>
        <v>0</v>
      </c>
      <c r="O184">
        <f t="shared" si="16"/>
        <v>7619.5463988784413</v>
      </c>
    </row>
    <row r="185" spans="9:15" x14ac:dyDescent="0.3">
      <c r="I185">
        <f t="shared" si="20"/>
        <v>7670</v>
      </c>
      <c r="J185">
        <f t="shared" si="21"/>
        <v>16688.396349413299</v>
      </c>
      <c r="K185">
        <f t="shared" si="17"/>
        <v>0.33376792698826596</v>
      </c>
      <c r="L185">
        <f t="shared" si="15"/>
        <v>0.25465249106438337</v>
      </c>
      <c r="M185">
        <f t="shared" si="18"/>
        <v>0</v>
      </c>
      <c r="N185">
        <f t="shared" si="19"/>
        <v>0</v>
      </c>
      <c r="O185">
        <f t="shared" si="16"/>
        <v>7669.5404267572403</v>
      </c>
    </row>
    <row r="186" spans="9:15" x14ac:dyDescent="0.3">
      <c r="I186">
        <f t="shared" si="20"/>
        <v>7720</v>
      </c>
      <c r="J186">
        <f t="shared" si="21"/>
        <v>16580.310880829016</v>
      </c>
      <c r="K186">
        <f t="shared" si="17"/>
        <v>0.33160621761658032</v>
      </c>
      <c r="L186">
        <f t="shared" si="15"/>
        <v>0.25300318736577981</v>
      </c>
      <c r="M186">
        <f t="shared" si="18"/>
        <v>0</v>
      </c>
      <c r="N186">
        <f t="shared" si="19"/>
        <v>0</v>
      </c>
      <c r="O186">
        <f t="shared" si="16"/>
        <v>7719.5344155805597</v>
      </c>
    </row>
    <row r="187" spans="9:15" x14ac:dyDescent="0.3">
      <c r="I187">
        <f t="shared" si="20"/>
        <v>7770</v>
      </c>
      <c r="J187">
        <f t="shared" si="21"/>
        <v>16473.616473616472</v>
      </c>
      <c r="K187">
        <f t="shared" si="17"/>
        <v>0.32947232947232946</v>
      </c>
      <c r="L187">
        <f t="shared" si="15"/>
        <v>0.25137511022700387</v>
      </c>
      <c r="M187">
        <f t="shared" si="18"/>
        <v>0</v>
      </c>
      <c r="N187">
        <f t="shared" si="19"/>
        <v>0</v>
      </c>
      <c r="O187">
        <f t="shared" si="16"/>
        <v>7769.5283653484485</v>
      </c>
    </row>
    <row r="188" spans="9:15" x14ac:dyDescent="0.3">
      <c r="I188">
        <f t="shared" si="20"/>
        <v>7820</v>
      </c>
      <c r="J188">
        <f t="shared" si="21"/>
        <v>16368.286445012787</v>
      </c>
      <c r="K188">
        <f t="shared" si="17"/>
        <v>0.32736572890025578</v>
      </c>
      <c r="L188">
        <f t="shared" si="15"/>
        <v>0.24976785248897959</v>
      </c>
      <c r="M188">
        <f t="shared" si="18"/>
        <v>0</v>
      </c>
      <c r="N188">
        <f t="shared" si="19"/>
        <v>0</v>
      </c>
      <c r="O188">
        <f t="shared" si="16"/>
        <v>7819.5222760609468</v>
      </c>
    </row>
    <row r="189" spans="9:15" x14ac:dyDescent="0.3">
      <c r="I189">
        <f t="shared" si="20"/>
        <v>7870</v>
      </c>
      <c r="J189">
        <f t="shared" si="21"/>
        <v>16264.294790343076</v>
      </c>
      <c r="K189">
        <f t="shared" si="17"/>
        <v>0.32528589580686151</v>
      </c>
      <c r="L189">
        <f t="shared" si="15"/>
        <v>0.24818101733974846</v>
      </c>
      <c r="M189">
        <f t="shared" si="18"/>
        <v>0</v>
      </c>
      <c r="N189">
        <f t="shared" si="19"/>
        <v>0</v>
      </c>
      <c r="O189">
        <f t="shared" si="16"/>
        <v>7869.5161477181045</v>
      </c>
    </row>
    <row r="190" spans="9:15" x14ac:dyDescent="0.3">
      <c r="I190">
        <f t="shared" si="20"/>
        <v>7920</v>
      </c>
      <c r="J190">
        <f t="shared" si="21"/>
        <v>16161.616161616161</v>
      </c>
      <c r="K190">
        <f t="shared" si="17"/>
        <v>0.32323232323232326</v>
      </c>
      <c r="L190">
        <f t="shared" si="15"/>
        <v>0.2466142179878561</v>
      </c>
      <c r="M190">
        <f t="shared" si="18"/>
        <v>0</v>
      </c>
      <c r="N190">
        <f t="shared" si="19"/>
        <v>0</v>
      </c>
      <c r="O190">
        <f t="shared" si="16"/>
        <v>7919.5099803199682</v>
      </c>
    </row>
    <row r="191" spans="9:15" x14ac:dyDescent="0.3">
      <c r="I191">
        <f t="shared" si="20"/>
        <v>7970</v>
      </c>
      <c r="J191">
        <f t="shared" si="21"/>
        <v>16060.225846925972</v>
      </c>
      <c r="K191">
        <f t="shared" si="17"/>
        <v>0.32120451693851942</v>
      </c>
      <c r="L191">
        <f t="shared" si="15"/>
        <v>0.24506707734803265</v>
      </c>
      <c r="M191">
        <f t="shared" si="18"/>
        <v>0</v>
      </c>
      <c r="N191">
        <f t="shared" si="19"/>
        <v>0</v>
      </c>
      <c r="O191">
        <f t="shared" si="16"/>
        <v>7969.5037738665806</v>
      </c>
    </row>
    <row r="192" spans="9:15" x14ac:dyDescent="0.3">
      <c r="I192">
        <f t="shared" si="20"/>
        <v>8020</v>
      </c>
      <c r="J192">
        <f t="shared" si="21"/>
        <v>15960.099750623442</v>
      </c>
      <c r="K192">
        <f t="shared" si="17"/>
        <v>0.31920199501246882</v>
      </c>
      <c r="L192">
        <f t="shared" si="15"/>
        <v>0.24353922773863096</v>
      </c>
      <c r="M192">
        <f t="shared" si="18"/>
        <v>0</v>
      </c>
      <c r="N192">
        <f t="shared" si="19"/>
        <v>0</v>
      </c>
      <c r="O192">
        <f t="shared" si="16"/>
        <v>8019.4975283579888</v>
      </c>
    </row>
    <row r="193" spans="9:15" x14ac:dyDescent="0.3">
      <c r="I193">
        <f t="shared" si="20"/>
        <v>8070</v>
      </c>
      <c r="J193">
        <f t="shared" si="21"/>
        <v>15861.214374225527</v>
      </c>
      <c r="K193">
        <f t="shared" si="17"/>
        <v>0.31722428748451054</v>
      </c>
      <c r="L193">
        <f t="shared" si="15"/>
        <v>0.2420303105903123</v>
      </c>
      <c r="M193">
        <f t="shared" si="18"/>
        <v>0</v>
      </c>
      <c r="N193">
        <f t="shared" si="19"/>
        <v>0</v>
      </c>
      <c r="O193">
        <f t="shared" si="16"/>
        <v>8069.4912437942385</v>
      </c>
    </row>
    <row r="194" spans="9:15" x14ac:dyDescent="0.3">
      <c r="I194">
        <f t="shared" si="20"/>
        <v>8120</v>
      </c>
      <c r="J194">
        <f t="shared" si="21"/>
        <v>15763.546798029556</v>
      </c>
      <c r="K194">
        <f t="shared" si="17"/>
        <v>0.31527093596059114</v>
      </c>
      <c r="L194">
        <f t="shared" si="15"/>
        <v>0.24053997616549511</v>
      </c>
      <c r="M194">
        <f t="shared" si="18"/>
        <v>0</v>
      </c>
      <c r="N194">
        <f t="shared" si="19"/>
        <v>0</v>
      </c>
      <c r="O194">
        <f t="shared" si="16"/>
        <v>8119.4849201753768</v>
      </c>
    </row>
    <row r="195" spans="9:15" x14ac:dyDescent="0.3">
      <c r="I195">
        <f t="shared" si="20"/>
        <v>8170</v>
      </c>
      <c r="J195">
        <f t="shared" si="21"/>
        <v>15667.074663402693</v>
      </c>
      <c r="K195">
        <f t="shared" si="17"/>
        <v>0.31334149326805383</v>
      </c>
      <c r="L195">
        <f t="shared" si="15"/>
        <v>0.2390678832881053</v>
      </c>
      <c r="M195">
        <f t="shared" si="18"/>
        <v>0</v>
      </c>
      <c r="N195">
        <f t="shared" si="19"/>
        <v>0</v>
      </c>
      <c r="O195">
        <f t="shared" si="16"/>
        <v>8169.4785575014466</v>
      </c>
    </row>
    <row r="196" spans="9:15" x14ac:dyDescent="0.3">
      <c r="I196">
        <f t="shared" si="20"/>
        <v>8220</v>
      </c>
      <c r="J196">
        <f t="shared" si="21"/>
        <v>15571.776155717762</v>
      </c>
      <c r="K196">
        <f t="shared" si="17"/>
        <v>0.31143552311435524</v>
      </c>
      <c r="L196">
        <f t="shared" si="15"/>
        <v>0.23761369908318983</v>
      </c>
      <c r="M196">
        <f t="shared" si="18"/>
        <v>0</v>
      </c>
      <c r="N196">
        <f t="shared" si="19"/>
        <v>0</v>
      </c>
      <c r="O196">
        <f t="shared" si="16"/>
        <v>8219.472155772497</v>
      </c>
    </row>
    <row r="197" spans="9:15" x14ac:dyDescent="0.3">
      <c r="I197">
        <f t="shared" si="20"/>
        <v>8270</v>
      </c>
      <c r="J197">
        <f t="shared" si="21"/>
        <v>15477.629987908102</v>
      </c>
      <c r="K197">
        <f t="shared" si="17"/>
        <v>0.30955259975816202</v>
      </c>
      <c r="L197">
        <f t="shared" si="15"/>
        <v>0.23617709872597586</v>
      </c>
      <c r="M197">
        <f t="shared" si="18"/>
        <v>0</v>
      </c>
      <c r="N197">
        <f t="shared" si="19"/>
        <v>0</v>
      </c>
      <c r="O197">
        <f t="shared" si="16"/>
        <v>8269.4657149885697</v>
      </c>
    </row>
    <row r="198" spans="9:15" x14ac:dyDescent="0.3">
      <c r="I198">
        <f t="shared" si="20"/>
        <v>8320</v>
      </c>
      <c r="J198">
        <f t="shared" si="21"/>
        <v>15384.615384615385</v>
      </c>
      <c r="K198">
        <f t="shared" si="17"/>
        <v>0.30769230769230771</v>
      </c>
      <c r="L198">
        <f t="shared" si="15"/>
        <v>0.2347577651999784</v>
      </c>
      <c r="M198">
        <f t="shared" si="18"/>
        <v>0</v>
      </c>
      <c r="N198">
        <f t="shared" si="19"/>
        <v>0</v>
      </c>
      <c r="O198">
        <f t="shared" si="16"/>
        <v>8319.4592351497158</v>
      </c>
    </row>
    <row r="199" spans="9:15" x14ac:dyDescent="0.3">
      <c r="I199">
        <f t="shared" si="20"/>
        <v>8370</v>
      </c>
      <c r="J199">
        <f t="shared" si="21"/>
        <v>15292.712066905615</v>
      </c>
      <c r="K199">
        <f t="shared" si="17"/>
        <v>0.30585424133811229</v>
      </c>
      <c r="L199">
        <f t="shared" si="15"/>
        <v>0.23335538906377781</v>
      </c>
      <c r="M199">
        <f t="shared" si="18"/>
        <v>0</v>
      </c>
      <c r="N199">
        <f t="shared" si="19"/>
        <v>0</v>
      </c>
      <c r="O199">
        <f t="shared" si="16"/>
        <v>8369.4527162559771</v>
      </c>
    </row>
    <row r="200" spans="9:15" x14ac:dyDescent="0.3">
      <c r="I200">
        <f t="shared" si="20"/>
        <v>8420</v>
      </c>
      <c r="J200">
        <f t="shared" si="21"/>
        <v>15201.900237529691</v>
      </c>
      <c r="K200">
        <f t="shared" si="17"/>
        <v>0.30403800475059384</v>
      </c>
      <c r="L200">
        <f t="shared" si="15"/>
        <v>0.23196966822610693</v>
      </c>
      <c r="M200">
        <f t="shared" si="18"/>
        <v>0</v>
      </c>
      <c r="N200">
        <f t="shared" si="19"/>
        <v>0</v>
      </c>
      <c r="O200">
        <f t="shared" si="16"/>
        <v>8419.4461583073989</v>
      </c>
    </row>
    <row r="201" spans="9:15" x14ac:dyDescent="0.3">
      <c r="I201">
        <f t="shared" si="20"/>
        <v>8470</v>
      </c>
      <c r="J201">
        <f t="shared" si="21"/>
        <v>15112.160566706021</v>
      </c>
      <c r="K201">
        <f t="shared" si="17"/>
        <v>0.30224321133412041</v>
      </c>
      <c r="L201">
        <f t="shared" si="15"/>
        <v>0.23060030772890441</v>
      </c>
      <c r="M201">
        <f t="shared" si="18"/>
        <v>0</v>
      </c>
      <c r="N201">
        <f t="shared" si="19"/>
        <v>0</v>
      </c>
      <c r="O201">
        <f t="shared" si="16"/>
        <v>8469.4395613040288</v>
      </c>
    </row>
    <row r="202" spans="9:15" x14ac:dyDescent="0.3">
      <c r="I202">
        <f t="shared" si="20"/>
        <v>8520</v>
      </c>
      <c r="J202">
        <f t="shared" si="21"/>
        <v>15023.474178403756</v>
      </c>
      <c r="K202">
        <f t="shared" si="17"/>
        <v>0.30046948356807512</v>
      </c>
      <c r="L202">
        <f t="shared" si="15"/>
        <v>0.22924701953800708</v>
      </c>
      <c r="M202">
        <f t="shared" si="18"/>
        <v>0</v>
      </c>
      <c r="N202">
        <f t="shared" si="19"/>
        <v>0</v>
      </c>
      <c r="O202">
        <f t="shared" si="16"/>
        <v>8519.4329252459138</v>
      </c>
    </row>
    <row r="203" spans="9:15" x14ac:dyDescent="0.3">
      <c r="I203">
        <f t="shared" si="20"/>
        <v>8570</v>
      </c>
      <c r="J203">
        <f t="shared" si="21"/>
        <v>14935.822637106185</v>
      </c>
      <c r="K203">
        <f t="shared" si="17"/>
        <v>0.29871645274212366</v>
      </c>
      <c r="L203">
        <f t="shared" si="15"/>
        <v>0.22790952234116924</v>
      </c>
      <c r="M203">
        <f t="shared" si="18"/>
        <v>0</v>
      </c>
      <c r="N203">
        <f t="shared" si="19"/>
        <v>0</v>
      </c>
      <c r="O203">
        <f t="shared" si="16"/>
        <v>8569.4262501330959</v>
      </c>
    </row>
    <row r="204" spans="9:15" x14ac:dyDescent="0.3">
      <c r="I204">
        <f t="shared" si="20"/>
        <v>8620</v>
      </c>
      <c r="J204">
        <f t="shared" si="21"/>
        <v>14849.187935034803</v>
      </c>
      <c r="K204">
        <f t="shared" si="17"/>
        <v>0.29698375870069604</v>
      </c>
      <c r="L204">
        <f t="shared" si="15"/>
        <v>0.2265875413531114</v>
      </c>
      <c r="M204">
        <f t="shared" si="18"/>
        <v>0</v>
      </c>
      <c r="N204">
        <f t="shared" si="19"/>
        <v>0</v>
      </c>
      <c r="O204">
        <f t="shared" si="16"/>
        <v>8619.4195359656242</v>
      </c>
    </row>
    <row r="205" spans="9:15" x14ac:dyDescent="0.3">
      <c r="I205">
        <f t="shared" si="20"/>
        <v>8670</v>
      </c>
      <c r="J205">
        <f t="shared" si="21"/>
        <v>14763.552479815455</v>
      </c>
      <c r="K205">
        <f t="shared" si="17"/>
        <v>0.29527104959630912</v>
      </c>
      <c r="L205">
        <f t="shared" si="15"/>
        <v>0.22528080812731491</v>
      </c>
      <c r="M205">
        <f t="shared" si="18"/>
        <v>0</v>
      </c>
      <c r="N205">
        <f t="shared" si="19"/>
        <v>0</v>
      </c>
      <c r="O205">
        <f t="shared" si="16"/>
        <v>8669.4127827435441</v>
      </c>
    </row>
    <row r="206" spans="9:15" x14ac:dyDescent="0.3">
      <c r="I206">
        <f t="shared" si="20"/>
        <v>8720</v>
      </c>
      <c r="J206">
        <f t="shared" si="21"/>
        <v>14678.899082568807</v>
      </c>
      <c r="K206">
        <f t="shared" si="17"/>
        <v>0.29357798165137616</v>
      </c>
      <c r="L206">
        <f t="shared" si="15"/>
        <v>0.22398906037429131</v>
      </c>
      <c r="M206">
        <f t="shared" si="18"/>
        <v>0</v>
      </c>
      <c r="N206">
        <f t="shared" si="19"/>
        <v>0</v>
      </c>
      <c r="O206">
        <f t="shared" si="16"/>
        <v>8719.4059904668993</v>
      </c>
    </row>
    <row r="207" spans="9:15" x14ac:dyDescent="0.3">
      <c r="I207">
        <f t="shared" si="20"/>
        <v>8770</v>
      </c>
      <c r="J207">
        <f t="shared" si="21"/>
        <v>14595.21094640821</v>
      </c>
      <c r="K207">
        <f t="shared" si="17"/>
        <v>0.29190421892816421</v>
      </c>
      <c r="L207">
        <f t="shared" si="15"/>
        <v>0.22271204178606846</v>
      </c>
      <c r="M207">
        <f t="shared" si="18"/>
        <v>0</v>
      </c>
      <c r="N207">
        <f t="shared" si="19"/>
        <v>0</v>
      </c>
      <c r="O207">
        <f t="shared" si="16"/>
        <v>8769.3991591357371</v>
      </c>
    </row>
    <row r="208" spans="9:15" x14ac:dyDescent="0.3">
      <c r="I208">
        <f t="shared" si="20"/>
        <v>8820</v>
      </c>
      <c r="J208">
        <f t="shared" si="21"/>
        <v>14512.471655328798</v>
      </c>
      <c r="K208">
        <f t="shared" si="17"/>
        <v>0.29024943310657597</v>
      </c>
      <c r="L208">
        <f t="shared" si="15"/>
        <v>0.2214495018666463</v>
      </c>
      <c r="M208">
        <f t="shared" si="18"/>
        <v>0</v>
      </c>
      <c r="N208">
        <f t="shared" si="19"/>
        <v>0</v>
      </c>
      <c r="O208">
        <f t="shared" si="16"/>
        <v>8819.392288750103</v>
      </c>
    </row>
    <row r="209" spans="9:15" x14ac:dyDescent="0.3">
      <c r="I209">
        <f t="shared" si="20"/>
        <v>8870</v>
      </c>
      <c r="J209">
        <f t="shared" si="21"/>
        <v>14430.665163472378</v>
      </c>
      <c r="K209">
        <f t="shared" si="17"/>
        <v>0.28861330326944756</v>
      </c>
      <c r="L209">
        <f t="shared" si="15"/>
        <v>0.22020119576818717</v>
      </c>
      <c r="M209">
        <f t="shared" si="18"/>
        <v>0</v>
      </c>
      <c r="N209">
        <f t="shared" si="19"/>
        <v>0</v>
      </c>
      <c r="O209">
        <f t="shared" si="16"/>
        <v>8869.3853793100425</v>
      </c>
    </row>
    <row r="210" spans="9:15" x14ac:dyDescent="0.3">
      <c r="I210">
        <f t="shared" si="20"/>
        <v>8920</v>
      </c>
      <c r="J210">
        <f t="shared" si="21"/>
        <v>14349.775784753363</v>
      </c>
      <c r="K210">
        <f t="shared" si="17"/>
        <v>0.28699551569506726</v>
      </c>
      <c r="L210">
        <f t="shared" si="15"/>
        <v>0.21896688413271528</v>
      </c>
      <c r="M210">
        <f t="shared" si="18"/>
        <v>0</v>
      </c>
      <c r="N210">
        <f t="shared" si="19"/>
        <v>0</v>
      </c>
      <c r="O210">
        <f t="shared" si="16"/>
        <v>8919.3784308156028</v>
      </c>
    </row>
    <row r="211" spans="9:15" x14ac:dyDescent="0.3">
      <c r="I211">
        <f t="shared" si="20"/>
        <v>8970</v>
      </c>
      <c r="J211">
        <f t="shared" si="21"/>
        <v>14269.78818283166</v>
      </c>
      <c r="K211">
        <f t="shared" si="17"/>
        <v>0.28539576365663322</v>
      </c>
      <c r="L211">
        <f t="shared" si="15"/>
        <v>0.21774633293911042</v>
      </c>
      <c r="M211">
        <f t="shared" si="18"/>
        <v>0</v>
      </c>
      <c r="N211">
        <f t="shared" si="19"/>
        <v>0</v>
      </c>
      <c r="O211">
        <f t="shared" si="16"/>
        <v>8969.3714432668276</v>
      </c>
    </row>
    <row r="212" spans="9:15" x14ac:dyDescent="0.3">
      <c r="I212">
        <f t="shared" si="20"/>
        <v>9020</v>
      </c>
      <c r="J212">
        <f t="shared" si="21"/>
        <v>14190.687361419068</v>
      </c>
      <c r="K212">
        <f t="shared" si="17"/>
        <v>0.28381374722838137</v>
      </c>
      <c r="L212">
        <f t="shared" si="15"/>
        <v>0.21653931335519072</v>
      </c>
      <c r="M212">
        <f t="shared" si="18"/>
        <v>0</v>
      </c>
      <c r="N212">
        <f t="shared" si="19"/>
        <v>0</v>
      </c>
      <c r="O212">
        <f t="shared" si="16"/>
        <v>9019.3644166637641</v>
      </c>
    </row>
    <row r="213" spans="9:15" x14ac:dyDescent="0.3">
      <c r="I213">
        <f t="shared" si="20"/>
        <v>9070</v>
      </c>
      <c r="J213">
        <f t="shared" si="21"/>
        <v>14112.458654906284</v>
      </c>
      <c r="K213">
        <f t="shared" si="17"/>
        <v>0.28224917309812569</v>
      </c>
      <c r="L213">
        <f t="shared" si="15"/>
        <v>0.21534560159468802</v>
      </c>
      <c r="M213">
        <f t="shared" si="18"/>
        <v>0</v>
      </c>
      <c r="N213">
        <f t="shared" si="19"/>
        <v>0</v>
      </c>
      <c r="O213">
        <f t="shared" si="16"/>
        <v>9069.3573510064562</v>
      </c>
    </row>
    <row r="214" spans="9:15" x14ac:dyDescent="0.3">
      <c r="I214">
        <f t="shared" si="20"/>
        <v>9120</v>
      </c>
      <c r="J214">
        <f t="shared" si="21"/>
        <v>14035.087719298246</v>
      </c>
      <c r="K214">
        <f t="shared" si="17"/>
        <v>0.2807017543859649</v>
      </c>
      <c r="L214">
        <f t="shared" si="15"/>
        <v>0.21416497877892768</v>
      </c>
      <c r="M214">
        <f t="shared" si="18"/>
        <v>0</v>
      </c>
      <c r="N214">
        <f t="shared" si="19"/>
        <v>0</v>
      </c>
      <c r="O214">
        <f t="shared" si="16"/>
        <v>9119.3502462949509</v>
      </c>
    </row>
    <row r="215" spans="9:15" x14ac:dyDescent="0.3">
      <c r="I215">
        <f t="shared" si="20"/>
        <v>9170</v>
      </c>
      <c r="J215">
        <f t="shared" si="21"/>
        <v>13958.56052344602</v>
      </c>
      <c r="K215">
        <f t="shared" si="17"/>
        <v>0.27917121046892041</v>
      </c>
      <c r="L215">
        <f t="shared" si="15"/>
        <v>0.21299723080303384</v>
      </c>
      <c r="M215">
        <f t="shared" si="18"/>
        <v>0</v>
      </c>
      <c r="N215">
        <f t="shared" si="19"/>
        <v>0</v>
      </c>
      <c r="O215">
        <f t="shared" si="16"/>
        <v>9169.3431025292957</v>
      </c>
    </row>
    <row r="216" spans="9:15" x14ac:dyDescent="0.3">
      <c r="I216">
        <f t="shared" si="20"/>
        <v>9220</v>
      </c>
      <c r="J216">
        <f t="shared" si="21"/>
        <v>13882.863340563992</v>
      </c>
      <c r="K216">
        <f t="shared" si="17"/>
        <v>0.27765726681127983</v>
      </c>
      <c r="L216">
        <f t="shared" si="15"/>
        <v>0.21184214820648811</v>
      </c>
      <c r="M216">
        <f t="shared" si="18"/>
        <v>0</v>
      </c>
      <c r="N216">
        <f t="shared" si="19"/>
        <v>0</v>
      </c>
      <c r="O216">
        <f t="shared" si="16"/>
        <v>9219.3359197095324</v>
      </c>
    </row>
    <row r="217" spans="9:15" x14ac:dyDescent="0.3">
      <c r="I217">
        <f t="shared" si="20"/>
        <v>9270</v>
      </c>
      <c r="J217">
        <f t="shared" si="21"/>
        <v>13807.982740021575</v>
      </c>
      <c r="K217">
        <f t="shared" si="17"/>
        <v>0.27615965480043148</v>
      </c>
      <c r="L217">
        <f t="shared" si="15"/>
        <v>0.21069952604787706</v>
      </c>
      <c r="M217">
        <f t="shared" si="18"/>
        <v>0</v>
      </c>
      <c r="N217">
        <f t="shared" si="19"/>
        <v>0</v>
      </c>
      <c r="O217">
        <f t="shared" si="16"/>
        <v>9269.3286978357119</v>
      </c>
    </row>
    <row r="218" spans="9:15" x14ac:dyDescent="0.3">
      <c r="I218">
        <f t="shared" si="20"/>
        <v>9320</v>
      </c>
      <c r="J218">
        <f t="shared" si="21"/>
        <v>13733.905579399141</v>
      </c>
      <c r="K218">
        <f t="shared" si="17"/>
        <v>0.27467811158798283</v>
      </c>
      <c r="L218">
        <f t="shared" si="15"/>
        <v>0.20956916378367171</v>
      </c>
      <c r="M218">
        <f t="shared" si="18"/>
        <v>0</v>
      </c>
      <c r="N218">
        <f t="shared" si="19"/>
        <v>0</v>
      </c>
      <c r="O218">
        <f t="shared" si="16"/>
        <v>9319.321436907876</v>
      </c>
    </row>
    <row r="219" spans="9:15" x14ac:dyDescent="0.3">
      <c r="I219">
        <f t="shared" si="20"/>
        <v>9370</v>
      </c>
      <c r="J219">
        <f t="shared" si="21"/>
        <v>13660.618996798292</v>
      </c>
      <c r="K219">
        <f t="shared" si="17"/>
        <v>0.27321237993596587</v>
      </c>
      <c r="L219">
        <f t="shared" si="15"/>
        <v>0.20845086515088798</v>
      </c>
      <c r="M219">
        <f t="shared" si="18"/>
        <v>0</v>
      </c>
      <c r="N219">
        <f t="shared" si="19"/>
        <v>0</v>
      </c>
      <c r="O219">
        <f t="shared" si="16"/>
        <v>9369.3141369260702</v>
      </c>
    </row>
    <row r="220" spans="9:15" x14ac:dyDescent="0.3">
      <c r="I220">
        <f t="shared" si="20"/>
        <v>9420</v>
      </c>
      <c r="J220">
        <f t="shared" si="21"/>
        <v>13588.110403397028</v>
      </c>
      <c r="K220">
        <f t="shared" si="17"/>
        <v>0.27176220806794055</v>
      </c>
      <c r="L220">
        <f t="shared" si="15"/>
        <v>0.2073444380534841</v>
      </c>
      <c r="M220">
        <f t="shared" si="18"/>
        <v>0</v>
      </c>
      <c r="N220">
        <f t="shared" si="19"/>
        <v>0</v>
      </c>
      <c r="O220">
        <f t="shared" si="16"/>
        <v>9419.3067978903418</v>
      </c>
    </row>
    <row r="221" spans="9:15" x14ac:dyDescent="0.3">
      <c r="I221">
        <f t="shared" si="20"/>
        <v>9470</v>
      </c>
      <c r="J221">
        <f t="shared" si="21"/>
        <v>13516.367476240761</v>
      </c>
      <c r="K221">
        <f t="shared" si="17"/>
        <v>0.27032734952481519</v>
      </c>
      <c r="L221">
        <f t="shared" si="15"/>
        <v>0.20624969445235694</v>
      </c>
      <c r="M221">
        <f t="shared" si="18"/>
        <v>0</v>
      </c>
      <c r="N221">
        <f t="shared" si="19"/>
        <v>0</v>
      </c>
      <c r="O221">
        <f t="shared" si="16"/>
        <v>9469.2994198007382</v>
      </c>
    </row>
    <row r="222" spans="9:15" x14ac:dyDescent="0.3">
      <c r="I222">
        <f t="shared" si="20"/>
        <v>9520</v>
      </c>
      <c r="J222">
        <f t="shared" si="21"/>
        <v>13445.378151260504</v>
      </c>
      <c r="K222">
        <f t="shared" si="17"/>
        <v>0.26890756302521007</v>
      </c>
      <c r="L222">
        <f t="shared" si="15"/>
        <v>0.20516645025880464</v>
      </c>
      <c r="M222">
        <f t="shared" si="18"/>
        <v>0</v>
      </c>
      <c r="N222">
        <f t="shared" si="19"/>
        <v>0</v>
      </c>
      <c r="O222">
        <f t="shared" si="16"/>
        <v>9519.2920026573029</v>
      </c>
    </row>
    <row r="223" spans="9:15" x14ac:dyDescent="0.3">
      <c r="I223">
        <f t="shared" si="20"/>
        <v>9570</v>
      </c>
      <c r="J223">
        <f t="shared" si="21"/>
        <v>13375.130616509927</v>
      </c>
      <c r="K223">
        <f t="shared" si="17"/>
        <v>0.26750261233019856</v>
      </c>
      <c r="L223">
        <f t="shared" si="15"/>
        <v>0.20409452523132918</v>
      </c>
      <c r="M223">
        <f t="shared" si="18"/>
        <v>0</v>
      </c>
      <c r="N223">
        <f t="shared" si="19"/>
        <v>0</v>
      </c>
      <c r="O223">
        <f t="shared" si="16"/>
        <v>9569.2845464600814</v>
      </c>
    </row>
    <row r="224" spans="9:15" x14ac:dyDescent="0.3">
      <c r="I224">
        <f t="shared" si="20"/>
        <v>9620</v>
      </c>
      <c r="J224">
        <f t="shared" si="21"/>
        <v>13305.613305613306</v>
      </c>
      <c r="K224">
        <f t="shared" si="17"/>
        <v>0.26611226611226613</v>
      </c>
      <c r="L224">
        <f t="shared" ref="L224:L254" si="22">($E$31*$D$29)/(65534*I224)</f>
        <v>0.20303374287565701</v>
      </c>
      <c r="M224">
        <f t="shared" si="18"/>
        <v>0</v>
      </c>
      <c r="N224">
        <f t="shared" si="19"/>
        <v>0</v>
      </c>
      <c r="O224">
        <f t="shared" ref="O224:O254" si="23">($E$31*$D$29)/((J224+1)*(M224+1))</f>
        <v>9619.2770512091192</v>
      </c>
    </row>
    <row r="225" spans="9:15" x14ac:dyDescent="0.3">
      <c r="I225">
        <f t="shared" si="20"/>
        <v>9670</v>
      </c>
      <c r="J225">
        <f t="shared" si="21"/>
        <v>13236.814891416752</v>
      </c>
      <c r="K225">
        <f t="shared" ref="K225:K254" si="24">($E$31*$D$29)/(50000*I225)</f>
        <v>0.26473629782833508</v>
      </c>
      <c r="L225">
        <f t="shared" si="22"/>
        <v>0.20198393034786147</v>
      </c>
      <c r="M225">
        <f t="shared" ref="M225:M254" si="25">INT((K225+L225)/2)</f>
        <v>0</v>
      </c>
      <c r="N225">
        <f t="shared" ref="N225:N254" si="26">(E224*D222)/(64534*K222)</f>
        <v>0</v>
      </c>
      <c r="O225">
        <f t="shared" si="23"/>
        <v>9669.2695169044655</v>
      </c>
    </row>
    <row r="226" spans="9:15" x14ac:dyDescent="0.3">
      <c r="I226">
        <f t="shared" ref="I226:I231" si="27">50+I225</f>
        <v>9720</v>
      </c>
      <c r="J226">
        <f t="shared" si="21"/>
        <v>13168.724279835391</v>
      </c>
      <c r="K226">
        <f t="shared" si="24"/>
        <v>0.26337448559670784</v>
      </c>
      <c r="L226">
        <f t="shared" si="22"/>
        <v>0.20094491836047534</v>
      </c>
      <c r="M226">
        <f t="shared" si="25"/>
        <v>0</v>
      </c>
      <c r="N226">
        <f t="shared" si="26"/>
        <v>0</v>
      </c>
      <c r="O226">
        <f t="shared" si="23"/>
        <v>9719.261943546162</v>
      </c>
    </row>
    <row r="227" spans="9:15" x14ac:dyDescent="0.3">
      <c r="I227">
        <f t="shared" si="27"/>
        <v>9770</v>
      </c>
      <c r="J227">
        <f t="shared" ref="J227:J254" si="28">($E$31*$D$29)/(I227*(M227+1))</f>
        <v>13101.330603889457</v>
      </c>
      <c r="K227">
        <f t="shared" si="24"/>
        <v>0.26202661207778916</v>
      </c>
      <c r="L227">
        <f t="shared" si="22"/>
        <v>0.19991654109148621</v>
      </c>
      <c r="M227">
        <f t="shared" si="25"/>
        <v>0</v>
      </c>
      <c r="N227">
        <f t="shared" si="26"/>
        <v>0</v>
      </c>
      <c r="O227">
        <f t="shared" si="23"/>
        <v>9769.2543311342561</v>
      </c>
    </row>
    <row r="228" spans="9:15" x14ac:dyDescent="0.3">
      <c r="I228">
        <f t="shared" si="27"/>
        <v>9820</v>
      </c>
      <c r="J228">
        <f t="shared" si="28"/>
        <v>13034.623217922606</v>
      </c>
      <c r="K228">
        <f t="shared" si="24"/>
        <v>0.26069246435845211</v>
      </c>
      <c r="L228">
        <f t="shared" si="22"/>
        <v>0.19889863609611205</v>
      </c>
      <c r="M228">
        <f t="shared" si="25"/>
        <v>0</v>
      </c>
      <c r="N228">
        <f t="shared" si="26"/>
        <v>0</v>
      </c>
      <c r="O228">
        <f t="shared" si="23"/>
        <v>9819.246679668795</v>
      </c>
    </row>
    <row r="229" spans="9:15" x14ac:dyDescent="0.3">
      <c r="I229">
        <f t="shared" si="27"/>
        <v>9870</v>
      </c>
      <c r="J229">
        <f t="shared" si="28"/>
        <v>12968.591691995947</v>
      </c>
      <c r="K229">
        <f t="shared" si="24"/>
        <v>0.25937183383991896</v>
      </c>
      <c r="L229">
        <f t="shared" si="22"/>
        <v>0.19789104422125839</v>
      </c>
      <c r="M229">
        <f t="shared" si="25"/>
        <v>0</v>
      </c>
      <c r="N229">
        <f t="shared" si="26"/>
        <v>0</v>
      </c>
      <c r="O229">
        <f t="shared" si="23"/>
        <v>9869.2389891498206</v>
      </c>
    </row>
    <row r="230" spans="9:15" x14ac:dyDescent="0.3">
      <c r="I230">
        <f t="shared" si="27"/>
        <v>9920</v>
      </c>
      <c r="J230">
        <f t="shared" si="28"/>
        <v>12903.225806451614</v>
      </c>
      <c r="K230">
        <f t="shared" si="24"/>
        <v>0.25806451612903225</v>
      </c>
      <c r="L230">
        <f t="shared" si="22"/>
        <v>0.19689360952256252</v>
      </c>
      <c r="M230">
        <f t="shared" si="25"/>
        <v>0</v>
      </c>
      <c r="N230">
        <f t="shared" si="26"/>
        <v>0</v>
      </c>
      <c r="O230">
        <f t="shared" si="23"/>
        <v>9919.2312595773819</v>
      </c>
    </row>
    <row r="231" spans="9:15" x14ac:dyDescent="0.3">
      <c r="I231">
        <f t="shared" si="27"/>
        <v>9970</v>
      </c>
      <c r="J231">
        <f t="shared" si="28"/>
        <v>12838.515546639919</v>
      </c>
      <c r="K231">
        <f t="shared" si="24"/>
        <v>0.2567703109327984</v>
      </c>
      <c r="L231">
        <f t="shared" si="22"/>
        <v>0.19590617918393383</v>
      </c>
      <c r="M231">
        <f t="shared" si="25"/>
        <v>0</v>
      </c>
      <c r="N231">
        <f t="shared" si="26"/>
        <v>0</v>
      </c>
      <c r="O231">
        <f t="shared" si="23"/>
        <v>9969.2234909515264</v>
      </c>
    </row>
    <row r="232" spans="9:15" x14ac:dyDescent="0.3">
      <c r="I232">
        <f>50+I231</f>
        <v>10020</v>
      </c>
      <c r="J232">
        <f t="shared" si="28"/>
        <v>12774.451097804391</v>
      </c>
      <c r="K232">
        <f t="shared" si="24"/>
        <v>0.2554890219560878</v>
      </c>
      <c r="L232">
        <f t="shared" si="22"/>
        <v>0.19492860343950302</v>
      </c>
      <c r="M232">
        <f t="shared" si="25"/>
        <v>0</v>
      </c>
      <c r="N232">
        <f t="shared" si="26"/>
        <v>0</v>
      </c>
      <c r="O232">
        <f t="shared" si="23"/>
        <v>10019.215683272294</v>
      </c>
    </row>
    <row r="233" spans="9:15" x14ac:dyDescent="0.3">
      <c r="I233">
        <f t="shared" ref="I233:I254" si="29">50+I232</f>
        <v>10070</v>
      </c>
      <c r="J233">
        <f t="shared" si="28"/>
        <v>12711.022840119165</v>
      </c>
      <c r="K233">
        <f t="shared" si="24"/>
        <v>0.25422045680238331</v>
      </c>
      <c r="L233">
        <f t="shared" si="22"/>
        <v>0.19396073549789675</v>
      </c>
      <c r="M233">
        <f t="shared" si="25"/>
        <v>0</v>
      </c>
      <c r="N233">
        <f t="shared" si="26"/>
        <v>0</v>
      </c>
      <c r="O233">
        <f t="shared" si="23"/>
        <v>10069.207836539736</v>
      </c>
    </row>
    <row r="234" spans="9:15" x14ac:dyDescent="0.3">
      <c r="I234">
        <f t="shared" si="29"/>
        <v>10120</v>
      </c>
      <c r="J234">
        <f t="shared" si="28"/>
        <v>12648.221343873518</v>
      </c>
      <c r="K234">
        <f t="shared" si="24"/>
        <v>0.25296442687747034</v>
      </c>
      <c r="L234">
        <f t="shared" si="22"/>
        <v>0.19300243146875695</v>
      </c>
      <c r="M234">
        <f t="shared" si="25"/>
        <v>0</v>
      </c>
      <c r="N234">
        <f t="shared" si="26"/>
        <v>0</v>
      </c>
      <c r="O234">
        <f t="shared" si="23"/>
        <v>10119.199950753893</v>
      </c>
    </row>
    <row r="235" spans="9:15" x14ac:dyDescent="0.3">
      <c r="I235">
        <f t="shared" si="29"/>
        <v>10170</v>
      </c>
      <c r="J235">
        <f t="shared" si="28"/>
        <v>12586.037364798427</v>
      </c>
      <c r="K235">
        <f t="shared" si="24"/>
        <v>0.25172074729596855</v>
      </c>
      <c r="L235">
        <f t="shared" si="22"/>
        <v>0.19205355029142776</v>
      </c>
      <c r="M235">
        <f t="shared" si="25"/>
        <v>0</v>
      </c>
      <c r="N235">
        <f t="shared" si="26"/>
        <v>0</v>
      </c>
      <c r="O235">
        <f t="shared" si="23"/>
        <v>10169.192025914816</v>
      </c>
    </row>
    <row r="236" spans="9:15" x14ac:dyDescent="0.3">
      <c r="I236">
        <f t="shared" si="29"/>
        <v>10220</v>
      </c>
      <c r="J236">
        <f t="shared" si="28"/>
        <v>12524.461839530333</v>
      </c>
      <c r="K236">
        <f t="shared" si="24"/>
        <v>0.25048923679060664</v>
      </c>
      <c r="L236">
        <f t="shared" si="22"/>
        <v>0.19111395366573583</v>
      </c>
      <c r="M236">
        <f t="shared" si="25"/>
        <v>0</v>
      </c>
      <c r="N236">
        <f t="shared" si="26"/>
        <v>0</v>
      </c>
      <c r="O236">
        <f t="shared" si="23"/>
        <v>10219.184062022547</v>
      </c>
    </row>
    <row r="237" spans="9:15" x14ac:dyDescent="0.3">
      <c r="I237">
        <f t="shared" si="29"/>
        <v>10270</v>
      </c>
      <c r="J237">
        <f t="shared" si="28"/>
        <v>12463.4858812074</v>
      </c>
      <c r="K237">
        <f t="shared" si="24"/>
        <v>0.24926971762414801</v>
      </c>
      <c r="L237">
        <f t="shared" si="22"/>
        <v>0.19018350598479264</v>
      </c>
      <c r="M237">
        <f t="shared" si="25"/>
        <v>0</v>
      </c>
      <c r="N237">
        <f t="shared" si="26"/>
        <v>0</v>
      </c>
      <c r="O237">
        <f t="shared" si="23"/>
        <v>10269.176059077136</v>
      </c>
    </row>
    <row r="238" spans="9:15" x14ac:dyDescent="0.3">
      <c r="I238">
        <f t="shared" si="29"/>
        <v>10320</v>
      </c>
      <c r="J238">
        <f t="shared" si="28"/>
        <v>12403.100775193798</v>
      </c>
      <c r="K238">
        <f t="shared" si="24"/>
        <v>0.24806201550387597</v>
      </c>
      <c r="L238">
        <f t="shared" si="22"/>
        <v>0.18926207426975003</v>
      </c>
      <c r="M238">
        <f t="shared" si="25"/>
        <v>0</v>
      </c>
      <c r="N238">
        <f t="shared" si="26"/>
        <v>0</v>
      </c>
      <c r="O238">
        <f t="shared" si="23"/>
        <v>10319.168017078624</v>
      </c>
    </row>
    <row r="239" spans="9:15" x14ac:dyDescent="0.3">
      <c r="I239">
        <f t="shared" si="29"/>
        <v>10370</v>
      </c>
      <c r="J239">
        <f t="shared" si="28"/>
        <v>12343.297974927676</v>
      </c>
      <c r="K239">
        <f t="shared" si="24"/>
        <v>0.24686595949855353</v>
      </c>
      <c r="L239">
        <f t="shared" si="22"/>
        <v>0.18834952810644362</v>
      </c>
      <c r="M239">
        <f t="shared" si="25"/>
        <v>0</v>
      </c>
      <c r="N239">
        <f t="shared" si="26"/>
        <v>0</v>
      </c>
      <c r="O239">
        <f t="shared" si="23"/>
        <v>10369.159936027057</v>
      </c>
    </row>
    <row r="240" spans="9:15" x14ac:dyDescent="0.3">
      <c r="I240">
        <f t="shared" si="29"/>
        <v>10420</v>
      </c>
      <c r="J240">
        <f t="shared" si="28"/>
        <v>12284.069097888676</v>
      </c>
      <c r="K240">
        <f t="shared" si="24"/>
        <v>0.2456813819577735</v>
      </c>
      <c r="L240">
        <f t="shared" si="22"/>
        <v>0.1874457395838599</v>
      </c>
      <c r="M240">
        <f t="shared" si="25"/>
        <v>0</v>
      </c>
      <c r="N240">
        <f t="shared" si="26"/>
        <v>0</v>
      </c>
      <c r="O240">
        <f t="shared" si="23"/>
        <v>10419.151815922485</v>
      </c>
    </row>
    <row r="241" spans="9:15" x14ac:dyDescent="0.3">
      <c r="I241">
        <f t="shared" si="29"/>
        <v>10470</v>
      </c>
      <c r="J241">
        <f t="shared" si="28"/>
        <v>12225.405921680993</v>
      </c>
      <c r="K241">
        <f t="shared" si="24"/>
        <v>0.24450811843361986</v>
      </c>
      <c r="L241">
        <f t="shared" si="22"/>
        <v>0.1865505832343668</v>
      </c>
      <c r="M241">
        <f t="shared" si="25"/>
        <v>0</v>
      </c>
      <c r="N241">
        <f t="shared" si="26"/>
        <v>0</v>
      </c>
      <c r="O241">
        <f t="shared" si="23"/>
        <v>10469.143656764951</v>
      </c>
    </row>
    <row r="242" spans="9:15" x14ac:dyDescent="0.3">
      <c r="I242">
        <f t="shared" si="29"/>
        <v>10520</v>
      </c>
      <c r="J242">
        <f t="shared" si="28"/>
        <v>12167.300380228136</v>
      </c>
      <c r="K242">
        <f t="shared" si="24"/>
        <v>0.24334600760456274</v>
      </c>
      <c r="L242">
        <f t="shared" si="22"/>
        <v>0.18566393597564831</v>
      </c>
      <c r="M242">
        <f t="shared" si="25"/>
        <v>0</v>
      </c>
      <c r="N242">
        <f t="shared" si="26"/>
        <v>0</v>
      </c>
      <c r="O242">
        <f t="shared" si="23"/>
        <v>10519.1354585545</v>
      </c>
    </row>
    <row r="243" spans="9:15" x14ac:dyDescent="0.3">
      <c r="I243">
        <f t="shared" si="29"/>
        <v>10570</v>
      </c>
      <c r="J243">
        <f t="shared" si="28"/>
        <v>12109.744560075686</v>
      </c>
      <c r="K243">
        <f t="shared" si="24"/>
        <v>0.24219489120151372</v>
      </c>
      <c r="L243">
        <f t="shared" si="22"/>
        <v>0.18478567705428764</v>
      </c>
      <c r="M243">
        <f t="shared" si="25"/>
        <v>0</v>
      </c>
      <c r="N243">
        <f t="shared" si="26"/>
        <v>0</v>
      </c>
      <c r="O243">
        <f t="shared" si="23"/>
        <v>10569.127221291179</v>
      </c>
    </row>
    <row r="244" spans="9:15" x14ac:dyDescent="0.3">
      <c r="I244">
        <f t="shared" si="29"/>
        <v>10620</v>
      </c>
      <c r="J244">
        <f t="shared" si="28"/>
        <v>12052.730696798493</v>
      </c>
      <c r="K244">
        <f t="shared" si="24"/>
        <v>0.24105461393596986</v>
      </c>
      <c r="L244">
        <f t="shared" si="22"/>
        <v>0.18391568799094354</v>
      </c>
      <c r="M244">
        <f t="shared" si="25"/>
        <v>0</v>
      </c>
      <c r="N244">
        <f t="shared" si="26"/>
        <v>0</v>
      </c>
      <c r="O244">
        <f t="shared" si="23"/>
        <v>10619.118944975035</v>
      </c>
    </row>
    <row r="245" spans="9:15" x14ac:dyDescent="0.3">
      <c r="I245">
        <f t="shared" si="29"/>
        <v>10670</v>
      </c>
      <c r="J245">
        <f t="shared" si="28"/>
        <v>11996.251171508904</v>
      </c>
      <c r="K245">
        <f t="shared" si="24"/>
        <v>0.23992502343017807</v>
      </c>
      <c r="L245">
        <f t="shared" si="22"/>
        <v>0.18305385252706843</v>
      </c>
      <c r="M245">
        <f t="shared" si="25"/>
        <v>0</v>
      </c>
      <c r="N245">
        <f t="shared" si="26"/>
        <v>0</v>
      </c>
      <c r="O245">
        <f t="shared" si="23"/>
        <v>10669.11062960611</v>
      </c>
    </row>
    <row r="246" spans="9:15" x14ac:dyDescent="0.3">
      <c r="I246">
        <f t="shared" si="29"/>
        <v>10720</v>
      </c>
      <c r="J246">
        <f t="shared" si="28"/>
        <v>11940.298507462687</v>
      </c>
      <c r="K246">
        <f t="shared" si="24"/>
        <v>0.23880597014925373</v>
      </c>
      <c r="L246">
        <f t="shared" si="22"/>
        <v>0.18220005657311755</v>
      </c>
      <c r="M246">
        <f t="shared" si="25"/>
        <v>0</v>
      </c>
      <c r="N246">
        <f t="shared" si="26"/>
        <v>0</v>
      </c>
      <c r="O246">
        <f t="shared" si="23"/>
        <v>10719.102275184454</v>
      </c>
    </row>
    <row r="247" spans="9:15" x14ac:dyDescent="0.3">
      <c r="I247">
        <f t="shared" si="29"/>
        <v>10770</v>
      </c>
      <c r="J247">
        <f t="shared" si="28"/>
        <v>11884.865366759517</v>
      </c>
      <c r="K247">
        <f t="shared" si="24"/>
        <v>0.23769730733519034</v>
      </c>
      <c r="L247">
        <f t="shared" si="22"/>
        <v>0.18135418815820059</v>
      </c>
      <c r="M247">
        <f t="shared" si="25"/>
        <v>0</v>
      </c>
      <c r="N247">
        <f t="shared" si="26"/>
        <v>0</v>
      </c>
      <c r="O247">
        <f t="shared" si="23"/>
        <v>10769.093881710109</v>
      </c>
    </row>
    <row r="248" spans="9:15" x14ac:dyDescent="0.3">
      <c r="I248">
        <f t="shared" si="29"/>
        <v>10820</v>
      </c>
      <c r="J248">
        <f t="shared" si="28"/>
        <v>11829.944547134935</v>
      </c>
      <c r="K248">
        <f t="shared" si="24"/>
        <v>0.2365988909426987</v>
      </c>
      <c r="L248">
        <f t="shared" si="22"/>
        <v>0.18051613738112943</v>
      </c>
      <c r="M248">
        <f t="shared" si="25"/>
        <v>0</v>
      </c>
      <c r="N248">
        <f t="shared" si="26"/>
        <v>0</v>
      </c>
      <c r="O248">
        <f t="shared" si="23"/>
        <v>10819.085449183123</v>
      </c>
    </row>
    <row r="249" spans="9:15" x14ac:dyDescent="0.3">
      <c r="I249">
        <f t="shared" si="29"/>
        <v>10870</v>
      </c>
      <c r="J249">
        <f t="shared" si="28"/>
        <v>11775.528978840846</v>
      </c>
      <c r="K249">
        <f t="shared" si="24"/>
        <v>0.23551057957681693</v>
      </c>
      <c r="L249">
        <f t="shared" si="22"/>
        <v>0.17968579636281695</v>
      </c>
      <c r="M249">
        <f t="shared" si="25"/>
        <v>0</v>
      </c>
      <c r="N249">
        <f t="shared" si="26"/>
        <v>0</v>
      </c>
      <c r="O249">
        <f t="shared" si="23"/>
        <v>10869.076977603543</v>
      </c>
    </row>
    <row r="250" spans="9:15" x14ac:dyDescent="0.3">
      <c r="I250">
        <f t="shared" si="29"/>
        <v>10920</v>
      </c>
      <c r="J250">
        <f t="shared" si="28"/>
        <v>11721.611721611722</v>
      </c>
      <c r="K250">
        <f t="shared" si="24"/>
        <v>0.23443223443223443</v>
      </c>
      <c r="L250">
        <f t="shared" si="22"/>
        <v>0.17886305919998355</v>
      </c>
      <c r="M250">
        <f t="shared" si="25"/>
        <v>0</v>
      </c>
      <c r="N250">
        <f t="shared" si="26"/>
        <v>0</v>
      </c>
      <c r="O250">
        <f t="shared" si="23"/>
        <v>10919.068466971412</v>
      </c>
    </row>
    <row r="251" spans="9:15" x14ac:dyDescent="0.3">
      <c r="I251">
        <f t="shared" si="29"/>
        <v>10970</v>
      </c>
      <c r="J251">
        <f t="shared" si="28"/>
        <v>11668.185961713765</v>
      </c>
      <c r="K251">
        <f t="shared" si="24"/>
        <v>0.23336371923427529</v>
      </c>
      <c r="L251">
        <f t="shared" si="22"/>
        <v>0.17804782192012947</v>
      </c>
      <c r="M251">
        <f t="shared" si="25"/>
        <v>0</v>
      </c>
      <c r="N251">
        <f t="shared" si="26"/>
        <v>0</v>
      </c>
      <c r="O251">
        <f t="shared" si="23"/>
        <v>10969.059917286775</v>
      </c>
    </row>
    <row r="252" spans="9:15" x14ac:dyDescent="0.3">
      <c r="I252">
        <f t="shared" si="29"/>
        <v>11020</v>
      </c>
      <c r="J252">
        <f t="shared" si="28"/>
        <v>11615.24500907441</v>
      </c>
      <c r="K252">
        <f t="shared" si="24"/>
        <v>0.23230490018148819</v>
      </c>
      <c r="L252">
        <f t="shared" si="22"/>
        <v>0.17723998243773323</v>
      </c>
      <c r="M252">
        <f t="shared" si="25"/>
        <v>0</v>
      </c>
      <c r="N252">
        <f t="shared" si="26"/>
        <v>0</v>
      </c>
      <c r="O252">
        <f t="shared" si="23"/>
        <v>11019.051328549684</v>
      </c>
    </row>
    <row r="253" spans="9:15" x14ac:dyDescent="0.3">
      <c r="I253">
        <f t="shared" si="29"/>
        <v>11070</v>
      </c>
      <c r="J253">
        <f t="shared" si="28"/>
        <v>11562.782294489612</v>
      </c>
      <c r="K253">
        <f t="shared" si="24"/>
        <v>0.23125564588979222</v>
      </c>
      <c r="L253">
        <f t="shared" si="22"/>
        <v>0.17643944051163687</v>
      </c>
      <c r="M253">
        <f t="shared" si="25"/>
        <v>0</v>
      </c>
      <c r="N253">
        <f t="shared" si="26"/>
        <v>0</v>
      </c>
      <c r="O253">
        <f t="shared" si="23"/>
        <v>11069.042700760176</v>
      </c>
    </row>
    <row r="254" spans="9:15" x14ac:dyDescent="0.3">
      <c r="I254">
        <f t="shared" si="29"/>
        <v>11120</v>
      </c>
      <c r="J254">
        <f t="shared" si="28"/>
        <v>11510.791366906475</v>
      </c>
      <c r="K254">
        <f t="shared" si="24"/>
        <v>0.23021582733812951</v>
      </c>
      <c r="L254">
        <f t="shared" si="22"/>
        <v>0.17564609770358097</v>
      </c>
      <c r="M254">
        <f t="shared" si="25"/>
        <v>0</v>
      </c>
      <c r="N254">
        <f t="shared" si="26"/>
        <v>0</v>
      </c>
      <c r="O254">
        <f t="shared" si="23"/>
        <v>11119.034033918304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General_Info</vt:lpstr>
      <vt:lpstr>FMK_IO</vt:lpstr>
      <vt:lpstr>FMK_CPU</vt:lpstr>
      <vt:lpstr>FMK_CDA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2024-12-12T20:48:48Z</dcterms:modified>
</cp:coreProperties>
</file>