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bartcus/Documents/GitHub/OC-projects/oc_11/"/>
    </mc:Choice>
  </mc:AlternateContent>
  <xr:revisionPtr revIDLastSave="0" documentId="13_ncr:1_{985BED7B-9640-EF44-B16A-A520DCBD39B3}" xr6:coauthVersionLast="47" xr6:coauthVersionMax="47" xr10:uidLastSave="{00000000-0000-0000-0000-000000000000}"/>
  <bookViews>
    <workbookView xWindow="23020" yWindow="500" windowWidth="71780" windowHeight="40740" xr2:uid="{60A0CCE5-DD59-464B-BCB1-762BFB95DF73}"/>
  </bookViews>
  <sheets>
    <sheet name="Calcul des ressources" sheetId="1" r:id="rId1"/>
    <sheet name="dimensionnement - chiffrage" sheetId="2" r:id="rId2"/>
    <sheet name="identif eval Risques" sheetId="3" r:id="rId3"/>
    <sheet name="registre des traitements CNIL" sheetId="4" r:id="rId4"/>
    <sheet name="enjeux legeaux et etique" sheetId="5" r:id="rId5"/>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5" i="4" l="1"/>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G9" i="2"/>
  <c r="F9" i="2"/>
  <c r="D9" i="2"/>
  <c r="C1" i="2"/>
  <c r="C4" i="2" s="1"/>
  <c r="C14" i="2"/>
  <c r="B14" i="2"/>
  <c r="D13" i="2"/>
  <c r="F13" i="2" s="1"/>
  <c r="D12" i="2"/>
  <c r="F12" i="2" s="1"/>
  <c r="D11" i="2"/>
  <c r="F11" i="2" s="1"/>
  <c r="D10" i="2"/>
  <c r="F10" i="2" s="1"/>
  <c r="C24" i="1"/>
  <c r="C25" i="1"/>
  <c r="C26" i="1"/>
  <c r="C27" i="1"/>
  <c r="Q3" i="1"/>
  <c r="S3" i="1" s="1"/>
  <c r="Q4" i="1"/>
  <c r="S4" i="1" s="1"/>
  <c r="Q5" i="1"/>
  <c r="S5" i="1" s="1"/>
  <c r="Q6" i="1"/>
  <c r="S6" i="1" s="1"/>
  <c r="Q7" i="1"/>
  <c r="S7" i="1" s="1"/>
  <c r="Q8" i="1"/>
  <c r="S8" i="1" s="1"/>
  <c r="Q9" i="1"/>
  <c r="S9" i="1" s="1"/>
  <c r="Q10" i="1"/>
  <c r="S10" i="1" s="1"/>
  <c r="Q2" i="1"/>
  <c r="S2" i="1" s="1"/>
  <c r="E10" i="2" l="1"/>
  <c r="E13" i="2"/>
  <c r="G13" i="2" s="1"/>
  <c r="E12" i="2"/>
  <c r="G12" i="2" s="1"/>
  <c r="H12" i="2" s="1"/>
  <c r="I12" i="2" s="1"/>
  <c r="E9" i="2"/>
  <c r="E11" i="2"/>
  <c r="F14" i="2"/>
  <c r="D14" i="2"/>
  <c r="S11" i="1"/>
  <c r="R28" i="1" s="1"/>
  <c r="H11" i="2" l="1"/>
  <c r="I11" i="2" s="1"/>
  <c r="H10" i="2"/>
  <c r="I10" i="2" s="1"/>
  <c r="G11" i="2"/>
  <c r="G10" i="2"/>
  <c r="H13" i="2"/>
  <c r="I13" i="2" s="1"/>
  <c r="E14" i="2"/>
  <c r="H9" i="2"/>
  <c r="I9" i="2" s="1"/>
  <c r="G14" i="2"/>
  <c r="H14" i="2" s="1"/>
  <c r="I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7" authorId="0" shapeId="0" xr:uid="{00000000-0006-0000-03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43" authorId="0" shapeId="0" xr:uid="{00000000-0006-0000-0300-000002000000}">
      <text>
        <r>
          <rPr>
            <sz val="11"/>
            <color rgb="FF000000"/>
            <rFont val="Calibri"/>
            <family val="2"/>
          </rPr>
          <t>Si le responsable du traitement est situé hors UE, il doit indiquer en plus le nom de son représentant sur le territoire de l'UE</t>
        </r>
      </text>
    </comment>
    <comment ref="A44" authorId="0" shapeId="0" xr:uid="{00000000-0006-0000-03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48" authorId="0" shapeId="0" xr:uid="{00000000-0006-0000-0300-000004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54" authorId="0" shapeId="0" xr:uid="{00000000-0006-0000-0300-000005000000}">
      <text>
        <r>
          <rPr>
            <sz val="11"/>
            <color rgb="FF000000"/>
            <rFont val="Calibri"/>
            <family val="2"/>
          </rPr>
          <t xml:space="preserve">Durée de conservation
</t>
        </r>
        <r>
          <rPr>
            <sz val="11"/>
            <color rgb="FF000000"/>
            <rFont val="Calibri"/>
            <family val="2"/>
          </rPr>
          <t xml:space="preserve">
</t>
        </r>
        <r>
          <rPr>
            <sz val="11"/>
            <color rgb="FF000000"/>
            <rFont val="Calibri"/>
            <family val="2"/>
          </rPr>
          <t xml:space="preserve">Dans certains cas (gestion des paies), certaines données doivent être conservées plus longtemps, selon vos obligations légales ou si les données présentent un intérêt administratif (contentieux).
</t>
        </r>
        <r>
          <rPr>
            <sz val="11"/>
            <color rgb="FF000000"/>
            <rFont val="Calibri"/>
            <family val="2"/>
          </rPr>
          <t xml:space="preserve">
</t>
        </r>
        <r>
          <rPr>
            <sz val="11"/>
            <color rgb="FF000000"/>
            <rFont val="Calibri"/>
            <family val="2"/>
          </rPr>
          <t xml:space="preserve">Consultez la fiche "limiter la conservation de données" sur le site de la CNIL
</t>
        </r>
      </text>
    </comment>
    <comment ref="A59" authorId="0" shapeId="0" xr:uid="{00000000-0006-0000-0300-000006000000}">
      <text>
        <r>
          <rPr>
            <sz val="11"/>
            <color rgb="FF000000"/>
            <rFont val="Calibri"/>
            <family val="2"/>
          </rPr>
          <t>Lister tous les types de personnes faisant l'objet du traitement de données.
Exemples : salariés, clients, patients, prospects …</t>
        </r>
      </text>
    </comment>
    <comment ref="A62" authorId="0" shapeId="0" xr:uid="{00000000-0006-0000-0300-000007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67" authorId="0" shapeId="0" xr:uid="{00000000-0006-0000-0300-000008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72" authorId="0" shapeId="0" xr:uid="{00000000-0006-0000-0300-00000900000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<sst xmlns="http://schemas.openxmlformats.org/spreadsheetml/2006/main" count="476" uniqueCount="367">
  <si>
    <t>UX Designer</t>
  </si>
  <si>
    <t>Role</t>
  </si>
  <si>
    <t xml:space="preserve">Chef de projet </t>
  </si>
  <si>
    <t xml:space="preserve">Back-end Développer </t>
  </si>
  <si>
    <t xml:space="preserve">Responsable infrastructures </t>
  </si>
  <si>
    <t>pour identifier les besoins des clients et recueillir des commentaires pour améliorer le système.</t>
  </si>
  <si>
    <t>pour superviser le projet et s'assurer qu'il reste dans les délais et le budget.</t>
  </si>
  <si>
    <t>pour gérer le prétraitement des données, l'entraînement des modèles et l'implémentation du système, ainsi que l'évaluation de celui-ci.</t>
  </si>
  <si>
    <t>pour tester et valider le système avant la mise en production.</t>
  </si>
  <si>
    <t>pour aider une équipe à utiliser efficacement les principes et les pratiques de Scrum pour gérer un projet.</t>
  </si>
  <si>
    <t>pour avoir une responsable de la conception et de la mise en œuvre de l'interface utilisateur (UI)</t>
  </si>
  <si>
    <t>pour avoir une responsable de la conception et de la mise en œuvre de la logique de traitement des données d'une application</t>
  </si>
  <si>
    <t>pour avoir une responsable de la conception de l'expérience globale de l'utilisateur avec un produit ou un service.</t>
  </si>
  <si>
    <t xml:space="preserve">avoir une responsable de la planification, de la mise en place et de la gestion des systèmes et des services informatiques nécessaires pour le bon fonctionnement d'une entreprise ou d'un projet. </t>
  </si>
  <si>
    <t>Description</t>
  </si>
  <si>
    <t>w1</t>
  </si>
  <si>
    <t>w2</t>
  </si>
  <si>
    <t>w3</t>
  </si>
  <si>
    <t>w4</t>
  </si>
  <si>
    <t>w5</t>
  </si>
  <si>
    <t>w6</t>
  </si>
  <si>
    <t>w7</t>
  </si>
  <si>
    <t>w8</t>
  </si>
  <si>
    <t>w9</t>
  </si>
  <si>
    <t>w10</t>
  </si>
  <si>
    <t>w11</t>
  </si>
  <si>
    <t>w12</t>
  </si>
  <si>
    <t>w13</t>
  </si>
  <si>
    <t>w14</t>
  </si>
  <si>
    <t>Data Scientists confirmé</t>
  </si>
  <si>
    <t>TOTAL HEURES TRAVAIL</t>
  </si>
  <si>
    <t>Ingénieur QA</t>
  </si>
  <si>
    <t>Front-end Développer</t>
  </si>
  <si>
    <t>€ Total</t>
  </si>
  <si>
    <t xml:space="preserve">Expert marketing/ventes </t>
  </si>
  <si>
    <t xml:space="preserve">€ /h </t>
  </si>
  <si>
    <t>https://fr.talent.com</t>
  </si>
  <si>
    <t>Ressource</t>
  </si>
  <si>
    <t>Coach SCRUM</t>
  </si>
  <si>
    <t xml:space="preserve">NoSQL – Azure Cosmos DB (500 GB) </t>
  </si>
  <si>
    <t xml:space="preserve">Blob Storage (500 GB) </t>
  </si>
  <si>
    <t>€ /mois</t>
  </si>
  <si>
    <t xml:space="preserve">Azure Machine Learning </t>
  </si>
  <si>
    <t>Total</t>
  </si>
  <si>
    <t>TOTAL</t>
  </si>
  <si>
    <t>TOTAL COUTS APP</t>
  </si>
  <si>
    <t xml:space="preserve">Profit net annuel </t>
  </si>
  <si>
    <t>Evolution de profit annuel prenant en compte L`APP</t>
  </si>
  <si>
    <t xml:space="preserve">Profit net medium enregistre </t>
  </si>
  <si>
    <t>Couleur</t>
  </si>
  <si>
    <t>Risque identifié</t>
  </si>
  <si>
    <t>Nom du risque</t>
  </si>
  <si>
    <t>Propriétaire</t>
  </si>
  <si>
    <t>Origine du risques</t>
  </si>
  <si>
    <t>Déclencheurs envisageables</t>
  </si>
  <si>
    <t>Conséquences possibles</t>
  </si>
  <si>
    <t>Mesures de prévention</t>
  </si>
  <si>
    <t>Mesures d'atténuation</t>
  </si>
  <si>
    <t>Gravité</t>
  </si>
  <si>
    <t>Criticité</t>
  </si>
  <si>
    <t>Moyenne</t>
  </si>
  <si>
    <t>Périmètre projet</t>
  </si>
  <si>
    <t>Réalisation d’un produit incohérent avec les attentes et les besoins des utilisateurs</t>
  </si>
  <si>
    <t>Chef du projet</t>
  </si>
  <si>
    <t>Absence de périmètre fonctionnel précis</t>
  </si>
  <si>
    <t>Difficultés techniques en cours de développement
Apparition de nouveaux besoins lors des ateliers de conception</t>
  </si>
  <si>
    <t>Dépassement de charges (axe coût)
Dépassement des échéances (axe délai)</t>
  </si>
  <si>
    <t>Création d'une formulaire de satisfaction</t>
  </si>
  <si>
    <t>Budget</t>
  </si>
  <si>
    <t>Dépassement de budget</t>
  </si>
  <si>
    <t>Difficultés techniques en cours de développement
Apparition de nouveaux besoins lors des ateliers de conception
Qualification de demandes nouvelles
Choix d'une technologie nécessitant un achat           Augmentation des prix pour les ressources technique</t>
  </si>
  <si>
    <t>Dépassement de charges (axe coût)</t>
  </si>
  <si>
    <t>Temps</t>
  </si>
  <si>
    <t>Impossibilité de modifier le deadline du projet</t>
  </si>
  <si>
    <t>Dépassement des échéances (axe délai)</t>
  </si>
  <si>
    <t>Dépassement du délivrance</t>
  </si>
  <si>
    <t>Le deadline final est dépassé et le produit final n'est pas délivrer.</t>
  </si>
  <si>
    <t>Pas de prise en compte des charges réelles</t>
  </si>
  <si>
    <t>Difficultés techniques en cours de développement
Retards de validations
Aller-retours dans les phases de conception/création</t>
  </si>
  <si>
    <t>Dépassement des échéances (axe délai)
Dépassement de charges (si ajout de ressources)
Impact négatif sur le déroulement des autres projets agence (effet domino)</t>
  </si>
  <si>
    <t>Ralentissement de la production</t>
  </si>
  <si>
    <t>Ralentissement</t>
  </si>
  <si>
    <t>Ressources technique/humaine</t>
  </si>
  <si>
    <t>Difficultés techniques en cours de développement
Absence non planifiée de ressources</t>
  </si>
  <si>
    <t>Équipe</t>
  </si>
  <si>
    <t>Défaut de contrôle de la production</t>
  </si>
  <si>
    <t>Incompréhension des spécifications
Retours clients à traiter
Évolution de périmètre</t>
  </si>
  <si>
    <t>Mauvaise qualité de réalisation
Délais de traitement des demandes allongé
Attribution de responsabilité sur défaillance d'un tiers
Dépassement des échéances (axe délai)</t>
  </si>
  <si>
    <t>Freins dans le pilotage opérationnel quotidien</t>
  </si>
  <si>
    <t>SCRUM Master</t>
  </si>
  <si>
    <t>Organisation client</t>
  </si>
  <si>
    <t>Prise de décision opérationnelle
Traitement d'une urgence
Communication de brief</t>
  </si>
  <si>
    <t>Anomalie dans la réalisation
Allongement des délais
Reprise de travaux effectués (axe coût)</t>
  </si>
  <si>
    <t>Prise de décision</t>
  </si>
  <si>
    <t>Mauvaise identification d’un validateur</t>
  </si>
  <si>
    <t>Encadrement de la relation client</t>
  </si>
  <si>
    <t>Demande de validation</t>
  </si>
  <si>
    <t>Allongement des délais
Reprise de travaux effectués (axe coût)</t>
  </si>
  <si>
    <t>Allongement des délais de validation</t>
  </si>
  <si>
    <t>Délais de validation</t>
  </si>
  <si>
    <t>Complexité</t>
  </si>
  <si>
    <t>Modèle de segmentation</t>
  </si>
  <si>
    <t>Sources des données</t>
  </si>
  <si>
    <t>Donné complexes</t>
  </si>
  <si>
    <t>Degré d’innovation</t>
  </si>
  <si>
    <t>Absence de références techniques en cas de difficulté</t>
  </si>
  <si>
    <t>Absence de référence</t>
  </si>
  <si>
    <t>Choix stratégiques</t>
  </si>
  <si>
    <t>Développements techniques</t>
  </si>
  <si>
    <t>adaptation de projet au technique disponible</t>
  </si>
  <si>
    <t>Réalisation d’un produit non fonctionnel</t>
  </si>
  <si>
    <t>Process interne</t>
  </si>
  <si>
    <t>Risques spécifiques</t>
  </si>
  <si>
    <t>Incompréhensions sur des spécifications techniques</t>
  </si>
  <si>
    <t>Demande d'informations spécifiques
Transmission d'informations clés</t>
  </si>
  <si>
    <t>Climat conflictuel dans l’équipe projet</t>
  </si>
  <si>
    <t>Equipe conflictuel</t>
  </si>
  <si>
    <t>Transfert d'informations aux mauvais contact
Participation aux ateliers
Arbitrage d'une question fonctionnelle</t>
  </si>
  <si>
    <t>Mauvaise perception des résultats du projet</t>
  </si>
  <si>
    <t>Mal compréhension du but de projet et l'intention du client</t>
  </si>
  <si>
    <t>Insatisfaction du client</t>
  </si>
  <si>
    <t>Cyber Attaque</t>
  </si>
  <si>
    <t>Fuite des données</t>
  </si>
  <si>
    <t>https://azure.microsoft.com/fr-fr/pricing/calculator/</t>
  </si>
  <si>
    <t>Plan d’action de mitigation des principaux risques identifiés</t>
  </si>
  <si>
    <t>Loi Informatique et Libertés du 6 janvier 1978 modifiée du 20 juin 2018</t>
  </si>
  <si>
    <t>Certification</t>
  </si>
  <si>
    <t>Andorre</t>
  </si>
  <si>
    <t>representance en France</t>
  </si>
  <si>
    <t>Organisme destinataire 1</t>
  </si>
  <si>
    <t>Liens vers la documentation</t>
  </si>
  <si>
    <t>Type de Garanties</t>
  </si>
  <si>
    <t>Pays</t>
  </si>
  <si>
    <t>Destinataire</t>
  </si>
  <si>
    <t>Transferts hors UE</t>
  </si>
  <si>
    <t>acces utilisateurs sur l`info qui les concerne uniqment</t>
  </si>
  <si>
    <t>Contrôle d'accès des utilisateurs</t>
  </si>
  <si>
    <t>Mesure de sécurité 3</t>
  </si>
  <si>
    <t>sauvgarde supplimentaire des données</t>
  </si>
  <si>
    <t>Backup des données</t>
  </si>
  <si>
    <t>Mesure de sécurité 2</t>
  </si>
  <si>
    <t>Encriptatage</t>
  </si>
  <si>
    <t>Mesures de protection des logiciels</t>
  </si>
  <si>
    <t>Mesure de sécurité 1</t>
  </si>
  <si>
    <t>Précisions</t>
  </si>
  <si>
    <t>Type de mesure de sécurité</t>
  </si>
  <si>
    <t>Mesures de sécurité</t>
  </si>
  <si>
    <t>Des clients internationaux utilisant l`app</t>
  </si>
  <si>
    <t>Destinataires dans des pays tiers ou organisations internationales</t>
  </si>
  <si>
    <t>Destinataire 3</t>
  </si>
  <si>
    <t>Banques et insitutions financieres</t>
  </si>
  <si>
    <t>Partenaires institutionnels ou commerciaux</t>
  </si>
  <si>
    <t>Destinataire 2</t>
  </si>
  <si>
    <t>service de cyber securite</t>
  </si>
  <si>
    <t>Service interne qui traite les données</t>
  </si>
  <si>
    <t>Destinataire 1</t>
  </si>
  <si>
    <t>Type de destinataire</t>
  </si>
  <si>
    <t>Destinataires</t>
  </si>
  <si>
    <t>clients enregistre sur l`app</t>
  </si>
  <si>
    <t>Clients</t>
  </si>
  <si>
    <t>Catégorie de personnes 1</t>
  </si>
  <si>
    <t>Catégories de personnes concernées</t>
  </si>
  <si>
    <t>1 AN AVEC C`ACCORD DE CLIENT</t>
  </si>
  <si>
    <t>N/A</t>
  </si>
  <si>
    <t>Numéro de Sécurité Sociale (ou NIR)</t>
  </si>
  <si>
    <t>RIB</t>
  </si>
  <si>
    <t>Informations d'ordre économique et financier (revenus, situation financière, situation fiscale, etc.)</t>
  </si>
  <si>
    <t>images</t>
  </si>
  <si>
    <t>État civil, identité, données d'identification, images…</t>
  </si>
  <si>
    <t>Durée de conservation</t>
  </si>
  <si>
    <t>Catégories de données personnelles concernées</t>
  </si>
  <si>
    <t>récommendation du vetment pour l'uitilisateur</t>
  </si>
  <si>
    <t>Sous-finalité 3</t>
  </si>
  <si>
    <t>detection du vetment et du style</t>
  </si>
  <si>
    <t>Sous-finalité 2</t>
  </si>
  <si>
    <t>chargement du photos</t>
  </si>
  <si>
    <t>Sous-finalité 1</t>
  </si>
  <si>
    <t xml:space="preserve">utiliser les images collectées pour recommander des vêtements en fonction de son style personnel		</t>
  </si>
  <si>
    <t>Finalité principale</t>
  </si>
  <si>
    <t>Finalité(s) du traitement effectué</t>
  </si>
  <si>
    <t>Société du DPO (si celui-ci est externe)</t>
  </si>
  <si>
    <t>exemple2@gmail.com</t>
  </si>
  <si>
    <t>01 xx xx xx xx</t>
  </si>
  <si>
    <t>Italie</t>
  </si>
  <si>
    <t>Rome</t>
  </si>
  <si>
    <t>1 rue Rivoli</t>
  </si>
  <si>
    <t>Martin HENRI</t>
  </si>
  <si>
    <t>Délégué à la protection des données</t>
  </si>
  <si>
    <t>exemple1@gmail.com</t>
  </si>
  <si>
    <t>Louise DUPONT</t>
  </si>
  <si>
    <t>Responsable du traitement</t>
  </si>
  <si>
    <t>Adresse mél</t>
  </si>
  <si>
    <t>Téléphone</t>
  </si>
  <si>
    <t>Ville</t>
  </si>
  <si>
    <t>Code Postal</t>
  </si>
  <si>
    <t>Adresse</t>
  </si>
  <si>
    <t>Nom</t>
  </si>
  <si>
    <t>Acteurs</t>
  </si>
  <si>
    <t>01.02.2022</t>
  </si>
  <si>
    <t>Mise à jour du traitement</t>
  </si>
  <si>
    <t>Date de création du traitement</t>
  </si>
  <si>
    <t>1-ImageAnalyse</t>
  </si>
  <si>
    <t>N° / RÉF</t>
  </si>
  <si>
    <t>Analyse de photos du style personnel</t>
  </si>
  <si>
    <t>Nom du traitement</t>
  </si>
  <si>
    <t xml:space="preserve">Description  du traitement  </t>
  </si>
  <si>
    <t>Cet exemple est basé sur un traitement fictif qu'il ne faut pas reprendre tel quel. Adaptez-le à vos activités (cf. onglet 3).</t>
  </si>
  <si>
    <t>Fiche de registre</t>
  </si>
  <si>
    <t>Oui</t>
  </si>
  <si>
    <t>évaluer ses préférences en matière de vêtements pour pouvoir faire les recommendations</t>
  </si>
  <si>
    <t>5-HystoireAchats</t>
  </si>
  <si>
    <t>Enregistrement des articles de vêtement achetés</t>
  </si>
  <si>
    <t>Utiliser le nom, age, taille, poids, préference du style, hystoire d'achats pour faire des recommendations des vetments</t>
  </si>
  <si>
    <t>4-InfoProfil</t>
  </si>
  <si>
    <t>Lire Information du profil d'utilisateur</t>
  </si>
  <si>
    <t>Changer l'email, le mot de passe, addresse pour mettre a jour les donnes</t>
  </si>
  <si>
    <t>3-Connexion</t>
  </si>
  <si>
    <t>Changer les données du connection</t>
  </si>
  <si>
    <t>Debiter la carte bancaire pour l'achat d'utilisateur</t>
  </si>
  <si>
    <t>2-Payment</t>
  </si>
  <si>
    <t>Payment avec carte bancaire</t>
  </si>
  <si>
    <t>utiliser les images collectées pour recommander des vêtements en fonction de son style personnel</t>
  </si>
  <si>
    <t>Oui/non</t>
  </si>
  <si>
    <t>Dernière mise à jour de la fiche</t>
  </si>
  <si>
    <t>Date de création de la fiche</t>
  </si>
  <si>
    <t>Données sensibles ?</t>
  </si>
  <si>
    <t>Finalité du traitement</t>
  </si>
  <si>
    <t>Identification du traitement</t>
  </si>
  <si>
    <t>sarl@gmail.com</t>
  </si>
  <si>
    <t>Adresse mél :</t>
  </si>
  <si>
    <t>Téléphone :</t>
  </si>
  <si>
    <t>Ville :</t>
  </si>
  <si>
    <t>Code postal :</t>
  </si>
  <si>
    <t>Via Santa Maria in Via, 19</t>
  </si>
  <si>
    <t>Adresse :</t>
  </si>
  <si>
    <t>SARL SECURITE</t>
  </si>
  <si>
    <t>Société (si DPO externe) :</t>
  </si>
  <si>
    <t>Lila</t>
  </si>
  <si>
    <t>Prénom :</t>
  </si>
  <si>
    <t>Hier</t>
  </si>
  <si>
    <t>Nom :</t>
  </si>
  <si>
    <t>Coordonnées du délégué à la protection des données (DPO)</t>
  </si>
  <si>
    <t>0909@gmail.com</t>
  </si>
  <si>
    <t>1 Pl. de la Tour Poitevine</t>
  </si>
  <si>
    <t>Giacomo</t>
  </si>
  <si>
    <t>Ghernon</t>
  </si>
  <si>
    <t>0606@gmail.com</t>
  </si>
  <si>
    <t>Irene</t>
  </si>
  <si>
    <t>Noroman</t>
  </si>
  <si>
    <t>Le projet a pris une mauvaise vois et l'équipe à mal compris les besoins de ce projet.</t>
  </si>
  <si>
    <t>Le calcul de budget a été mal établi. On aura pas d'argent pour les ressources humaine/technique.</t>
  </si>
  <si>
    <t>Un deadline a été mal établis et une modification de cela est impossible au cœur du projet.</t>
  </si>
  <si>
    <t>Des absences non planifiées du ressources humaine ou des difficulté technique dans l'équipe ont été apparu et il a un ralentissement du projet</t>
  </si>
  <si>
    <t xml:space="preserve">Le Chef du Projet / SCRUM Master ont mal suivi l'avancement du projet qui est parti sur un mauvais chemin.               </t>
  </si>
  <si>
    <t>Réponse tardive du coté client ce qui ne permettra pas d'avancé en bon rythme.</t>
  </si>
  <si>
    <t>A cause de manque de connaissance technique le client valide des éléments technique qui ne corresponde pas au nécessité du projet</t>
  </si>
  <si>
    <t>A cause de validation tardive le projet n'avance pas dans le rythme planifié</t>
  </si>
  <si>
    <t>Le développement du système d’identification du vêtement nécessite plus ressources (temps, data, budget)</t>
  </si>
  <si>
    <t>On ne peut pas trouver des données cohérentes bien étiqueté et qu'un étiquetage manuelle en interne devrait être fait ce qui peux avoir une nécessité de plus de ressources du temps</t>
  </si>
  <si>
    <t>Intégration du frontend &amp; backend pose de difficulté d’implémentation</t>
  </si>
  <si>
    <t>Le développement du système de recommandation du vêtement nécessite plus ressources (temps, data, budget)</t>
  </si>
  <si>
    <t>Le projet représente une innovation technique ce qui demande plus de temps pour rechercher des solution car der référence technique manque</t>
  </si>
  <si>
    <t>Frontend/Backend Développer</t>
  </si>
  <si>
    <t>Dépassement de charges (axe cout)
Dépassement des échéances (axe délai)
Solution non fonctionnelle</t>
  </si>
  <si>
    <t xml:space="preserve">étude préalable de références techniques </t>
  </si>
  <si>
    <t>Mauvaise produit</t>
  </si>
  <si>
    <t>L'application ne marche bien ou il en a beaucoup des bugis</t>
  </si>
  <si>
    <t>étude de faisabilité du début du Project</t>
  </si>
  <si>
    <t>adapter le Project au spécificité technique pour qu'il réalise maximum des fonctionnalité prévue</t>
  </si>
  <si>
    <t>Mauvaise compréhension</t>
  </si>
  <si>
    <t>L'équipe à mal compris les spécification techniques de projet</t>
  </si>
  <si>
    <t>Couts supplémentaires (traductions)
Dépassement des échéances (axe délai)
Solution non fonctionnelle
Erreurs à l'exploitation</t>
  </si>
  <si>
    <t>étude de faisabilité du début de Project</t>
  </si>
  <si>
    <t>demander des explications supplémentaires au client</t>
  </si>
  <si>
    <t>Mauvaise périmètre</t>
  </si>
  <si>
    <t>Discutions avec les utilisateurs et l'équipe dès le premier jour du projet pour posse tous les points et clarifier tous les questions.</t>
  </si>
  <si>
    <t>Boudet dépassé</t>
  </si>
  <si>
    <t>Demander si on aura des ressources financière disponible en cas de dépassement</t>
  </si>
  <si>
    <t xml:space="preserve">Réduire les fonctionnalité du application 
Attribué les taches moi difficile au employeurs moi calcifié et moins cher </t>
  </si>
  <si>
    <t>Modification du deadline impossible</t>
  </si>
  <si>
    <t>Démarche commerciale</t>
  </si>
  <si>
    <t>Planification des ressources
Mise à jour du planning en cours de projet</t>
  </si>
  <si>
    <t>Planifier les deadlines avec des réserves du temps</t>
  </si>
  <si>
    <t>Livrer le projet avec des fonctionnalité simplifié</t>
  </si>
  <si>
    <t>Dépassement de date de délivrance du projet</t>
  </si>
  <si>
    <t xml:space="preserve">Embauche de ressource humaine compétentes
</t>
  </si>
  <si>
    <t>Effectuer du formation régulière pour mettre à jour les compétence requise</t>
  </si>
  <si>
    <t>Défaut du control</t>
  </si>
  <si>
    <t xml:space="preserve">Faire des control régulière et planifié
</t>
  </si>
  <si>
    <t>Effectuer du formation régulière pour mettre à jour les compétence requise et s'assurer que les taches sont bien compris</t>
  </si>
  <si>
    <t>Pilotage fariné</t>
  </si>
  <si>
    <t>Contacte directe avec le client ou le facteur décisionnelle</t>
  </si>
  <si>
    <t>Faire des réunions réguliers et rapporter l'avancement du projet au client</t>
  </si>
  <si>
    <t>Mauvaise validateur</t>
  </si>
  <si>
    <t>relation régulière avec le client</t>
  </si>
  <si>
    <t xml:space="preserve">présenter l'avancement par petites étapes </t>
  </si>
  <si>
    <t>établir les rdv par avant et régulière
attendre les réponses de client avant de prendre des décisions clés</t>
  </si>
  <si>
    <t>reprendre des petites étapes du projet car on les présente régulièrement</t>
  </si>
  <si>
    <t>Identification de vêtements et son catégorisation est plus difficile que prévu</t>
  </si>
  <si>
    <t>Identification du vêtements</t>
  </si>
  <si>
    <t>Data Scientiste</t>
  </si>
  <si>
    <t xml:space="preserve">Donné complexes (catégories de vêtements)
</t>
  </si>
  <si>
    <t xml:space="preserve">préparer et chercher des données existantes (établir avec le client des catégories de vêtements visé)
</t>
  </si>
  <si>
    <t>utiliser les données simple existantes  (éléments de base)</t>
  </si>
  <si>
    <t>Trouver des donnés cohérente est difficile</t>
  </si>
  <si>
    <t>Donnés cohérente introuvable</t>
  </si>
  <si>
    <t>Dépassement de charges (axe coût)
Dépassement des échéances (axe délai)
Donné non cohérents</t>
  </si>
  <si>
    <t>établir et se mettre d'accord sur les donnes professé</t>
  </si>
  <si>
    <t>utiliser les éléments connu</t>
  </si>
  <si>
    <t>Intégration dans une application mobile du système est difficile</t>
  </si>
  <si>
    <t>Intégration d'application</t>
  </si>
  <si>
    <t>Compétences clés manquantes</t>
  </si>
  <si>
    <t>intégration complexe</t>
  </si>
  <si>
    <t>utiliser outsourcing pour dépannage temporaire
former les resourisses en interne</t>
  </si>
  <si>
    <t>Faire des recommandations est plus difficile que prévu</t>
  </si>
  <si>
    <t>Recommandation du vêtements</t>
  </si>
  <si>
    <t>Modèle de recommandation</t>
  </si>
  <si>
    <t>Développement et éléments techniques</t>
  </si>
  <si>
    <t xml:space="preserve">établir les deadlines avec les réserves de temps </t>
  </si>
  <si>
    <t>déplacer la date de deadline si possible</t>
  </si>
  <si>
    <t>Il a des conflit dans l'équipe qui peux apparaitre durant le projet et qui pourra ralentisse le bonne déroulement du projet</t>
  </si>
  <si>
    <t>Prise de décision impossible
Consignes incohérentes
Ralentissement / paralysie du projet
Conflit ouvert</t>
  </si>
  <si>
    <t>établirez des limites des responsabilités et communiquer la zone d'implication</t>
  </si>
  <si>
    <t>organiser des ateliers et des  formations sur le travail en équipe et essayer de harmoniser l'atmosphère de team
résoudre les conflit qui sont apparu entre les membre d'équipe</t>
  </si>
  <si>
    <t>Mauvaise perception du résultat</t>
  </si>
  <si>
    <t>Définition des KPI projet
Réunion de bilan</t>
  </si>
  <si>
    <t>tenir toujours le client au courant de l'avancement et de faire régulièrement de présentation de Project pour s'assurer que on est sur le bon chemin</t>
  </si>
  <si>
    <t>analyser le niveau de cohérence et correcte les incohérences de manière que le résultat final soit satisfaisant</t>
  </si>
  <si>
    <t>Accès/modification/suppression  non authentifié des données des utilisateurs</t>
  </si>
  <si>
    <t>Cyber Attaque extérieur, Incident technique</t>
  </si>
  <si>
    <t>Mauvaise sécurité</t>
  </si>
  <si>
    <t>Access au Blob Storage/ datasse par des personne non autorisé
Service arrêté</t>
  </si>
  <si>
    <t>sécurité d'application
communication encristé
RBAC-rôle base Access control
backup &amp; restore
bluter des informations non-nécessaire (visages...) sur les images</t>
  </si>
  <si>
    <t xml:space="preserve">ressouder le problème le plus vite en trouvant le source de fuite des données
</t>
  </si>
  <si>
    <t>Responsable</t>
  </si>
  <si>
    <t>Catégorie</t>
  </si>
  <si>
    <t>Probabilité d'apparaissons d'un risque</t>
  </si>
  <si>
    <t>Planifie a amortisse sur 5 ans (cout annuel d`amortissement)</t>
  </si>
  <si>
    <t>Profit évolutive enregistre en utilisant l`app %</t>
  </si>
  <si>
    <t>Profit évolutive enregistre en utilisant l'app (en €)</t>
  </si>
  <si>
    <t>Cout d`amortissent</t>
  </si>
  <si>
    <t>profit medium + profit évolutive en utilisant l'app (en €)</t>
  </si>
  <si>
    <t>profit medium + profit évolutive enregistré en utilisent l'app - cout d'amortissent</t>
  </si>
  <si>
    <t>Evolution de la rentabilité absolue</t>
  </si>
  <si>
    <t>Evolution de la rentabilité %</t>
  </si>
  <si>
    <t>1-ème année</t>
  </si>
  <si>
    <t>5-ème  année</t>
  </si>
  <si>
    <t>4-ème  année</t>
  </si>
  <si>
    <t>3-ème  année</t>
  </si>
  <si>
    <t>2-ème  année</t>
  </si>
  <si>
    <r>
      <t xml:space="preserve">Coordonnées du responsable de l’organisme
</t>
    </r>
    <r>
      <rPr>
        <sz val="18"/>
        <color rgb="FFFFFFFF"/>
        <rFont val="Calibri"/>
        <family val="2"/>
      </rPr>
      <t>(responsable de traitement ou son représentant si le responsable est situé en dehors de l’UE)</t>
    </r>
  </si>
  <si>
    <r>
      <t xml:space="preserve">Coordonnées du représentant
</t>
    </r>
    <r>
      <rPr>
        <sz val="18"/>
        <color rgb="FFFFFFFF"/>
        <rFont val="Calibri"/>
        <family val="2"/>
      </rPr>
      <t>(responsable de traitement ou son représentant si le responsable est situé en dehors de l’UE)</t>
    </r>
  </si>
  <si>
    <t>Titre</t>
  </si>
  <si>
    <t>Protection des données personnelles</t>
  </si>
  <si>
    <t>Respect de la vie privée</t>
  </si>
  <si>
    <t>Traitement équitable des données</t>
  </si>
  <si>
    <t>Transparence</t>
  </si>
  <si>
    <t>Sécurité</t>
  </si>
  <si>
    <t>Confidentialité</t>
  </si>
  <si>
    <t>Responsabilité</t>
  </si>
  <si>
    <t>Les accès non autorisés, les fuites de données et les attaques informatiques doit être bien pris en compte pour les données des utilisateurs.</t>
  </si>
  <si>
    <t>Tout les information qui peux diriger vers des recommandation discriminante seront évité (race, religion, orientation sexuelle)</t>
  </si>
  <si>
    <t>Tout les algorithmes utilisé dans notre système de recommandation seront décrit au utilisateurs. Les utilisateurs seront informé de quelle manière leurs données seront utilisé.</t>
  </si>
  <si>
    <t>Les recommandation qui seront fourni au utilisateur doivent être confidentielle et ne seront pas partagé avec d'autres parties sans les accord des utilisateurs.</t>
  </si>
  <si>
    <t>Notre équipe (data scientiste, développeurs) sont responsables et n'utilise pas les données de notre utilisateurs en respectant leurs vie privée.</t>
  </si>
  <si>
    <t>Les données personnelle comme adresse mail, nom, prénom, adresse phisique, genre, taille, ainsi que les photos pris par eux seront protégé</t>
  </si>
  <si>
    <t>Les utilisateur seront informés de la manière dont leurs données personnelles seront utilisé et ils seront en mesure d'accepter ou non et des modifié leur choix les données personnelles qui seront partagé avec l'application ou le système de recommandation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</si>
</sst>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 &quot;##&quot; &quot;##&quot; &quot;##&quot; &quot;#0"/>
  </numFmts>
  <fonts count="41">
    <font>
      <sz val="12"/>
      <color theme="1"/>
      <name val="Calibri"/>
      <family val="2"/>
      <scheme val="minor"/>
    </font>
    <font>
      <sz val="16"/>
      <name val="Arial"/>
      <family val="2"/>
    </font>
    <font>
      <sz val="16"/>
      <color theme="1"/>
      <name val="Arial"/>
      <family val="2"/>
    </font>
    <font>
      <sz val="16"/>
      <color theme="1"/>
      <name val="Calibri"/>
      <family val="2"/>
      <scheme val="minor"/>
    </font>
    <font>
      <sz val="16"/>
      <color rgb="FF000000"/>
      <name val="Arial"/>
      <family val="2"/>
    </font>
    <font>
      <sz val="22"/>
      <color theme="1"/>
      <name val="Calibri"/>
      <family val="2"/>
      <scheme val="minor"/>
    </font>
    <font>
      <sz val="12"/>
      <name val="Calibri"/>
      <family val="2"/>
      <scheme val="minor"/>
    </font>
    <font>
      <sz val="16"/>
      <color rgb="FF30183F"/>
      <name val="Arial"/>
      <family val="2"/>
    </font>
    <font>
      <sz val="16"/>
      <color rgb="FFC00000"/>
      <name val="Arial"/>
      <family val="2"/>
    </font>
    <font>
      <sz val="36"/>
      <color rgb="FFC00000"/>
      <name val="Calibri"/>
      <family val="2"/>
      <scheme val="minor"/>
    </font>
    <font>
      <sz val="12"/>
      <color theme="1"/>
      <name val="Calibri"/>
      <family val="2"/>
      <scheme val="minor"/>
    </font>
    <font>
      <sz val="22"/>
      <color rgb="FFC00000"/>
      <name val="Calibri"/>
      <family val="2"/>
      <scheme val="minor"/>
    </font>
    <font>
      <b/>
      <sz val="20"/>
      <color theme="0" tint="-4.9989318521683403E-2"/>
      <name val="Arial"/>
      <family val="2"/>
    </font>
    <font>
      <b/>
      <sz val="16"/>
      <color theme="0" tint="-4.9989318521683403E-2"/>
      <name val="Arial"/>
      <family val="2"/>
    </font>
    <font>
      <b/>
      <sz val="18"/>
      <color rgb="FF271A38"/>
      <name val="Arial"/>
      <family val="2"/>
    </font>
    <font>
      <sz val="18"/>
      <color theme="1"/>
      <name val="Calibri"/>
      <family val="2"/>
      <scheme val="minor"/>
    </font>
    <font>
      <b/>
      <sz val="18"/>
      <color rgb="FF000000"/>
      <name val="&quot;Century Gothic&quot;"/>
    </font>
    <font>
      <b/>
      <sz val="18"/>
      <color rgb="FF70AD47"/>
      <name val="&quot;Century Gothic&quot;"/>
    </font>
    <font>
      <sz val="18"/>
      <color rgb="FF305496"/>
      <name val="&quot;Century Gothic&quot;"/>
    </font>
    <font>
      <sz val="18"/>
      <color rgb="FFC00000"/>
      <name val="&quot;Century Gothic&quot;"/>
    </font>
    <font>
      <sz val="20"/>
      <color theme="1"/>
      <name val="Calibri"/>
      <family val="2"/>
      <scheme val="minor"/>
    </font>
    <font>
      <sz val="18"/>
      <color rgb="FFFF0000"/>
      <name val="Calibri"/>
      <family val="2"/>
      <scheme val="minor"/>
    </font>
    <font>
      <u/>
      <sz val="12"/>
      <color theme="10"/>
      <name val="Calibri"/>
      <family val="2"/>
      <scheme val="minor"/>
    </font>
    <font>
      <b/>
      <sz val="16"/>
      <color theme="5" tint="-0.499984740745262"/>
      <name val="Arial"/>
      <family val="2"/>
    </font>
    <font>
      <b/>
      <sz val="11"/>
      <color rgb="FF1F4E78"/>
      <name val="Georgia"/>
      <family val="1"/>
    </font>
    <font>
      <u/>
      <sz val="10"/>
      <color rgb="FF0000EE"/>
      <name val="Calibri"/>
      <family val="2"/>
    </font>
    <font>
      <b/>
      <sz val="16"/>
      <color rgb="FFFFFFFF"/>
      <name val="Georgia"/>
      <family val="1"/>
    </font>
    <font>
      <sz val="11"/>
      <color rgb="FF000000"/>
      <name val="Calibri"/>
      <family val="2"/>
    </font>
    <font>
      <sz val="18"/>
      <color rgb="FF1F4E78"/>
      <name val="Arial"/>
      <family val="2"/>
    </font>
    <font>
      <sz val="18"/>
      <color rgb="FF000000"/>
      <name val="Arial"/>
      <family val="2"/>
    </font>
    <font>
      <u/>
      <sz val="16"/>
      <color rgb="FF0000EE"/>
      <name val="Calibri"/>
      <family val="2"/>
    </font>
    <font>
      <b/>
      <sz val="18"/>
      <color rgb="FFFFFFFF"/>
      <name val="Calibri"/>
      <family val="2"/>
    </font>
    <font>
      <sz val="18"/>
      <color rgb="FFFFFFFF"/>
      <name val="Calibri"/>
      <family val="2"/>
    </font>
    <font>
      <sz val="18"/>
      <color rgb="FF202124"/>
      <name val="Arial"/>
      <family val="2"/>
    </font>
    <font>
      <u/>
      <sz val="18"/>
      <color rgb="FF0000EE"/>
      <name val="Calibri"/>
      <family val="2"/>
    </font>
    <font>
      <sz val="16"/>
      <color rgb="FFFFFFFF"/>
      <name val="Georgia"/>
      <family val="1"/>
    </font>
    <font>
      <b/>
      <sz val="16"/>
      <color rgb="FF1F4E78"/>
      <name val="Georgia"/>
      <family val="1"/>
    </font>
    <font>
      <sz val="16"/>
      <color rgb="FF000000"/>
      <name val="Georgia"/>
      <family val="1"/>
    </font>
    <font>
      <b/>
      <sz val="16"/>
      <color rgb="FF004A99"/>
      <name val="Georgia"/>
      <family val="1"/>
    </font>
    <font>
      <sz val="16"/>
      <color rgb="FF1F4E78"/>
      <name val="Georgia"/>
      <family val="1"/>
    </font>
    <font>
      <sz val="22"/>
      <color theme="1"/>
      <name val="Arial"/>
      <family val="2"/>
    </font>
  </fonts>
  <fills count="30">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1" tint="0.499984740745262"/>
        <bgColor indexed="64"/>
      </patternFill>
    </fill>
    <fill>
      <patternFill patternType="solid">
        <fgColor theme="2" tint="-0.74999237037263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249977111117893"/>
        <bgColor rgb="FFD9D9D9"/>
      </patternFill>
    </fill>
    <fill>
      <patternFill patternType="solid">
        <fgColor rgb="FF7030A0"/>
        <bgColor indexed="64"/>
      </patternFill>
    </fill>
    <fill>
      <patternFill patternType="solid">
        <fgColor rgb="FFFFF9E7"/>
        <bgColor rgb="FFFFF9E7"/>
      </patternFill>
    </fill>
    <fill>
      <patternFill patternType="solid">
        <fgColor theme="7" tint="0.39997558519241921"/>
        <bgColor indexed="64"/>
      </patternFill>
    </fill>
    <fill>
      <patternFill patternType="solid">
        <fgColor theme="5" tint="-0.249977111117893"/>
        <bgColor indexed="64"/>
      </patternFill>
    </fill>
    <fill>
      <patternFill patternType="solid">
        <fgColor theme="9"/>
        <bgColor indexed="64"/>
      </patternFill>
    </fill>
    <fill>
      <patternFill patternType="solid">
        <fgColor theme="7" tint="0.59999389629810485"/>
        <bgColor indexed="64"/>
      </patternFill>
    </fill>
    <fill>
      <patternFill patternType="solid">
        <fgColor theme="6" tint="-0.499984740745262"/>
        <bgColor indexed="64"/>
      </patternFill>
    </fill>
    <fill>
      <patternFill patternType="solid">
        <fgColor theme="2" tint="-0.89999084444715716"/>
        <bgColor indexed="64"/>
      </patternFill>
    </fill>
    <fill>
      <patternFill patternType="solid">
        <fgColor rgb="FF9BC2E6"/>
        <bgColor rgb="FF9BC2E6"/>
      </patternFill>
    </fill>
    <fill>
      <patternFill patternType="solid">
        <fgColor rgb="FF5B9BD5"/>
        <bgColor rgb="FF5B9BD5"/>
      </patternFill>
    </fill>
    <fill>
      <patternFill patternType="solid">
        <fgColor rgb="FF004A99"/>
        <bgColor rgb="FF004A99"/>
      </patternFill>
    </fill>
    <fill>
      <patternFill patternType="solid">
        <fgColor rgb="FFDDEBF7"/>
        <bgColor rgb="FFDDEBF7"/>
      </patternFill>
    </fill>
    <fill>
      <patternFill patternType="solid">
        <fgColor rgb="FFFFFFFF"/>
        <bgColor rgb="FFFFFFFF"/>
      </patternFill>
    </fill>
    <fill>
      <patternFill patternType="solid">
        <fgColor rgb="FF31859C"/>
        <bgColor rgb="FF31859C"/>
      </patternFill>
    </fill>
    <fill>
      <patternFill patternType="solid">
        <fgColor rgb="FF3B96EC"/>
        <bgColor rgb="FF3B96EC"/>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E7E6E6"/>
      </left>
      <right/>
      <top style="thin">
        <color rgb="FFE7E6E6"/>
      </top>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top/>
      <bottom/>
      <diagonal/>
    </border>
    <border>
      <left/>
      <right style="thin">
        <color rgb="FFFFFFFF"/>
      </right>
      <top/>
      <bottom style="thin">
        <color rgb="FFFFFFFF"/>
      </bottom>
      <diagonal/>
    </border>
    <border>
      <left/>
      <right/>
      <top style="thin">
        <color rgb="FFFFFFFF"/>
      </top>
      <bottom/>
      <diagonal/>
    </border>
    <border>
      <left style="thin">
        <color rgb="FFFFFFFF"/>
      </left>
      <right style="thin">
        <color rgb="FFFFFFFF"/>
      </right>
      <top/>
      <bottom style="thin">
        <color rgb="FFFFFFFF"/>
      </bottom>
      <diagonal/>
    </border>
    <border>
      <left/>
      <right/>
      <top/>
      <bottom style="thin">
        <color rgb="FFFFFFFF"/>
      </bottom>
      <diagonal/>
    </border>
    <border>
      <left/>
      <right style="thin">
        <color rgb="FF3B96EC"/>
      </right>
      <top/>
      <bottom/>
      <diagonal/>
    </border>
    <border>
      <left/>
      <right/>
      <top/>
      <bottom style="thin">
        <color rgb="FF3B96EC"/>
      </bottom>
      <diagonal/>
    </border>
    <border>
      <left/>
      <right/>
      <top style="thin">
        <color rgb="FF3B96EC"/>
      </top>
      <bottom/>
      <diagonal/>
    </border>
    <border>
      <left/>
      <right style="thin">
        <color rgb="FF3B96EC"/>
      </right>
      <top/>
      <bottom style="thin">
        <color rgb="FF3B96EC"/>
      </bottom>
      <diagonal/>
    </border>
  </borders>
  <cellStyleXfs count="4">
    <xf numFmtId="0" fontId="0" fillId="0" borderId="0"/>
    <xf numFmtId="9" fontId="10" fillId="0" borderId="0" applyFont="0" applyFill="0" applyBorder="0" applyAlignment="0" applyProtection="0"/>
    <xf numFmtId="0" fontId="22" fillId="0" borderId="0" applyNumberFormat="0" applyFill="0" applyBorder="0" applyAlignment="0" applyProtection="0"/>
    <xf numFmtId="0" fontId="25" fillId="0" borderId="0" applyNumberFormat="0" applyBorder="0" applyProtection="0"/>
  </cellStyleXfs>
  <cellXfs count="177">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horizontal="left" vertical="center" indent="3" readingOrder="1"/>
    </xf>
    <xf numFmtId="0" fontId="5" fillId="2" borderId="0" xfId="0" applyFont="1" applyFill="1" applyAlignment="1">
      <alignment horizontal="center"/>
    </xf>
    <xf numFmtId="0" fontId="0" fillId="3" borderId="0" xfId="0" applyFill="1"/>
    <xf numFmtId="0" fontId="6" fillId="3" borderId="0" xfId="0" applyFont="1" applyFill="1"/>
    <xf numFmtId="0" fontId="2" fillId="4" borderId="0" xfId="0" applyFont="1" applyFill="1"/>
    <xf numFmtId="0" fontId="2" fillId="2" borderId="0" xfId="0" applyFont="1" applyFill="1"/>
    <xf numFmtId="0" fontId="2" fillId="5" borderId="0" xfId="0" applyFont="1" applyFill="1"/>
    <xf numFmtId="0" fontId="2" fillId="6" borderId="0" xfId="0" applyFont="1" applyFill="1"/>
    <xf numFmtId="0" fontId="2" fillId="7" borderId="0" xfId="0" applyFont="1" applyFill="1"/>
    <xf numFmtId="0" fontId="2" fillId="9" borderId="0" xfId="0" applyFont="1" applyFill="1"/>
    <xf numFmtId="0" fontId="2" fillId="8" borderId="0" xfId="0" applyFont="1" applyFill="1"/>
    <xf numFmtId="0" fontId="1" fillId="10" borderId="0" xfId="0" applyFont="1" applyFill="1"/>
    <xf numFmtId="14" fontId="2" fillId="11" borderId="0" xfId="0" applyNumberFormat="1" applyFont="1" applyFill="1"/>
    <xf numFmtId="0" fontId="2" fillId="11" borderId="0" xfId="0" applyFont="1" applyFill="1"/>
    <xf numFmtId="0" fontId="7" fillId="0" borderId="0" xfId="0" applyFont="1"/>
    <xf numFmtId="0" fontId="1" fillId="3" borderId="0" xfId="0" applyFont="1" applyFill="1"/>
    <xf numFmtId="0" fontId="2" fillId="3" borderId="0" xfId="0" applyFont="1" applyFill="1"/>
    <xf numFmtId="0" fontId="8" fillId="0" borderId="0" xfId="0" applyFont="1"/>
    <xf numFmtId="0" fontId="4" fillId="0" borderId="0" xfId="0" applyFont="1"/>
    <xf numFmtId="0" fontId="9" fillId="0" borderId="0" xfId="0" applyFont="1"/>
    <xf numFmtId="0" fontId="11" fillId="0" borderId="0" xfId="0" applyFont="1"/>
    <xf numFmtId="0" fontId="5" fillId="0" borderId="0" xfId="0" applyFont="1"/>
    <xf numFmtId="9" fontId="2" fillId="0" borderId="0" xfId="0" applyNumberFormat="1" applyFont="1"/>
    <xf numFmtId="2" fontId="2" fillId="0" borderId="0" xfId="0" applyNumberFormat="1" applyFont="1"/>
    <xf numFmtId="9" fontId="2" fillId="0" borderId="0" xfId="1" applyFont="1"/>
    <xf numFmtId="0" fontId="2" fillId="12" borderId="0" xfId="0" applyFont="1" applyFill="1" applyAlignment="1">
      <alignment horizontal="center" vertical="center" wrapText="1"/>
    </xf>
    <xf numFmtId="0" fontId="2" fillId="12" borderId="0" xfId="0" applyFont="1" applyFill="1" applyAlignment="1">
      <alignment horizontal="center" vertical="center"/>
    </xf>
    <xf numFmtId="0" fontId="2" fillId="12" borderId="0" xfId="0" applyFont="1" applyFill="1" applyAlignment="1">
      <alignment vertical="center" wrapText="1"/>
    </xf>
    <xf numFmtId="0" fontId="2" fillId="12" borderId="0" xfId="0" applyFont="1" applyFill="1"/>
    <xf numFmtId="9" fontId="2" fillId="12" borderId="0" xfId="0" applyNumberFormat="1" applyFont="1" applyFill="1"/>
    <xf numFmtId="2" fontId="2" fillId="12" borderId="0" xfId="0" applyNumberFormat="1" applyFont="1" applyFill="1"/>
    <xf numFmtId="9" fontId="2" fillId="12" borderId="0" xfId="1" applyFont="1" applyFill="1"/>
    <xf numFmtId="0" fontId="16" fillId="16" borderId="2" xfId="0" applyFont="1" applyFill="1" applyBorder="1" applyAlignment="1">
      <alignment horizontal="left" vertical="center" wrapText="1"/>
    </xf>
    <xf numFmtId="0" fontId="18" fillId="0" borderId="2" xfId="0" applyFont="1" applyBorder="1" applyAlignment="1">
      <alignment horizontal="left" vertical="top" wrapText="1"/>
    </xf>
    <xf numFmtId="0" fontId="19" fillId="0" borderId="2" xfId="0" applyFont="1" applyBorder="1" applyAlignment="1">
      <alignment horizontal="left" vertical="top" wrapText="1"/>
    </xf>
    <xf numFmtId="0" fontId="15" fillId="0" borderId="0" xfId="0" applyFont="1" applyAlignment="1">
      <alignment horizontal="left" vertical="top" wrapText="1"/>
    </xf>
    <xf numFmtId="0" fontId="18" fillId="0" borderId="3" xfId="0" applyFont="1" applyBorder="1" applyAlignment="1">
      <alignment horizontal="left" vertical="top" wrapText="1"/>
    </xf>
    <xf numFmtId="0" fontId="12" fillId="14" borderId="0" xfId="0" applyFont="1" applyFill="1" applyAlignment="1">
      <alignment horizontal="left" vertical="center" wrapText="1"/>
    </xf>
    <xf numFmtId="0" fontId="15" fillId="0" borderId="0" xfId="0" applyFont="1" applyAlignment="1">
      <alignment horizontal="center" vertical="center" wrapText="1"/>
    </xf>
    <xf numFmtId="0" fontId="15" fillId="17" borderId="0" xfId="0" applyFont="1" applyFill="1" applyAlignment="1">
      <alignment horizontal="center" vertical="center" wrapText="1"/>
    </xf>
    <xf numFmtId="164" fontId="20" fillId="0" borderId="0" xfId="0" applyNumberFormat="1" applyFont="1" applyAlignment="1">
      <alignment horizontal="center" vertical="center" wrapText="1"/>
    </xf>
    <xf numFmtId="0" fontId="15" fillId="12" borderId="0" xfId="0" applyFont="1" applyFill="1" applyAlignment="1">
      <alignment horizontal="center" vertical="center" wrapText="1"/>
    </xf>
    <xf numFmtId="0" fontId="15" fillId="18" borderId="0" xfId="0" applyFont="1" applyFill="1" applyAlignment="1">
      <alignment horizontal="center" vertical="center" wrapText="1"/>
    </xf>
    <xf numFmtId="0" fontId="15" fillId="20" borderId="0" xfId="0" applyFont="1" applyFill="1" applyAlignment="1">
      <alignment horizontal="center" vertical="center" wrapText="1"/>
    </xf>
    <xf numFmtId="0" fontId="12" fillId="13" borderId="0" xfId="0" applyFont="1" applyFill="1" applyAlignment="1">
      <alignment horizontal="left" vertical="top" wrapText="1"/>
    </xf>
    <xf numFmtId="0" fontId="14" fillId="0" borderId="0" xfId="0" applyFont="1" applyAlignment="1">
      <alignment vertical="top" wrapText="1"/>
    </xf>
    <xf numFmtId="0" fontId="0" fillId="0" borderId="0" xfId="0" applyAlignment="1">
      <alignment vertical="top"/>
    </xf>
    <xf numFmtId="0" fontId="12" fillId="14" borderId="1" xfId="0" applyFont="1" applyFill="1" applyBorder="1" applyAlignment="1">
      <alignment horizontal="left" vertical="top" wrapText="1"/>
    </xf>
    <xf numFmtId="0" fontId="12" fillId="14" borderId="2" xfId="0" applyFont="1" applyFill="1" applyBorder="1" applyAlignment="1">
      <alignment horizontal="left" vertical="top" wrapText="1"/>
    </xf>
    <xf numFmtId="0" fontId="13" fillId="13" borderId="0" xfId="0" applyFont="1" applyFill="1" applyAlignment="1">
      <alignment vertical="top" wrapText="1"/>
    </xf>
    <xf numFmtId="0" fontId="15" fillId="15" borderId="0" xfId="0" applyFont="1" applyFill="1" applyAlignment="1">
      <alignment vertical="top" wrapText="1"/>
    </xf>
    <xf numFmtId="0" fontId="16" fillId="16" borderId="2" xfId="0" applyFont="1" applyFill="1" applyBorder="1" applyAlignment="1">
      <alignment horizontal="left" vertical="top" wrapText="1"/>
    </xf>
    <xf numFmtId="0" fontId="17" fillId="0" borderId="2" xfId="0" applyFont="1" applyBorder="1" applyAlignment="1">
      <alignment horizontal="left" vertical="top" wrapText="1"/>
    </xf>
    <xf numFmtId="0" fontId="21" fillId="4" borderId="0" xfId="0" applyFont="1" applyFill="1" applyAlignment="1">
      <alignment vertical="top" wrapText="1"/>
    </xf>
    <xf numFmtId="0" fontId="15" fillId="18" borderId="0" xfId="0" applyFont="1" applyFill="1" applyAlignment="1">
      <alignment vertical="top" wrapText="1"/>
    </xf>
    <xf numFmtId="0" fontId="15" fillId="5" borderId="0" xfId="0" applyFont="1" applyFill="1" applyAlignment="1">
      <alignment vertical="top" wrapText="1"/>
    </xf>
    <xf numFmtId="0" fontId="15" fillId="19" borderId="0" xfId="0" applyFont="1" applyFill="1" applyAlignment="1">
      <alignment vertical="top" wrapText="1"/>
    </xf>
    <xf numFmtId="0" fontId="15" fillId="12" borderId="0" xfId="0" applyFont="1" applyFill="1" applyAlignment="1">
      <alignment vertical="top" wrapText="1"/>
    </xf>
    <xf numFmtId="0" fontId="15" fillId="13" borderId="0" xfId="0" applyFont="1" applyFill="1" applyAlignment="1">
      <alignment vertical="top" wrapText="1"/>
    </xf>
    <xf numFmtId="0" fontId="15" fillId="21" borderId="0" xfId="0" applyFont="1" applyFill="1" applyAlignment="1">
      <alignment vertical="top" wrapText="1"/>
    </xf>
    <xf numFmtId="0" fontId="0" fillId="22" borderId="0" xfId="0" applyFill="1" applyAlignment="1">
      <alignment horizontal="left" vertical="top" wrapText="1"/>
    </xf>
    <xf numFmtId="0" fontId="22" fillId="0" borderId="0" xfId="2"/>
    <xf numFmtId="0" fontId="23" fillId="0" borderId="0" xfId="0" applyFont="1" applyAlignment="1">
      <alignment horizontal="center" vertical="center" wrapText="1" readingOrder="1"/>
    </xf>
    <xf numFmtId="0" fontId="5" fillId="12" borderId="0" xfId="0" applyFont="1" applyFill="1" applyAlignment="1">
      <alignment vertical="top"/>
    </xf>
    <xf numFmtId="49" fontId="24" fillId="23" borderId="8" xfId="0" applyNumberFormat="1" applyFont="1" applyFill="1" applyBorder="1" applyAlignment="1">
      <alignment horizontal="center" vertical="center" wrapText="1" shrinkToFit="1"/>
    </xf>
    <xf numFmtId="49" fontId="24" fillId="23" borderId="8" xfId="0" applyNumberFormat="1" applyFont="1" applyFill="1" applyBorder="1" applyAlignment="1">
      <alignment horizontal="center" vertical="center" wrapText="1"/>
    </xf>
    <xf numFmtId="14" fontId="24" fillId="23" borderId="8" xfId="0" applyNumberFormat="1" applyFont="1" applyFill="1" applyBorder="1" applyAlignment="1">
      <alignment horizontal="center" vertical="center" wrapText="1"/>
    </xf>
    <xf numFmtId="0" fontId="0" fillId="0" borderId="0" xfId="0" applyAlignment="1">
      <alignment wrapText="1"/>
    </xf>
    <xf numFmtId="49" fontId="24" fillId="26" borderId="8" xfId="0" applyNumberFormat="1" applyFont="1" applyFill="1" applyBorder="1" applyAlignment="1">
      <alignment horizontal="center" vertical="center" wrapText="1"/>
    </xf>
    <xf numFmtId="14" fontId="24" fillId="26" borderId="8" xfId="0" applyNumberFormat="1" applyFont="1" applyFill="1" applyBorder="1" applyAlignment="1">
      <alignment horizontal="center" vertical="center" wrapText="1"/>
    </xf>
    <xf numFmtId="49" fontId="24" fillId="26" borderId="8" xfId="0" applyNumberFormat="1" applyFont="1" applyFill="1" applyBorder="1" applyAlignment="1">
      <alignment horizontal="center" vertical="center" wrapText="1" shrinkToFit="1"/>
    </xf>
    <xf numFmtId="49" fontId="24" fillId="26" borderId="8" xfId="0" applyNumberFormat="1" applyFont="1" applyFill="1" applyBorder="1" applyAlignment="1">
      <alignment horizontal="left" vertical="top" wrapText="1" shrinkToFit="1"/>
    </xf>
    <xf numFmtId="49" fontId="24" fillId="26" borderId="8" xfId="0" applyNumberFormat="1" applyFont="1" applyFill="1" applyBorder="1" applyAlignment="1">
      <alignment horizontal="left" vertical="top" wrapText="1"/>
    </xf>
    <xf numFmtId="14" fontId="24" fillId="26" borderId="8" xfId="0" applyNumberFormat="1" applyFont="1" applyFill="1" applyBorder="1" applyAlignment="1">
      <alignment horizontal="left" vertical="top" wrapText="1"/>
    </xf>
    <xf numFmtId="0" fontId="26" fillId="28" borderId="0" xfId="0" applyFont="1" applyFill="1" applyAlignment="1">
      <alignment vertical="top" wrapText="1"/>
    </xf>
    <xf numFmtId="49" fontId="26" fillId="28" borderId="0" xfId="0" applyNumberFormat="1" applyFont="1" applyFill="1" applyAlignment="1">
      <alignment vertical="center" wrapText="1"/>
    </xf>
    <xf numFmtId="49" fontId="28" fillId="23" borderId="8" xfId="0" applyNumberFormat="1" applyFont="1" applyFill="1" applyBorder="1" applyAlignment="1">
      <alignment horizontal="center" vertical="center" wrapText="1" shrinkToFit="1"/>
    </xf>
    <xf numFmtId="49" fontId="28" fillId="23" borderId="8" xfId="0" applyNumberFormat="1" applyFont="1" applyFill="1" applyBorder="1" applyAlignment="1">
      <alignment horizontal="center" vertical="center" wrapText="1"/>
    </xf>
    <xf numFmtId="14" fontId="28" fillId="23" borderId="8" xfId="0" applyNumberFormat="1" applyFont="1" applyFill="1" applyBorder="1" applyAlignment="1">
      <alignment horizontal="center" vertical="center" wrapText="1"/>
    </xf>
    <xf numFmtId="49" fontId="28" fillId="26" borderId="8" xfId="0" applyNumberFormat="1" applyFont="1" applyFill="1" applyBorder="1" applyAlignment="1">
      <alignment horizontal="center" vertical="center" wrapText="1" shrinkToFit="1"/>
    </xf>
    <xf numFmtId="49" fontId="28" fillId="26" borderId="8" xfId="0" applyNumberFormat="1" applyFont="1" applyFill="1" applyBorder="1" applyAlignment="1">
      <alignment horizontal="center" vertical="center" wrapText="1"/>
    </xf>
    <xf numFmtId="14" fontId="28" fillId="26" borderId="8" xfId="0" applyNumberFormat="1" applyFont="1" applyFill="1" applyBorder="1" applyAlignment="1">
      <alignment horizontal="center" vertical="center" wrapText="1"/>
    </xf>
    <xf numFmtId="0" fontId="32" fillId="29" borderId="0" xfId="0" applyFont="1" applyFill="1" applyAlignment="1">
      <alignment horizontal="left" vertical="center" wrapText="1"/>
    </xf>
    <xf numFmtId="0" fontId="15" fillId="0" borderId="0" xfId="0" applyFont="1" applyAlignment="1">
      <alignment horizontal="left" wrapText="1"/>
    </xf>
    <xf numFmtId="0" fontId="33" fillId="0" borderId="0" xfId="0" applyFont="1" applyAlignment="1">
      <alignment horizontal="left" wrapText="1"/>
    </xf>
    <xf numFmtId="0" fontId="34" fillId="0" borderId="15" xfId="3" applyFont="1" applyBorder="1" applyAlignment="1">
      <alignment wrapText="1"/>
    </xf>
    <xf numFmtId="0" fontId="32" fillId="29" borderId="14" xfId="0" applyFont="1" applyFill="1" applyBorder="1" applyAlignment="1">
      <alignment horizontal="left" vertical="center" wrapText="1"/>
    </xf>
    <xf numFmtId="0" fontId="33" fillId="0" borderId="0" xfId="0" applyFont="1" applyAlignment="1">
      <alignment wrapText="1"/>
    </xf>
    <xf numFmtId="0" fontId="15" fillId="0" borderId="16" xfId="0" applyFont="1" applyBorder="1" applyAlignment="1">
      <alignment horizontal="center" vertical="center" wrapText="1"/>
    </xf>
    <xf numFmtId="0" fontId="15" fillId="0" borderId="16" xfId="0" applyFont="1" applyBorder="1" applyAlignment="1">
      <alignment horizontal="left" vertical="center" wrapText="1"/>
    </xf>
    <xf numFmtId="0" fontId="32" fillId="0" borderId="14" xfId="0" applyFont="1" applyBorder="1" applyAlignment="1">
      <alignment horizontal="left" vertical="center" wrapText="1"/>
    </xf>
    <xf numFmtId="0" fontId="15" fillId="0" borderId="18" xfId="0" applyFont="1" applyBorder="1" applyAlignment="1">
      <alignment horizontal="left" vertical="center" wrapText="1"/>
    </xf>
    <xf numFmtId="0" fontId="32" fillId="29" borderId="12" xfId="0" applyFont="1" applyFill="1" applyBorder="1" applyAlignment="1">
      <alignment horizontal="left" vertical="center" wrapText="1"/>
    </xf>
    <xf numFmtId="0" fontId="15" fillId="0" borderId="17" xfId="0" applyFont="1" applyBorder="1" applyAlignment="1">
      <alignment horizontal="center" vertical="center" wrapText="1"/>
    </xf>
    <xf numFmtId="0" fontId="15" fillId="0" borderId="0" xfId="0" applyFont="1" applyAlignment="1">
      <alignment horizontal="left" vertical="center" wrapText="1"/>
    </xf>
    <xf numFmtId="0" fontId="26" fillId="25" borderId="4" xfId="0" applyFont="1" applyFill="1" applyBorder="1" applyAlignment="1">
      <alignment horizontal="center" vertical="center" wrapText="1"/>
    </xf>
    <xf numFmtId="0" fontId="26" fillId="25" borderId="6" xfId="0" applyFont="1" applyFill="1" applyBorder="1" applyAlignment="1">
      <alignment horizontal="center" vertical="center" wrapText="1"/>
    </xf>
    <xf numFmtId="0" fontId="26" fillId="29" borderId="9" xfId="0" applyFont="1" applyFill="1" applyBorder="1" applyAlignment="1">
      <alignment horizontal="center" vertical="center" wrapText="1"/>
    </xf>
    <xf numFmtId="0" fontId="26" fillId="29" borderId="6" xfId="0" applyFont="1" applyFill="1" applyBorder="1" applyAlignment="1">
      <alignment horizontal="center" vertical="center" wrapText="1"/>
    </xf>
    <xf numFmtId="0" fontId="26" fillId="29" borderId="4" xfId="0" applyFont="1" applyFill="1" applyBorder="1" applyAlignment="1">
      <alignment horizontal="center" vertical="center" wrapText="1"/>
    </xf>
    <xf numFmtId="0" fontId="26" fillId="28" borderId="0" xfId="0" applyFont="1" applyFill="1" applyAlignment="1">
      <alignment horizontal="left" vertical="center" wrapText="1"/>
    </xf>
    <xf numFmtId="0" fontId="35" fillId="28" borderId="0" xfId="0" applyFont="1" applyFill="1" applyAlignment="1">
      <alignment vertical="top" wrapText="1"/>
    </xf>
    <xf numFmtId="0" fontId="26" fillId="25" borderId="6" xfId="0" applyFont="1" applyFill="1" applyBorder="1" applyAlignment="1">
      <alignment horizontal="right" vertical="center" wrapText="1"/>
    </xf>
    <xf numFmtId="49" fontId="37" fillId="25" borderId="8" xfId="0" applyNumberFormat="1" applyFont="1" applyFill="1" applyBorder="1" applyAlignment="1">
      <alignment vertical="top" wrapText="1"/>
    </xf>
    <xf numFmtId="0" fontId="26" fillId="24" borderId="9" xfId="0" applyFont="1" applyFill="1" applyBorder="1" applyAlignment="1">
      <alignment horizontal="right" vertical="center" wrapText="1"/>
    </xf>
    <xf numFmtId="14" fontId="38" fillId="26" borderId="8" xfId="0" applyNumberFormat="1" applyFont="1" applyFill="1" applyBorder="1" applyAlignment="1">
      <alignment horizontal="left" vertical="center" wrapText="1"/>
    </xf>
    <xf numFmtId="0" fontId="26" fillId="24" borderId="6" xfId="0" applyFont="1" applyFill="1" applyBorder="1" applyAlignment="1">
      <alignment horizontal="right" vertical="center" wrapText="1"/>
    </xf>
    <xf numFmtId="49" fontId="38" fillId="23" borderId="8" xfId="0" applyNumberFormat="1" applyFont="1" applyFill="1" applyBorder="1" applyAlignment="1">
      <alignment horizontal="left" vertical="center" wrapText="1"/>
    </xf>
    <xf numFmtId="0" fontId="26" fillId="24" borderId="4" xfId="0" applyFont="1" applyFill="1" applyBorder="1" applyAlignment="1">
      <alignment horizontal="right" vertical="center" wrapText="1"/>
    </xf>
    <xf numFmtId="0" fontId="37" fillId="0" borderId="0" xfId="0" applyFont="1" applyAlignment="1">
      <alignment horizontal="right" vertical="center" wrapText="1"/>
    </xf>
    <xf numFmtId="0" fontId="37" fillId="0" borderId="0" xfId="0" applyFont="1" applyAlignment="1">
      <alignment vertical="top" wrapText="1"/>
    </xf>
    <xf numFmtId="49" fontId="38" fillId="26" borderId="8" xfId="0" applyNumberFormat="1" applyFont="1" applyFill="1" applyBorder="1" applyAlignment="1">
      <alignment vertical="center" wrapText="1"/>
    </xf>
    <xf numFmtId="49" fontId="30" fillId="0" borderId="8" xfId="3" applyNumberFormat="1" applyFont="1" applyBorder="1" applyAlignment="1">
      <alignment wrapText="1"/>
    </xf>
    <xf numFmtId="49" fontId="38" fillId="23" borderId="8" xfId="0" applyNumberFormat="1" applyFont="1" applyFill="1" applyBorder="1" applyAlignment="1">
      <alignment horizontal="left" vertical="center" wrapText="1" shrinkToFit="1"/>
    </xf>
    <xf numFmtId="165" fontId="38" fillId="23" borderId="8" xfId="0" applyNumberFormat="1" applyFont="1" applyFill="1" applyBorder="1" applyAlignment="1">
      <alignment horizontal="left" vertical="center" wrapText="1"/>
    </xf>
    <xf numFmtId="165" fontId="30" fillId="0" borderId="8" xfId="3" applyNumberFormat="1" applyFont="1" applyBorder="1" applyAlignment="1">
      <alignment wrapText="1"/>
    </xf>
    <xf numFmtId="0" fontId="26" fillId="24" borderId="0" xfId="0" applyFont="1" applyFill="1" applyAlignment="1">
      <alignment horizontal="right" vertical="center" wrapText="1"/>
    </xf>
    <xf numFmtId="14" fontId="38" fillId="26" borderId="5" xfId="0" applyNumberFormat="1" applyFont="1" applyFill="1" applyBorder="1" applyAlignment="1">
      <alignment horizontal="left" vertical="center" wrapText="1" shrinkToFit="1"/>
    </xf>
    <xf numFmtId="14" fontId="38" fillId="26" borderId="4" xfId="0" applyNumberFormat="1" applyFont="1" applyFill="1" applyBorder="1" applyAlignment="1">
      <alignment horizontal="left" vertical="center" wrapText="1"/>
    </xf>
    <xf numFmtId="0" fontId="26" fillId="27" borderId="0" xfId="0" applyFont="1" applyFill="1" applyAlignment="1">
      <alignment horizontal="right" vertical="center" wrapText="1"/>
    </xf>
    <xf numFmtId="49" fontId="37" fillId="27" borderId="0" xfId="0" applyNumberFormat="1" applyFont="1" applyFill="1" applyAlignment="1">
      <alignment vertical="top" wrapText="1"/>
    </xf>
    <xf numFmtId="0" fontId="26" fillId="25" borderId="0" xfId="0" applyFont="1" applyFill="1" applyAlignment="1">
      <alignment horizontal="right" vertical="center" wrapText="1"/>
    </xf>
    <xf numFmtId="49" fontId="38" fillId="23" borderId="4" xfId="0" applyNumberFormat="1" applyFont="1" applyFill="1" applyBorder="1" applyAlignment="1">
      <alignment horizontal="left" vertical="center" wrapText="1"/>
    </xf>
    <xf numFmtId="0" fontId="37" fillId="0" borderId="12" xfId="0" applyFont="1" applyBorder="1" applyAlignment="1">
      <alignment vertical="top" wrapText="1"/>
    </xf>
    <xf numFmtId="0" fontId="26" fillId="0" borderId="0" xfId="0" applyFont="1" applyAlignment="1">
      <alignment horizontal="right" vertical="center" wrapText="1"/>
    </xf>
    <xf numFmtId="49" fontId="39" fillId="0" borderId="6" xfId="0" applyNumberFormat="1" applyFont="1" applyBorder="1" applyAlignment="1">
      <alignment horizontal="left" vertical="top" wrapText="1"/>
    </xf>
    <xf numFmtId="49" fontId="39" fillId="0" borderId="8" xfId="0" applyNumberFormat="1" applyFont="1" applyBorder="1" applyAlignment="1">
      <alignment horizontal="left" vertical="top" wrapText="1"/>
    </xf>
    <xf numFmtId="49" fontId="37" fillId="0" borderId="8" xfId="0" applyNumberFormat="1" applyFont="1" applyBorder="1" applyAlignment="1">
      <alignment horizontal="center" vertical="top" wrapText="1"/>
    </xf>
    <xf numFmtId="0" fontId="26" fillId="25" borderId="7" xfId="0" applyFont="1" applyFill="1" applyBorder="1" applyAlignment="1">
      <alignment horizontal="right" vertical="center" wrapText="1"/>
    </xf>
    <xf numFmtId="49" fontId="38" fillId="23" borderId="5" xfId="0" applyNumberFormat="1" applyFont="1" applyFill="1" applyBorder="1" applyAlignment="1">
      <alignment horizontal="left" vertical="center" wrapText="1"/>
    </xf>
    <xf numFmtId="0" fontId="31" fillId="25" borderId="14" xfId="0" applyFont="1" applyFill="1" applyBorder="1" applyAlignment="1">
      <alignment horizontal="center" vertical="center" wrapText="1"/>
    </xf>
    <xf numFmtId="0" fontId="31" fillId="25" borderId="8" xfId="0" applyFont="1" applyFill="1" applyBorder="1" applyAlignment="1">
      <alignment horizontal="center" vertical="center" wrapText="1"/>
    </xf>
    <xf numFmtId="0" fontId="26" fillId="25" borderId="4" xfId="0" applyFont="1" applyFill="1" applyBorder="1" applyAlignment="1">
      <alignment horizontal="center" vertical="center" wrapText="1"/>
    </xf>
    <xf numFmtId="0" fontId="26" fillId="25" borderId="13" xfId="0" applyFont="1" applyFill="1" applyBorder="1" applyAlignment="1">
      <alignment horizontal="center" vertical="center" wrapText="1"/>
    </xf>
    <xf numFmtId="0" fontId="26" fillId="25" borderId="6" xfId="0" applyFont="1" applyFill="1" applyBorder="1" applyAlignment="1">
      <alignment horizontal="center" vertical="center" wrapText="1"/>
    </xf>
    <xf numFmtId="0" fontId="29" fillId="26" borderId="8" xfId="0" applyFont="1" applyFill="1" applyBorder="1" applyAlignment="1">
      <alignment wrapText="1"/>
    </xf>
    <xf numFmtId="0" fontId="29" fillId="26" borderId="8" xfId="0" applyFont="1" applyFill="1" applyBorder="1" applyAlignment="1">
      <alignment horizontal="center" wrapText="1"/>
    </xf>
    <xf numFmtId="0" fontId="29" fillId="23" borderId="8" xfId="0" applyFont="1" applyFill="1" applyBorder="1" applyAlignment="1">
      <alignment wrapText="1"/>
    </xf>
    <xf numFmtId="0" fontId="29" fillId="23" borderId="8" xfId="0" applyFont="1" applyFill="1" applyBorder="1" applyAlignment="1">
      <alignment horizontal="center" wrapText="1"/>
    </xf>
    <xf numFmtId="0" fontId="3" fillId="29" borderId="4" xfId="0" applyFont="1" applyFill="1" applyBorder="1" applyAlignment="1">
      <alignment wrapText="1"/>
    </xf>
    <xf numFmtId="0" fontId="26" fillId="29" borderId="6" xfId="0" applyFont="1" applyFill="1" applyBorder="1" applyAlignment="1">
      <alignment horizontal="center" vertical="center" wrapText="1"/>
    </xf>
    <xf numFmtId="0" fontId="29" fillId="23" borderId="8" xfId="0" applyFont="1" applyFill="1" applyBorder="1" applyAlignment="1">
      <alignment horizontal="center" vertical="center" wrapText="1"/>
    </xf>
    <xf numFmtId="0" fontId="29" fillId="26" borderId="8" xfId="0" applyFont="1" applyFill="1" applyBorder="1" applyAlignment="1">
      <alignment vertical="center" wrapText="1"/>
    </xf>
    <xf numFmtId="0" fontId="15" fillId="26" borderId="8" xfId="0" applyFont="1" applyFill="1" applyBorder="1" applyAlignment="1">
      <alignment horizontal="center" vertical="center" wrapText="1"/>
    </xf>
    <xf numFmtId="0" fontId="0" fillId="23" borderId="8" xfId="0" applyFill="1" applyBorder="1" applyAlignment="1">
      <alignment wrapText="1"/>
    </xf>
    <xf numFmtId="0" fontId="0" fillId="26" borderId="8" xfId="0" applyFill="1" applyBorder="1" applyAlignment="1">
      <alignment wrapText="1"/>
    </xf>
    <xf numFmtId="49" fontId="38" fillId="23" borderId="4" xfId="0" applyNumberFormat="1" applyFont="1" applyFill="1" applyBorder="1" applyAlignment="1">
      <alignment vertical="center" wrapText="1"/>
    </xf>
    <xf numFmtId="49" fontId="36" fillId="23" borderId="6" xfId="0" applyNumberFormat="1" applyFont="1" applyFill="1" applyBorder="1" applyAlignment="1">
      <alignment vertical="center" wrapText="1"/>
    </xf>
    <xf numFmtId="49" fontId="38" fillId="26" borderId="4" xfId="0" applyNumberFormat="1" applyFont="1" applyFill="1" applyBorder="1" applyAlignment="1">
      <alignment horizontal="left" vertical="center" wrapText="1"/>
    </xf>
    <xf numFmtId="49" fontId="38" fillId="23" borderId="4" xfId="0" applyNumberFormat="1" applyFont="1" applyFill="1" applyBorder="1" applyAlignment="1">
      <alignment horizontal="left" vertical="center" wrapText="1"/>
    </xf>
    <xf numFmtId="0" fontId="3" fillId="23" borderId="9" xfId="0" applyFont="1" applyFill="1" applyBorder="1" applyAlignment="1">
      <alignment wrapText="1"/>
    </xf>
    <xf numFmtId="49" fontId="38" fillId="26" borderId="4" xfId="0" applyNumberFormat="1" applyFont="1" applyFill="1" applyBorder="1" applyAlignment="1">
      <alignment vertical="center" wrapText="1"/>
    </xf>
    <xf numFmtId="0" fontId="3" fillId="26" borderId="6" xfId="0" applyFont="1" applyFill="1" applyBorder="1" applyAlignment="1">
      <alignment wrapText="1"/>
    </xf>
    <xf numFmtId="0" fontId="3" fillId="23" borderId="6" xfId="0" applyFont="1" applyFill="1" applyBorder="1" applyAlignment="1">
      <alignment wrapText="1"/>
    </xf>
    <xf numFmtId="49" fontId="36" fillId="26" borderId="6" xfId="0" applyNumberFormat="1" applyFont="1" applyFill="1" applyBorder="1" applyAlignment="1">
      <alignment horizontal="left" vertical="center" wrapText="1"/>
    </xf>
    <xf numFmtId="0" fontId="26" fillId="25" borderId="11" xfId="0" applyFont="1" applyFill="1" applyBorder="1" applyAlignment="1">
      <alignment horizontal="center" vertical="center" wrapText="1"/>
    </xf>
    <xf numFmtId="0" fontId="26" fillId="25" borderId="10" xfId="0" applyFont="1" applyFill="1" applyBorder="1" applyAlignment="1">
      <alignment horizontal="center" vertical="center" wrapText="1"/>
    </xf>
    <xf numFmtId="0" fontId="3" fillId="26" borderId="9" xfId="0" applyFont="1" applyFill="1" applyBorder="1" applyAlignment="1">
      <alignment wrapText="1"/>
    </xf>
    <xf numFmtId="0" fontId="26" fillId="25" borderId="9" xfId="0" applyFont="1" applyFill="1" applyBorder="1" applyAlignment="1">
      <alignment horizontal="center" vertical="center" wrapText="1"/>
    </xf>
    <xf numFmtId="49" fontId="38" fillId="23" borderId="6" xfId="0" applyNumberFormat="1" applyFont="1" applyFill="1" applyBorder="1" applyAlignment="1">
      <alignment vertical="center" wrapText="1"/>
    </xf>
    <xf numFmtId="49" fontId="38" fillId="26" borderId="8" xfId="0" applyNumberFormat="1" applyFont="1" applyFill="1" applyBorder="1" applyAlignment="1">
      <alignment vertical="center" wrapText="1"/>
    </xf>
    <xf numFmtId="49" fontId="38" fillId="23" borderId="8" xfId="0" applyNumberFormat="1" applyFont="1" applyFill="1" applyBorder="1" applyAlignment="1">
      <alignment vertical="center" wrapText="1"/>
    </xf>
    <xf numFmtId="0" fontId="36" fillId="0" borderId="14" xfId="0" applyFont="1" applyBorder="1" applyAlignment="1">
      <alignment horizontal="left" vertical="center" wrapText="1"/>
    </xf>
    <xf numFmtId="14" fontId="38" fillId="26" borderId="8" xfId="0" applyNumberFormat="1" applyFont="1" applyFill="1" applyBorder="1" applyAlignment="1">
      <alignment horizontal="left" vertical="center" wrapText="1"/>
    </xf>
    <xf numFmtId="49" fontId="38" fillId="23" borderId="8" xfId="0" applyNumberFormat="1" applyFont="1" applyFill="1" applyBorder="1" applyAlignment="1">
      <alignment horizontal="left" vertical="center" wrapText="1"/>
    </xf>
    <xf numFmtId="49" fontId="38" fillId="23" borderId="6" xfId="0" applyNumberFormat="1" applyFont="1" applyFill="1" applyBorder="1" applyAlignment="1">
      <alignment horizontal="left" vertical="center" wrapText="1"/>
    </xf>
    <xf numFmtId="0" fontId="40" fillId="12" borderId="0" xfId="0" applyFont="1" applyFill="1"/>
    <xf numFmtId="0" fontId="40" fillId="12" borderId="0" xfId="0" applyFont="1" applyFill="1" applyAlignment="1"/>
    <xf numFmtId="0" fontId="2" fillId="0" borderId="0" xfId="0" applyFont="1" applyAlignment="1">
      <alignment horizontal="left" vertical="top" wrapText="1"/>
    </xf>
    <xf numFmtId="0" fontId="2" fillId="0" borderId="0" xfId="0" applyFont="1" applyAlignment="1">
      <alignment vertical="center"/>
    </xf>
  </cellXfs>
  <cellStyles count="4">
    <cellStyle name="Hyperlink" xfId="3" xr:uid="{624D5FEC-0F65-AC47-BFC8-84DBB6DE78E8}"/>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sz="2000"/>
              <a:t>Profit total = Profit medium + profit évolutive en utilisant l'app (en </a:t>
            </a:r>
            <a:r>
              <a:rPr lang="en-US" sz="2000" b="1" i="0" u="none" strike="noStrike" baseline="0">
                <a:effectLst/>
              </a:rPr>
              <a:t>€</a:t>
            </a:r>
            <a:r>
              <a:rPr lang="en-US" sz="2000" b="1" i="0" u="none" strike="noStrike" baseline="0">
                <a:effectLst>
                  <a:outerShdw blurRad="50800" dist="38100" dir="5400000" algn="t" rotWithShape="0">
                    <a:prstClr val="black">
                      <a:alpha val="40000"/>
                    </a:prstClr>
                  </a:outerShdw>
                </a:effectLst>
              </a:rPr>
              <a:t>)</a:t>
            </a:r>
            <a:endParaRPr lang="fr-FR"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'dimensionnement - chiffrage'!$B$9:$B$13</c:f>
              <c:numCache>
                <c:formatCode>General</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0-FE6E-954F-9744-E8A5F96E80D4}"/>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'dimensionnement - chiffrage'!$D$9:$D$13</c:f>
              <c:numCache>
                <c:formatCode>General</c:formatCode>
                <c:ptCount val="5"/>
                <c:pt idx="0">
                  <c:v>45000</c:v>
                </c:pt>
                <c:pt idx="1">
                  <c:v>75000</c:v>
                </c:pt>
                <c:pt idx="2">
                  <c:v>135000</c:v>
                </c:pt>
                <c:pt idx="3">
                  <c:v>180000</c:v>
                </c:pt>
                <c:pt idx="4">
                  <c:v>225000</c:v>
                </c:pt>
              </c:numCache>
            </c:numRef>
          </c:val>
          <c:extLst>
            <c:ext xmlns:c16="http://schemas.microsoft.com/office/drawing/2014/chart" uri="{C3380CC4-5D6E-409C-BE32-E72D297353CC}">
              <c16:uniqueId val="{00000001-FE6E-954F-9744-E8A5F96E80D4}"/>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3.1065843149487467E-3"/>
                  <c:y val="-5.7170930277574618E-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manualLayout>
                      <c:w val="0.10010031087369088"/>
                      <c:h val="7.2378397731409472E-2"/>
                    </c:manualLayout>
                  </c15:layout>
                </c:ext>
                <c:ext xmlns:c16="http://schemas.microsoft.com/office/drawing/2014/chart" uri="{C3380CC4-5D6E-409C-BE32-E72D297353CC}">
                  <c16:uniqueId val="{00000000-4D9F-7646-B924-34575E2A7CEC}"/>
                </c:ext>
              </c:extLst>
            </c:dLbl>
            <c:dLbl>
              <c:idx val="1"/>
              <c:layout>
                <c:manualLayout>
                  <c:x val="1.2426337259794531E-3"/>
                  <c:y val="-5.7170930277574618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E6E-954F-9744-E8A5F96E80D4}"/>
                </c:ext>
              </c:extLst>
            </c:dLbl>
            <c:dLbl>
              <c:idx val="2"/>
              <c:layout>
                <c:manualLayout>
                  <c:x val="3.727901177938496E-3"/>
                  <c:y val="-4.954813957389800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E6E-954F-9744-E8A5F96E80D4}"/>
                </c:ext>
              </c:extLst>
            </c:dLbl>
            <c:dLbl>
              <c:idx val="3"/>
              <c:layout>
                <c:manualLayout>
                  <c:x val="1.2426337259795897E-3"/>
                  <c:y val="-4.954813957389800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FE6E-954F-9744-E8A5F96E80D4}"/>
                </c:ext>
              </c:extLst>
            </c:dLbl>
            <c:dLbl>
              <c:idx val="4"/>
              <c:layout>
                <c:manualLayout>
                  <c:x val="2.4852674519589973E-3"/>
                  <c:y val="-5.145383724981715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FE6E-954F-9744-E8A5F96E8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'dimensionnement - chiffrage'!$C$9:$C$13</c:f>
              <c:numCache>
                <c:formatCode>0%</c:formatCode>
                <c:ptCount val="5"/>
                <c:pt idx="0">
                  <c:v>0.15</c:v>
                </c:pt>
                <c:pt idx="1">
                  <c:v>0.25</c:v>
                </c:pt>
                <c:pt idx="2">
                  <c:v>0.45</c:v>
                </c:pt>
                <c:pt idx="3">
                  <c:v>0.6</c:v>
                </c:pt>
                <c:pt idx="4">
                  <c:v>0.75</c:v>
                </c:pt>
              </c:numCache>
            </c:numRef>
          </c:val>
          <c:extLst>
            <c:ext xmlns:c16="http://schemas.microsoft.com/office/drawing/2014/chart" uri="{C3380CC4-5D6E-409C-BE32-E72D297353CC}">
              <c16:uniqueId val="{00000041-FE6E-954F-9744-E8A5F96E80D4}"/>
            </c:ext>
          </c:extLst>
        </c:ser>
        <c:dLbls>
          <c:dLblPos val="ctr"/>
          <c:showLegendKey val="0"/>
          <c:showVal val="1"/>
          <c:showCatName val="0"/>
          <c:showSerName val="0"/>
          <c:showPercent val="0"/>
          <c:showBubbleSize val="0"/>
        </c:dLbls>
        <c:gapWidth val="150"/>
        <c:overlap val="100"/>
        <c:axId val="159438832"/>
        <c:axId val="203518160"/>
      </c:barChart>
      <c:catAx>
        <c:axId val="15943883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fr-FR"/>
          </a:p>
        </c:txPr>
        <c:crossAx val="203518160"/>
        <c:crosses val="autoZero"/>
        <c:auto val="1"/>
        <c:lblAlgn val="ctr"/>
        <c:lblOffset val="100"/>
        <c:noMultiLvlLbl val="0"/>
      </c:catAx>
      <c:valAx>
        <c:axId val="203518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fr-FR"/>
          </a:p>
        </c:txPr>
        <c:crossAx val="15943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cap="none" spc="50" baseline="0">
                <a:solidFill>
                  <a:schemeClr val="lt1">
                    <a:lumMod val="85000"/>
                  </a:schemeClr>
                </a:solidFill>
                <a:latin typeface="+mn-lt"/>
                <a:ea typeface="+mn-ea"/>
                <a:cs typeface="+mn-cs"/>
              </a:defRPr>
            </a:pPr>
            <a:r>
              <a:rPr lang="en-US" sz="3200"/>
              <a:t>Criticité du risque</a:t>
            </a:r>
          </a:p>
        </c:rich>
      </c:tx>
      <c:overlay val="0"/>
      <c:spPr>
        <a:noFill/>
        <a:ln>
          <a:noFill/>
        </a:ln>
        <a:effectLst/>
      </c:spPr>
      <c:txPr>
        <a:bodyPr rot="0" spcFirstLastPara="1" vertOverflow="ellipsis" vert="horz" wrap="square" anchor="ctr" anchorCtr="1"/>
        <a:lstStyle/>
        <a:p>
          <a:pPr>
            <a:defRPr sz="3200" b="0" i="0" u="none" strike="noStrike" kern="1200" cap="none" spc="50" baseline="0">
              <a:solidFill>
                <a:schemeClr val="lt1">
                  <a:lumMod val="85000"/>
                </a:schemeClr>
              </a:solidFill>
              <a:latin typeface="+mn-lt"/>
              <a:ea typeface="+mn-ea"/>
              <a:cs typeface="+mn-cs"/>
            </a:defRPr>
          </a:pPr>
          <a:endParaRPr lang="fr-FR"/>
        </a:p>
      </c:txPr>
    </c:title>
    <c:autoTitleDeleted val="0"/>
    <c:plotArea>
      <c:layout/>
      <c:radarChart>
        <c:radarStyle val="marker"/>
        <c:varyColors val="0"/>
        <c:ser>
          <c:idx val="0"/>
          <c:order val="0"/>
          <c:tx>
            <c:strRef>
              <c:f>'identif eval Risques'!$O$1</c:f>
              <c:strCache>
                <c:ptCount val="1"/>
                <c:pt idx="0">
                  <c:v>Moyenne</c:v>
                </c:pt>
              </c:strCache>
            </c:strRef>
          </c:tx>
          <c:spPr>
            <a:ln w="63500" cap="rnd">
              <a:solidFill>
                <a:schemeClr val="accent1"/>
              </a:solidFill>
            </a:ln>
            <a:effectLst>
              <a:softEdge rad="0"/>
            </a:effectLst>
          </c:spPr>
          <c:marker>
            <c:symbol val="circle"/>
            <c:size val="11"/>
            <c:spPr>
              <a:solidFill>
                <a:schemeClr val="accent2">
                  <a:lumMod val="75000"/>
                </a:schemeClr>
              </a:solidFill>
              <a:ln w="53975">
                <a:noFill/>
                <a:headEnd type="oval"/>
                <a:tailEnd type="oval"/>
              </a:ln>
              <a:effectLst>
                <a:softEdge rad="0"/>
              </a:effectLst>
            </c:spPr>
          </c:marker>
          <c:cat>
            <c:strRef>
              <c:f>'identif eval Risques'!$D$2:$D$20</c:f>
              <c:strCache>
                <c:ptCount val="19"/>
                <c:pt idx="0">
                  <c:v>Mauvaise périmètre</c:v>
                </c:pt>
                <c:pt idx="1">
                  <c:v>Boudet dépassé</c:v>
                </c:pt>
                <c:pt idx="2">
                  <c:v>Modification du deadline impossible</c:v>
                </c:pt>
                <c:pt idx="3">
                  <c:v>Dépassement du délivrance</c:v>
                </c:pt>
                <c:pt idx="4">
                  <c:v>Ralentissement</c:v>
                </c:pt>
                <c:pt idx="5">
                  <c:v>Défaut du control</c:v>
                </c:pt>
                <c:pt idx="6">
                  <c:v>Pilotage fariné</c:v>
                </c:pt>
                <c:pt idx="7">
                  <c:v>Mauvaise validateur</c:v>
                </c:pt>
                <c:pt idx="8">
                  <c:v>Délais de validation</c:v>
                </c:pt>
                <c:pt idx="9">
                  <c:v>Identification du vêtements</c:v>
                </c:pt>
                <c:pt idx="10">
                  <c:v>Donnés cohérente introuvable</c:v>
                </c:pt>
                <c:pt idx="11">
                  <c:v>Intégration d'application</c:v>
                </c:pt>
                <c:pt idx="12">
                  <c:v>Recommandation du vêtements</c:v>
                </c:pt>
                <c:pt idx="13">
                  <c:v>Absence de référence</c:v>
                </c:pt>
                <c:pt idx="14">
                  <c:v>Mauvaise produit</c:v>
                </c:pt>
                <c:pt idx="15">
                  <c:v>Mauvaise compréhension</c:v>
                </c:pt>
                <c:pt idx="16">
                  <c:v>Equipe conflictuel</c:v>
                </c:pt>
                <c:pt idx="17">
                  <c:v>Mauvaise perception du résultat</c:v>
                </c:pt>
                <c:pt idx="18">
                  <c:v>Fuite des données</c:v>
                </c:pt>
              </c:strCache>
            </c:strRef>
          </c:cat>
          <c:val>
            <c:numRef>
              <c:f>'identif eval Risques'!$O$2:$O$20</c:f>
              <c:numCache>
                <c:formatCode>0.0</c:formatCode>
                <c:ptCount val="19"/>
                <c:pt idx="0">
                  <c:v>3</c:v>
                </c:pt>
                <c:pt idx="1">
                  <c:v>2</c:v>
                </c:pt>
                <c:pt idx="2">
                  <c:v>2.5</c:v>
                </c:pt>
                <c:pt idx="3">
                  <c:v>3</c:v>
                </c:pt>
                <c:pt idx="4">
                  <c:v>2</c:v>
                </c:pt>
                <c:pt idx="5">
                  <c:v>2</c:v>
                </c:pt>
                <c:pt idx="6">
                  <c:v>2</c:v>
                </c:pt>
                <c:pt idx="7">
                  <c:v>2</c:v>
                </c:pt>
                <c:pt idx="8">
                  <c:v>2</c:v>
                </c:pt>
                <c:pt idx="9">
                  <c:v>4</c:v>
                </c:pt>
                <c:pt idx="10">
                  <c:v>4.5</c:v>
                </c:pt>
                <c:pt idx="11">
                  <c:v>2.5</c:v>
                </c:pt>
                <c:pt idx="12">
                  <c:v>4</c:v>
                </c:pt>
                <c:pt idx="13">
                  <c:v>3</c:v>
                </c:pt>
                <c:pt idx="14">
                  <c:v>2</c:v>
                </c:pt>
                <c:pt idx="15">
                  <c:v>2</c:v>
                </c:pt>
                <c:pt idx="16">
                  <c:v>1.5</c:v>
                </c:pt>
                <c:pt idx="17">
                  <c:v>3</c:v>
                </c:pt>
                <c:pt idx="18">
                  <c:v>3.5</c:v>
                </c:pt>
              </c:numCache>
            </c:numRef>
          </c:val>
          <c:extLst>
            <c:ext xmlns:c16="http://schemas.microsoft.com/office/drawing/2014/chart" uri="{C3380CC4-5D6E-409C-BE32-E72D297353CC}">
              <c16:uniqueId val="{00000000-100B-7648-9147-550F45423A4D}"/>
            </c:ext>
          </c:extLst>
        </c:ser>
        <c:dLbls>
          <c:showLegendKey val="0"/>
          <c:showVal val="0"/>
          <c:showCatName val="0"/>
          <c:showSerName val="0"/>
          <c:showPercent val="0"/>
          <c:showBubbleSize val="0"/>
        </c:dLbls>
        <c:axId val="278174224"/>
        <c:axId val="278386160"/>
      </c:radarChart>
      <c:catAx>
        <c:axId val="278174224"/>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accent1">
                    <a:lumMod val="40000"/>
                    <a:lumOff val="60000"/>
                  </a:schemeClr>
                </a:solidFill>
                <a:latin typeface="+mn-lt"/>
                <a:ea typeface="+mn-ea"/>
                <a:cs typeface="+mn-cs"/>
              </a:defRPr>
            </a:pPr>
            <a:endParaRPr lang="fr-FR"/>
          </a:p>
        </c:txPr>
        <c:crossAx val="278386160"/>
        <c:crosses val="autoZero"/>
        <c:auto val="1"/>
        <c:lblAlgn val="ctr"/>
        <c:lblOffset val="100"/>
        <c:noMultiLvlLbl val="0"/>
      </c:catAx>
      <c:valAx>
        <c:axId val="278386160"/>
        <c:scaling>
          <c:orientation val="minMax"/>
          <c:max val="5"/>
        </c:scaling>
        <c:delete val="0"/>
        <c:axPos val="l"/>
        <c:majorGridlines>
          <c:spPr>
            <a:ln w="9525" cap="flat" cmpd="sng" algn="ctr">
              <a:solidFill>
                <a:schemeClr val="lt1">
                  <a:alpha val="2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accent2">
                    <a:lumMod val="75000"/>
                  </a:schemeClr>
                </a:solidFill>
                <a:latin typeface="+mn-lt"/>
                <a:ea typeface="+mn-ea"/>
                <a:cs typeface="+mn-cs"/>
              </a:defRPr>
            </a:pPr>
            <a:endParaRPr lang="fr-FR"/>
          </a:p>
        </c:txPr>
        <c:crossAx val="27817422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1707297</xdr:colOff>
      <xdr:row>17</xdr:row>
      <xdr:rowOff>78557</xdr:rowOff>
    </xdr:from>
    <xdr:to>
      <xdr:col>3</xdr:col>
      <xdr:colOff>1702061</xdr:colOff>
      <xdr:row>49</xdr:row>
      <xdr:rowOff>0</xdr:rowOff>
    </xdr:to>
    <xdr:graphicFrame macro="">
      <xdr:nvGraphicFramePr>
        <xdr:cNvPr id="5" name="Graphique 4">
          <a:extLst>
            <a:ext uri="{FF2B5EF4-FFF2-40B4-BE49-F238E27FC236}">
              <a16:creationId xmlns:a16="http://schemas.microsoft.com/office/drawing/2014/main" id="{69CB0FD0-ACFC-9EC7-C054-D91ACE129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4445000</xdr:colOff>
      <xdr:row>26</xdr:row>
      <xdr:rowOff>18276</xdr:rowOff>
    </xdr:from>
    <xdr:to>
      <xdr:col>7</xdr:col>
      <xdr:colOff>698500</xdr:colOff>
      <xdr:row>69</xdr:row>
      <xdr:rowOff>63499</xdr:rowOff>
    </xdr:to>
    <xdr:graphicFrame macro="">
      <xdr:nvGraphicFramePr>
        <xdr:cNvPr id="5" name="Graphique 4">
          <a:extLst>
            <a:ext uri="{FF2B5EF4-FFF2-40B4-BE49-F238E27FC236}">
              <a16:creationId xmlns:a16="http://schemas.microsoft.com/office/drawing/2014/main" id="{34BACBB6-6E55-BE61-ED7C-2A269903E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zure.microsoft.com/fr-fr/pricing/calculato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mailto:sarl@gmail.com" TargetMode="External"/><Relationship Id="rId7" Type="http://schemas.openxmlformats.org/officeDocument/2006/relationships/comments" Target="../comments1.xml"/><Relationship Id="rId2" Type="http://schemas.openxmlformats.org/officeDocument/2006/relationships/hyperlink" Target="mailto:0909@gmail.com" TargetMode="External"/><Relationship Id="rId1" Type="http://schemas.openxmlformats.org/officeDocument/2006/relationships/hyperlink" Target="mailto:0606@gmail.com" TargetMode="External"/><Relationship Id="rId6" Type="http://schemas.openxmlformats.org/officeDocument/2006/relationships/vmlDrawing" Target="../drawings/vmlDrawing1.vml"/><Relationship Id="rId5" Type="http://schemas.openxmlformats.org/officeDocument/2006/relationships/hyperlink" Target="mailto:exemple2@gmail.com" TargetMode="External"/><Relationship Id="rId4" Type="http://schemas.openxmlformats.org/officeDocument/2006/relationships/hyperlink" Target="mailto:exemple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8D4C0-39E1-894F-AB5A-5CAFDD968C2B}">
  <dimension ref="A1:S32"/>
  <sheetViews>
    <sheetView tabSelected="1" workbookViewId="0">
      <selection activeCell="M41" sqref="M41"/>
    </sheetView>
  </sheetViews>
  <sheetFormatPr baseColWidth="10" defaultRowHeight="16"/>
  <cols>
    <col min="1" max="1" width="48.6640625" customWidth="1"/>
    <col min="2" max="2" width="91.1640625" customWidth="1"/>
    <col min="3" max="4" width="18.33203125" customWidth="1"/>
    <col min="17" max="17" width="43.33203125" customWidth="1"/>
    <col min="18" max="18" width="29.1640625" customWidth="1"/>
    <col min="19" max="19" width="14.6640625" bestFit="1" customWidth="1"/>
  </cols>
  <sheetData>
    <row r="1" spans="1:19" ht="29">
      <c r="A1" s="8" t="s">
        <v>1</v>
      </c>
      <c r="B1" s="8" t="s">
        <v>14</v>
      </c>
      <c r="C1" s="19" t="s">
        <v>15</v>
      </c>
      <c r="D1" s="20" t="s">
        <v>16</v>
      </c>
      <c r="E1" s="20" t="s">
        <v>17</v>
      </c>
      <c r="F1" s="20" t="s">
        <v>18</v>
      </c>
      <c r="G1" s="20" t="s">
        <v>19</v>
      </c>
      <c r="H1" s="20" t="s">
        <v>20</v>
      </c>
      <c r="I1" s="20" t="s">
        <v>21</v>
      </c>
      <c r="J1" s="20" t="s">
        <v>22</v>
      </c>
      <c r="K1" s="20" t="s">
        <v>23</v>
      </c>
      <c r="L1" s="20" t="s">
        <v>24</v>
      </c>
      <c r="M1" s="20" t="s">
        <v>25</v>
      </c>
      <c r="N1" s="20" t="s">
        <v>26</v>
      </c>
      <c r="O1" s="20" t="s">
        <v>27</v>
      </c>
      <c r="P1" s="20" t="s">
        <v>28</v>
      </c>
      <c r="Q1" s="8" t="s">
        <v>30</v>
      </c>
      <c r="R1" s="8" t="s">
        <v>35</v>
      </c>
      <c r="S1" s="8" t="s">
        <v>33</v>
      </c>
    </row>
    <row r="2" spans="1:19" ht="20">
      <c r="A2" s="7" t="s">
        <v>2</v>
      </c>
      <c r="B2" s="1" t="s">
        <v>6</v>
      </c>
      <c r="C2" s="11">
        <v>35</v>
      </c>
      <c r="D2" s="11">
        <v>35</v>
      </c>
      <c r="E2" s="11">
        <v>35</v>
      </c>
      <c r="F2" s="11">
        <v>15</v>
      </c>
      <c r="G2" s="11">
        <v>15</v>
      </c>
      <c r="H2" s="11">
        <v>15</v>
      </c>
      <c r="I2" s="11">
        <v>15</v>
      </c>
      <c r="J2" s="11">
        <v>10</v>
      </c>
      <c r="K2" s="11">
        <v>10</v>
      </c>
      <c r="L2" s="11">
        <v>10</v>
      </c>
      <c r="M2" s="11">
        <v>10</v>
      </c>
      <c r="N2" s="11">
        <v>10</v>
      </c>
      <c r="O2" s="11">
        <v>10</v>
      </c>
      <c r="P2" s="11">
        <v>10</v>
      </c>
      <c r="Q2" s="2">
        <f>SUM(C2:P2)</f>
        <v>235</v>
      </c>
      <c r="R2" s="1">
        <v>22.75</v>
      </c>
      <c r="S2" s="2">
        <f>Q2*R2</f>
        <v>5346.25</v>
      </c>
    </row>
    <row r="3" spans="1:19" ht="44">
      <c r="A3" s="7" t="s">
        <v>38</v>
      </c>
      <c r="B3" s="6" t="s">
        <v>9</v>
      </c>
      <c r="C3" s="10"/>
      <c r="D3" s="13">
        <v>10</v>
      </c>
      <c r="E3" s="13">
        <v>10</v>
      </c>
      <c r="F3" s="13">
        <v>10</v>
      </c>
      <c r="G3" s="13">
        <v>10</v>
      </c>
      <c r="H3" s="13">
        <v>10</v>
      </c>
      <c r="I3" s="13">
        <v>10</v>
      </c>
      <c r="J3" s="13">
        <v>5</v>
      </c>
      <c r="K3" s="13">
        <v>5</v>
      </c>
      <c r="L3" s="13">
        <v>5</v>
      </c>
      <c r="M3" s="13">
        <v>5</v>
      </c>
      <c r="N3" s="13">
        <v>5</v>
      </c>
      <c r="O3" s="13">
        <v>2</v>
      </c>
      <c r="P3" s="13">
        <v>2</v>
      </c>
      <c r="Q3" s="2">
        <f t="shared" ref="Q3:Q10" si="0">SUM(C3:P3)</f>
        <v>89</v>
      </c>
      <c r="R3" s="21">
        <v>28.85</v>
      </c>
      <c r="S3" s="2">
        <f t="shared" ref="S3:S10" si="1">Q3*R3</f>
        <v>2567.65</v>
      </c>
    </row>
    <row r="4" spans="1:19" ht="42">
      <c r="A4" s="7" t="s">
        <v>29</v>
      </c>
      <c r="B4" s="3" t="s">
        <v>7</v>
      </c>
      <c r="C4" s="9"/>
      <c r="D4" s="12">
        <v>35</v>
      </c>
      <c r="E4" s="12">
        <v>35</v>
      </c>
      <c r="F4" s="12">
        <v>35</v>
      </c>
      <c r="G4" s="12">
        <v>35</v>
      </c>
      <c r="H4" s="12">
        <v>15</v>
      </c>
      <c r="I4" s="12">
        <v>15</v>
      </c>
      <c r="J4" s="12">
        <v>15</v>
      </c>
      <c r="K4" s="12">
        <v>15</v>
      </c>
      <c r="L4" s="12">
        <v>15</v>
      </c>
      <c r="M4" s="12">
        <v>15</v>
      </c>
      <c r="N4" s="12">
        <v>15</v>
      </c>
      <c r="O4" s="12">
        <v>15</v>
      </c>
      <c r="P4" s="12">
        <v>15</v>
      </c>
      <c r="Q4" s="2">
        <f t="shared" si="0"/>
        <v>275</v>
      </c>
      <c r="R4" s="1">
        <v>25.91</v>
      </c>
      <c r="S4" s="2">
        <f t="shared" si="1"/>
        <v>7125.25</v>
      </c>
    </row>
    <row r="5" spans="1:19" ht="42">
      <c r="A5" s="7" t="s">
        <v>34</v>
      </c>
      <c r="B5" s="4" t="s">
        <v>5</v>
      </c>
      <c r="M5" s="23"/>
      <c r="N5" s="14">
        <v>35</v>
      </c>
      <c r="O5" s="14">
        <v>35</v>
      </c>
      <c r="P5" s="14">
        <v>35</v>
      </c>
      <c r="Q5" s="2">
        <f t="shared" si="0"/>
        <v>105</v>
      </c>
      <c r="R5" s="21">
        <v>21.43</v>
      </c>
      <c r="S5" s="2">
        <f t="shared" si="1"/>
        <v>2250.15</v>
      </c>
    </row>
    <row r="6" spans="1:19" ht="21">
      <c r="A6" s="7" t="s">
        <v>31</v>
      </c>
      <c r="B6" s="3" t="s">
        <v>8</v>
      </c>
      <c r="L6" s="23"/>
      <c r="M6" s="15">
        <v>15</v>
      </c>
      <c r="N6" s="15">
        <v>15</v>
      </c>
      <c r="O6" s="15">
        <v>15</v>
      </c>
      <c r="P6" s="15">
        <v>15</v>
      </c>
      <c r="Q6" s="2">
        <f t="shared" si="0"/>
        <v>60</v>
      </c>
      <c r="R6" s="21">
        <v>24.18</v>
      </c>
      <c r="S6" s="2">
        <f t="shared" si="1"/>
        <v>1450.8</v>
      </c>
    </row>
    <row r="7" spans="1:19" ht="42">
      <c r="A7" s="7" t="s">
        <v>32</v>
      </c>
      <c r="B7" s="3" t="s">
        <v>10</v>
      </c>
      <c r="H7" s="22"/>
      <c r="I7" s="22"/>
      <c r="J7" s="16">
        <v>35</v>
      </c>
      <c r="K7" s="16">
        <v>35</v>
      </c>
      <c r="L7" s="16">
        <v>35</v>
      </c>
      <c r="M7" s="16">
        <v>35</v>
      </c>
      <c r="N7" s="16">
        <v>35</v>
      </c>
      <c r="O7" s="16">
        <v>35</v>
      </c>
      <c r="P7" s="16">
        <v>35</v>
      </c>
      <c r="Q7" s="2">
        <f t="shared" si="0"/>
        <v>245</v>
      </c>
      <c r="R7" s="21">
        <v>24.73</v>
      </c>
      <c r="S7" s="2">
        <f t="shared" si="1"/>
        <v>6058.85</v>
      </c>
    </row>
    <row r="8" spans="1:19" ht="42">
      <c r="A8" s="7" t="s">
        <v>3</v>
      </c>
      <c r="B8" s="3" t="s">
        <v>11</v>
      </c>
      <c r="H8" s="16">
        <v>35</v>
      </c>
      <c r="I8" s="16">
        <v>35</v>
      </c>
      <c r="J8" s="16">
        <v>20</v>
      </c>
      <c r="K8" s="16">
        <v>20</v>
      </c>
      <c r="L8" s="16">
        <v>20</v>
      </c>
      <c r="M8" s="16">
        <v>20</v>
      </c>
      <c r="N8" s="16">
        <v>20</v>
      </c>
      <c r="O8" s="16">
        <v>20</v>
      </c>
      <c r="P8" s="16">
        <v>20</v>
      </c>
      <c r="Q8" s="2">
        <f t="shared" si="0"/>
        <v>210</v>
      </c>
      <c r="R8" s="21">
        <v>24.73</v>
      </c>
      <c r="S8" s="2">
        <f t="shared" si="1"/>
        <v>5193.3</v>
      </c>
    </row>
    <row r="9" spans="1:19" ht="42">
      <c r="A9" s="7" t="s">
        <v>0</v>
      </c>
      <c r="B9" s="3" t="s">
        <v>12</v>
      </c>
      <c r="H9" s="17">
        <v>35</v>
      </c>
      <c r="I9" s="17">
        <v>35</v>
      </c>
      <c r="J9" s="17">
        <v>35</v>
      </c>
      <c r="K9" s="17">
        <v>15</v>
      </c>
      <c r="L9" s="17">
        <v>15</v>
      </c>
      <c r="M9" s="17">
        <v>15</v>
      </c>
      <c r="N9" s="17">
        <v>15</v>
      </c>
      <c r="O9" s="17">
        <v>15</v>
      </c>
      <c r="P9" s="17">
        <v>15</v>
      </c>
      <c r="Q9" s="2">
        <f t="shared" si="0"/>
        <v>195</v>
      </c>
      <c r="R9" s="2">
        <v>23.08</v>
      </c>
      <c r="S9" s="2">
        <f t="shared" si="1"/>
        <v>4500.5999999999995</v>
      </c>
    </row>
    <row r="10" spans="1:19" ht="63">
      <c r="A10" s="7" t="s">
        <v>4</v>
      </c>
      <c r="B10" s="3" t="s">
        <v>13</v>
      </c>
      <c r="D10" s="18">
        <v>10</v>
      </c>
      <c r="E10" s="18">
        <v>10</v>
      </c>
      <c r="F10" s="18">
        <v>10</v>
      </c>
      <c r="G10" s="18">
        <v>10</v>
      </c>
      <c r="H10" s="18">
        <v>10</v>
      </c>
      <c r="I10" s="18">
        <v>10</v>
      </c>
      <c r="J10" s="18">
        <v>10</v>
      </c>
      <c r="K10" s="18">
        <v>10</v>
      </c>
      <c r="L10" s="18">
        <v>10</v>
      </c>
      <c r="M10" s="18">
        <v>10</v>
      </c>
      <c r="N10" s="18">
        <v>10</v>
      </c>
      <c r="O10" s="18">
        <v>10</v>
      </c>
      <c r="P10" s="18">
        <v>10</v>
      </c>
      <c r="Q10" s="2">
        <f t="shared" si="0"/>
        <v>130</v>
      </c>
      <c r="R10" s="21">
        <v>27.47</v>
      </c>
      <c r="S10" s="2">
        <f t="shared" si="1"/>
        <v>3571.1</v>
      </c>
    </row>
    <row r="11" spans="1:19" ht="29">
      <c r="R11" s="8" t="s">
        <v>33</v>
      </c>
      <c r="S11" s="2">
        <f>SUM(S2:S10)</f>
        <v>38063.949999999997</v>
      </c>
    </row>
    <row r="13" spans="1:19" ht="20">
      <c r="A13" s="24" t="s">
        <v>37</v>
      </c>
      <c r="B13" s="24" t="s">
        <v>36</v>
      </c>
    </row>
    <row r="23" spans="1:18" ht="29">
      <c r="B23" s="8" t="s">
        <v>41</v>
      </c>
      <c r="C23" s="8" t="s">
        <v>43</v>
      </c>
    </row>
    <row r="24" spans="1:18" ht="21">
      <c r="A24" s="25" t="s">
        <v>40</v>
      </c>
      <c r="B24" s="5">
        <v>90</v>
      </c>
      <c r="C24" s="2">
        <f>B24*4</f>
        <v>360</v>
      </c>
    </row>
    <row r="25" spans="1:18" ht="21">
      <c r="A25" s="25" t="s">
        <v>39</v>
      </c>
      <c r="B25" s="5">
        <v>380</v>
      </c>
      <c r="C25" s="2">
        <f>B25*4</f>
        <v>1520</v>
      </c>
    </row>
    <row r="26" spans="1:18" ht="20">
      <c r="A26" s="25" t="s">
        <v>42</v>
      </c>
      <c r="B26" s="25">
        <v>98</v>
      </c>
      <c r="C26" s="2">
        <f>B26*4</f>
        <v>392</v>
      </c>
    </row>
    <row r="27" spans="1:18" ht="29">
      <c r="B27" s="8" t="s">
        <v>43</v>
      </c>
      <c r="C27" s="2">
        <f>SUM(C24:C26)</f>
        <v>2272</v>
      </c>
    </row>
    <row r="28" spans="1:18" ht="47">
      <c r="Q28" s="26" t="s">
        <v>44</v>
      </c>
      <c r="R28" s="26">
        <f>SUM(S11,C27)</f>
        <v>40335.949999999997</v>
      </c>
    </row>
    <row r="32" spans="1:18" ht="20">
      <c r="A32" s="24" t="s">
        <v>37</v>
      </c>
      <c r="B32" s="68" t="s">
        <v>123</v>
      </c>
    </row>
  </sheetData>
  <hyperlinks>
    <hyperlink ref="B32" r:id="rId1" xr:uid="{52A6C617-ADE7-9846-ACC4-D650009615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F88D-11A6-BC4B-A6F6-E643138EEAD7}">
  <dimension ref="A1:I23"/>
  <sheetViews>
    <sheetView zoomScale="97" workbookViewId="0">
      <selection activeCell="A10" sqref="A10"/>
    </sheetView>
  </sheetViews>
  <sheetFormatPr baseColWidth="10" defaultRowHeight="16"/>
  <cols>
    <col min="1" max="1" width="46.33203125" customWidth="1"/>
    <col min="2" max="2" width="43.33203125" customWidth="1"/>
    <col min="3" max="3" width="44.5" customWidth="1"/>
    <col min="4" max="4" width="39.6640625" customWidth="1"/>
    <col min="5" max="5" width="36.1640625" customWidth="1"/>
    <col min="6" max="6" width="32.1640625" customWidth="1"/>
    <col min="7" max="7" width="68.5" customWidth="1"/>
    <col min="8" max="8" width="37.5" customWidth="1"/>
    <col min="9" max="9" width="39.83203125" customWidth="1"/>
  </cols>
  <sheetData>
    <row r="1" spans="1:9" ht="29">
      <c r="A1" s="27" t="s">
        <v>45</v>
      </c>
      <c r="B1" s="27"/>
      <c r="C1" s="28">
        <f>40335.95</f>
        <v>40335.949999999997</v>
      </c>
    </row>
    <row r="4" spans="1:9" ht="29">
      <c r="A4" s="28" t="s">
        <v>337</v>
      </c>
      <c r="B4" s="28"/>
      <c r="C4" s="28">
        <f>C1/5</f>
        <v>8067.19</v>
      </c>
    </row>
    <row r="6" spans="1:9" ht="29">
      <c r="A6" s="28" t="s">
        <v>46</v>
      </c>
      <c r="B6" s="28"/>
      <c r="C6" s="28">
        <v>300000</v>
      </c>
      <c r="D6" s="28"/>
      <c r="E6" s="28"/>
      <c r="F6" s="28"/>
      <c r="G6" s="28"/>
      <c r="H6" s="28"/>
      <c r="I6" s="28"/>
    </row>
    <row r="8" spans="1:9" ht="63">
      <c r="A8" s="32" t="s">
        <v>47</v>
      </c>
      <c r="B8" s="32" t="s">
        <v>48</v>
      </c>
      <c r="C8" s="32" t="s">
        <v>338</v>
      </c>
      <c r="D8" s="32" t="s">
        <v>339</v>
      </c>
      <c r="E8" s="33" t="s">
        <v>340</v>
      </c>
      <c r="F8" s="32" t="s">
        <v>341</v>
      </c>
      <c r="G8" s="32" t="s">
        <v>342</v>
      </c>
      <c r="H8" s="32" t="s">
        <v>343</v>
      </c>
      <c r="I8" s="34" t="s">
        <v>344</v>
      </c>
    </row>
    <row r="9" spans="1:9" ht="20">
      <c r="A9" s="2" t="s">
        <v>345</v>
      </c>
      <c r="B9" s="2">
        <v>300000</v>
      </c>
      <c r="C9" s="29">
        <v>0.15</v>
      </c>
      <c r="D9" s="2">
        <f>B9*C9</f>
        <v>45000</v>
      </c>
      <c r="E9" s="2">
        <f>C4</f>
        <v>8067.19</v>
      </c>
      <c r="F9" s="2">
        <f>B9+D9</f>
        <v>345000</v>
      </c>
      <c r="G9" s="2">
        <f>F9-E9</f>
        <v>336932.81</v>
      </c>
      <c r="H9" s="30">
        <f t="shared" ref="H9:H14" si="0">G9/B9*100%</f>
        <v>1.1231093666666667</v>
      </c>
      <c r="I9" s="31">
        <f t="shared" ref="I9:I14" si="1">H9-1</f>
        <v>0.12310936666666672</v>
      </c>
    </row>
    <row r="10" spans="1:9" ht="20">
      <c r="A10" s="2" t="s">
        <v>349</v>
      </c>
      <c r="B10" s="2">
        <v>300000</v>
      </c>
      <c r="C10" s="29">
        <v>0.25</v>
      </c>
      <c r="D10" s="2">
        <f>B10*C10</f>
        <v>75000</v>
      </c>
      <c r="E10" s="2">
        <f>C4</f>
        <v>8067.19</v>
      </c>
      <c r="F10" s="2">
        <f>B10+D10</f>
        <v>375000</v>
      </c>
      <c r="G10" s="2">
        <f>F10-E10</f>
        <v>366932.81</v>
      </c>
      <c r="H10" s="30">
        <f t="shared" si="0"/>
        <v>1.2231093666666666</v>
      </c>
      <c r="I10" s="31">
        <f t="shared" si="1"/>
        <v>0.22310936666666659</v>
      </c>
    </row>
    <row r="11" spans="1:9" ht="20">
      <c r="A11" s="2" t="s">
        <v>348</v>
      </c>
      <c r="B11" s="2">
        <v>300000</v>
      </c>
      <c r="C11" s="29">
        <v>0.45</v>
      </c>
      <c r="D11" s="2">
        <f>B11*C11</f>
        <v>135000</v>
      </c>
      <c r="E11" s="2">
        <f>C4</f>
        <v>8067.19</v>
      </c>
      <c r="F11" s="2">
        <f>B11+D11</f>
        <v>435000</v>
      </c>
      <c r="G11" s="2">
        <f>F11-E11</f>
        <v>426932.81</v>
      </c>
      <c r="H11" s="30">
        <f t="shared" si="0"/>
        <v>1.4231093666666668</v>
      </c>
      <c r="I11" s="31">
        <f t="shared" si="1"/>
        <v>0.42310936666666676</v>
      </c>
    </row>
    <row r="12" spans="1:9" ht="20">
      <c r="A12" s="2" t="s">
        <v>347</v>
      </c>
      <c r="B12" s="2">
        <v>300000</v>
      </c>
      <c r="C12" s="29">
        <v>0.6</v>
      </c>
      <c r="D12" s="2">
        <f>B12*C12</f>
        <v>180000</v>
      </c>
      <c r="E12" s="2">
        <f>C4</f>
        <v>8067.19</v>
      </c>
      <c r="F12" s="2">
        <f>B12+D12</f>
        <v>480000</v>
      </c>
      <c r="G12" s="2">
        <f>F12-E12</f>
        <v>471932.81</v>
      </c>
      <c r="H12" s="30">
        <f t="shared" si="0"/>
        <v>1.5731093666666667</v>
      </c>
      <c r="I12" s="31">
        <f t="shared" si="1"/>
        <v>0.57310936666666668</v>
      </c>
    </row>
    <row r="13" spans="1:9" ht="20">
      <c r="A13" s="2" t="s">
        <v>346</v>
      </c>
      <c r="B13" s="2">
        <v>300000</v>
      </c>
      <c r="C13" s="29">
        <v>0.75</v>
      </c>
      <c r="D13" s="2">
        <f>B13*C13</f>
        <v>225000</v>
      </c>
      <c r="E13" s="2">
        <f>C4</f>
        <v>8067.19</v>
      </c>
      <c r="F13" s="2">
        <f>B13+D13</f>
        <v>525000</v>
      </c>
      <c r="G13" s="2">
        <f>F13-E13</f>
        <v>516932.81</v>
      </c>
      <c r="H13" s="30">
        <f t="shared" si="0"/>
        <v>1.7231093666666666</v>
      </c>
      <c r="I13" s="31">
        <f t="shared" si="1"/>
        <v>0.72310936666666659</v>
      </c>
    </row>
    <row r="14" spans="1:9" ht="20">
      <c r="A14" s="35" t="s">
        <v>44</v>
      </c>
      <c r="B14" s="35">
        <f t="shared" ref="B14:G14" si="2">SUM(B9:B13)</f>
        <v>1500000</v>
      </c>
      <c r="C14" s="36">
        <f t="shared" si="2"/>
        <v>2.2000000000000002</v>
      </c>
      <c r="D14" s="35">
        <f t="shared" si="2"/>
        <v>660000</v>
      </c>
      <c r="E14" s="35">
        <f t="shared" si="2"/>
        <v>40335.949999999997</v>
      </c>
      <c r="F14" s="35">
        <f t="shared" si="2"/>
        <v>2160000</v>
      </c>
      <c r="G14" s="35">
        <f t="shared" si="2"/>
        <v>2119664.0499999998</v>
      </c>
      <c r="H14" s="37">
        <f t="shared" si="0"/>
        <v>1.4131093666666665</v>
      </c>
      <c r="I14" s="38">
        <f t="shared" si="1"/>
        <v>0.41310936666666653</v>
      </c>
    </row>
    <row r="23" spans="1:1" ht="20">
      <c r="A23" s="2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C5440-D747-4F41-A15F-2B4D37AA475D}">
  <dimension ref="A1:O33"/>
  <sheetViews>
    <sheetView topLeftCell="A12" workbookViewId="0">
      <selection activeCell="A30" sqref="A30:C33"/>
    </sheetView>
  </sheetViews>
  <sheetFormatPr baseColWidth="10" defaultRowHeight="16"/>
  <cols>
    <col min="1" max="1" width="26.33203125" style="53" customWidth="1"/>
    <col min="2" max="2" width="14.6640625" style="53" customWidth="1"/>
    <col min="3" max="3" width="49.83203125" style="53" customWidth="1"/>
    <col min="4" max="4" width="58.5" style="53" customWidth="1"/>
    <col min="5" max="5" width="53" style="53" customWidth="1"/>
    <col min="6" max="6" width="46.1640625" style="53" customWidth="1"/>
    <col min="7" max="7" width="34.5" style="53" customWidth="1"/>
    <col min="8" max="8" width="42.83203125" style="53" customWidth="1"/>
    <col min="9" max="9" width="36.33203125" style="53" customWidth="1"/>
    <col min="10" max="10" width="34.5" style="53" customWidth="1"/>
    <col min="11" max="11" width="31" style="53" customWidth="1"/>
    <col min="12" max="12" width="24.1640625" customWidth="1"/>
    <col min="13" max="13" width="22.5" customWidth="1"/>
    <col min="14" max="14" width="27.83203125" customWidth="1"/>
    <col min="15" max="15" width="18.83203125" customWidth="1"/>
  </cols>
  <sheetData>
    <row r="1" spans="1:15" ht="54" customHeight="1">
      <c r="A1" s="51" t="s">
        <v>335</v>
      </c>
      <c r="B1" s="51" t="s">
        <v>49</v>
      </c>
      <c r="C1" s="54" t="s">
        <v>50</v>
      </c>
      <c r="D1" s="54" t="s">
        <v>51</v>
      </c>
      <c r="E1" s="54" t="s">
        <v>14</v>
      </c>
      <c r="F1" s="54" t="s">
        <v>52</v>
      </c>
      <c r="G1" s="55" t="s">
        <v>53</v>
      </c>
      <c r="H1" s="55" t="s">
        <v>54</v>
      </c>
      <c r="I1" s="55" t="s">
        <v>55</v>
      </c>
      <c r="J1" s="56" t="s">
        <v>56</v>
      </c>
      <c r="K1" s="56" t="s">
        <v>57</v>
      </c>
      <c r="L1" s="44" t="s">
        <v>336</v>
      </c>
      <c r="M1" s="44" t="s">
        <v>58</v>
      </c>
      <c r="N1" s="44" t="s">
        <v>59</v>
      </c>
      <c r="O1" s="44" t="s">
        <v>60</v>
      </c>
    </row>
    <row r="2" spans="1:15" ht="146" customHeight="1">
      <c r="A2" s="52" t="s">
        <v>61</v>
      </c>
      <c r="B2" s="57"/>
      <c r="C2" s="58" t="s">
        <v>62</v>
      </c>
      <c r="D2" s="58" t="s">
        <v>274</v>
      </c>
      <c r="E2" s="39" t="s">
        <v>249</v>
      </c>
      <c r="F2" s="58" t="s">
        <v>63</v>
      </c>
      <c r="G2" s="59" t="s">
        <v>64</v>
      </c>
      <c r="H2" s="40" t="s">
        <v>65</v>
      </c>
      <c r="I2" s="41" t="s">
        <v>66</v>
      </c>
      <c r="J2" s="42" t="s">
        <v>275</v>
      </c>
      <c r="K2" s="42" t="s">
        <v>67</v>
      </c>
      <c r="L2" s="45">
        <v>2</v>
      </c>
      <c r="M2" s="45">
        <v>4</v>
      </c>
      <c r="N2" s="46">
        <f>L2*M2</f>
        <v>8</v>
      </c>
      <c r="O2" s="47">
        <f>AVERAGE(L2,M2)</f>
        <v>3</v>
      </c>
    </row>
    <row r="3" spans="1:15" ht="248" customHeight="1">
      <c r="A3" s="52" t="s">
        <v>68</v>
      </c>
      <c r="B3" s="60"/>
      <c r="C3" s="58" t="s">
        <v>69</v>
      </c>
      <c r="D3" s="58" t="s">
        <v>276</v>
      </c>
      <c r="E3" s="39" t="s">
        <v>250</v>
      </c>
      <c r="F3" s="58" t="s">
        <v>63</v>
      </c>
      <c r="G3" s="59" t="s">
        <v>64</v>
      </c>
      <c r="H3" s="40" t="s">
        <v>70</v>
      </c>
      <c r="I3" s="41" t="s">
        <v>71</v>
      </c>
      <c r="J3" s="42" t="s">
        <v>277</v>
      </c>
      <c r="K3" s="42" t="s">
        <v>278</v>
      </c>
      <c r="L3" s="45">
        <v>1</v>
      </c>
      <c r="M3" s="45">
        <v>3</v>
      </c>
      <c r="N3" s="48">
        <f>L3*M3</f>
        <v>3</v>
      </c>
      <c r="O3" s="47">
        <f t="shared" ref="O3:O20" si="0">AVERAGE(L3,M3)</f>
        <v>2</v>
      </c>
    </row>
    <row r="4" spans="1:15" ht="86" customHeight="1">
      <c r="A4" s="52" t="s">
        <v>72</v>
      </c>
      <c r="B4" s="61"/>
      <c r="C4" s="58" t="s">
        <v>73</v>
      </c>
      <c r="D4" s="58" t="s">
        <v>279</v>
      </c>
      <c r="E4" s="39" t="s">
        <v>251</v>
      </c>
      <c r="F4" s="58" t="s">
        <v>63</v>
      </c>
      <c r="G4" s="59" t="s">
        <v>280</v>
      </c>
      <c r="H4" s="40" t="s">
        <v>281</v>
      </c>
      <c r="I4" s="41" t="s">
        <v>74</v>
      </c>
      <c r="J4" s="42" t="s">
        <v>282</v>
      </c>
      <c r="K4" s="42" t="s">
        <v>283</v>
      </c>
      <c r="L4" s="45">
        <v>1</v>
      </c>
      <c r="M4" s="45">
        <v>4</v>
      </c>
      <c r="N4" s="48">
        <f t="shared" ref="N4:N20" si="1">L4*M4</f>
        <v>4</v>
      </c>
      <c r="O4" s="47">
        <f t="shared" si="0"/>
        <v>2.5</v>
      </c>
    </row>
    <row r="5" spans="1:15" ht="191" customHeight="1">
      <c r="A5" s="52" t="s">
        <v>72</v>
      </c>
      <c r="B5" s="61"/>
      <c r="C5" s="58" t="s">
        <v>284</v>
      </c>
      <c r="D5" s="58" t="s">
        <v>75</v>
      </c>
      <c r="E5" s="39" t="s">
        <v>76</v>
      </c>
      <c r="F5" s="58" t="s">
        <v>63</v>
      </c>
      <c r="G5" s="59" t="s">
        <v>77</v>
      </c>
      <c r="H5" s="40" t="s">
        <v>78</v>
      </c>
      <c r="I5" s="41" t="s">
        <v>79</v>
      </c>
      <c r="J5" s="42" t="s">
        <v>282</v>
      </c>
      <c r="K5" s="42" t="s">
        <v>283</v>
      </c>
      <c r="L5" s="45">
        <v>2</v>
      </c>
      <c r="M5" s="45">
        <v>4</v>
      </c>
      <c r="N5" s="46">
        <f t="shared" si="1"/>
        <v>8</v>
      </c>
      <c r="O5" s="47">
        <f t="shared" si="0"/>
        <v>3</v>
      </c>
    </row>
    <row r="6" spans="1:15" ht="121" customHeight="1">
      <c r="A6" s="52" t="s">
        <v>72</v>
      </c>
      <c r="B6" s="61"/>
      <c r="C6" s="58" t="s">
        <v>80</v>
      </c>
      <c r="D6" s="58" t="s">
        <v>81</v>
      </c>
      <c r="E6" s="39" t="s">
        <v>252</v>
      </c>
      <c r="F6" s="58" t="s">
        <v>63</v>
      </c>
      <c r="G6" s="59" t="s">
        <v>82</v>
      </c>
      <c r="H6" s="40" t="s">
        <v>83</v>
      </c>
      <c r="I6" s="41" t="s">
        <v>74</v>
      </c>
      <c r="J6" s="42" t="s">
        <v>285</v>
      </c>
      <c r="K6" s="42" t="s">
        <v>286</v>
      </c>
      <c r="L6" s="45">
        <v>1</v>
      </c>
      <c r="M6" s="45">
        <v>3</v>
      </c>
      <c r="N6" s="48">
        <f t="shared" si="1"/>
        <v>3</v>
      </c>
      <c r="O6" s="47">
        <f t="shared" si="0"/>
        <v>2</v>
      </c>
    </row>
    <row r="7" spans="1:15" ht="184" customHeight="1">
      <c r="A7" s="52" t="s">
        <v>84</v>
      </c>
      <c r="B7" s="62"/>
      <c r="C7" s="58" t="s">
        <v>85</v>
      </c>
      <c r="D7" s="58" t="s">
        <v>287</v>
      </c>
      <c r="E7" s="39" t="s">
        <v>253</v>
      </c>
      <c r="F7" s="58" t="s">
        <v>63</v>
      </c>
      <c r="G7" s="59" t="s">
        <v>287</v>
      </c>
      <c r="H7" s="40" t="s">
        <v>86</v>
      </c>
      <c r="I7" s="41" t="s">
        <v>87</v>
      </c>
      <c r="J7" s="42" t="s">
        <v>288</v>
      </c>
      <c r="K7" s="42" t="s">
        <v>289</v>
      </c>
      <c r="L7" s="45">
        <v>1</v>
      </c>
      <c r="M7" s="45">
        <v>3</v>
      </c>
      <c r="N7" s="48">
        <f t="shared" si="1"/>
        <v>3</v>
      </c>
      <c r="O7" s="47">
        <f t="shared" si="0"/>
        <v>2</v>
      </c>
    </row>
    <row r="8" spans="1:15" ht="131" customHeight="1">
      <c r="A8" s="52" t="s">
        <v>84</v>
      </c>
      <c r="B8" s="62"/>
      <c r="C8" s="58" t="s">
        <v>88</v>
      </c>
      <c r="D8" s="58" t="s">
        <v>290</v>
      </c>
      <c r="E8" s="39" t="s">
        <v>254</v>
      </c>
      <c r="F8" s="58" t="s">
        <v>89</v>
      </c>
      <c r="G8" s="59" t="s">
        <v>90</v>
      </c>
      <c r="H8" s="40" t="s">
        <v>91</v>
      </c>
      <c r="I8" s="41" t="s">
        <v>92</v>
      </c>
      <c r="J8" s="42" t="s">
        <v>291</v>
      </c>
      <c r="K8" s="42" t="s">
        <v>292</v>
      </c>
      <c r="L8" s="45">
        <v>1</v>
      </c>
      <c r="M8" s="45">
        <v>3</v>
      </c>
      <c r="N8" s="48">
        <f t="shared" si="1"/>
        <v>3</v>
      </c>
      <c r="O8" s="47">
        <f t="shared" si="0"/>
        <v>2</v>
      </c>
    </row>
    <row r="9" spans="1:15" ht="136" customHeight="1">
      <c r="A9" s="52" t="s">
        <v>93</v>
      </c>
      <c r="B9" s="63"/>
      <c r="C9" s="58" t="s">
        <v>94</v>
      </c>
      <c r="D9" s="58" t="s">
        <v>293</v>
      </c>
      <c r="E9" s="39" t="s">
        <v>255</v>
      </c>
      <c r="F9" s="58" t="s">
        <v>89</v>
      </c>
      <c r="G9" s="59" t="s">
        <v>95</v>
      </c>
      <c r="H9" s="40" t="s">
        <v>96</v>
      </c>
      <c r="I9" s="41" t="s">
        <v>97</v>
      </c>
      <c r="J9" s="42" t="s">
        <v>294</v>
      </c>
      <c r="K9" s="42" t="s">
        <v>295</v>
      </c>
      <c r="L9" s="45">
        <v>1</v>
      </c>
      <c r="M9" s="45">
        <v>3</v>
      </c>
      <c r="N9" s="48">
        <f t="shared" si="1"/>
        <v>3</v>
      </c>
      <c r="O9" s="47">
        <f t="shared" si="0"/>
        <v>2</v>
      </c>
    </row>
    <row r="10" spans="1:15" ht="142" customHeight="1">
      <c r="A10" s="52" t="s">
        <v>93</v>
      </c>
      <c r="B10" s="63"/>
      <c r="C10" s="58" t="s">
        <v>98</v>
      </c>
      <c r="D10" s="58" t="s">
        <v>99</v>
      </c>
      <c r="E10" s="39" t="s">
        <v>256</v>
      </c>
      <c r="F10" s="58" t="s">
        <v>63</v>
      </c>
      <c r="G10" s="59" t="s">
        <v>90</v>
      </c>
      <c r="H10" s="40" t="s">
        <v>96</v>
      </c>
      <c r="I10" s="41" t="s">
        <v>97</v>
      </c>
      <c r="J10" s="42" t="s">
        <v>296</v>
      </c>
      <c r="K10" s="42" t="s">
        <v>297</v>
      </c>
      <c r="L10" s="45">
        <v>1</v>
      </c>
      <c r="M10" s="45">
        <v>3</v>
      </c>
      <c r="N10" s="48">
        <f t="shared" si="1"/>
        <v>3</v>
      </c>
      <c r="O10" s="47">
        <f t="shared" si="0"/>
        <v>2</v>
      </c>
    </row>
    <row r="11" spans="1:15" ht="119" customHeight="1">
      <c r="A11" s="52" t="s">
        <v>100</v>
      </c>
      <c r="B11" s="64"/>
      <c r="C11" s="58" t="s">
        <v>298</v>
      </c>
      <c r="D11" s="58" t="s">
        <v>299</v>
      </c>
      <c r="E11" s="39" t="s">
        <v>257</v>
      </c>
      <c r="F11" s="58" t="s">
        <v>300</v>
      </c>
      <c r="G11" s="59" t="s">
        <v>101</v>
      </c>
      <c r="H11" s="40" t="s">
        <v>301</v>
      </c>
      <c r="I11" s="41" t="s">
        <v>66</v>
      </c>
      <c r="J11" s="42" t="s">
        <v>302</v>
      </c>
      <c r="K11" s="42" t="s">
        <v>303</v>
      </c>
      <c r="L11" s="45">
        <v>4</v>
      </c>
      <c r="M11" s="45">
        <v>4</v>
      </c>
      <c r="N11" s="49">
        <f t="shared" si="1"/>
        <v>16</v>
      </c>
      <c r="O11" s="47">
        <f t="shared" si="0"/>
        <v>4</v>
      </c>
    </row>
    <row r="12" spans="1:15" ht="143" customHeight="1">
      <c r="A12" s="52" t="s">
        <v>100</v>
      </c>
      <c r="B12" s="64"/>
      <c r="C12" s="58" t="s">
        <v>304</v>
      </c>
      <c r="D12" s="58" t="s">
        <v>305</v>
      </c>
      <c r="E12" s="39" t="s">
        <v>258</v>
      </c>
      <c r="F12" s="58" t="s">
        <v>300</v>
      </c>
      <c r="G12" s="59" t="s">
        <v>102</v>
      </c>
      <c r="H12" s="40" t="s">
        <v>103</v>
      </c>
      <c r="I12" s="41" t="s">
        <v>306</v>
      </c>
      <c r="J12" s="42" t="s">
        <v>307</v>
      </c>
      <c r="K12" s="42" t="s">
        <v>308</v>
      </c>
      <c r="L12" s="45">
        <v>4</v>
      </c>
      <c r="M12" s="45">
        <v>5</v>
      </c>
      <c r="N12" s="49">
        <f t="shared" si="1"/>
        <v>20</v>
      </c>
      <c r="O12" s="47">
        <f t="shared" si="0"/>
        <v>4.5</v>
      </c>
    </row>
    <row r="13" spans="1:15" ht="110" customHeight="1">
      <c r="A13" s="52" t="s">
        <v>100</v>
      </c>
      <c r="B13" s="64"/>
      <c r="C13" s="58" t="s">
        <v>309</v>
      </c>
      <c r="D13" s="58" t="s">
        <v>310</v>
      </c>
      <c r="E13" s="39" t="s">
        <v>259</v>
      </c>
      <c r="F13" s="58" t="s">
        <v>262</v>
      </c>
      <c r="G13" s="59" t="s">
        <v>311</v>
      </c>
      <c r="H13" s="40" t="s">
        <v>312</v>
      </c>
      <c r="I13" s="41" t="s">
        <v>66</v>
      </c>
      <c r="J13" s="42" t="s">
        <v>285</v>
      </c>
      <c r="K13" s="42" t="s">
        <v>313</v>
      </c>
      <c r="L13" s="45">
        <v>2</v>
      </c>
      <c r="M13" s="45">
        <v>3</v>
      </c>
      <c r="N13" s="50">
        <f t="shared" si="1"/>
        <v>6</v>
      </c>
      <c r="O13" s="47">
        <f t="shared" si="0"/>
        <v>2.5</v>
      </c>
    </row>
    <row r="14" spans="1:15" ht="106" customHeight="1">
      <c r="A14" s="52" t="s">
        <v>100</v>
      </c>
      <c r="B14" s="64"/>
      <c r="C14" s="58" t="s">
        <v>314</v>
      </c>
      <c r="D14" s="58" t="s">
        <v>315</v>
      </c>
      <c r="E14" s="39" t="s">
        <v>260</v>
      </c>
      <c r="F14" s="58" t="s">
        <v>300</v>
      </c>
      <c r="G14" s="59" t="s">
        <v>316</v>
      </c>
      <c r="H14" s="40" t="s">
        <v>317</v>
      </c>
      <c r="I14" s="41" t="s">
        <v>66</v>
      </c>
      <c r="J14" s="42" t="s">
        <v>318</v>
      </c>
      <c r="K14" s="42" t="s">
        <v>319</v>
      </c>
      <c r="L14" s="45">
        <v>4</v>
      </c>
      <c r="M14" s="45">
        <v>4</v>
      </c>
      <c r="N14" s="49">
        <f t="shared" si="1"/>
        <v>16</v>
      </c>
      <c r="O14" s="47">
        <f t="shared" si="0"/>
        <v>4</v>
      </c>
    </row>
    <row r="15" spans="1:15" ht="105" customHeight="1">
      <c r="A15" s="52" t="s">
        <v>104</v>
      </c>
      <c r="B15" s="65"/>
      <c r="C15" s="58" t="s">
        <v>105</v>
      </c>
      <c r="D15" s="58" t="s">
        <v>106</v>
      </c>
      <c r="E15" s="39" t="s">
        <v>261</v>
      </c>
      <c r="F15" s="58" t="s">
        <v>262</v>
      </c>
      <c r="G15" s="59" t="s">
        <v>107</v>
      </c>
      <c r="H15" s="40" t="s">
        <v>108</v>
      </c>
      <c r="I15" s="41" t="s">
        <v>263</v>
      </c>
      <c r="J15" s="42" t="s">
        <v>264</v>
      </c>
      <c r="K15" s="42" t="s">
        <v>109</v>
      </c>
      <c r="L15" s="45">
        <v>3</v>
      </c>
      <c r="M15" s="45">
        <v>3</v>
      </c>
      <c r="N15" s="46">
        <f t="shared" si="1"/>
        <v>9</v>
      </c>
      <c r="O15" s="47">
        <f t="shared" si="0"/>
        <v>3</v>
      </c>
    </row>
    <row r="16" spans="1:15" ht="133" customHeight="1">
      <c r="A16" s="52" t="s">
        <v>104</v>
      </c>
      <c r="B16" s="65"/>
      <c r="C16" s="58" t="s">
        <v>110</v>
      </c>
      <c r="D16" s="58" t="s">
        <v>265</v>
      </c>
      <c r="E16" s="39" t="s">
        <v>266</v>
      </c>
      <c r="F16" s="58" t="s">
        <v>262</v>
      </c>
      <c r="G16" s="59" t="s">
        <v>111</v>
      </c>
      <c r="H16" s="40" t="s">
        <v>108</v>
      </c>
      <c r="I16" s="41" t="s">
        <v>263</v>
      </c>
      <c r="J16" s="42" t="s">
        <v>267</v>
      </c>
      <c r="K16" s="42" t="s">
        <v>268</v>
      </c>
      <c r="L16" s="45">
        <v>1</v>
      </c>
      <c r="M16" s="45">
        <v>3</v>
      </c>
      <c r="N16" s="48">
        <f t="shared" si="1"/>
        <v>3</v>
      </c>
      <c r="O16" s="47">
        <f t="shared" si="0"/>
        <v>2</v>
      </c>
    </row>
    <row r="17" spans="1:15" ht="144" customHeight="1">
      <c r="A17" s="52" t="s">
        <v>112</v>
      </c>
      <c r="B17" s="66"/>
      <c r="C17" s="58" t="s">
        <v>113</v>
      </c>
      <c r="D17" s="58" t="s">
        <v>269</v>
      </c>
      <c r="E17" s="39" t="s">
        <v>270</v>
      </c>
      <c r="F17" s="58" t="s">
        <v>63</v>
      </c>
      <c r="G17" s="59" t="s">
        <v>90</v>
      </c>
      <c r="H17" s="40" t="s">
        <v>114</v>
      </c>
      <c r="I17" s="41" t="s">
        <v>271</v>
      </c>
      <c r="J17" s="42" t="s">
        <v>272</v>
      </c>
      <c r="K17" s="42" t="s">
        <v>273</v>
      </c>
      <c r="L17" s="45">
        <v>1</v>
      </c>
      <c r="M17" s="45">
        <v>3</v>
      </c>
      <c r="N17" s="48">
        <f t="shared" si="1"/>
        <v>3</v>
      </c>
      <c r="O17" s="47">
        <f t="shared" si="0"/>
        <v>2</v>
      </c>
    </row>
    <row r="18" spans="1:15" ht="205" customHeight="1">
      <c r="A18" s="52" t="s">
        <v>112</v>
      </c>
      <c r="B18" s="66"/>
      <c r="C18" s="58" t="s">
        <v>115</v>
      </c>
      <c r="D18" s="58" t="s">
        <v>116</v>
      </c>
      <c r="E18" s="39" t="s">
        <v>320</v>
      </c>
      <c r="F18" s="58" t="s">
        <v>89</v>
      </c>
      <c r="G18" s="59" t="s">
        <v>90</v>
      </c>
      <c r="H18" s="40" t="s">
        <v>117</v>
      </c>
      <c r="I18" s="41" t="s">
        <v>321</v>
      </c>
      <c r="J18" s="42" t="s">
        <v>322</v>
      </c>
      <c r="K18" s="42" t="s">
        <v>323</v>
      </c>
      <c r="L18" s="45">
        <v>1</v>
      </c>
      <c r="M18" s="45">
        <v>2</v>
      </c>
      <c r="N18" s="48">
        <f t="shared" si="1"/>
        <v>2</v>
      </c>
      <c r="O18" s="47">
        <f t="shared" si="0"/>
        <v>1.5</v>
      </c>
    </row>
    <row r="19" spans="1:15" ht="150">
      <c r="A19" s="52" t="s">
        <v>112</v>
      </c>
      <c r="B19" s="66"/>
      <c r="C19" s="58" t="s">
        <v>118</v>
      </c>
      <c r="D19" s="58" t="s">
        <v>324</v>
      </c>
      <c r="E19" s="39" t="s">
        <v>119</v>
      </c>
      <c r="F19" s="58" t="s">
        <v>89</v>
      </c>
      <c r="G19" s="59" t="s">
        <v>95</v>
      </c>
      <c r="H19" s="40" t="s">
        <v>325</v>
      </c>
      <c r="I19" s="41" t="s">
        <v>120</v>
      </c>
      <c r="J19" s="42" t="s">
        <v>326</v>
      </c>
      <c r="K19" s="42" t="s">
        <v>327</v>
      </c>
      <c r="L19" s="45">
        <v>1</v>
      </c>
      <c r="M19" s="45">
        <v>5</v>
      </c>
      <c r="N19" s="48">
        <f t="shared" si="1"/>
        <v>5</v>
      </c>
      <c r="O19" s="47">
        <f t="shared" si="0"/>
        <v>3</v>
      </c>
    </row>
    <row r="20" spans="1:15" ht="200">
      <c r="A20" s="52" t="s">
        <v>121</v>
      </c>
      <c r="B20" s="67"/>
      <c r="C20" s="58" t="s">
        <v>122</v>
      </c>
      <c r="D20" s="58" t="s">
        <v>122</v>
      </c>
      <c r="E20" s="39" t="s">
        <v>328</v>
      </c>
      <c r="F20" s="58" t="s">
        <v>300</v>
      </c>
      <c r="G20" s="59" t="s">
        <v>329</v>
      </c>
      <c r="H20" s="43" t="s">
        <v>330</v>
      </c>
      <c r="I20" s="41" t="s">
        <v>331</v>
      </c>
      <c r="J20" s="42" t="s">
        <v>332</v>
      </c>
      <c r="K20" s="42" t="s">
        <v>333</v>
      </c>
      <c r="L20" s="45">
        <v>2</v>
      </c>
      <c r="M20" s="45">
        <v>5</v>
      </c>
      <c r="N20" s="46">
        <f t="shared" si="1"/>
        <v>10</v>
      </c>
      <c r="O20" s="47">
        <f t="shared" si="0"/>
        <v>3.5</v>
      </c>
    </row>
    <row r="27" spans="1:15" ht="84">
      <c r="A27" s="69" t="s">
        <v>124</v>
      </c>
    </row>
    <row r="30" spans="1:15" ht="29">
      <c r="A30" s="70" t="s">
        <v>51</v>
      </c>
      <c r="B30" s="70" t="s">
        <v>334</v>
      </c>
      <c r="C30" s="70" t="s">
        <v>56</v>
      </c>
    </row>
    <row r="31" spans="1:15" ht="100">
      <c r="A31" s="58" t="s">
        <v>299</v>
      </c>
      <c r="B31" s="58" t="s">
        <v>300</v>
      </c>
      <c r="C31" s="42" t="s">
        <v>302</v>
      </c>
    </row>
    <row r="32" spans="1:15" ht="72">
      <c r="A32" s="58" t="s">
        <v>305</v>
      </c>
      <c r="B32" s="58" t="s">
        <v>300</v>
      </c>
      <c r="C32" s="42" t="s">
        <v>307</v>
      </c>
    </row>
    <row r="33" spans="1:3" ht="72">
      <c r="A33" s="58" t="s">
        <v>315</v>
      </c>
      <c r="B33" s="58" t="s">
        <v>300</v>
      </c>
      <c r="C33" s="42" t="s">
        <v>318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9B85-1362-DC4A-8195-3BC5CEA77FF4}">
  <dimension ref="A1:I73"/>
  <sheetViews>
    <sheetView workbookViewId="0">
      <selection activeCell="I43" sqref="I43"/>
    </sheetView>
  </sheetViews>
  <sheetFormatPr baseColWidth="10" defaultRowHeight="16"/>
  <cols>
    <col min="1" max="1" width="36.6640625" customWidth="1"/>
    <col min="2" max="2" width="21.1640625" customWidth="1"/>
    <col min="3" max="3" width="31" customWidth="1"/>
    <col min="4" max="4" width="12.83203125" bestFit="1" customWidth="1"/>
    <col min="5" max="5" width="35.6640625" customWidth="1"/>
    <col min="6" max="6" width="47.83203125" customWidth="1"/>
    <col min="7" max="7" width="38.5" customWidth="1"/>
    <col min="8" max="8" width="40.1640625" customWidth="1"/>
    <col min="9" max="9" width="46.1640625" customWidth="1"/>
  </cols>
  <sheetData>
    <row r="1" spans="1:9" ht="101" customHeight="1">
      <c r="A1" s="137" t="s">
        <v>350</v>
      </c>
      <c r="B1" s="89" t="s">
        <v>240</v>
      </c>
      <c r="C1" s="90" t="s">
        <v>248</v>
      </c>
      <c r="D1" s="89" t="s">
        <v>238</v>
      </c>
      <c r="E1" s="45" t="s">
        <v>247</v>
      </c>
      <c r="F1" s="89" t="s">
        <v>234</v>
      </c>
      <c r="G1" s="91" t="s">
        <v>243</v>
      </c>
      <c r="H1" s="89" t="s">
        <v>229</v>
      </c>
      <c r="I1" s="92" t="s">
        <v>246</v>
      </c>
    </row>
    <row r="2" spans="1:9" ht="109" customHeight="1">
      <c r="A2" s="137"/>
      <c r="B2" s="93" t="s">
        <v>232</v>
      </c>
      <c r="C2" s="94">
        <v>26190</v>
      </c>
      <c r="D2" s="93" t="s">
        <v>231</v>
      </c>
      <c r="E2" s="95" t="s">
        <v>184</v>
      </c>
      <c r="F2" s="93" t="s">
        <v>230</v>
      </c>
      <c r="G2" s="96">
        <v>606060606</v>
      </c>
      <c r="H2" s="97"/>
      <c r="I2" s="98"/>
    </row>
    <row r="3" spans="1:9" ht="122" customHeight="1">
      <c r="A3" s="138" t="s">
        <v>351</v>
      </c>
      <c r="B3" s="89" t="s">
        <v>240</v>
      </c>
      <c r="C3" s="90" t="s">
        <v>245</v>
      </c>
      <c r="D3" s="89" t="s">
        <v>238</v>
      </c>
      <c r="E3" s="45" t="s">
        <v>244</v>
      </c>
      <c r="F3" s="89" t="s">
        <v>234</v>
      </c>
      <c r="G3" s="91" t="s">
        <v>243</v>
      </c>
      <c r="H3" s="89" t="s">
        <v>229</v>
      </c>
      <c r="I3" s="92" t="s">
        <v>242</v>
      </c>
    </row>
    <row r="4" spans="1:9" ht="78" customHeight="1">
      <c r="A4" s="138"/>
      <c r="B4" s="89" t="s">
        <v>232</v>
      </c>
      <c r="C4" s="94">
        <v>26190</v>
      </c>
      <c r="D4" s="93" t="s">
        <v>231</v>
      </c>
      <c r="E4" s="95" t="s">
        <v>184</v>
      </c>
      <c r="F4" s="93" t="s">
        <v>230</v>
      </c>
      <c r="G4" s="96">
        <v>609090909</v>
      </c>
      <c r="H4" s="97"/>
      <c r="I4" s="98"/>
    </row>
    <row r="5" spans="1:9" ht="25">
      <c r="A5" s="138" t="s">
        <v>241</v>
      </c>
      <c r="B5" s="99" t="s">
        <v>240</v>
      </c>
      <c r="C5" s="90" t="s">
        <v>239</v>
      </c>
      <c r="D5" s="89" t="s">
        <v>238</v>
      </c>
      <c r="E5" s="100" t="s">
        <v>237</v>
      </c>
      <c r="F5" s="89" t="s">
        <v>236</v>
      </c>
      <c r="G5" s="101" t="s">
        <v>235</v>
      </c>
      <c r="H5" s="89" t="s">
        <v>234</v>
      </c>
      <c r="I5" s="94" t="s">
        <v>233</v>
      </c>
    </row>
    <row r="6" spans="1:9" ht="25">
      <c r="A6" s="138"/>
      <c r="B6" s="93" t="s">
        <v>232</v>
      </c>
      <c r="C6" s="94">
        <v>26190</v>
      </c>
      <c r="D6" s="93" t="s">
        <v>231</v>
      </c>
      <c r="E6" s="95" t="s">
        <v>184</v>
      </c>
      <c r="F6" s="93" t="s">
        <v>230</v>
      </c>
      <c r="G6" s="96">
        <v>609090909</v>
      </c>
      <c r="H6" s="93" t="s">
        <v>229</v>
      </c>
      <c r="I6" s="92" t="s">
        <v>228</v>
      </c>
    </row>
    <row r="7" spans="1:9" ht="21">
      <c r="A7" s="139" t="s">
        <v>227</v>
      </c>
      <c r="B7" s="139"/>
      <c r="C7" s="139"/>
      <c r="D7" s="139"/>
      <c r="E7" s="140" t="s">
        <v>226</v>
      </c>
      <c r="F7" s="140"/>
      <c r="G7" s="140"/>
      <c r="H7" s="141" t="s">
        <v>225</v>
      </c>
      <c r="I7" s="141"/>
    </row>
    <row r="8" spans="1:9" ht="110">
      <c r="A8" s="104" t="s">
        <v>204</v>
      </c>
      <c r="B8" s="105" t="s">
        <v>202</v>
      </c>
      <c r="C8" s="104" t="s">
        <v>224</v>
      </c>
      <c r="D8" s="106" t="s">
        <v>223</v>
      </c>
      <c r="E8" s="146"/>
      <c r="F8" s="146"/>
      <c r="G8" s="146"/>
      <c r="H8" s="147" t="s">
        <v>222</v>
      </c>
      <c r="I8" s="147"/>
    </row>
    <row r="9" spans="1:9" ht="48">
      <c r="A9" s="83" t="s">
        <v>203</v>
      </c>
      <c r="B9" s="84" t="s">
        <v>201</v>
      </c>
      <c r="C9" s="85" t="s">
        <v>198</v>
      </c>
      <c r="D9" s="84" t="s">
        <v>198</v>
      </c>
      <c r="E9" s="144" t="s">
        <v>221</v>
      </c>
      <c r="F9" s="144"/>
      <c r="G9" s="144"/>
      <c r="H9" s="145" t="s">
        <v>208</v>
      </c>
      <c r="I9" s="145"/>
    </row>
    <row r="10" spans="1:9" ht="48">
      <c r="A10" s="86" t="s">
        <v>220</v>
      </c>
      <c r="B10" s="87" t="s">
        <v>219</v>
      </c>
      <c r="C10" s="88" t="s">
        <v>198</v>
      </c>
      <c r="D10" s="87" t="s">
        <v>198</v>
      </c>
      <c r="E10" s="142" t="s">
        <v>218</v>
      </c>
      <c r="F10" s="142"/>
      <c r="G10" s="142"/>
      <c r="H10" s="143" t="s">
        <v>208</v>
      </c>
      <c r="I10" s="143"/>
    </row>
    <row r="11" spans="1:9" ht="48">
      <c r="A11" s="83" t="s">
        <v>217</v>
      </c>
      <c r="B11" s="84" t="s">
        <v>216</v>
      </c>
      <c r="C11" s="85" t="s">
        <v>198</v>
      </c>
      <c r="D11" s="84" t="s">
        <v>198</v>
      </c>
      <c r="E11" s="144" t="s">
        <v>215</v>
      </c>
      <c r="F11" s="144"/>
      <c r="G11" s="144"/>
      <c r="H11" s="145" t="s">
        <v>208</v>
      </c>
      <c r="I11" s="145"/>
    </row>
    <row r="12" spans="1:9" ht="48">
      <c r="A12" s="83" t="s">
        <v>214</v>
      </c>
      <c r="B12" s="84" t="s">
        <v>213</v>
      </c>
      <c r="C12" s="85" t="s">
        <v>198</v>
      </c>
      <c r="D12" s="84" t="s">
        <v>198</v>
      </c>
      <c r="E12" s="144" t="s">
        <v>212</v>
      </c>
      <c r="F12" s="144"/>
      <c r="G12" s="144"/>
      <c r="H12" s="148" t="s">
        <v>208</v>
      </c>
      <c r="I12" s="148"/>
    </row>
    <row r="13" spans="1:9" ht="72">
      <c r="A13" s="86" t="s">
        <v>211</v>
      </c>
      <c r="B13" s="87" t="s">
        <v>210</v>
      </c>
      <c r="C13" s="88" t="s">
        <v>198</v>
      </c>
      <c r="D13" s="88" t="s">
        <v>198</v>
      </c>
      <c r="E13" s="149" t="s">
        <v>209</v>
      </c>
      <c r="F13" s="149"/>
      <c r="G13" s="149"/>
      <c r="H13" s="150" t="s">
        <v>208</v>
      </c>
      <c r="I13" s="150"/>
    </row>
    <row r="14" spans="1:9">
      <c r="A14" s="71"/>
      <c r="B14" s="72"/>
      <c r="C14" s="73"/>
      <c r="D14" s="72"/>
      <c r="E14" s="151"/>
      <c r="F14" s="151"/>
      <c r="G14" s="151"/>
      <c r="H14" s="151"/>
      <c r="I14" s="151"/>
    </row>
    <row r="15" spans="1:9">
      <c r="A15" s="74"/>
      <c r="B15" s="75"/>
      <c r="C15" s="76"/>
      <c r="D15" s="75"/>
      <c r="E15" s="152"/>
      <c r="F15" s="152"/>
      <c r="G15" s="152"/>
      <c r="H15" s="152"/>
      <c r="I15" s="152"/>
    </row>
    <row r="16" spans="1:9">
      <c r="A16" s="71"/>
      <c r="B16" s="72"/>
      <c r="C16" s="73"/>
      <c r="D16" s="72"/>
      <c r="E16" s="151"/>
      <c r="F16" s="151"/>
      <c r="G16" s="151"/>
      <c r="H16" s="151"/>
      <c r="I16" s="151"/>
    </row>
    <row r="17" spans="1:9">
      <c r="A17" s="77"/>
      <c r="B17" s="75"/>
      <c r="C17" s="76"/>
      <c r="D17" s="75"/>
      <c r="E17" s="152"/>
      <c r="F17" s="152"/>
      <c r="G17" s="152"/>
      <c r="H17" s="152"/>
      <c r="I17" s="152"/>
    </row>
    <row r="18" spans="1:9">
      <c r="A18" s="71"/>
      <c r="B18" s="72"/>
      <c r="C18" s="73"/>
      <c r="D18" s="72"/>
      <c r="E18" s="151"/>
      <c r="F18" s="151"/>
      <c r="G18" s="151"/>
      <c r="H18" s="151"/>
      <c r="I18" s="151"/>
    </row>
    <row r="19" spans="1:9">
      <c r="A19" s="77"/>
      <c r="B19" s="75"/>
      <c r="C19" s="76"/>
      <c r="D19" s="75"/>
      <c r="E19" s="152"/>
      <c r="F19" s="152"/>
      <c r="G19" s="152"/>
      <c r="H19" s="152"/>
      <c r="I19" s="152"/>
    </row>
    <row r="20" spans="1:9">
      <c r="A20" s="71"/>
      <c r="B20" s="72"/>
      <c r="C20" s="73"/>
      <c r="D20" s="72"/>
      <c r="E20" s="151"/>
      <c r="F20" s="151"/>
      <c r="G20" s="151"/>
      <c r="H20" s="151"/>
      <c r="I20" s="151"/>
    </row>
    <row r="21" spans="1:9">
      <c r="A21" s="77"/>
      <c r="B21" s="75"/>
      <c r="C21" s="76"/>
      <c r="D21" s="75"/>
      <c r="E21" s="152"/>
      <c r="F21" s="152"/>
      <c r="G21" s="152"/>
      <c r="H21" s="152"/>
      <c r="I21" s="152"/>
    </row>
    <row r="22" spans="1:9">
      <c r="A22" s="71"/>
      <c r="B22" s="72"/>
      <c r="C22" s="73"/>
      <c r="D22" s="72"/>
      <c r="E22" s="151"/>
      <c r="F22" s="151"/>
      <c r="G22" s="151"/>
      <c r="H22" s="151"/>
      <c r="I22" s="151"/>
    </row>
    <row r="23" spans="1:9">
      <c r="A23" s="77"/>
      <c r="B23" s="75"/>
      <c r="C23" s="76"/>
      <c r="D23" s="75"/>
      <c r="E23" s="152"/>
      <c r="F23" s="152"/>
      <c r="G23" s="152"/>
      <c r="H23" s="152"/>
      <c r="I23" s="152"/>
    </row>
    <row r="24" spans="1:9">
      <c r="A24" s="71"/>
      <c r="B24" s="72"/>
      <c r="C24" s="73"/>
      <c r="D24" s="72"/>
      <c r="E24" s="151"/>
      <c r="F24" s="151"/>
      <c r="G24" s="151"/>
      <c r="H24" s="151"/>
      <c r="I24" s="151"/>
    </row>
    <row r="25" spans="1:9">
      <c r="A25" s="77"/>
      <c r="B25" s="75"/>
      <c r="C25" s="76"/>
      <c r="D25" s="75"/>
      <c r="E25" s="152"/>
      <c r="F25" s="152"/>
      <c r="G25" s="152"/>
      <c r="H25" s="152"/>
      <c r="I25" s="152"/>
    </row>
    <row r="26" spans="1:9">
      <c r="A26" s="71"/>
      <c r="B26" s="72"/>
      <c r="C26" s="73"/>
      <c r="D26" s="72"/>
      <c r="E26" s="151"/>
      <c r="F26" s="151"/>
      <c r="G26" s="151"/>
      <c r="H26" s="151"/>
      <c r="I26" s="151"/>
    </row>
    <row r="27" spans="1:9">
      <c r="A27" s="77"/>
      <c r="B27" s="75"/>
      <c r="C27" s="76"/>
      <c r="D27" s="75"/>
      <c r="E27" s="152"/>
      <c r="F27" s="152"/>
      <c r="G27" s="152"/>
      <c r="H27" s="152"/>
      <c r="I27" s="152"/>
    </row>
    <row r="28" spans="1:9">
      <c r="A28" s="71"/>
      <c r="B28" s="72"/>
      <c r="C28" s="73"/>
      <c r="D28" s="72"/>
      <c r="E28" s="151"/>
      <c r="F28" s="151"/>
      <c r="G28" s="151"/>
      <c r="H28" s="151"/>
      <c r="I28" s="151"/>
    </row>
    <row r="29" spans="1:9">
      <c r="A29" s="78"/>
      <c r="B29" s="79"/>
      <c r="C29" s="80"/>
      <c r="D29" s="79"/>
      <c r="E29" s="152"/>
      <c r="F29" s="152"/>
      <c r="G29" s="152"/>
      <c r="H29" s="79"/>
      <c r="I29" s="79"/>
    </row>
    <row r="30" spans="1:9">
      <c r="A30" s="74"/>
      <c r="B30" s="74"/>
      <c r="C30" s="74"/>
      <c r="D30" s="74"/>
      <c r="E30" s="74"/>
      <c r="F30" s="74"/>
      <c r="G30" s="74"/>
      <c r="H30" s="74"/>
      <c r="I30" s="74"/>
    </row>
    <row r="31" spans="1:9">
      <c r="A31" s="74"/>
      <c r="B31" s="74"/>
      <c r="C31" s="74"/>
      <c r="D31" s="74"/>
      <c r="E31" s="74"/>
      <c r="F31" s="74"/>
      <c r="G31" s="74"/>
      <c r="H31" s="74"/>
      <c r="I31" s="74"/>
    </row>
    <row r="32" spans="1:9">
      <c r="A32" s="74"/>
      <c r="B32" s="74"/>
      <c r="C32" s="74"/>
      <c r="D32" s="74"/>
      <c r="E32" s="74"/>
      <c r="F32" s="74"/>
      <c r="G32" s="74"/>
      <c r="H32" s="74"/>
      <c r="I32" s="74"/>
    </row>
    <row r="33" spans="1:9">
      <c r="A33" s="74"/>
      <c r="B33" s="74"/>
      <c r="C33" s="74"/>
      <c r="D33" s="74"/>
      <c r="E33" s="74"/>
      <c r="F33" s="74"/>
      <c r="G33" s="74"/>
      <c r="H33" s="74"/>
      <c r="I33" s="74"/>
    </row>
    <row r="34" spans="1:9">
      <c r="A34" s="74"/>
      <c r="B34" s="74"/>
      <c r="C34" s="74"/>
      <c r="D34" s="74"/>
      <c r="E34" s="74"/>
      <c r="F34" s="74"/>
      <c r="G34" s="74"/>
      <c r="H34" s="74"/>
      <c r="I34" s="74"/>
    </row>
    <row r="35" spans="1:9" ht="22">
      <c r="A35" s="107" t="s">
        <v>207</v>
      </c>
      <c r="B35" s="108"/>
      <c r="C35" s="108"/>
      <c r="D35" s="81"/>
      <c r="E35" s="108"/>
      <c r="F35" s="108"/>
      <c r="G35" s="108"/>
      <c r="H35" s="82" t="str">
        <f>B39</f>
        <v>1-ImageAnalyse</v>
      </c>
      <c r="I35" s="74"/>
    </row>
    <row r="36" spans="1:9" ht="21">
      <c r="A36" s="169" t="s">
        <v>206</v>
      </c>
      <c r="B36" s="169"/>
      <c r="C36" s="169"/>
      <c r="D36" s="169"/>
      <c r="E36" s="169"/>
      <c r="F36" s="169"/>
      <c r="G36" s="169"/>
      <c r="H36" s="169"/>
      <c r="I36" s="74"/>
    </row>
    <row r="37" spans="1:9" ht="44">
      <c r="A37" s="109" t="s">
        <v>205</v>
      </c>
      <c r="B37" s="110"/>
      <c r="C37" s="110"/>
      <c r="D37" s="110"/>
      <c r="E37" s="110"/>
      <c r="F37" s="110"/>
      <c r="G37" s="110"/>
      <c r="H37" s="110"/>
      <c r="I37" s="74"/>
    </row>
    <row r="38" spans="1:9" ht="22">
      <c r="A38" s="111" t="s">
        <v>204</v>
      </c>
      <c r="B38" s="170" t="s">
        <v>203</v>
      </c>
      <c r="C38" s="170"/>
      <c r="D38" s="170"/>
      <c r="E38" s="170"/>
      <c r="F38" s="170"/>
      <c r="G38" s="170"/>
      <c r="H38" s="170"/>
      <c r="I38" s="74"/>
    </row>
    <row r="39" spans="1:9" ht="22">
      <c r="A39" s="113" t="s">
        <v>202</v>
      </c>
      <c r="B39" s="171" t="s">
        <v>201</v>
      </c>
      <c r="C39" s="171"/>
      <c r="D39" s="171"/>
      <c r="E39" s="171"/>
      <c r="F39" s="171"/>
      <c r="G39" s="171"/>
      <c r="H39" s="171"/>
      <c r="I39" s="74"/>
    </row>
    <row r="40" spans="1:9" ht="44">
      <c r="A40" s="111" t="s">
        <v>200</v>
      </c>
      <c r="B40" s="170" t="s">
        <v>198</v>
      </c>
      <c r="C40" s="170"/>
      <c r="D40" s="170"/>
      <c r="E40" s="170"/>
      <c r="F40" s="170"/>
      <c r="G40" s="170"/>
      <c r="H40" s="170"/>
      <c r="I40" s="74"/>
    </row>
    <row r="41" spans="1:9" ht="44">
      <c r="A41" s="115" t="s">
        <v>199</v>
      </c>
      <c r="B41" s="172" t="s">
        <v>198</v>
      </c>
      <c r="C41" s="172"/>
      <c r="D41" s="172"/>
      <c r="E41" s="172"/>
      <c r="F41" s="172"/>
      <c r="G41" s="172"/>
      <c r="H41" s="172"/>
      <c r="I41" s="74"/>
    </row>
    <row r="42" spans="1:9" ht="21">
      <c r="A42" s="116"/>
      <c r="B42" s="117"/>
      <c r="C42" s="117"/>
      <c r="D42" s="117"/>
      <c r="E42" s="117"/>
      <c r="F42" s="117"/>
      <c r="G42" s="117"/>
      <c r="H42" s="117"/>
      <c r="I42" s="74"/>
    </row>
    <row r="43" spans="1:9" ht="44">
      <c r="A43" s="109" t="s">
        <v>197</v>
      </c>
      <c r="B43" s="103" t="s">
        <v>196</v>
      </c>
      <c r="C43" s="103" t="s">
        <v>195</v>
      </c>
      <c r="D43" s="103" t="s">
        <v>194</v>
      </c>
      <c r="E43" s="103" t="s">
        <v>193</v>
      </c>
      <c r="F43" s="103" t="s">
        <v>132</v>
      </c>
      <c r="G43" s="103" t="s">
        <v>192</v>
      </c>
      <c r="H43" s="103" t="s">
        <v>191</v>
      </c>
      <c r="I43" s="74"/>
    </row>
    <row r="44" spans="1:9" ht="44">
      <c r="A44" s="115" t="s">
        <v>190</v>
      </c>
      <c r="B44" s="112" t="s">
        <v>189</v>
      </c>
      <c r="C44" s="118" t="s">
        <v>185</v>
      </c>
      <c r="D44" s="118">
        <v>75001</v>
      </c>
      <c r="E44" s="118" t="s">
        <v>184</v>
      </c>
      <c r="F44" s="118" t="s">
        <v>183</v>
      </c>
      <c r="G44" s="118" t="s">
        <v>182</v>
      </c>
      <c r="H44" s="119" t="s">
        <v>188</v>
      </c>
      <c r="I44" s="74"/>
    </row>
    <row r="45" spans="1:9" ht="44">
      <c r="A45" s="113" t="s">
        <v>187</v>
      </c>
      <c r="B45" s="120" t="s">
        <v>186</v>
      </c>
      <c r="C45" s="114" t="s">
        <v>185</v>
      </c>
      <c r="D45" s="114">
        <v>75001</v>
      </c>
      <c r="E45" s="114" t="s">
        <v>184</v>
      </c>
      <c r="F45" s="114" t="s">
        <v>183</v>
      </c>
      <c r="G45" s="121" t="s">
        <v>182</v>
      </c>
      <c r="H45" s="122" t="s">
        <v>181</v>
      </c>
      <c r="I45" s="74"/>
    </row>
    <row r="46" spans="1:9" ht="44">
      <c r="A46" s="123" t="s">
        <v>180</v>
      </c>
      <c r="B46" s="124" t="s">
        <v>163</v>
      </c>
      <c r="C46" s="125"/>
      <c r="D46" s="125"/>
      <c r="E46" s="125"/>
      <c r="F46" s="125"/>
      <c r="G46" s="112"/>
      <c r="H46" s="112"/>
      <c r="I46" s="74"/>
    </row>
    <row r="47" spans="1:9" ht="21">
      <c r="A47" s="126"/>
      <c r="B47" s="127"/>
      <c r="C47" s="127"/>
      <c r="D47" s="127"/>
      <c r="E47" s="127"/>
      <c r="F47" s="127"/>
      <c r="G47" s="127"/>
      <c r="H47" s="127"/>
      <c r="I47" s="74"/>
    </row>
    <row r="48" spans="1:9" ht="44">
      <c r="A48" s="109" t="s">
        <v>179</v>
      </c>
      <c r="B48" s="110"/>
      <c r="C48" s="110"/>
      <c r="D48" s="110"/>
      <c r="E48" s="110"/>
      <c r="F48" s="110"/>
      <c r="G48" s="110"/>
      <c r="H48" s="110"/>
      <c r="I48" s="74"/>
    </row>
    <row r="49" spans="1:9" ht="22">
      <c r="A49" s="113" t="s">
        <v>178</v>
      </c>
      <c r="B49" s="168" t="s">
        <v>177</v>
      </c>
      <c r="C49" s="168"/>
      <c r="D49" s="168"/>
      <c r="E49" s="168"/>
      <c r="F49" s="168"/>
      <c r="G49" s="168"/>
      <c r="H49" s="168"/>
      <c r="I49" s="74"/>
    </row>
    <row r="50" spans="1:9" ht="22">
      <c r="A50" s="111" t="s">
        <v>176</v>
      </c>
      <c r="B50" s="167" t="s">
        <v>175</v>
      </c>
      <c r="C50" s="167"/>
      <c r="D50" s="167"/>
      <c r="E50" s="167"/>
      <c r="F50" s="167"/>
      <c r="G50" s="167"/>
      <c r="H50" s="167"/>
      <c r="I50" s="74"/>
    </row>
    <row r="51" spans="1:9" ht="22">
      <c r="A51" s="111" t="s">
        <v>174</v>
      </c>
      <c r="B51" s="168" t="s">
        <v>173</v>
      </c>
      <c r="C51" s="168"/>
      <c r="D51" s="168"/>
      <c r="E51" s="168"/>
      <c r="F51" s="168"/>
      <c r="G51" s="168"/>
      <c r="H51" s="168"/>
      <c r="I51" s="74"/>
    </row>
    <row r="52" spans="1:9" ht="22">
      <c r="A52" s="123" t="s">
        <v>172</v>
      </c>
      <c r="B52" s="167" t="s">
        <v>171</v>
      </c>
      <c r="C52" s="167"/>
      <c r="D52" s="167"/>
      <c r="E52" s="167"/>
      <c r="F52" s="167"/>
      <c r="G52" s="167"/>
      <c r="H52" s="167"/>
      <c r="I52" s="74"/>
    </row>
    <row r="53" spans="1:9" ht="21">
      <c r="A53" s="116"/>
      <c r="B53" s="117"/>
      <c r="C53" s="117"/>
      <c r="D53" s="117"/>
      <c r="E53" s="117"/>
      <c r="F53" s="117"/>
      <c r="G53" s="117"/>
      <c r="H53" s="117"/>
      <c r="I53" s="74"/>
    </row>
    <row r="54" spans="1:9" ht="44">
      <c r="A54" s="128" t="s">
        <v>170</v>
      </c>
      <c r="B54" s="162" t="s">
        <v>14</v>
      </c>
      <c r="C54" s="162"/>
      <c r="D54" s="162"/>
      <c r="E54" s="165" t="s">
        <v>169</v>
      </c>
      <c r="F54" s="165"/>
      <c r="G54" s="165"/>
      <c r="H54" s="165"/>
      <c r="I54" s="74"/>
    </row>
    <row r="55" spans="1:9" ht="88">
      <c r="A55" s="115" t="s">
        <v>168</v>
      </c>
      <c r="B55" s="156" t="s">
        <v>167</v>
      </c>
      <c r="C55" s="156"/>
      <c r="D55" s="156"/>
      <c r="E55" s="166" t="s">
        <v>162</v>
      </c>
      <c r="F55" s="166"/>
      <c r="G55" s="166"/>
      <c r="H55" s="166"/>
      <c r="I55" s="74"/>
    </row>
    <row r="56" spans="1:9" ht="110">
      <c r="A56" s="115" t="s">
        <v>166</v>
      </c>
      <c r="B56" s="155" t="s">
        <v>165</v>
      </c>
      <c r="C56" s="155"/>
      <c r="D56" s="155"/>
      <c r="E56" s="166" t="s">
        <v>162</v>
      </c>
      <c r="F56" s="166"/>
      <c r="G56" s="166"/>
      <c r="H56" s="166"/>
      <c r="I56" s="74"/>
    </row>
    <row r="57" spans="1:9" ht="44">
      <c r="A57" s="115" t="s">
        <v>164</v>
      </c>
      <c r="B57" s="156" t="s">
        <v>163</v>
      </c>
      <c r="C57" s="156"/>
      <c r="D57" s="156"/>
      <c r="E57" s="166" t="s">
        <v>162</v>
      </c>
      <c r="F57" s="166"/>
      <c r="G57" s="166"/>
      <c r="H57" s="166"/>
      <c r="I57" s="74"/>
    </row>
    <row r="58" spans="1:9" ht="21">
      <c r="A58" s="126"/>
      <c r="B58" s="127"/>
      <c r="C58" s="127"/>
      <c r="D58" s="127"/>
      <c r="E58" s="127"/>
      <c r="F58" s="127"/>
      <c r="G58" s="127"/>
      <c r="H58" s="127"/>
      <c r="I58" s="74"/>
    </row>
    <row r="59" spans="1:9" ht="44">
      <c r="A59" s="128" t="s">
        <v>161</v>
      </c>
      <c r="B59" s="162" t="s">
        <v>14</v>
      </c>
      <c r="C59" s="162"/>
      <c r="D59" s="162"/>
      <c r="E59" s="163" t="s">
        <v>144</v>
      </c>
      <c r="F59" s="163"/>
      <c r="G59" s="163"/>
      <c r="H59" s="163"/>
      <c r="I59" s="74"/>
    </row>
    <row r="60" spans="1:9" ht="22">
      <c r="A60" s="113" t="s">
        <v>160</v>
      </c>
      <c r="B60" s="155" t="s">
        <v>159</v>
      </c>
      <c r="C60" s="155"/>
      <c r="D60" s="155"/>
      <c r="E60" s="164" t="s">
        <v>158</v>
      </c>
      <c r="F60" s="164"/>
      <c r="G60" s="164"/>
      <c r="H60" s="164"/>
      <c r="I60" s="74"/>
    </row>
    <row r="61" spans="1:9" ht="21">
      <c r="A61" s="116"/>
      <c r="B61" s="117"/>
      <c r="C61" s="117"/>
      <c r="D61" s="117"/>
      <c r="E61" s="117"/>
      <c r="F61" s="117"/>
      <c r="G61" s="117"/>
      <c r="H61" s="117"/>
      <c r="I61" s="74"/>
    </row>
    <row r="62" spans="1:9" ht="22">
      <c r="A62" s="128" t="s">
        <v>157</v>
      </c>
      <c r="B62" s="140" t="s">
        <v>156</v>
      </c>
      <c r="C62" s="140"/>
      <c r="D62" s="140"/>
      <c r="E62" s="165" t="s">
        <v>144</v>
      </c>
      <c r="F62" s="165"/>
      <c r="G62" s="165"/>
      <c r="H62" s="165"/>
      <c r="I62" s="74"/>
    </row>
    <row r="63" spans="1:9" ht="22">
      <c r="A63" s="113" t="s">
        <v>155</v>
      </c>
      <c r="B63" s="155" t="s">
        <v>154</v>
      </c>
      <c r="C63" s="155"/>
      <c r="D63" s="155"/>
      <c r="E63" s="161" t="s">
        <v>153</v>
      </c>
      <c r="F63" s="161"/>
      <c r="G63" s="161"/>
      <c r="H63" s="161"/>
      <c r="I63" s="74"/>
    </row>
    <row r="64" spans="1:9" ht="22">
      <c r="A64" s="111" t="s">
        <v>152</v>
      </c>
      <c r="B64" s="153" t="s">
        <v>151</v>
      </c>
      <c r="C64" s="153"/>
      <c r="D64" s="153"/>
      <c r="E64" s="154" t="s">
        <v>150</v>
      </c>
      <c r="F64" s="154"/>
      <c r="G64" s="154"/>
      <c r="H64" s="154"/>
      <c r="I64" s="74"/>
    </row>
    <row r="65" spans="1:9" ht="22">
      <c r="A65" s="123" t="s">
        <v>149</v>
      </c>
      <c r="B65" s="155" t="s">
        <v>148</v>
      </c>
      <c r="C65" s="155"/>
      <c r="D65" s="155"/>
      <c r="E65" s="161" t="s">
        <v>147</v>
      </c>
      <c r="F65" s="161"/>
      <c r="G65" s="161"/>
      <c r="H65" s="161"/>
      <c r="I65" s="74"/>
    </row>
    <row r="66" spans="1:9" ht="21">
      <c r="A66" s="116"/>
      <c r="B66" s="130"/>
      <c r="C66" s="130"/>
      <c r="D66" s="130"/>
      <c r="E66" s="117"/>
      <c r="F66" s="117"/>
      <c r="G66" s="117"/>
      <c r="H66" s="117"/>
      <c r="I66" s="74"/>
    </row>
    <row r="67" spans="1:9" ht="22">
      <c r="A67" s="128" t="s">
        <v>146</v>
      </c>
      <c r="B67" s="162" t="s">
        <v>145</v>
      </c>
      <c r="C67" s="162"/>
      <c r="D67" s="162"/>
      <c r="E67" s="163" t="s">
        <v>144</v>
      </c>
      <c r="F67" s="163"/>
      <c r="G67" s="163"/>
      <c r="H67" s="163"/>
      <c r="I67" s="74"/>
    </row>
    <row r="68" spans="1:9" ht="22">
      <c r="A68" s="115" t="s">
        <v>143</v>
      </c>
      <c r="B68" s="156" t="s">
        <v>142</v>
      </c>
      <c r="C68" s="156"/>
      <c r="D68" s="156"/>
      <c r="E68" s="157" t="s">
        <v>141</v>
      </c>
      <c r="F68" s="157"/>
      <c r="G68" s="157"/>
      <c r="H68" s="157"/>
      <c r="I68" s="74"/>
    </row>
    <row r="69" spans="1:9" ht="22">
      <c r="A69" s="115" t="s">
        <v>140</v>
      </c>
      <c r="B69" s="158" t="s">
        <v>139</v>
      </c>
      <c r="C69" s="158"/>
      <c r="D69" s="158"/>
      <c r="E69" s="159" t="s">
        <v>138</v>
      </c>
      <c r="F69" s="159"/>
      <c r="G69" s="159"/>
      <c r="H69" s="159"/>
      <c r="I69" s="74"/>
    </row>
    <row r="70" spans="1:9" ht="22">
      <c r="A70" s="123" t="s">
        <v>137</v>
      </c>
      <c r="B70" s="156" t="s">
        <v>136</v>
      </c>
      <c r="C70" s="156"/>
      <c r="D70" s="156"/>
      <c r="E70" s="160" t="s">
        <v>135</v>
      </c>
      <c r="F70" s="160"/>
      <c r="G70" s="160"/>
      <c r="H70" s="160"/>
      <c r="I70" s="74"/>
    </row>
    <row r="71" spans="1:9" ht="21">
      <c r="A71" s="131"/>
      <c r="B71" s="132"/>
      <c r="C71" s="133"/>
      <c r="D71" s="133"/>
      <c r="E71" s="134"/>
      <c r="F71" s="134"/>
      <c r="G71" s="134"/>
      <c r="H71" s="134"/>
      <c r="I71" s="74"/>
    </row>
    <row r="72" spans="1:9" ht="22">
      <c r="A72" s="135" t="s">
        <v>134</v>
      </c>
      <c r="B72" s="102" t="s">
        <v>133</v>
      </c>
      <c r="C72" s="102" t="s">
        <v>132</v>
      </c>
      <c r="D72" s="139" t="s">
        <v>131</v>
      </c>
      <c r="E72" s="139"/>
      <c r="F72" s="139" t="s">
        <v>130</v>
      </c>
      <c r="G72" s="139"/>
      <c r="H72" s="139"/>
      <c r="I72" s="74"/>
    </row>
    <row r="73" spans="1:9" ht="44">
      <c r="A73" s="113" t="s">
        <v>129</v>
      </c>
      <c r="B73" s="136" t="s">
        <v>128</v>
      </c>
      <c r="C73" s="129" t="s">
        <v>127</v>
      </c>
      <c r="D73" s="156" t="s">
        <v>126</v>
      </c>
      <c r="E73" s="156"/>
      <c r="F73" s="156" t="s">
        <v>125</v>
      </c>
      <c r="G73" s="156"/>
      <c r="H73" s="156"/>
      <c r="I73" s="74"/>
    </row>
  </sheetData>
  <mergeCells count="90">
    <mergeCell ref="B55:D55"/>
    <mergeCell ref="E55:H55"/>
    <mergeCell ref="A36:H36"/>
    <mergeCell ref="B38:H38"/>
    <mergeCell ref="B39:H39"/>
    <mergeCell ref="B40:H40"/>
    <mergeCell ref="B41:H41"/>
    <mergeCell ref="B49:H49"/>
    <mergeCell ref="B50:H50"/>
    <mergeCell ref="B51:H51"/>
    <mergeCell ref="B52:H52"/>
    <mergeCell ref="B54:D54"/>
    <mergeCell ref="E54:H54"/>
    <mergeCell ref="B56:D56"/>
    <mergeCell ref="E56:H56"/>
    <mergeCell ref="B57:D57"/>
    <mergeCell ref="E57:H57"/>
    <mergeCell ref="B59:D59"/>
    <mergeCell ref="E59:H59"/>
    <mergeCell ref="B60:D60"/>
    <mergeCell ref="E60:H60"/>
    <mergeCell ref="B62:D62"/>
    <mergeCell ref="E62:H62"/>
    <mergeCell ref="B63:D63"/>
    <mergeCell ref="E63:H63"/>
    <mergeCell ref="D73:E73"/>
    <mergeCell ref="F73:H73"/>
    <mergeCell ref="B68:D68"/>
    <mergeCell ref="E68:H68"/>
    <mergeCell ref="B69:D69"/>
    <mergeCell ref="E69:H69"/>
    <mergeCell ref="B70:D70"/>
    <mergeCell ref="E70:H70"/>
    <mergeCell ref="D72:E72"/>
    <mergeCell ref="F72:H72"/>
    <mergeCell ref="B64:D64"/>
    <mergeCell ref="E64:H64"/>
    <mergeCell ref="B65:D65"/>
    <mergeCell ref="E65:H65"/>
    <mergeCell ref="B67:D67"/>
    <mergeCell ref="E67:H67"/>
    <mergeCell ref="E27:G27"/>
    <mergeCell ref="H27:I27"/>
    <mergeCell ref="E28:G28"/>
    <mergeCell ref="H28:I28"/>
    <mergeCell ref="E29:G29"/>
    <mergeCell ref="E24:G24"/>
    <mergeCell ref="H24:I24"/>
    <mergeCell ref="E25:G25"/>
    <mergeCell ref="H25:I25"/>
    <mergeCell ref="E26:G26"/>
    <mergeCell ref="H26:I26"/>
    <mergeCell ref="E21:G21"/>
    <mergeCell ref="H21:I21"/>
    <mergeCell ref="E22:G22"/>
    <mergeCell ref="H22:I22"/>
    <mergeCell ref="E23:G23"/>
    <mergeCell ref="H23:I23"/>
    <mergeCell ref="E18:G18"/>
    <mergeCell ref="H18:I18"/>
    <mergeCell ref="E19:G19"/>
    <mergeCell ref="H19:I19"/>
    <mergeCell ref="E20:G20"/>
    <mergeCell ref="H20:I20"/>
    <mergeCell ref="E15:G15"/>
    <mergeCell ref="H15:I15"/>
    <mergeCell ref="E16:G16"/>
    <mergeCell ref="H16:I16"/>
    <mergeCell ref="E17:G17"/>
    <mergeCell ref="H17:I17"/>
    <mergeCell ref="E12:G12"/>
    <mergeCell ref="H12:I12"/>
    <mergeCell ref="E13:G13"/>
    <mergeCell ref="H13:I13"/>
    <mergeCell ref="E14:G14"/>
    <mergeCell ref="H14:I14"/>
    <mergeCell ref="H7:I7"/>
    <mergeCell ref="E10:G10"/>
    <mergeCell ref="H10:I10"/>
    <mergeCell ref="E11:G11"/>
    <mergeCell ref="H11:I11"/>
    <mergeCell ref="E8:G8"/>
    <mergeCell ref="H8:I8"/>
    <mergeCell ref="E9:G9"/>
    <mergeCell ref="H9:I9"/>
    <mergeCell ref="A1:A2"/>
    <mergeCell ref="A3:A4"/>
    <mergeCell ref="A5:A6"/>
    <mergeCell ref="A7:D7"/>
    <mergeCell ref="E7:G7"/>
  </mergeCells>
  <hyperlinks>
    <hyperlink ref="I1" r:id="rId1" xr:uid="{BD87B6AF-3E2F-A34B-BD12-6FD82EE247E9}"/>
    <hyperlink ref="I3" r:id="rId2" xr:uid="{F1BC0FE7-86F6-6240-A417-8DB8AD23BED7}"/>
    <hyperlink ref="I6" r:id="rId3" xr:uid="{FDFAE51F-C2B5-CC4E-AE1D-9FF933F12B12}"/>
    <hyperlink ref="H44" r:id="rId4" xr:uid="{FFE1E773-22BB-574E-A247-9AB240B78C35}"/>
    <hyperlink ref="H45" r:id="rId5" xr:uid="{CC9F6A60-473C-694E-8CC3-AB9F1FFE8CEC}"/>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D87A-FF5E-A54A-9D8E-2AF0EAB3BF18}">
  <dimension ref="A1:B8"/>
  <sheetViews>
    <sheetView workbookViewId="0">
      <selection sqref="A1:B8"/>
    </sheetView>
  </sheetViews>
  <sheetFormatPr baseColWidth="10" defaultRowHeight="16"/>
  <cols>
    <col min="1" max="1" width="50" customWidth="1"/>
    <col min="2" max="2" width="145.33203125" customWidth="1"/>
  </cols>
  <sheetData>
    <row r="1" spans="1:2" ht="28">
      <c r="A1" s="173" t="s">
        <v>352</v>
      </c>
      <c r="B1" s="174" t="s">
        <v>14</v>
      </c>
    </row>
    <row r="2" spans="1:2" ht="59" customHeight="1">
      <c r="A2" s="176" t="s">
        <v>353</v>
      </c>
      <c r="B2" s="175" t="s">
        <v>365</v>
      </c>
    </row>
    <row r="3" spans="1:2" ht="66" customHeight="1">
      <c r="A3" s="176" t="s">
        <v>354</v>
      </c>
      <c r="B3" s="175" t="s">
        <v>366</v>
      </c>
    </row>
    <row r="4" spans="1:2" ht="54" customHeight="1">
      <c r="A4" s="176" t="s">
        <v>355</v>
      </c>
      <c r="B4" s="175" t="s">
        <v>361</v>
      </c>
    </row>
    <row r="5" spans="1:2" ht="42">
      <c r="A5" s="176" t="s">
        <v>356</v>
      </c>
      <c r="B5" s="175" t="s">
        <v>362</v>
      </c>
    </row>
    <row r="6" spans="1:2" ht="42">
      <c r="A6" s="176" t="s">
        <v>357</v>
      </c>
      <c r="B6" s="175" t="s">
        <v>360</v>
      </c>
    </row>
    <row r="7" spans="1:2" ht="42">
      <c r="A7" s="176" t="s">
        <v>358</v>
      </c>
      <c r="B7" s="175" t="s">
        <v>363</v>
      </c>
    </row>
    <row r="8" spans="1:2" ht="42">
      <c r="A8" s="176" t="s">
        <v>359</v>
      </c>
      <c r="B8" s="175" t="s">
        <v>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Calcul des ressources</vt:lpstr>
      <vt:lpstr>dimensionnement - chiffrage</vt:lpstr>
      <vt:lpstr>identif eval Risques</vt:lpstr>
      <vt:lpstr>registre des traitements CNIL</vt:lpstr>
      <vt:lpstr>enjeux legeaux et etique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2023-01-26T12:38:26Z</dcterms:created>
  <dcterms:modified xsi:type="dcterms:W3CDTF">2023-02-06T12:48:25Z</dcterms:modified>
</cp:coreProperties>
</file>