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bartcus/Documents/GitHub/OC-projects/oc_11/"/>
    </mc:Choice>
  </mc:AlternateContent>
  <xr:revisionPtr revIDLastSave="0" documentId="13_ncr:1_{34851FB5-42AF-7C4E-AA26-F874B384238A}" xr6:coauthVersionLast="47" xr6:coauthVersionMax="47" xr10:uidLastSave="{00000000-0000-0000-0000-000000000000}"/>
  <bookViews>
    <workbookView xWindow="36580" yWindow="2100" windowWidth="71780" windowHeight="40740" activeTab="2" xr2:uid="{60A0CCE5-DD59-464B-BCB1-762BFB95DF73}"/>
  </bookViews>
  <sheets>
    <sheet name="Calcul des ressources" sheetId="1" r:id="rId1"/>
    <sheet name="dimensionnement - chiffrage" sheetId="2" r:id="rId2"/>
    <sheet name="identif eval Risques" sheetId="3" r:id="rId3"/>
    <sheet name="registre des traitements CNIL" sheetId="4" r:id="rId4"/>
    <sheet name="enjeux legeaux et etique" sheetId="5" r:id="rId5"/>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5" i="4" l="1"/>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G9" i="2"/>
  <c r="F9" i="2"/>
  <c r="D9" i="2"/>
  <c r="C1" i="2"/>
  <c r="C4" i="2" s="1"/>
  <c r="C14" i="2"/>
  <c r="B14" i="2"/>
  <c r="D13" i="2"/>
  <c r="F13" i="2" s="1"/>
  <c r="D12" i="2"/>
  <c r="F12" i="2" s="1"/>
  <c r="D11" i="2"/>
  <c r="F11" i="2" s="1"/>
  <c r="D10" i="2"/>
  <c r="F10" i="2" s="1"/>
  <c r="C24" i="1"/>
  <c r="C25" i="1"/>
  <c r="C26" i="1"/>
  <c r="C27" i="1"/>
  <c r="Q3" i="1"/>
  <c r="S3" i="1" s="1"/>
  <c r="Q4" i="1"/>
  <c r="S4" i="1" s="1"/>
  <c r="Q5" i="1"/>
  <c r="S5" i="1" s="1"/>
  <c r="Q6" i="1"/>
  <c r="S6" i="1" s="1"/>
  <c r="Q7" i="1"/>
  <c r="S7" i="1" s="1"/>
  <c r="Q8" i="1"/>
  <c r="S8" i="1" s="1"/>
  <c r="Q9" i="1"/>
  <c r="S9" i="1" s="1"/>
  <c r="Q10" i="1"/>
  <c r="S10" i="1" s="1"/>
  <c r="Q2" i="1"/>
  <c r="S2" i="1" s="1"/>
  <c r="E10" i="2" l="1"/>
  <c r="E13" i="2"/>
  <c r="G13" i="2" s="1"/>
  <c r="E12" i="2"/>
  <c r="G12" i="2" s="1"/>
  <c r="H12" i="2" s="1"/>
  <c r="I12" i="2" s="1"/>
  <c r="E9" i="2"/>
  <c r="E11" i="2"/>
  <c r="F14" i="2"/>
  <c r="D14" i="2"/>
  <c r="S11" i="1"/>
  <c r="R28" i="1" s="1"/>
  <c r="H11" i="2" l="1"/>
  <c r="I11" i="2" s="1"/>
  <c r="H10" i="2"/>
  <c r="I10" i="2" s="1"/>
  <c r="G11" i="2"/>
  <c r="G10" i="2"/>
  <c r="H13" i="2"/>
  <c r="I13" i="2" s="1"/>
  <c r="E14" i="2"/>
  <c r="H9" i="2"/>
  <c r="I9" i="2" s="1"/>
  <c r="G14" i="2"/>
  <c r="H14" i="2" s="1"/>
  <c r="I1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37" authorId="0" shapeId="0" xr:uid="{00000000-0006-0000-0300-000001000000}">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43" authorId="0" shapeId="0" xr:uid="{00000000-0006-0000-0300-000002000000}">
      <text>
        <r>
          <rPr>
            <sz val="11"/>
            <color rgb="FF000000"/>
            <rFont val="Calibri"/>
            <family val="2"/>
          </rPr>
          <t>Si le responsable du traitement est situé hors UE, il doit indiquer en plus le nom de son représentant sur le territoire de l'UE</t>
        </r>
      </text>
    </comment>
    <comment ref="A44" authorId="0" shapeId="0" xr:uid="{00000000-0006-0000-0300-000003000000}">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48" authorId="0" shapeId="0" xr:uid="{00000000-0006-0000-0300-000004000000}">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54" authorId="0" shapeId="0" xr:uid="{00000000-0006-0000-0300-000005000000}">
      <text>
        <r>
          <rPr>
            <sz val="11"/>
            <color rgb="FF000000"/>
            <rFont val="Calibri"/>
            <family val="2"/>
          </rPr>
          <t xml:space="preserve">Durée de conservation
</t>
        </r>
        <r>
          <rPr>
            <sz val="11"/>
            <color rgb="FF000000"/>
            <rFont val="Calibri"/>
            <family val="2"/>
          </rPr>
          <t xml:space="preserve">
</t>
        </r>
        <r>
          <rPr>
            <sz val="11"/>
            <color rgb="FF000000"/>
            <rFont val="Calibri"/>
            <family val="2"/>
          </rPr>
          <t xml:space="preserve">Dans certains cas (gestion des paies), certaines données doivent être conservées plus longtemps, selon vos obligations légales ou si les données présentent un intérêt administratif (contentieux).
</t>
        </r>
        <r>
          <rPr>
            <sz val="11"/>
            <color rgb="FF000000"/>
            <rFont val="Calibri"/>
            <family val="2"/>
          </rPr>
          <t xml:space="preserve">
</t>
        </r>
        <r>
          <rPr>
            <sz val="11"/>
            <color rgb="FF000000"/>
            <rFont val="Calibri"/>
            <family val="2"/>
          </rPr>
          <t xml:space="preserve">Consultez la fiche "limiter la conservation de données" sur le site de la CNIL
</t>
        </r>
      </text>
    </comment>
    <comment ref="A59" authorId="0" shapeId="0" xr:uid="{00000000-0006-0000-0300-000006000000}">
      <text>
        <r>
          <rPr>
            <sz val="11"/>
            <color rgb="FF000000"/>
            <rFont val="Calibri"/>
            <family val="2"/>
          </rPr>
          <t>Lister tous les types de personnes faisant l'objet du traitement de données.
Exemples : salariés, clients, patients, prospects …</t>
        </r>
      </text>
    </comment>
    <comment ref="A62" authorId="0" shapeId="0" xr:uid="{00000000-0006-0000-0300-000007000000}">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67" authorId="0" shapeId="0" xr:uid="{00000000-0006-0000-0300-000008000000}">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 ref="A72" authorId="0" shapeId="0" xr:uid="{00000000-0006-0000-0300-000009000000}">
      <text>
        <r>
          <rPr>
            <sz val="11"/>
            <color rgb="FF000000"/>
            <rFont val="Calibri"/>
            <family val="2"/>
          </rPr>
          <t>Lorsque vous transférez des données en dehors de l'Union Européenne :
Vérifiez si le pays hors UE vers lequel vous transférez les données dispose d'une législation de protection des données et si elle est reconnue adéquate par la Commission européenne.
Une carte du monde présentant les législations de protection des données est à votre disposition sur le site de la CNIL.
Sinon, vous devrez encadrer juridiquement vos transferts pour assurer la protection des donnée sà l'étranger.</t>
        </r>
      </text>
    </comment>
  </commentList>
</comments>
</file>

<file path=xl/sharedStrings.xml><?xml version="1.0" encoding="utf-8"?>
<sst xmlns="http://schemas.openxmlformats.org/spreadsheetml/2006/main" count="476" uniqueCount="365">
  <si>
    <t>UX Designer</t>
  </si>
  <si>
    <t>Role</t>
  </si>
  <si>
    <t xml:space="preserve">Chef de projet </t>
  </si>
  <si>
    <t xml:space="preserve">Back-end Développer </t>
  </si>
  <si>
    <t xml:space="preserve">Responsable infrastructures </t>
  </si>
  <si>
    <t>pour identifier les besoins des clients et recueillir des commentaires pour améliorer le système.</t>
  </si>
  <si>
    <t>pour superviser le projet et s'assurer qu'il reste dans les délais et le budget.</t>
  </si>
  <si>
    <t>pour gérer le prétraitement des données, l'entraînement des modèles et l'implémentation du système, ainsi que l'évaluation de celui-ci.</t>
  </si>
  <si>
    <t>pour tester et valider le système avant la mise en production.</t>
  </si>
  <si>
    <t>pour aider une équipe à utiliser efficacement les principes et les pratiques de Scrum pour gérer un projet.</t>
  </si>
  <si>
    <t>pour avoir une responsable de la conception et de la mise en œuvre de l'interface utilisateur (UI)</t>
  </si>
  <si>
    <t>pour avoir une responsable de la conception et de la mise en œuvre de la logique de traitement des données d'une application</t>
  </si>
  <si>
    <t>pour avoir une responsable de la conception de l'expérience globale de l'utilisateur avec un produit ou un service.</t>
  </si>
  <si>
    <t xml:space="preserve">avoir une responsable de la planification, de la mise en place et de la gestion des systèmes et des services informatiques nécessaires pour le bon fonctionnement d'une entreprise ou d'un projet. </t>
  </si>
  <si>
    <t>Description</t>
  </si>
  <si>
    <t>w1</t>
  </si>
  <si>
    <t>w2</t>
  </si>
  <si>
    <t>w3</t>
  </si>
  <si>
    <t>w4</t>
  </si>
  <si>
    <t>w5</t>
  </si>
  <si>
    <t>w6</t>
  </si>
  <si>
    <t>w7</t>
  </si>
  <si>
    <t>w8</t>
  </si>
  <si>
    <t>w9</t>
  </si>
  <si>
    <t>w10</t>
  </si>
  <si>
    <t>w11</t>
  </si>
  <si>
    <t>w12</t>
  </si>
  <si>
    <t>w13</t>
  </si>
  <si>
    <t>w14</t>
  </si>
  <si>
    <t>Data Scientists confirmé</t>
  </si>
  <si>
    <t>TOTAL HEURES TRAVAIL</t>
  </si>
  <si>
    <t>Ingénieur QA</t>
  </si>
  <si>
    <t>Front-end Développer</t>
  </si>
  <si>
    <t>€ Total</t>
  </si>
  <si>
    <t xml:space="preserve">Expert marketing/ventes </t>
  </si>
  <si>
    <t xml:space="preserve">€ /h </t>
  </si>
  <si>
    <t>https://fr.talent.com</t>
  </si>
  <si>
    <t>Ressource</t>
  </si>
  <si>
    <t>Coach SCRUM</t>
  </si>
  <si>
    <t xml:space="preserve">NoSQL – Azure Cosmos DB (500 GB) </t>
  </si>
  <si>
    <t xml:space="preserve">Blob Storage (500 GB) </t>
  </si>
  <si>
    <t>€ /mois</t>
  </si>
  <si>
    <t xml:space="preserve">Azure Machine Learning </t>
  </si>
  <si>
    <t>Total</t>
  </si>
  <si>
    <t>TOTAL</t>
  </si>
  <si>
    <t>TOTAL COUTS APP</t>
  </si>
  <si>
    <t xml:space="preserve">Profit net annuel </t>
  </si>
  <si>
    <t xml:space="preserve">Profit net medium enregistre </t>
  </si>
  <si>
    <t>Couleur</t>
  </si>
  <si>
    <t>Risque identifié</t>
  </si>
  <si>
    <t>Nom du risque</t>
  </si>
  <si>
    <t>Propriétaire</t>
  </si>
  <si>
    <t>Origine du risques</t>
  </si>
  <si>
    <t>Déclencheurs envisageables</t>
  </si>
  <si>
    <t>Conséquences possibles</t>
  </si>
  <si>
    <t>Mesures de prévention</t>
  </si>
  <si>
    <t>Mesures d'atténuation</t>
  </si>
  <si>
    <t>Gravité</t>
  </si>
  <si>
    <t>Criticité</t>
  </si>
  <si>
    <t>Moyenne</t>
  </si>
  <si>
    <t>Périmètre projet</t>
  </si>
  <si>
    <t>Réalisation d’un produit incohérent avec les attentes et les besoins des utilisateurs</t>
  </si>
  <si>
    <t>Chef du projet</t>
  </si>
  <si>
    <t>Absence de périmètre fonctionnel précis</t>
  </si>
  <si>
    <t>Difficultés techniques en cours de développement
Apparition de nouveaux besoins lors des ateliers de conception</t>
  </si>
  <si>
    <t>Dépassement de charges (axe coût)
Dépassement des échéances (axe délai)</t>
  </si>
  <si>
    <t>Budget</t>
  </si>
  <si>
    <t>Dépassement de budget</t>
  </si>
  <si>
    <t>Difficultés techniques en cours de développement
Apparition de nouveaux besoins lors des ateliers de conception
Qualification de demandes nouvelles
Choix d'une technologie nécessitant un achat           Augmentation des prix pour les ressources technique</t>
  </si>
  <si>
    <t>Dépassement de charges (axe coût)</t>
  </si>
  <si>
    <t>Temps</t>
  </si>
  <si>
    <t>Impossibilité de modifier le deadline du projet</t>
  </si>
  <si>
    <t>Dépassement des échéances (axe délai)</t>
  </si>
  <si>
    <t>Dépassement du délivrance</t>
  </si>
  <si>
    <t>Le deadline final est dépassé et le produit final n'est pas délivrer.</t>
  </si>
  <si>
    <t>Pas de prise en compte des charges réelles</t>
  </si>
  <si>
    <t>Difficultés techniques en cours de développement
Retards de validations
Aller-retours dans les phases de conception/création</t>
  </si>
  <si>
    <t>Dépassement des échéances (axe délai)
Dépassement de charges (si ajout de ressources)
Impact négatif sur le déroulement des autres projets agence (effet domino)</t>
  </si>
  <si>
    <t>Ralentissement de la production</t>
  </si>
  <si>
    <t>Ralentissement</t>
  </si>
  <si>
    <t>Ressources technique/humaine</t>
  </si>
  <si>
    <t>Difficultés techniques en cours de développement
Absence non planifiée de ressources</t>
  </si>
  <si>
    <t>Équipe</t>
  </si>
  <si>
    <t>Défaut de contrôle de la production</t>
  </si>
  <si>
    <t>Incompréhension des spécifications
Retours clients à traiter
Évolution de périmètre</t>
  </si>
  <si>
    <t>Mauvaise qualité de réalisation
Délais de traitement des demandes allongé
Attribution de responsabilité sur défaillance d'un tiers
Dépassement des échéances (axe délai)</t>
  </si>
  <si>
    <t>Freins dans le pilotage opérationnel quotidien</t>
  </si>
  <si>
    <t>SCRUM Master</t>
  </si>
  <si>
    <t>Organisation client</t>
  </si>
  <si>
    <t>Prise de décision opérationnelle
Traitement d'une urgence
Communication de brief</t>
  </si>
  <si>
    <t>Anomalie dans la réalisation
Allongement des délais
Reprise de travaux effectués (axe coût)</t>
  </si>
  <si>
    <t>Prise de décision</t>
  </si>
  <si>
    <t>Mauvaise identification d’un validateur</t>
  </si>
  <si>
    <t>Encadrement de la relation client</t>
  </si>
  <si>
    <t>Demande de validation</t>
  </si>
  <si>
    <t>Allongement des délais
Reprise de travaux effectués (axe coût)</t>
  </si>
  <si>
    <t>Allongement des délais de validation</t>
  </si>
  <si>
    <t>Délais de validation</t>
  </si>
  <si>
    <t>Complexité</t>
  </si>
  <si>
    <t>Modèle de segmentation</t>
  </si>
  <si>
    <t>Sources des données</t>
  </si>
  <si>
    <t>Donné complexes</t>
  </si>
  <si>
    <t>Degré d’innovation</t>
  </si>
  <si>
    <t>Absence de références techniques en cas de difficulté</t>
  </si>
  <si>
    <t>Absence de référence</t>
  </si>
  <si>
    <t>Choix stratégiques</t>
  </si>
  <si>
    <t>Développements techniques</t>
  </si>
  <si>
    <t>Réalisation d’un produit non fonctionnel</t>
  </si>
  <si>
    <t>Process interne</t>
  </si>
  <si>
    <t>Risques spécifiques</t>
  </si>
  <si>
    <t>Incompréhensions sur des spécifications techniques</t>
  </si>
  <si>
    <t>Demande d'informations spécifiques
Transmission d'informations clés</t>
  </si>
  <si>
    <t>Climat conflictuel dans l’équipe projet</t>
  </si>
  <si>
    <t>Equipe conflictuel</t>
  </si>
  <si>
    <t>Mauvaise perception des résultats du projet</t>
  </si>
  <si>
    <t>Insatisfaction du client</t>
  </si>
  <si>
    <t>Cyber Attaque</t>
  </si>
  <si>
    <t>Fuite des données</t>
  </si>
  <si>
    <t>https://azure.microsoft.com/fr-fr/pricing/calculator/</t>
  </si>
  <si>
    <t>Plan d’action de mitigation des principaux risques identifiés</t>
  </si>
  <si>
    <t>Loi Informatique et Libertés du 6 janvier 1978 modifiée du 20 juin 2018</t>
  </si>
  <si>
    <t>Certification</t>
  </si>
  <si>
    <t>Andorre</t>
  </si>
  <si>
    <t>representance en France</t>
  </si>
  <si>
    <t>Organisme destinataire 1</t>
  </si>
  <si>
    <t>Liens vers la documentation</t>
  </si>
  <si>
    <t>Type de Garanties</t>
  </si>
  <si>
    <t>Pays</t>
  </si>
  <si>
    <t>Destinataire</t>
  </si>
  <si>
    <t>Transferts hors UE</t>
  </si>
  <si>
    <t>acces utilisateurs sur l`info qui les concerne uniqment</t>
  </si>
  <si>
    <t>Contrôle d'accès des utilisateurs</t>
  </si>
  <si>
    <t>Mesure de sécurité 3</t>
  </si>
  <si>
    <t>sauvgarde supplimentaire des données</t>
  </si>
  <si>
    <t>Backup des données</t>
  </si>
  <si>
    <t>Mesure de sécurité 2</t>
  </si>
  <si>
    <t>Encriptatage</t>
  </si>
  <si>
    <t>Mesures de protection des logiciels</t>
  </si>
  <si>
    <t>Mesure de sécurité 1</t>
  </si>
  <si>
    <t>Précisions</t>
  </si>
  <si>
    <t>Type de mesure de sécurité</t>
  </si>
  <si>
    <t>Mesures de sécurité</t>
  </si>
  <si>
    <t>Des clients internationaux utilisant l`app</t>
  </si>
  <si>
    <t>Destinataires dans des pays tiers ou organisations internationales</t>
  </si>
  <si>
    <t>Destinataire 3</t>
  </si>
  <si>
    <t>Banques et insitutions financieres</t>
  </si>
  <si>
    <t>Partenaires institutionnels ou commerciaux</t>
  </si>
  <si>
    <t>Destinataire 2</t>
  </si>
  <si>
    <t>service de cyber securite</t>
  </si>
  <si>
    <t>Service interne qui traite les données</t>
  </si>
  <si>
    <t>Destinataire 1</t>
  </si>
  <si>
    <t>Type de destinataire</t>
  </si>
  <si>
    <t>Destinataires</t>
  </si>
  <si>
    <t>clients enregistre sur l`app</t>
  </si>
  <si>
    <t>Clients</t>
  </si>
  <si>
    <t>Catégorie de personnes 1</t>
  </si>
  <si>
    <t>Catégories de personnes concernées</t>
  </si>
  <si>
    <t>1 AN AVEC C`ACCORD DE CLIENT</t>
  </si>
  <si>
    <t>N/A</t>
  </si>
  <si>
    <t>Numéro de Sécurité Sociale (ou NIR)</t>
  </si>
  <si>
    <t>RIB</t>
  </si>
  <si>
    <t>Informations d'ordre économique et financier (revenus, situation financière, situation fiscale, etc.)</t>
  </si>
  <si>
    <t>images</t>
  </si>
  <si>
    <t>État civil, identité, données d'identification, images…</t>
  </si>
  <si>
    <t>Durée de conservation</t>
  </si>
  <si>
    <t>Catégories de données personnelles concernées</t>
  </si>
  <si>
    <t>récommendation du vetment pour l'uitilisateur</t>
  </si>
  <si>
    <t>Sous-finalité 3</t>
  </si>
  <si>
    <t>detection du vetment et du style</t>
  </si>
  <si>
    <t>Sous-finalité 2</t>
  </si>
  <si>
    <t>chargement du photos</t>
  </si>
  <si>
    <t>Sous-finalité 1</t>
  </si>
  <si>
    <t xml:space="preserve">utiliser les images collectées pour recommander des vêtements en fonction de son style personnel		</t>
  </si>
  <si>
    <t>Finalité principale</t>
  </si>
  <si>
    <t>Finalité(s) du traitement effectué</t>
  </si>
  <si>
    <t>Société du DPO (si celui-ci est externe)</t>
  </si>
  <si>
    <t>exemple2@gmail.com</t>
  </si>
  <si>
    <t>01 xx xx xx xx</t>
  </si>
  <si>
    <t>Italie</t>
  </si>
  <si>
    <t>Rome</t>
  </si>
  <si>
    <t>1 rue Rivoli</t>
  </si>
  <si>
    <t>Martin HENRI</t>
  </si>
  <si>
    <t>Délégué à la protection des données</t>
  </si>
  <si>
    <t>exemple1@gmail.com</t>
  </si>
  <si>
    <t>Louise DUPONT</t>
  </si>
  <si>
    <t>Responsable du traitement</t>
  </si>
  <si>
    <t>Adresse mél</t>
  </si>
  <si>
    <t>Téléphone</t>
  </si>
  <si>
    <t>Ville</t>
  </si>
  <si>
    <t>Code Postal</t>
  </si>
  <si>
    <t>Adresse</t>
  </si>
  <si>
    <t>Nom</t>
  </si>
  <si>
    <t>Acteurs</t>
  </si>
  <si>
    <t>01.02.2022</t>
  </si>
  <si>
    <t>Mise à jour du traitement</t>
  </si>
  <si>
    <t>Date de création du traitement</t>
  </si>
  <si>
    <t>1-ImageAnalyse</t>
  </si>
  <si>
    <t>N° / RÉF</t>
  </si>
  <si>
    <t>Analyse de photos du style personnel</t>
  </si>
  <si>
    <t>Nom du traitement</t>
  </si>
  <si>
    <t xml:space="preserve">Description  du traitement  </t>
  </si>
  <si>
    <t>Cet exemple est basé sur un traitement fictif qu'il ne faut pas reprendre tel quel. Adaptez-le à vos activités (cf. onglet 3).</t>
  </si>
  <si>
    <t>Fiche de registre</t>
  </si>
  <si>
    <t>Oui</t>
  </si>
  <si>
    <t>évaluer ses préférences en matière de vêtements pour pouvoir faire les recommendations</t>
  </si>
  <si>
    <t>5-HystoireAchats</t>
  </si>
  <si>
    <t>Enregistrement des articles de vêtement achetés</t>
  </si>
  <si>
    <t>Utiliser le nom, age, taille, poids, préference du style, hystoire d'achats pour faire des recommendations des vetments</t>
  </si>
  <si>
    <t>4-InfoProfil</t>
  </si>
  <si>
    <t>Lire Information du profil d'utilisateur</t>
  </si>
  <si>
    <t>Changer l'email, le mot de passe, addresse pour mettre a jour les donnes</t>
  </si>
  <si>
    <t>3-Connexion</t>
  </si>
  <si>
    <t>Changer les données du connection</t>
  </si>
  <si>
    <t>Debiter la carte bancaire pour l'achat d'utilisateur</t>
  </si>
  <si>
    <t>2-Payment</t>
  </si>
  <si>
    <t>Payment avec carte bancaire</t>
  </si>
  <si>
    <t>utiliser les images collectées pour recommander des vêtements en fonction de son style personnel</t>
  </si>
  <si>
    <t>Oui/non</t>
  </si>
  <si>
    <t>Dernière mise à jour de la fiche</t>
  </si>
  <si>
    <t>Date de création de la fiche</t>
  </si>
  <si>
    <t>Données sensibles ?</t>
  </si>
  <si>
    <t>Finalité du traitement</t>
  </si>
  <si>
    <t>Identification du traitement</t>
  </si>
  <si>
    <t>sarl@gmail.com</t>
  </si>
  <si>
    <t>Adresse mél :</t>
  </si>
  <si>
    <t>Téléphone :</t>
  </si>
  <si>
    <t>Ville :</t>
  </si>
  <si>
    <t>Code postal :</t>
  </si>
  <si>
    <t>Via Santa Maria in Via, 19</t>
  </si>
  <si>
    <t>Adresse :</t>
  </si>
  <si>
    <t>SARL SECURITE</t>
  </si>
  <si>
    <t>Société (si DPO externe) :</t>
  </si>
  <si>
    <t>Lila</t>
  </si>
  <si>
    <t>Prénom :</t>
  </si>
  <si>
    <t>Hier</t>
  </si>
  <si>
    <t>Nom :</t>
  </si>
  <si>
    <t>Coordonnées du délégué à la protection des données (DPO)</t>
  </si>
  <si>
    <t>0909@gmail.com</t>
  </si>
  <si>
    <t>1 Pl. de la Tour Poitevine</t>
  </si>
  <si>
    <t>Giacomo</t>
  </si>
  <si>
    <t>Ghernon</t>
  </si>
  <si>
    <t>0606@gmail.com</t>
  </si>
  <si>
    <t>Irene</t>
  </si>
  <si>
    <t>Noroman</t>
  </si>
  <si>
    <t>Le projet a pris une mauvaise vois et l'équipe à mal compris les besoins de ce projet.</t>
  </si>
  <si>
    <t>Le calcul de budget a été mal établi. On aura pas d'argent pour les ressources humaine/technique.</t>
  </si>
  <si>
    <t>Un deadline a été mal établis et une modification de cela est impossible au cœur du projet.</t>
  </si>
  <si>
    <t>Des absences non planifiées du ressources humaine ou des difficulté technique dans l'équipe ont été apparu et il a un ralentissement du projet</t>
  </si>
  <si>
    <t xml:space="preserve">Le Chef du Projet / SCRUM Master ont mal suivi l'avancement du projet qui est parti sur un mauvais chemin.               </t>
  </si>
  <si>
    <t>Réponse tardive du coté client ce qui ne permettra pas d'avancé en bon rythme.</t>
  </si>
  <si>
    <t>A cause de manque de connaissance technique le client valide des éléments technique qui ne corresponde pas au nécessité du projet</t>
  </si>
  <si>
    <t>A cause de validation tardive le projet n'avance pas dans le rythme planifié</t>
  </si>
  <si>
    <t>Le développement du système d’identification du vêtement nécessite plus ressources (temps, data, budget)</t>
  </si>
  <si>
    <t>On ne peut pas trouver des données cohérentes bien étiqueté et qu'un étiquetage manuelle en interne devrait être fait ce qui peux avoir une nécessité de plus de ressources du temps</t>
  </si>
  <si>
    <t>Frontend/Backend Développer</t>
  </si>
  <si>
    <t>Dépassement de charges (axe cout)
Dépassement des échéances (axe délai)
Solution non fonctionnelle</t>
  </si>
  <si>
    <t>Mauvaise produit</t>
  </si>
  <si>
    <t>Mauvaise compréhension</t>
  </si>
  <si>
    <t>Mauvaise périmètre</t>
  </si>
  <si>
    <t>Boudet dépassé</t>
  </si>
  <si>
    <t>Modification du deadline impossible</t>
  </si>
  <si>
    <t>Démarche commerciale</t>
  </si>
  <si>
    <t>Planification des ressources
Mise à jour du planning en cours de projet</t>
  </si>
  <si>
    <t>Dépassement de date de délivrance du projet</t>
  </si>
  <si>
    <t>Défaut du control</t>
  </si>
  <si>
    <t>Pilotage fariné</t>
  </si>
  <si>
    <t>Mauvaise validateur</t>
  </si>
  <si>
    <t>Identification de vêtements et son catégorisation est plus difficile que prévu</t>
  </si>
  <si>
    <t>Identification du vêtements</t>
  </si>
  <si>
    <t>Data Scientiste</t>
  </si>
  <si>
    <t xml:space="preserve">Donné complexes (catégories de vêtements)
</t>
  </si>
  <si>
    <t>utiliser les données simple existantes  (éléments de base)</t>
  </si>
  <si>
    <t>Trouver des donnés cohérente est difficile</t>
  </si>
  <si>
    <t>Donnés cohérente introuvable</t>
  </si>
  <si>
    <t>Dépassement de charges (axe coût)
Dépassement des échéances (axe délai)
Donné non cohérents</t>
  </si>
  <si>
    <t>Intégration dans une application mobile du système est difficile</t>
  </si>
  <si>
    <t>Intégration d'application</t>
  </si>
  <si>
    <t>Compétences clés manquantes</t>
  </si>
  <si>
    <t>intégration complexe</t>
  </si>
  <si>
    <t>Faire des recommandations est plus difficile que prévu</t>
  </si>
  <si>
    <t>Recommandation du vêtements</t>
  </si>
  <si>
    <t>Modèle de recommandation</t>
  </si>
  <si>
    <t>Développement et éléments techniques</t>
  </si>
  <si>
    <t>Prise de décision impossible
Consignes incohérentes
Ralentissement / paralysie du projet
Conflit ouvert</t>
  </si>
  <si>
    <t>Mauvaise perception du résultat</t>
  </si>
  <si>
    <t>Définition des KPI projet
Réunion de bilan</t>
  </si>
  <si>
    <t>Cyber Attaque extérieur, Incident technique</t>
  </si>
  <si>
    <t>Mauvaise sécurité</t>
  </si>
  <si>
    <t>Access au Blob Storage/ datasse par des personne non autorisé
Service arrêté</t>
  </si>
  <si>
    <t>Responsable</t>
  </si>
  <si>
    <t>Catégorie</t>
  </si>
  <si>
    <t>Probabilité d'apparaissons d'un risque</t>
  </si>
  <si>
    <t>Planifie a amortisse sur 5 ans (cout annuel d`amortissement)</t>
  </si>
  <si>
    <t>Evolution de la rentabilité absolue</t>
  </si>
  <si>
    <t>Evolution de la rentabilité %</t>
  </si>
  <si>
    <t>1-ème année</t>
  </si>
  <si>
    <t>5-ème  année</t>
  </si>
  <si>
    <t>4-ème  année</t>
  </si>
  <si>
    <t>3-ème  année</t>
  </si>
  <si>
    <t>2-ème  année</t>
  </si>
  <si>
    <r>
      <t xml:space="preserve">Coordonnées du responsable de l’organisme
</t>
    </r>
    <r>
      <rPr>
        <sz val="18"/>
        <color rgb="FFFFFFFF"/>
        <rFont val="Calibri"/>
        <family val="2"/>
      </rPr>
      <t>(responsable de traitement ou son représentant si le responsable est situé en dehors de l’UE)</t>
    </r>
  </si>
  <si>
    <r>
      <t xml:space="preserve">Coordonnées du représentant
</t>
    </r>
    <r>
      <rPr>
        <sz val="18"/>
        <color rgb="FFFFFFFF"/>
        <rFont val="Calibri"/>
        <family val="2"/>
      </rPr>
      <t>(responsable de traitement ou son représentant si le responsable est situé en dehors de l’UE)</t>
    </r>
  </si>
  <si>
    <t>Titre</t>
  </si>
  <si>
    <t>Protection des données personnelles</t>
  </si>
  <si>
    <t>Respect de la vie privée</t>
  </si>
  <si>
    <t>Traitement équitable des données</t>
  </si>
  <si>
    <t>Transparence</t>
  </si>
  <si>
    <t>Sécurité</t>
  </si>
  <si>
    <t>Confidentialité</t>
  </si>
  <si>
    <t>Responsabilité</t>
  </si>
  <si>
    <t>Les accès non autorisés, les fuites de données et les attaques informatiques doit être bien pris en compte pour les données des utilisateurs.</t>
  </si>
  <si>
    <t>Tout les information qui peux diriger vers des recommandation discriminante seront évité (race, religion, orientation sexuelle)</t>
  </si>
  <si>
    <t>Tout les algorithmes utilisé dans notre système de recommandation seront décrit au utilisateurs. Les utilisateurs seront informé de quelle manière leurs données seront utilisé.</t>
  </si>
  <si>
    <t>Les recommandation qui seront fourni au utilisateur doivent être confidentielle et ne seront pas partagé avec d'autres parties sans les accord des utilisateurs.</t>
  </si>
  <si>
    <t>Notre équipe (data scientiste, développeurs) sont responsables et n'utilise pas les données de notre utilisateurs en respectant leurs vie privée.</t>
  </si>
  <si>
    <t>Les données personnelle comme adresse mail, nom, prénom, adresse phisique, genre, taille, ainsi que les photos pris par eux seront protégé</t>
  </si>
  <si>
    <t>Les utilisateur seront informés de la manière dont leurs données personnelles seront utilisé et ils seront en mesure d'accepter ou non et des modifié leur choix les données personnelles qui seront partagé avec l'application ou le système de recommandation</t>
  </si>
  <si>
    <t>Evolution de profit annuel prenant en compte l'application</t>
  </si>
  <si>
    <t>Profit évolutive enregistre en utilisant l`application %</t>
  </si>
  <si>
    <t>Profit évolutive enregistre en utilisant l'application (en €)</t>
  </si>
  <si>
    <t>Cout d'amortissent</t>
  </si>
  <si>
    <t>profit medium + profit évolutive en utilisant l'application (en €)</t>
  </si>
  <si>
    <t>profit medium + profit évolutive enregistré en utilisent l'application - cout d'amortissent</t>
  </si>
  <si>
    <t>L'intégration du frontend &amp; backend pose des difficultés d'implémentation.</t>
  </si>
  <si>
    <t>L'élaboration du système de recommandations vestimentaires exige davantage de ressources (temps, données, budget)</t>
  </si>
  <si>
    <t>Le projet représente une innovation technique qui prend plus de temps à trouver des solutions car la référence technique est manquante.</t>
  </si>
  <si>
    <t>L'application ne fonctionne pas bien ou il a un grand nombre de bugs.</t>
  </si>
  <si>
    <t>L'équipe a mal compris les spécifications techniques de projet.</t>
  </si>
  <si>
    <t>Il a des conflits dans l'équipe qui peuvent apparaître au cours du projet et qui peuvent ralentir le bon fonctionnement du projet.</t>
  </si>
  <si>
    <t>Mauvaise interprétation de l'objet du projet et de l'intention du client.</t>
  </si>
  <si>
    <t>Accès/changement/suppression de données utilisateur non authentifié.</t>
  </si>
  <si>
    <t>Transfert d'informations aux mauvais contacts
Participation aux ateliers
Arbitrage d'une question fonctionnelle</t>
  </si>
  <si>
    <t>Coûts supplémentaires (traductions)
Dépassement des échéances (axe délai)
Solution non fonctionnelle
Erreurs à l'exploitation</t>
  </si>
  <si>
    <t>Contact direct avec le client ou le facteur décisionnel.</t>
  </si>
  <si>
    <t>Un lien régulier avec le client.</t>
  </si>
  <si>
    <t>Discussions avec les utilisateurs et l'équipe le premier jour du projet pour obtenir tous les points et préciser toutes les questions.</t>
  </si>
  <si>
    <t>Demander s'il y aura des ressources financières disponibles en cas de dépassement.</t>
  </si>
  <si>
    <t>La création du formulaire de satisfaction.</t>
  </si>
  <si>
    <t>Réduire le fonctionnment de l'application 
Attribution de tâches difficiles aux employeurs moins calcifiés et moins coûteux.</t>
  </si>
  <si>
    <t>Planifiez les délais avec des réserves de temps.</t>
  </si>
  <si>
    <t>Livrer le projet avec des fonctionnalités simplifiés.</t>
  </si>
  <si>
    <t xml:space="preserve">Recrutement de personnes compétentes.
</t>
  </si>
  <si>
    <t>Offrir une formation régulière pour actualiser les compétences requises.</t>
  </si>
  <si>
    <t>Offrir une formation régulière pour actualiser les compétences requises et s'assurer que les taches du projet sont bien compris</t>
  </si>
  <si>
    <t xml:space="preserve">Faire des contrôles réguliers et planifiés.
</t>
  </si>
  <si>
    <t>Tenir des réunions régulières et rapporter l'avancement du projet au client.</t>
  </si>
  <si>
    <t>Présenter les avancées par petits pas.</t>
  </si>
  <si>
    <t>Fixer des rendez-vous au préalable et régulièrement.
Attendre les réponses du client avant de prendre des décisions clés.</t>
  </si>
  <si>
    <t>Répétez les petites étapes du projet lorsqu'elles sont présentées sur une base régulière.</t>
  </si>
  <si>
    <t xml:space="preserve">Préparer et analyser les données existantes (établir des catégories de vêtements cibles avec le client)
</t>
  </si>
  <si>
    <t>établir et conclure un accord sur les données déclarées.</t>
  </si>
  <si>
    <t>Utiliser l'externalisation pour résoudre des problèmes temporaires.
Former les ressources humaines en interne.</t>
  </si>
  <si>
    <t>changer la date limite si possible.</t>
  </si>
  <si>
    <t>Utiliser les éléments connus</t>
  </si>
  <si>
    <t xml:space="preserve">Etude préliminaire de références techniques. </t>
  </si>
  <si>
    <t>Adaptation du projet aux techniques disponibles.</t>
  </si>
  <si>
    <t>Étude de faisabilité initiale du projet.</t>
  </si>
  <si>
    <t>Adapter le projet à la spécificité technique pour qu'il atteigne le maximum de fonctionnalité prévue.</t>
  </si>
  <si>
    <t>Demander des explications complémentaires au client.</t>
  </si>
  <si>
    <t>Établir les limites des responsabilités et communiquer la zone d'implication.</t>
  </si>
  <si>
    <t>organiser des ateliers et des formations sur le travail d'équipe et tenter d'harmoniser l'atmosphère de l'équipe et de résoudre les conflits qui sont survenus entre les membres de l'équipe.</t>
  </si>
  <si>
    <t>toujours tenir le client au courant des progrès et faire des présentations régulières du projet pour veiller à ce que nous soyons sur la bonne voie.</t>
  </si>
  <si>
    <t>analyser le degré de cohérence et corriger les contradictions afin que le résultat final soit satisfaisant.</t>
  </si>
  <si>
    <t>sécurité d'application
communication encristé
RBAC-rôle base Access control
backup &amp; restore
blurer des informations non-nécessaire (visages...) sur les images</t>
  </si>
  <si>
    <t xml:space="preserve">Résoudre le problème aussi rapidement que possible en repérant la source de la fuite de données.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</si>
</sst>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 &quot;##&quot; &quot;##&quot; &quot;##&quot; &quot;#0"/>
  </numFmts>
  <fonts count="41">
    <font>
      <sz val="12"/>
      <color theme="1"/>
      <name val="Calibri"/>
      <family val="2"/>
      <scheme val="minor"/>
    </font>
    <font>
      <sz val="16"/>
      <name val="Arial"/>
      <family val="2"/>
    </font>
    <font>
      <sz val="16"/>
      <color theme="1"/>
      <name val="Arial"/>
      <family val="2"/>
    </font>
    <font>
      <sz val="16"/>
      <color theme="1"/>
      <name val="Calibri"/>
      <family val="2"/>
      <scheme val="minor"/>
    </font>
    <font>
      <sz val="16"/>
      <color rgb="FF000000"/>
      <name val="Arial"/>
      <family val="2"/>
    </font>
    <font>
      <sz val="22"/>
      <color theme="1"/>
      <name val="Calibri"/>
      <family val="2"/>
      <scheme val="minor"/>
    </font>
    <font>
      <sz val="12"/>
      <name val="Calibri"/>
      <family val="2"/>
      <scheme val="minor"/>
    </font>
    <font>
      <sz val="16"/>
      <color rgb="FF30183F"/>
      <name val="Arial"/>
      <family val="2"/>
    </font>
    <font>
      <sz val="16"/>
      <color rgb="FFC00000"/>
      <name val="Arial"/>
      <family val="2"/>
    </font>
    <font>
      <sz val="36"/>
      <color rgb="FFC00000"/>
      <name val="Calibri"/>
      <family val="2"/>
      <scheme val="minor"/>
    </font>
    <font>
      <sz val="12"/>
      <color theme="1"/>
      <name val="Calibri"/>
      <family val="2"/>
      <scheme val="minor"/>
    </font>
    <font>
      <sz val="22"/>
      <color rgb="FFC00000"/>
      <name val="Calibri"/>
      <family val="2"/>
      <scheme val="minor"/>
    </font>
    <font>
      <b/>
      <sz val="20"/>
      <color theme="0" tint="-4.9989318521683403E-2"/>
      <name val="Arial"/>
      <family val="2"/>
    </font>
    <font>
      <b/>
      <sz val="16"/>
      <color theme="0" tint="-4.9989318521683403E-2"/>
      <name val="Arial"/>
      <family val="2"/>
    </font>
    <font>
      <b/>
      <sz val="18"/>
      <color rgb="FF271A38"/>
      <name val="Arial"/>
      <family val="2"/>
    </font>
    <font>
      <sz val="18"/>
      <color theme="1"/>
      <name val="Calibri"/>
      <family val="2"/>
      <scheme val="minor"/>
    </font>
    <font>
      <b/>
      <sz val="18"/>
      <color rgb="FF000000"/>
      <name val="&quot;Century Gothic&quot;"/>
    </font>
    <font>
      <b/>
      <sz val="18"/>
      <color rgb="FF70AD47"/>
      <name val="&quot;Century Gothic&quot;"/>
    </font>
    <font>
      <sz val="18"/>
      <color rgb="FF305496"/>
      <name val="&quot;Century Gothic&quot;"/>
    </font>
    <font>
      <sz val="18"/>
      <color rgb="FFC00000"/>
      <name val="&quot;Century Gothic&quot;"/>
    </font>
    <font>
      <sz val="20"/>
      <color theme="1"/>
      <name val="Calibri"/>
      <family val="2"/>
      <scheme val="minor"/>
    </font>
    <font>
      <sz val="18"/>
      <color rgb="FFFF0000"/>
      <name val="Calibri"/>
      <family val="2"/>
      <scheme val="minor"/>
    </font>
    <font>
      <u/>
      <sz val="12"/>
      <color theme="10"/>
      <name val="Calibri"/>
      <family val="2"/>
      <scheme val="minor"/>
    </font>
    <font>
      <b/>
      <sz val="16"/>
      <color theme="5" tint="-0.499984740745262"/>
      <name val="Arial"/>
      <family val="2"/>
    </font>
    <font>
      <b/>
      <sz val="11"/>
      <color rgb="FF1F4E78"/>
      <name val="Georgia"/>
      <family val="1"/>
    </font>
    <font>
      <u/>
      <sz val="10"/>
      <color rgb="FF0000EE"/>
      <name val="Calibri"/>
      <family val="2"/>
    </font>
    <font>
      <b/>
      <sz val="16"/>
      <color rgb="FFFFFFFF"/>
      <name val="Georgia"/>
      <family val="1"/>
    </font>
    <font>
      <sz val="11"/>
      <color rgb="FF000000"/>
      <name val="Calibri"/>
      <family val="2"/>
    </font>
    <font>
      <sz val="18"/>
      <color rgb="FF1F4E78"/>
      <name val="Arial"/>
      <family val="2"/>
    </font>
    <font>
      <sz val="18"/>
      <color rgb="FF000000"/>
      <name val="Arial"/>
      <family val="2"/>
    </font>
    <font>
      <u/>
      <sz val="16"/>
      <color rgb="FF0000EE"/>
      <name val="Calibri"/>
      <family val="2"/>
    </font>
    <font>
      <b/>
      <sz val="18"/>
      <color rgb="FFFFFFFF"/>
      <name val="Calibri"/>
      <family val="2"/>
    </font>
    <font>
      <sz val="18"/>
      <color rgb="FFFFFFFF"/>
      <name val="Calibri"/>
      <family val="2"/>
    </font>
    <font>
      <sz val="18"/>
      <color rgb="FF202124"/>
      <name val="Arial"/>
      <family val="2"/>
    </font>
    <font>
      <u/>
      <sz val="18"/>
      <color rgb="FF0000EE"/>
      <name val="Calibri"/>
      <family val="2"/>
    </font>
    <font>
      <sz val="16"/>
      <color rgb="FFFFFFFF"/>
      <name val="Georgia"/>
      <family val="1"/>
    </font>
    <font>
      <b/>
      <sz val="16"/>
      <color rgb="FF1F4E78"/>
      <name val="Georgia"/>
      <family val="1"/>
    </font>
    <font>
      <sz val="16"/>
      <color rgb="FF000000"/>
      <name val="Georgia"/>
      <family val="1"/>
    </font>
    <font>
      <b/>
      <sz val="16"/>
      <color rgb="FF004A99"/>
      <name val="Georgia"/>
      <family val="1"/>
    </font>
    <font>
      <sz val="16"/>
      <color rgb="FF1F4E78"/>
      <name val="Georgia"/>
      <family val="1"/>
    </font>
    <font>
      <sz val="22"/>
      <color theme="1"/>
      <name val="Arial"/>
      <family val="2"/>
    </font>
  </fonts>
  <fills count="30">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rgb="FFFF0000"/>
        <bgColor indexed="64"/>
      </patternFill>
    </fill>
    <fill>
      <patternFill patternType="solid">
        <fgColor theme="7"/>
        <bgColor indexed="64"/>
      </patternFill>
    </fill>
    <fill>
      <patternFill patternType="solid">
        <fgColor theme="5" tint="-0.499984740745262"/>
        <bgColor indexed="64"/>
      </patternFill>
    </fill>
    <fill>
      <patternFill patternType="solid">
        <fgColor theme="9" tint="-0.499984740745262"/>
        <bgColor indexed="64"/>
      </patternFill>
    </fill>
    <fill>
      <patternFill patternType="solid">
        <fgColor theme="1" tint="0.499984740745262"/>
        <bgColor indexed="64"/>
      </patternFill>
    </fill>
    <fill>
      <patternFill patternType="solid">
        <fgColor theme="2" tint="-0.749992370372631"/>
        <bgColor indexed="64"/>
      </patternFill>
    </fill>
    <fill>
      <patternFill patternType="solid">
        <fgColor theme="5" tint="0.59999389629810485"/>
        <bgColor indexed="64"/>
      </patternFill>
    </fill>
    <fill>
      <patternFill patternType="solid">
        <fgColor rgb="FF92D050"/>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4" tint="-0.249977111117893"/>
        <bgColor rgb="FFD9D9D9"/>
      </patternFill>
    </fill>
    <fill>
      <patternFill patternType="solid">
        <fgColor rgb="FF7030A0"/>
        <bgColor indexed="64"/>
      </patternFill>
    </fill>
    <fill>
      <patternFill patternType="solid">
        <fgColor rgb="FFFFF9E7"/>
        <bgColor rgb="FFFFF9E7"/>
      </patternFill>
    </fill>
    <fill>
      <patternFill patternType="solid">
        <fgColor theme="7" tint="0.39997558519241921"/>
        <bgColor indexed="64"/>
      </patternFill>
    </fill>
    <fill>
      <patternFill patternType="solid">
        <fgColor theme="5" tint="-0.249977111117893"/>
        <bgColor indexed="64"/>
      </patternFill>
    </fill>
    <fill>
      <patternFill patternType="solid">
        <fgColor theme="9"/>
        <bgColor indexed="64"/>
      </patternFill>
    </fill>
    <fill>
      <patternFill patternType="solid">
        <fgColor theme="7" tint="0.59999389629810485"/>
        <bgColor indexed="64"/>
      </patternFill>
    </fill>
    <fill>
      <patternFill patternType="solid">
        <fgColor theme="6" tint="-0.499984740745262"/>
        <bgColor indexed="64"/>
      </patternFill>
    </fill>
    <fill>
      <patternFill patternType="solid">
        <fgColor theme="2" tint="-0.89999084444715716"/>
        <bgColor indexed="64"/>
      </patternFill>
    </fill>
    <fill>
      <patternFill patternType="solid">
        <fgColor rgb="FF9BC2E6"/>
        <bgColor rgb="FF9BC2E6"/>
      </patternFill>
    </fill>
    <fill>
      <patternFill patternType="solid">
        <fgColor rgb="FF5B9BD5"/>
        <bgColor rgb="FF5B9BD5"/>
      </patternFill>
    </fill>
    <fill>
      <patternFill patternType="solid">
        <fgColor rgb="FF004A99"/>
        <bgColor rgb="FF004A99"/>
      </patternFill>
    </fill>
    <fill>
      <patternFill patternType="solid">
        <fgColor rgb="FFDDEBF7"/>
        <bgColor rgb="FFDDEBF7"/>
      </patternFill>
    </fill>
    <fill>
      <patternFill patternType="solid">
        <fgColor rgb="FFFFFFFF"/>
        <bgColor rgb="FFFFFFFF"/>
      </patternFill>
    </fill>
    <fill>
      <patternFill patternType="solid">
        <fgColor rgb="FF31859C"/>
        <bgColor rgb="FF31859C"/>
      </patternFill>
    </fill>
    <fill>
      <patternFill patternType="solid">
        <fgColor rgb="FF3B96EC"/>
        <bgColor rgb="FF3B96EC"/>
      </patternFill>
    </fill>
  </fills>
  <borders count="19">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E7E6E6"/>
      </left>
      <right/>
      <top style="thin">
        <color rgb="FFE7E6E6"/>
      </top>
      <bottom/>
      <diagonal/>
    </border>
    <border>
      <left/>
      <right/>
      <top style="thin">
        <color rgb="FFFFFFFF"/>
      </top>
      <bottom style="thin">
        <color rgb="FFFFFFFF"/>
      </bottom>
      <diagonal/>
    </border>
    <border>
      <left style="thin">
        <color rgb="FFFFFFFF"/>
      </left>
      <right/>
      <top/>
      <bottom style="thin">
        <color rgb="FFFFFFFF"/>
      </bottom>
      <diagonal/>
    </border>
    <border>
      <left style="thin">
        <color rgb="FFFFFFFF"/>
      </left>
      <right/>
      <top/>
      <bottom/>
      <diagonal/>
    </border>
    <border>
      <left/>
      <right style="thin">
        <color rgb="FFFFFFFF"/>
      </right>
      <top/>
      <bottom style="thin">
        <color rgb="FFFFFFFF"/>
      </bottom>
      <diagonal/>
    </border>
    <border>
      <left/>
      <right/>
      <top style="thin">
        <color rgb="FFFFFFFF"/>
      </top>
      <bottom/>
      <diagonal/>
    </border>
    <border>
      <left style="thin">
        <color rgb="FFFFFFFF"/>
      </left>
      <right style="thin">
        <color rgb="FFFFFFFF"/>
      </right>
      <top/>
      <bottom style="thin">
        <color rgb="FFFFFFFF"/>
      </bottom>
      <diagonal/>
    </border>
    <border>
      <left/>
      <right/>
      <top/>
      <bottom style="thin">
        <color rgb="FFFFFFFF"/>
      </bottom>
      <diagonal/>
    </border>
    <border>
      <left/>
      <right style="thin">
        <color rgb="FF3B96EC"/>
      </right>
      <top/>
      <bottom/>
      <diagonal/>
    </border>
    <border>
      <left/>
      <right/>
      <top/>
      <bottom style="thin">
        <color rgb="FF3B96EC"/>
      </bottom>
      <diagonal/>
    </border>
    <border>
      <left/>
      <right/>
      <top style="thin">
        <color rgb="FF3B96EC"/>
      </top>
      <bottom/>
      <diagonal/>
    </border>
    <border>
      <left/>
      <right style="thin">
        <color rgb="FF3B96EC"/>
      </right>
      <top/>
      <bottom style="thin">
        <color rgb="FF3B96EC"/>
      </bottom>
      <diagonal/>
    </border>
  </borders>
  <cellStyleXfs count="4">
    <xf numFmtId="0" fontId="0" fillId="0" borderId="0"/>
    <xf numFmtId="9" fontId="10" fillId="0" borderId="0" applyFont="0" applyFill="0" applyBorder="0" applyAlignment="0" applyProtection="0"/>
    <xf numFmtId="0" fontId="22" fillId="0" borderId="0" applyNumberFormat="0" applyFill="0" applyBorder="0" applyAlignment="0" applyProtection="0"/>
    <xf numFmtId="0" fontId="25" fillId="0" borderId="0" applyNumberFormat="0" applyBorder="0" applyProtection="0"/>
  </cellStyleXfs>
  <cellXfs count="176">
    <xf numFmtId="0" fontId="0" fillId="0" borderId="0" xfId="0"/>
    <xf numFmtId="0" fontId="1" fillId="0" borderId="0" xfId="0" applyFont="1"/>
    <xf numFmtId="0" fontId="2" fillId="0" borderId="0" xfId="0" applyFont="1"/>
    <xf numFmtId="0" fontId="1" fillId="0" borderId="0" xfId="0" applyFont="1" applyAlignment="1">
      <alignment wrapText="1"/>
    </xf>
    <xf numFmtId="0" fontId="2" fillId="0" borderId="0" xfId="0" applyFont="1" applyAlignment="1">
      <alignment wrapText="1"/>
    </xf>
    <xf numFmtId="0" fontId="3" fillId="0" borderId="0" xfId="0" applyFont="1"/>
    <xf numFmtId="0" fontId="3" fillId="0" borderId="0" xfId="0" applyFont="1" applyAlignment="1">
      <alignment wrapText="1"/>
    </xf>
    <xf numFmtId="0" fontId="4" fillId="0" borderId="0" xfId="0" applyFont="1" applyAlignment="1">
      <alignment horizontal="left" vertical="center" indent="3" readingOrder="1"/>
    </xf>
    <xf numFmtId="0" fontId="5" fillId="2" borderId="0" xfId="0" applyFont="1" applyFill="1" applyAlignment="1">
      <alignment horizontal="center"/>
    </xf>
    <xf numFmtId="0" fontId="0" fillId="3" borderId="0" xfId="0" applyFill="1"/>
    <xf numFmtId="0" fontId="6" fillId="3" borderId="0" xfId="0" applyFont="1" applyFill="1"/>
    <xf numFmtId="0" fontId="2" fillId="4" borderId="0" xfId="0" applyFont="1" applyFill="1"/>
    <xf numFmtId="0" fontId="2" fillId="2" borderId="0" xfId="0" applyFont="1" applyFill="1"/>
    <xf numFmtId="0" fontId="2" fillId="5" borderId="0" xfId="0" applyFont="1" applyFill="1"/>
    <xf numFmtId="0" fontId="2" fillId="6" borderId="0" xfId="0" applyFont="1" applyFill="1"/>
    <xf numFmtId="0" fontId="2" fillId="7" borderId="0" xfId="0" applyFont="1" applyFill="1"/>
    <xf numFmtId="0" fontId="2" fillId="9" borderId="0" xfId="0" applyFont="1" applyFill="1"/>
    <xf numFmtId="0" fontId="2" fillId="8" borderId="0" xfId="0" applyFont="1" applyFill="1"/>
    <xf numFmtId="0" fontId="1" fillId="10" borderId="0" xfId="0" applyFont="1" applyFill="1"/>
    <xf numFmtId="14" fontId="2" fillId="11" borderId="0" xfId="0" applyNumberFormat="1" applyFont="1" applyFill="1"/>
    <xf numFmtId="0" fontId="2" fillId="11" borderId="0" xfId="0" applyFont="1" applyFill="1"/>
    <xf numFmtId="0" fontId="7" fillId="0" borderId="0" xfId="0" applyFont="1"/>
    <xf numFmtId="0" fontId="1" fillId="3" borderId="0" xfId="0" applyFont="1" applyFill="1"/>
    <xf numFmtId="0" fontId="2" fillId="3" borderId="0" xfId="0" applyFont="1" applyFill="1"/>
    <xf numFmtId="0" fontId="8" fillId="0" borderId="0" xfId="0" applyFont="1"/>
    <xf numFmtId="0" fontId="4" fillId="0" borderId="0" xfId="0" applyFont="1"/>
    <xf numFmtId="0" fontId="9" fillId="0" borderId="0" xfId="0" applyFont="1"/>
    <xf numFmtId="0" fontId="11" fillId="0" borderId="0" xfId="0" applyFont="1"/>
    <xf numFmtId="0" fontId="5" fillId="0" borderId="0" xfId="0" applyFont="1"/>
    <xf numFmtId="9" fontId="2" fillId="0" borderId="0" xfId="0" applyNumberFormat="1" applyFont="1"/>
    <xf numFmtId="2" fontId="2" fillId="0" borderId="0" xfId="0" applyNumberFormat="1" applyFont="1"/>
    <xf numFmtId="9" fontId="2" fillId="0" borderId="0" xfId="1" applyFont="1"/>
    <xf numFmtId="0" fontId="2" fillId="12" borderId="0" xfId="0" applyFont="1" applyFill="1" applyAlignment="1">
      <alignment horizontal="center" vertical="center" wrapText="1"/>
    </xf>
    <xf numFmtId="0" fontId="2" fillId="12" borderId="0" xfId="0" applyFont="1" applyFill="1" applyAlignment="1">
      <alignment horizontal="center" vertical="center"/>
    </xf>
    <xf numFmtId="0" fontId="2" fillId="12" borderId="0" xfId="0" applyFont="1" applyFill="1" applyAlignment="1">
      <alignment vertical="center" wrapText="1"/>
    </xf>
    <xf numFmtId="0" fontId="2" fillId="12" borderId="0" xfId="0" applyFont="1" applyFill="1"/>
    <xf numFmtId="9" fontId="2" fillId="12" borderId="0" xfId="0" applyNumberFormat="1" applyFont="1" applyFill="1"/>
    <xf numFmtId="2" fontId="2" fillId="12" borderId="0" xfId="0" applyNumberFormat="1" applyFont="1" applyFill="1"/>
    <xf numFmtId="9" fontId="2" fillId="12" borderId="0" xfId="1" applyFont="1" applyFill="1"/>
    <xf numFmtId="0" fontId="16" fillId="16" borderId="2" xfId="0" applyFont="1" applyFill="1" applyBorder="1" applyAlignment="1">
      <alignment horizontal="left" vertical="center" wrapText="1"/>
    </xf>
    <xf numFmtId="0" fontId="18" fillId="0" borderId="2" xfId="0" applyFont="1" applyBorder="1" applyAlignment="1">
      <alignment horizontal="left" vertical="top" wrapText="1"/>
    </xf>
    <xf numFmtId="0" fontId="19" fillId="0" borderId="2" xfId="0" applyFont="1" applyBorder="1" applyAlignment="1">
      <alignment horizontal="left" vertical="top" wrapText="1"/>
    </xf>
    <xf numFmtId="0" fontId="15" fillId="0" borderId="0" xfId="0" applyFont="1" applyAlignment="1">
      <alignment horizontal="left" vertical="top" wrapText="1"/>
    </xf>
    <xf numFmtId="0" fontId="18" fillId="0" borderId="3" xfId="0" applyFont="1" applyBorder="1" applyAlignment="1">
      <alignment horizontal="left" vertical="top" wrapText="1"/>
    </xf>
    <xf numFmtId="0" fontId="12" fillId="14" borderId="0" xfId="0" applyFont="1" applyFill="1" applyAlignment="1">
      <alignment horizontal="left" vertical="center" wrapText="1"/>
    </xf>
    <xf numFmtId="0" fontId="15" fillId="0" borderId="0" xfId="0" applyFont="1" applyAlignment="1">
      <alignment horizontal="center" vertical="center" wrapText="1"/>
    </xf>
    <xf numFmtId="0" fontId="15" fillId="17" borderId="0" xfId="0" applyFont="1" applyFill="1" applyAlignment="1">
      <alignment horizontal="center" vertical="center" wrapText="1"/>
    </xf>
    <xf numFmtId="164" fontId="20" fillId="0" borderId="0" xfId="0" applyNumberFormat="1" applyFont="1" applyAlignment="1">
      <alignment horizontal="center" vertical="center" wrapText="1"/>
    </xf>
    <xf numFmtId="0" fontId="15" fillId="12" borderId="0" xfId="0" applyFont="1" applyFill="1" applyAlignment="1">
      <alignment horizontal="center" vertical="center" wrapText="1"/>
    </xf>
    <xf numFmtId="0" fontId="15" fillId="18" borderId="0" xfId="0" applyFont="1" applyFill="1" applyAlignment="1">
      <alignment horizontal="center" vertical="center" wrapText="1"/>
    </xf>
    <xf numFmtId="0" fontId="15" fillId="20" borderId="0" xfId="0" applyFont="1" applyFill="1" applyAlignment="1">
      <alignment horizontal="center" vertical="center" wrapText="1"/>
    </xf>
    <xf numFmtId="0" fontId="12" fillId="13" borderId="0" xfId="0" applyFont="1" applyFill="1" applyAlignment="1">
      <alignment horizontal="left" vertical="top" wrapText="1"/>
    </xf>
    <xf numFmtId="0" fontId="14" fillId="0" borderId="0" xfId="0" applyFont="1" applyAlignment="1">
      <alignment vertical="top" wrapText="1"/>
    </xf>
    <xf numFmtId="0" fontId="0" fillId="0" borderId="0" xfId="0" applyAlignment="1">
      <alignment vertical="top"/>
    </xf>
    <xf numFmtId="0" fontId="12" fillId="14" borderId="1" xfId="0" applyFont="1" applyFill="1" applyBorder="1" applyAlignment="1">
      <alignment horizontal="left" vertical="top" wrapText="1"/>
    </xf>
    <xf numFmtId="0" fontId="12" fillId="14" borderId="2" xfId="0" applyFont="1" applyFill="1" applyBorder="1" applyAlignment="1">
      <alignment horizontal="left" vertical="top" wrapText="1"/>
    </xf>
    <xf numFmtId="0" fontId="13" fillId="13" borderId="0" xfId="0" applyFont="1" applyFill="1" applyAlignment="1">
      <alignment vertical="top" wrapText="1"/>
    </xf>
    <xf numFmtId="0" fontId="15" fillId="15" borderId="0" xfId="0" applyFont="1" applyFill="1" applyAlignment="1">
      <alignment vertical="top" wrapText="1"/>
    </xf>
    <xf numFmtId="0" fontId="16" fillId="16" borderId="2" xfId="0" applyFont="1" applyFill="1" applyBorder="1" applyAlignment="1">
      <alignment horizontal="left" vertical="top" wrapText="1"/>
    </xf>
    <xf numFmtId="0" fontId="17" fillId="0" borderId="2" xfId="0" applyFont="1" applyBorder="1" applyAlignment="1">
      <alignment horizontal="left" vertical="top" wrapText="1"/>
    </xf>
    <xf numFmtId="0" fontId="21" fillId="4" borderId="0" xfId="0" applyFont="1" applyFill="1" applyAlignment="1">
      <alignment vertical="top" wrapText="1"/>
    </xf>
    <xf numFmtId="0" fontId="15" fillId="18" borderId="0" xfId="0" applyFont="1" applyFill="1" applyAlignment="1">
      <alignment vertical="top" wrapText="1"/>
    </xf>
    <xf numFmtId="0" fontId="15" fillId="5" borderId="0" xfId="0" applyFont="1" applyFill="1" applyAlignment="1">
      <alignment vertical="top" wrapText="1"/>
    </xf>
    <xf numFmtId="0" fontId="15" fillId="19" borderId="0" xfId="0" applyFont="1" applyFill="1" applyAlignment="1">
      <alignment vertical="top" wrapText="1"/>
    </xf>
    <xf numFmtId="0" fontId="15" fillId="12" borderId="0" xfId="0" applyFont="1" applyFill="1" applyAlignment="1">
      <alignment vertical="top" wrapText="1"/>
    </xf>
    <xf numFmtId="0" fontId="15" fillId="13" borderId="0" xfId="0" applyFont="1" applyFill="1" applyAlignment="1">
      <alignment vertical="top" wrapText="1"/>
    </xf>
    <xf numFmtId="0" fontId="15" fillId="21" borderId="0" xfId="0" applyFont="1" applyFill="1" applyAlignment="1">
      <alignment vertical="top" wrapText="1"/>
    </xf>
    <xf numFmtId="0" fontId="0" fillId="22" borderId="0" xfId="0" applyFill="1" applyAlignment="1">
      <alignment horizontal="left" vertical="top" wrapText="1"/>
    </xf>
    <xf numFmtId="0" fontId="22" fillId="0" borderId="0" xfId="2"/>
    <xf numFmtId="0" fontId="23" fillId="0" borderId="0" xfId="0" applyFont="1" applyAlignment="1">
      <alignment horizontal="center" vertical="center" wrapText="1" readingOrder="1"/>
    </xf>
    <xf numFmtId="0" fontId="5" fillId="12" borderId="0" xfId="0" applyFont="1" applyFill="1" applyAlignment="1">
      <alignment vertical="top"/>
    </xf>
    <xf numFmtId="49" fontId="24" fillId="23" borderId="8" xfId="0" applyNumberFormat="1" applyFont="1" applyFill="1" applyBorder="1" applyAlignment="1">
      <alignment horizontal="center" vertical="center" wrapText="1" shrinkToFit="1"/>
    </xf>
    <xf numFmtId="49" fontId="24" fillId="23" borderId="8" xfId="0" applyNumberFormat="1" applyFont="1" applyFill="1" applyBorder="1" applyAlignment="1">
      <alignment horizontal="center" vertical="center" wrapText="1"/>
    </xf>
    <xf numFmtId="14" fontId="24" fillId="23" borderId="8" xfId="0" applyNumberFormat="1" applyFont="1" applyFill="1" applyBorder="1" applyAlignment="1">
      <alignment horizontal="center" vertical="center" wrapText="1"/>
    </xf>
    <xf numFmtId="0" fontId="0" fillId="0" borderId="0" xfId="0" applyAlignment="1">
      <alignment wrapText="1"/>
    </xf>
    <xf numFmtId="49" fontId="24" fillId="26" borderId="8" xfId="0" applyNumberFormat="1" applyFont="1" applyFill="1" applyBorder="1" applyAlignment="1">
      <alignment horizontal="center" vertical="center" wrapText="1"/>
    </xf>
    <xf numFmtId="14" fontId="24" fillId="26" borderId="8" xfId="0" applyNumberFormat="1" applyFont="1" applyFill="1" applyBorder="1" applyAlignment="1">
      <alignment horizontal="center" vertical="center" wrapText="1"/>
    </xf>
    <xf numFmtId="49" fontId="24" fillId="26" borderId="8" xfId="0" applyNumberFormat="1" applyFont="1" applyFill="1" applyBorder="1" applyAlignment="1">
      <alignment horizontal="center" vertical="center" wrapText="1" shrinkToFit="1"/>
    </xf>
    <xf numFmtId="49" fontId="24" fillId="26" borderId="8" xfId="0" applyNumberFormat="1" applyFont="1" applyFill="1" applyBorder="1" applyAlignment="1">
      <alignment horizontal="left" vertical="top" wrapText="1" shrinkToFit="1"/>
    </xf>
    <xf numFmtId="49" fontId="24" fillId="26" borderId="8" xfId="0" applyNumberFormat="1" applyFont="1" applyFill="1" applyBorder="1" applyAlignment="1">
      <alignment horizontal="left" vertical="top" wrapText="1"/>
    </xf>
    <xf numFmtId="14" fontId="24" fillId="26" borderId="8" xfId="0" applyNumberFormat="1" applyFont="1" applyFill="1" applyBorder="1" applyAlignment="1">
      <alignment horizontal="left" vertical="top" wrapText="1"/>
    </xf>
    <xf numFmtId="0" fontId="26" fillId="28" borderId="0" xfId="0" applyFont="1" applyFill="1" applyAlignment="1">
      <alignment vertical="top" wrapText="1"/>
    </xf>
    <xf numFmtId="49" fontId="26" fillId="28" borderId="0" xfId="0" applyNumberFormat="1" applyFont="1" applyFill="1" applyAlignment="1">
      <alignment vertical="center" wrapText="1"/>
    </xf>
    <xf numFmtId="49" fontId="28" fillId="23" borderId="8" xfId="0" applyNumberFormat="1" applyFont="1" applyFill="1" applyBorder="1" applyAlignment="1">
      <alignment horizontal="center" vertical="center" wrapText="1" shrinkToFit="1"/>
    </xf>
    <xf numFmtId="49" fontId="28" fillId="23" borderId="8" xfId="0" applyNumberFormat="1" applyFont="1" applyFill="1" applyBorder="1" applyAlignment="1">
      <alignment horizontal="center" vertical="center" wrapText="1"/>
    </xf>
    <xf numFmtId="14" fontId="28" fillId="23" borderId="8" xfId="0" applyNumberFormat="1" applyFont="1" applyFill="1" applyBorder="1" applyAlignment="1">
      <alignment horizontal="center" vertical="center" wrapText="1"/>
    </xf>
    <xf numFmtId="49" fontId="28" fillId="26" borderId="8" xfId="0" applyNumberFormat="1" applyFont="1" applyFill="1" applyBorder="1" applyAlignment="1">
      <alignment horizontal="center" vertical="center" wrapText="1" shrinkToFit="1"/>
    </xf>
    <xf numFmtId="49" fontId="28" fillId="26" borderId="8" xfId="0" applyNumberFormat="1" applyFont="1" applyFill="1" applyBorder="1" applyAlignment="1">
      <alignment horizontal="center" vertical="center" wrapText="1"/>
    </xf>
    <xf numFmtId="14" fontId="28" fillId="26" borderId="8" xfId="0" applyNumberFormat="1" applyFont="1" applyFill="1" applyBorder="1" applyAlignment="1">
      <alignment horizontal="center" vertical="center" wrapText="1"/>
    </xf>
    <xf numFmtId="0" fontId="32" fillId="29" borderId="0" xfId="0" applyFont="1" applyFill="1" applyAlignment="1">
      <alignment horizontal="left" vertical="center" wrapText="1"/>
    </xf>
    <xf numFmtId="0" fontId="15" fillId="0" borderId="0" xfId="0" applyFont="1" applyAlignment="1">
      <alignment horizontal="left" wrapText="1"/>
    </xf>
    <xf numFmtId="0" fontId="33" fillId="0" borderId="0" xfId="0" applyFont="1" applyAlignment="1">
      <alignment horizontal="left" wrapText="1"/>
    </xf>
    <xf numFmtId="0" fontId="34" fillId="0" borderId="15" xfId="3" applyFont="1" applyBorder="1" applyAlignment="1">
      <alignment wrapText="1"/>
    </xf>
    <xf numFmtId="0" fontId="32" fillId="29" borderId="14" xfId="0" applyFont="1" applyFill="1" applyBorder="1" applyAlignment="1">
      <alignment horizontal="left" vertical="center" wrapText="1"/>
    </xf>
    <xf numFmtId="0" fontId="33" fillId="0" borderId="0" xfId="0" applyFont="1" applyAlignment="1">
      <alignment wrapText="1"/>
    </xf>
    <xf numFmtId="0" fontId="15" fillId="0" borderId="16" xfId="0" applyFont="1" applyBorder="1" applyAlignment="1">
      <alignment horizontal="center" vertical="center" wrapText="1"/>
    </xf>
    <xf numFmtId="0" fontId="15" fillId="0" borderId="16" xfId="0" applyFont="1" applyBorder="1" applyAlignment="1">
      <alignment horizontal="left" vertical="center" wrapText="1"/>
    </xf>
    <xf numFmtId="0" fontId="32" fillId="0" borderId="14" xfId="0" applyFont="1" applyBorder="1" applyAlignment="1">
      <alignment horizontal="left" vertical="center" wrapText="1"/>
    </xf>
    <xf numFmtId="0" fontId="15" fillId="0" borderId="18" xfId="0" applyFont="1" applyBorder="1" applyAlignment="1">
      <alignment horizontal="left" vertical="center" wrapText="1"/>
    </xf>
    <xf numFmtId="0" fontId="32" fillId="29" borderId="12" xfId="0" applyFont="1" applyFill="1" applyBorder="1" applyAlignment="1">
      <alignment horizontal="left" vertical="center" wrapText="1"/>
    </xf>
    <xf numFmtId="0" fontId="15" fillId="0" borderId="17" xfId="0" applyFont="1" applyBorder="1" applyAlignment="1">
      <alignment horizontal="center" vertical="center" wrapText="1"/>
    </xf>
    <xf numFmtId="0" fontId="15" fillId="0" borderId="0" xfId="0" applyFont="1" applyAlignment="1">
      <alignment horizontal="left" vertical="center" wrapText="1"/>
    </xf>
    <xf numFmtId="0" fontId="26" fillId="25" borderId="4" xfId="0" applyFont="1" applyFill="1" applyBorder="1" applyAlignment="1">
      <alignment horizontal="center" vertical="center" wrapText="1"/>
    </xf>
    <xf numFmtId="0" fontId="26" fillId="25" borderId="6" xfId="0" applyFont="1" applyFill="1" applyBorder="1" applyAlignment="1">
      <alignment horizontal="center" vertical="center" wrapText="1"/>
    </xf>
    <xf numFmtId="0" fontId="26" fillId="29" borderId="9" xfId="0" applyFont="1" applyFill="1" applyBorder="1" applyAlignment="1">
      <alignment horizontal="center" vertical="center" wrapText="1"/>
    </xf>
    <xf numFmtId="0" fontId="26" fillId="29" borderId="6" xfId="0" applyFont="1" applyFill="1" applyBorder="1" applyAlignment="1">
      <alignment horizontal="center" vertical="center" wrapText="1"/>
    </xf>
    <xf numFmtId="0" fontId="26" fillId="29" borderId="4" xfId="0" applyFont="1" applyFill="1" applyBorder="1" applyAlignment="1">
      <alignment horizontal="center" vertical="center" wrapText="1"/>
    </xf>
    <xf numFmtId="0" fontId="26" fillId="28" borderId="0" xfId="0" applyFont="1" applyFill="1" applyAlignment="1">
      <alignment horizontal="left" vertical="center" wrapText="1"/>
    </xf>
    <xf numFmtId="0" fontId="35" fillId="28" borderId="0" xfId="0" applyFont="1" applyFill="1" applyAlignment="1">
      <alignment vertical="top" wrapText="1"/>
    </xf>
    <xf numFmtId="0" fontId="26" fillId="25" borderId="6" xfId="0" applyFont="1" applyFill="1" applyBorder="1" applyAlignment="1">
      <alignment horizontal="right" vertical="center" wrapText="1"/>
    </xf>
    <xf numFmtId="49" fontId="37" fillId="25" borderId="8" xfId="0" applyNumberFormat="1" applyFont="1" applyFill="1" applyBorder="1" applyAlignment="1">
      <alignment vertical="top" wrapText="1"/>
    </xf>
    <xf numFmtId="0" fontId="26" fillId="24" borderId="9" xfId="0" applyFont="1" applyFill="1" applyBorder="1" applyAlignment="1">
      <alignment horizontal="right" vertical="center" wrapText="1"/>
    </xf>
    <xf numFmtId="14" fontId="38" fillId="26" borderId="8" xfId="0" applyNumberFormat="1" applyFont="1" applyFill="1" applyBorder="1" applyAlignment="1">
      <alignment horizontal="left" vertical="center" wrapText="1"/>
    </xf>
    <xf numFmtId="0" fontId="26" fillId="24" borderId="6" xfId="0" applyFont="1" applyFill="1" applyBorder="1" applyAlignment="1">
      <alignment horizontal="right" vertical="center" wrapText="1"/>
    </xf>
    <xf numFmtId="49" fontId="38" fillId="23" borderId="8" xfId="0" applyNumberFormat="1" applyFont="1" applyFill="1" applyBorder="1" applyAlignment="1">
      <alignment horizontal="left" vertical="center" wrapText="1"/>
    </xf>
    <xf numFmtId="0" fontId="26" fillId="24" borderId="4" xfId="0" applyFont="1" applyFill="1" applyBorder="1" applyAlignment="1">
      <alignment horizontal="right" vertical="center" wrapText="1"/>
    </xf>
    <xf numFmtId="0" fontId="37" fillId="0" borderId="0" xfId="0" applyFont="1" applyAlignment="1">
      <alignment horizontal="right" vertical="center" wrapText="1"/>
    </xf>
    <xf numFmtId="0" fontId="37" fillId="0" borderId="0" xfId="0" applyFont="1" applyAlignment="1">
      <alignment vertical="top" wrapText="1"/>
    </xf>
    <xf numFmtId="49" fontId="38" fillId="26" borderId="8" xfId="0" applyNumberFormat="1" applyFont="1" applyFill="1" applyBorder="1" applyAlignment="1">
      <alignment vertical="center" wrapText="1"/>
    </xf>
    <xf numFmtId="49" fontId="30" fillId="0" borderId="8" xfId="3" applyNumberFormat="1" applyFont="1" applyBorder="1" applyAlignment="1">
      <alignment wrapText="1"/>
    </xf>
    <xf numFmtId="49" fontId="38" fillId="23" borderId="8" xfId="0" applyNumberFormat="1" applyFont="1" applyFill="1" applyBorder="1" applyAlignment="1">
      <alignment horizontal="left" vertical="center" wrapText="1" shrinkToFit="1"/>
    </xf>
    <xf numFmtId="165" fontId="38" fillId="23" borderId="8" xfId="0" applyNumberFormat="1" applyFont="1" applyFill="1" applyBorder="1" applyAlignment="1">
      <alignment horizontal="left" vertical="center" wrapText="1"/>
    </xf>
    <xf numFmtId="165" fontId="30" fillId="0" borderId="8" xfId="3" applyNumberFormat="1" applyFont="1" applyBorder="1" applyAlignment="1">
      <alignment wrapText="1"/>
    </xf>
    <xf numFmtId="0" fontId="26" fillId="24" borderId="0" xfId="0" applyFont="1" applyFill="1" applyAlignment="1">
      <alignment horizontal="right" vertical="center" wrapText="1"/>
    </xf>
    <xf numFmtId="14" fontId="38" fillId="26" borderId="5" xfId="0" applyNumberFormat="1" applyFont="1" applyFill="1" applyBorder="1" applyAlignment="1">
      <alignment horizontal="left" vertical="center" wrapText="1" shrinkToFit="1"/>
    </xf>
    <xf numFmtId="14" fontId="38" fillId="26" borderId="4" xfId="0" applyNumberFormat="1" applyFont="1" applyFill="1" applyBorder="1" applyAlignment="1">
      <alignment horizontal="left" vertical="center" wrapText="1"/>
    </xf>
    <xf numFmtId="0" fontId="26" fillId="27" borderId="0" xfId="0" applyFont="1" applyFill="1" applyAlignment="1">
      <alignment horizontal="right" vertical="center" wrapText="1"/>
    </xf>
    <xf numFmtId="49" fontId="37" fillId="27" borderId="0" xfId="0" applyNumberFormat="1" applyFont="1" applyFill="1" applyAlignment="1">
      <alignment vertical="top" wrapText="1"/>
    </xf>
    <xf numFmtId="0" fontId="26" fillId="25" borderId="0" xfId="0" applyFont="1" applyFill="1" applyAlignment="1">
      <alignment horizontal="right" vertical="center" wrapText="1"/>
    </xf>
    <xf numFmtId="49" fontId="38" fillId="23" borderId="4" xfId="0" applyNumberFormat="1" applyFont="1" applyFill="1" applyBorder="1" applyAlignment="1">
      <alignment horizontal="left" vertical="center" wrapText="1"/>
    </xf>
    <xf numFmtId="0" fontId="37" fillId="0" borderId="12" xfId="0" applyFont="1" applyBorder="1" applyAlignment="1">
      <alignment vertical="top" wrapText="1"/>
    </xf>
    <xf numFmtId="0" fontId="26" fillId="0" borderId="0" xfId="0" applyFont="1" applyAlignment="1">
      <alignment horizontal="right" vertical="center" wrapText="1"/>
    </xf>
    <xf numFmtId="49" fontId="39" fillId="0" borderId="6" xfId="0" applyNumberFormat="1" applyFont="1" applyBorder="1" applyAlignment="1">
      <alignment horizontal="left" vertical="top" wrapText="1"/>
    </xf>
    <xf numFmtId="49" fontId="39" fillId="0" borderId="8" xfId="0" applyNumberFormat="1" applyFont="1" applyBorder="1" applyAlignment="1">
      <alignment horizontal="left" vertical="top" wrapText="1"/>
    </xf>
    <xf numFmtId="49" fontId="37" fillId="0" borderId="8" xfId="0" applyNumberFormat="1" applyFont="1" applyBorder="1" applyAlignment="1">
      <alignment horizontal="center" vertical="top" wrapText="1"/>
    </xf>
    <xf numFmtId="0" fontId="26" fillId="25" borderId="7" xfId="0" applyFont="1" applyFill="1" applyBorder="1" applyAlignment="1">
      <alignment horizontal="right" vertical="center" wrapText="1"/>
    </xf>
    <xf numFmtId="49" fontId="38" fillId="23" borderId="5" xfId="0" applyNumberFormat="1" applyFont="1" applyFill="1" applyBorder="1" applyAlignment="1">
      <alignment horizontal="left" vertical="center" wrapText="1"/>
    </xf>
    <xf numFmtId="0" fontId="40" fillId="12" borderId="0" xfId="0" applyFont="1" applyFill="1"/>
    <xf numFmtId="0" fontId="2" fillId="0" borderId="0" xfId="0" applyFont="1" applyAlignment="1">
      <alignment horizontal="left" vertical="top" wrapText="1"/>
    </xf>
    <xf numFmtId="0" fontId="2" fillId="0" borderId="0" xfId="0" applyFont="1" applyAlignment="1">
      <alignment vertical="center"/>
    </xf>
    <xf numFmtId="49" fontId="38" fillId="23" borderId="4" xfId="0" applyNumberFormat="1" applyFont="1" applyFill="1" applyBorder="1" applyAlignment="1">
      <alignment horizontal="left" vertical="center" wrapText="1"/>
    </xf>
    <xf numFmtId="49" fontId="38" fillId="23" borderId="6" xfId="0" applyNumberFormat="1" applyFont="1" applyFill="1" applyBorder="1" applyAlignment="1">
      <alignment vertical="center" wrapText="1"/>
    </xf>
    <xf numFmtId="0" fontId="36" fillId="0" borderId="14" xfId="0" applyFont="1" applyBorder="1" applyAlignment="1">
      <alignment horizontal="left" vertical="center" wrapText="1"/>
    </xf>
    <xf numFmtId="14" fontId="38" fillId="26" borderId="8" xfId="0" applyNumberFormat="1" applyFont="1" applyFill="1" applyBorder="1" applyAlignment="1">
      <alignment horizontal="left" vertical="center" wrapText="1"/>
    </xf>
    <xf numFmtId="49" fontId="38" fillId="23" borderId="8" xfId="0" applyNumberFormat="1" applyFont="1" applyFill="1" applyBorder="1" applyAlignment="1">
      <alignment horizontal="left" vertical="center" wrapText="1"/>
    </xf>
    <xf numFmtId="49" fontId="38" fillId="23" borderId="6" xfId="0" applyNumberFormat="1" applyFont="1" applyFill="1" applyBorder="1" applyAlignment="1">
      <alignment horizontal="left" vertical="center" wrapText="1"/>
    </xf>
    <xf numFmtId="49" fontId="38" fillId="23" borderId="8" xfId="0" applyNumberFormat="1" applyFont="1" applyFill="1" applyBorder="1" applyAlignment="1">
      <alignment vertical="center" wrapText="1"/>
    </xf>
    <xf numFmtId="49" fontId="38" fillId="26" borderId="8" xfId="0" applyNumberFormat="1" applyFont="1" applyFill="1" applyBorder="1" applyAlignment="1">
      <alignment vertical="center" wrapText="1"/>
    </xf>
    <xf numFmtId="0" fontId="26" fillId="25" borderId="11" xfId="0" applyFont="1" applyFill="1" applyBorder="1" applyAlignment="1">
      <alignment horizontal="center" vertical="center" wrapText="1"/>
    </xf>
    <xf numFmtId="0" fontId="26" fillId="25" borderId="9" xfId="0" applyFont="1" applyFill="1" applyBorder="1" applyAlignment="1">
      <alignment horizontal="center" vertical="center" wrapText="1"/>
    </xf>
    <xf numFmtId="49" fontId="38" fillId="26" borderId="4" xfId="0" applyNumberFormat="1" applyFont="1" applyFill="1" applyBorder="1" applyAlignment="1">
      <alignment horizontal="left" vertical="center" wrapText="1"/>
    </xf>
    <xf numFmtId="0" fontId="26" fillId="25" borderId="10" xfId="0" applyFont="1" applyFill="1" applyBorder="1" applyAlignment="1">
      <alignment horizontal="center" vertical="center" wrapText="1"/>
    </xf>
    <xf numFmtId="0" fontId="3" fillId="26" borderId="9" xfId="0" applyFont="1" applyFill="1" applyBorder="1" applyAlignment="1">
      <alignment wrapText="1"/>
    </xf>
    <xf numFmtId="0" fontId="26" fillId="25" borderId="13" xfId="0" applyFont="1" applyFill="1" applyBorder="1" applyAlignment="1">
      <alignment horizontal="center" vertical="center" wrapText="1"/>
    </xf>
    <xf numFmtId="49" fontId="36" fillId="26" borderId="6" xfId="0" applyNumberFormat="1" applyFont="1" applyFill="1" applyBorder="1" applyAlignment="1">
      <alignment horizontal="left" vertical="center" wrapText="1"/>
    </xf>
    <xf numFmtId="0" fontId="3" fillId="23" borderId="9" xfId="0" applyFont="1" applyFill="1" applyBorder="1" applyAlignment="1">
      <alignment wrapText="1"/>
    </xf>
    <xf numFmtId="49" fontId="38" fillId="26" borderId="4" xfId="0" applyNumberFormat="1" applyFont="1" applyFill="1" applyBorder="1" applyAlignment="1">
      <alignment vertical="center" wrapText="1"/>
    </xf>
    <xf numFmtId="0" fontId="3" fillId="26" borderId="6" xfId="0" applyFont="1" applyFill="1" applyBorder="1" applyAlignment="1">
      <alignment wrapText="1"/>
    </xf>
    <xf numFmtId="0" fontId="3" fillId="23" borderId="6" xfId="0" applyFont="1" applyFill="1" applyBorder="1" applyAlignment="1">
      <alignment wrapText="1"/>
    </xf>
    <xf numFmtId="0" fontId="26" fillId="25" borderId="4" xfId="0" applyFont="1" applyFill="1" applyBorder="1" applyAlignment="1">
      <alignment horizontal="center" vertical="center" wrapText="1"/>
    </xf>
    <xf numFmtId="49" fontId="38" fillId="23" borderId="4" xfId="0" applyNumberFormat="1" applyFont="1" applyFill="1" applyBorder="1" applyAlignment="1">
      <alignment vertical="center" wrapText="1"/>
    </xf>
    <xf numFmtId="49" fontId="36" fillId="23" borderId="6" xfId="0" applyNumberFormat="1" applyFont="1" applyFill="1" applyBorder="1" applyAlignment="1">
      <alignment vertical="center" wrapText="1"/>
    </xf>
    <xf numFmtId="0" fontId="0" fillId="26" borderId="8" xfId="0" applyFill="1" applyBorder="1" applyAlignment="1">
      <alignment wrapText="1"/>
    </xf>
    <xf numFmtId="0" fontId="0" fillId="23" borderId="8" xfId="0" applyFill="1" applyBorder="1" applyAlignment="1">
      <alignment wrapText="1"/>
    </xf>
    <xf numFmtId="0" fontId="29" fillId="23" borderId="8" xfId="0" applyFont="1" applyFill="1" applyBorder="1" applyAlignment="1">
      <alignment wrapText="1"/>
    </xf>
    <xf numFmtId="0" fontId="29" fillId="23" borderId="8" xfId="0" applyFont="1" applyFill="1" applyBorder="1" applyAlignment="1">
      <alignment horizontal="center" vertical="center" wrapText="1"/>
    </xf>
    <xf numFmtId="0" fontId="29" fillId="26" borderId="8" xfId="0" applyFont="1" applyFill="1" applyBorder="1" applyAlignment="1">
      <alignment vertical="center" wrapText="1"/>
    </xf>
    <xf numFmtId="0" fontId="15" fillId="26" borderId="8" xfId="0" applyFont="1" applyFill="1" applyBorder="1" applyAlignment="1">
      <alignment horizontal="center" vertical="center" wrapText="1"/>
    </xf>
    <xf numFmtId="0" fontId="26" fillId="25" borderId="6" xfId="0" applyFont="1" applyFill="1" applyBorder="1" applyAlignment="1">
      <alignment horizontal="center" vertical="center" wrapText="1"/>
    </xf>
    <xf numFmtId="0" fontId="29" fillId="26" borderId="8" xfId="0" applyFont="1" applyFill="1" applyBorder="1" applyAlignment="1">
      <alignment wrapText="1"/>
    </xf>
    <xf numFmtId="0" fontId="29" fillId="26" borderId="8" xfId="0" applyFont="1" applyFill="1" applyBorder="1" applyAlignment="1">
      <alignment horizontal="center" wrapText="1"/>
    </xf>
    <xf numFmtId="0" fontId="29" fillId="23" borderId="8" xfId="0" applyFont="1" applyFill="1" applyBorder="1" applyAlignment="1">
      <alignment horizontal="center" wrapText="1"/>
    </xf>
    <xf numFmtId="0" fontId="3" fillId="29" borderId="4" xfId="0" applyFont="1" applyFill="1" applyBorder="1" applyAlignment="1">
      <alignment wrapText="1"/>
    </xf>
    <xf numFmtId="0" fontId="26" fillId="29" borderId="6" xfId="0" applyFont="1" applyFill="1" applyBorder="1" applyAlignment="1">
      <alignment horizontal="center" vertical="center" wrapText="1"/>
    </xf>
    <xf numFmtId="0" fontId="31" fillId="25" borderId="14" xfId="0" applyFont="1" applyFill="1" applyBorder="1" applyAlignment="1">
      <alignment horizontal="center" vertical="center" wrapText="1"/>
    </xf>
    <xf numFmtId="0" fontId="31" fillId="25" borderId="8" xfId="0" applyFont="1" applyFill="1" applyBorder="1" applyAlignment="1">
      <alignment horizontal="center" vertical="center" wrapText="1"/>
    </xf>
  </cellXfs>
  <cellStyles count="4">
    <cellStyle name="Hyperlink" xfId="3" xr:uid="{624D5FEC-0F65-AC47-BFC8-84DBB6DE78E8}"/>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FR" sz="2000"/>
              <a:t>Profit total = Profit medium + profit évolutive en utilisant l'app (en </a:t>
            </a:r>
            <a:r>
              <a:rPr lang="en-US" sz="2000" b="1" i="0" u="none" strike="noStrike" baseline="0">
                <a:effectLst/>
              </a:rPr>
              <a:t>€</a:t>
            </a:r>
            <a:r>
              <a:rPr lang="en-US" sz="2000" b="1" i="0" u="none" strike="noStrike" baseline="0">
                <a:effectLst>
                  <a:outerShdw blurRad="50800" dist="38100" dir="5400000" algn="t" rotWithShape="0">
                    <a:prstClr val="black">
                      <a:alpha val="40000"/>
                    </a:prstClr>
                  </a:outerShdw>
                </a:effectLst>
              </a:rPr>
              <a:t>)</a:t>
            </a:r>
            <a:endParaRPr lang="fr-FR" sz="2000"/>
          </a:p>
        </c:rich>
      </c:tx>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lotArea>
      <c:layout/>
      <c:barChart>
        <c:barDir val="col"/>
        <c:grouping val="stack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'dimensionnement - chiffrage'!$B$9:$B$13</c:f>
              <c:numCache>
                <c:formatCode>General</c:formatCode>
                <c:ptCount val="5"/>
                <c:pt idx="0">
                  <c:v>300000</c:v>
                </c:pt>
                <c:pt idx="1">
                  <c:v>300000</c:v>
                </c:pt>
                <c:pt idx="2">
                  <c:v>300000</c:v>
                </c:pt>
                <c:pt idx="3">
                  <c:v>300000</c:v>
                </c:pt>
                <c:pt idx="4">
                  <c:v>300000</c:v>
                </c:pt>
              </c:numCache>
            </c:numRef>
          </c:val>
          <c:extLst>
            <c:ext xmlns:c16="http://schemas.microsoft.com/office/drawing/2014/chart" uri="{C3380CC4-5D6E-409C-BE32-E72D297353CC}">
              <c16:uniqueId val="{00000000-FE6E-954F-9744-E8A5F96E80D4}"/>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'dimensionnement - chiffrage'!$D$9:$D$13</c:f>
              <c:numCache>
                <c:formatCode>General</c:formatCode>
                <c:ptCount val="5"/>
                <c:pt idx="0">
                  <c:v>45000</c:v>
                </c:pt>
                <c:pt idx="1">
                  <c:v>75000</c:v>
                </c:pt>
                <c:pt idx="2">
                  <c:v>135000</c:v>
                </c:pt>
                <c:pt idx="3">
                  <c:v>180000</c:v>
                </c:pt>
                <c:pt idx="4">
                  <c:v>225000</c:v>
                </c:pt>
              </c:numCache>
            </c:numRef>
          </c:val>
          <c:extLst>
            <c:ext xmlns:c16="http://schemas.microsoft.com/office/drawing/2014/chart" uri="{C3380CC4-5D6E-409C-BE32-E72D297353CC}">
              <c16:uniqueId val="{00000001-FE6E-954F-9744-E8A5F96E80D4}"/>
            </c:ext>
          </c:extLst>
        </c:ser>
        <c: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layout>
                <c:manualLayout>
                  <c:x val="3.1065843149487467E-3"/>
                  <c:y val="-5.7170930277574618E-2"/>
                </c:manualLayout>
              </c:layout>
              <c:spPr>
                <a:noFill/>
                <a:ln>
                  <a:noFill/>
                </a:ln>
                <a:effectLst/>
              </c:spPr>
              <c:txPr>
                <a:bodyPr rot="0" spcFirstLastPara="1" vertOverflow="ellipsis" vert="horz" wrap="square" lIns="38100" tIns="19050" rIns="38100" bIns="19050" anchor="ctr" anchorCtr="1">
                  <a:noAutofit/>
                </a:bodyPr>
                <a:lstStyle/>
                <a:p>
                  <a:pPr>
                    <a:defRPr sz="2400" b="0" i="0" u="none" strike="noStrike" kern="1200" baseline="0">
                      <a:solidFill>
                        <a:schemeClr val="lt1">
                          <a:lumMod val="85000"/>
                        </a:schemeClr>
                      </a:solidFill>
                      <a:latin typeface="+mn-lt"/>
                      <a:ea typeface="+mn-ea"/>
                      <a:cs typeface="+mn-cs"/>
                    </a:defRPr>
                  </a:pPr>
                  <a:endParaRPr lang="fr-FR"/>
                </a:p>
              </c:txPr>
              <c:dLblPos val="ctr"/>
              <c:showLegendKey val="0"/>
              <c:showVal val="1"/>
              <c:showCatName val="0"/>
              <c:showSerName val="0"/>
              <c:showPercent val="0"/>
              <c:showBubbleSize val="0"/>
              <c:extLst>
                <c:ext xmlns:c15="http://schemas.microsoft.com/office/drawing/2012/chart" uri="{CE6537A1-D6FC-4f65-9D91-7224C49458BB}">
                  <c15:layout>
                    <c:manualLayout>
                      <c:w val="0.10010031087369088"/>
                      <c:h val="7.2378397731409472E-2"/>
                    </c:manualLayout>
                  </c15:layout>
                </c:ext>
                <c:ext xmlns:c16="http://schemas.microsoft.com/office/drawing/2014/chart" uri="{C3380CC4-5D6E-409C-BE32-E72D297353CC}">
                  <c16:uniqueId val="{00000000-4D9F-7646-B924-34575E2A7CEC}"/>
                </c:ext>
              </c:extLst>
            </c:dLbl>
            <c:dLbl>
              <c:idx val="1"/>
              <c:layout>
                <c:manualLayout>
                  <c:x val="1.2426337259794531E-3"/>
                  <c:y val="-5.7170930277574618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lt1">
                          <a:lumMod val="85000"/>
                        </a:schemeClr>
                      </a:solidFill>
                      <a:latin typeface="+mn-lt"/>
                      <a:ea typeface="+mn-ea"/>
                      <a:cs typeface="+mn-cs"/>
                    </a:defRPr>
                  </a:pPr>
                  <a:endParaRPr lang="fr-FR"/>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FE6E-954F-9744-E8A5F96E80D4}"/>
                </c:ext>
              </c:extLst>
            </c:dLbl>
            <c:dLbl>
              <c:idx val="2"/>
              <c:layout>
                <c:manualLayout>
                  <c:x val="3.727901177938496E-3"/>
                  <c:y val="-4.9548139573898003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lt1">
                          <a:lumMod val="85000"/>
                        </a:schemeClr>
                      </a:solidFill>
                      <a:latin typeface="+mn-lt"/>
                      <a:ea typeface="+mn-ea"/>
                      <a:cs typeface="+mn-cs"/>
                    </a:defRPr>
                  </a:pPr>
                  <a:endParaRPr lang="fr-FR"/>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FE6E-954F-9744-E8A5F96E80D4}"/>
                </c:ext>
              </c:extLst>
            </c:dLbl>
            <c:dLbl>
              <c:idx val="3"/>
              <c:layout>
                <c:manualLayout>
                  <c:x val="1.2426337259795897E-3"/>
                  <c:y val="-4.9548139573898003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lumMod val="85000"/>
                        </a:schemeClr>
                      </a:solidFill>
                      <a:latin typeface="+mn-lt"/>
                      <a:ea typeface="+mn-ea"/>
                      <a:cs typeface="+mn-cs"/>
                    </a:defRPr>
                  </a:pPr>
                  <a:endParaRPr lang="fr-FR"/>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4-FE6E-954F-9744-E8A5F96E80D4}"/>
                </c:ext>
              </c:extLst>
            </c:dLbl>
            <c:dLbl>
              <c:idx val="4"/>
              <c:layout>
                <c:manualLayout>
                  <c:x val="2.4852674519589973E-3"/>
                  <c:y val="-5.1453837249817155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lt1">
                          <a:lumMod val="85000"/>
                        </a:schemeClr>
                      </a:solidFill>
                      <a:latin typeface="+mn-lt"/>
                      <a:ea typeface="+mn-ea"/>
                      <a:cs typeface="+mn-cs"/>
                    </a:defRPr>
                  </a:pPr>
                  <a:endParaRPr lang="fr-FR"/>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5-FE6E-954F-9744-E8A5F96E80D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'dimensionnement - chiffrage'!$C$9:$C$13</c:f>
              <c:numCache>
                <c:formatCode>0%</c:formatCode>
                <c:ptCount val="5"/>
                <c:pt idx="0">
                  <c:v>0.15</c:v>
                </c:pt>
                <c:pt idx="1">
                  <c:v>0.25</c:v>
                </c:pt>
                <c:pt idx="2">
                  <c:v>0.45</c:v>
                </c:pt>
                <c:pt idx="3">
                  <c:v>0.6</c:v>
                </c:pt>
                <c:pt idx="4">
                  <c:v>0.75</c:v>
                </c:pt>
              </c:numCache>
            </c:numRef>
          </c:val>
          <c:extLst>
            <c:ext xmlns:c16="http://schemas.microsoft.com/office/drawing/2014/chart" uri="{C3380CC4-5D6E-409C-BE32-E72D297353CC}">
              <c16:uniqueId val="{00000041-FE6E-954F-9744-E8A5F96E80D4}"/>
            </c:ext>
          </c:extLst>
        </c:ser>
        <c:dLbls>
          <c:dLblPos val="ctr"/>
          <c:showLegendKey val="0"/>
          <c:showVal val="1"/>
          <c:showCatName val="0"/>
          <c:showSerName val="0"/>
          <c:showPercent val="0"/>
          <c:showBubbleSize val="0"/>
        </c:dLbls>
        <c:gapWidth val="150"/>
        <c:overlap val="100"/>
        <c:axId val="159438832"/>
        <c:axId val="203518160"/>
      </c:barChart>
      <c:catAx>
        <c:axId val="159438832"/>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2000" b="0" i="0" u="none" strike="noStrike" kern="1200" baseline="0">
                <a:solidFill>
                  <a:schemeClr val="lt1">
                    <a:lumMod val="85000"/>
                  </a:schemeClr>
                </a:solidFill>
                <a:latin typeface="+mn-lt"/>
                <a:ea typeface="+mn-ea"/>
                <a:cs typeface="+mn-cs"/>
              </a:defRPr>
            </a:pPr>
            <a:endParaRPr lang="fr-FR"/>
          </a:p>
        </c:txPr>
        <c:crossAx val="203518160"/>
        <c:crosses val="autoZero"/>
        <c:auto val="1"/>
        <c:lblAlgn val="ctr"/>
        <c:lblOffset val="100"/>
        <c:noMultiLvlLbl val="0"/>
      </c:catAx>
      <c:valAx>
        <c:axId val="2035181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lt1">
                    <a:lumMod val="85000"/>
                  </a:schemeClr>
                </a:solidFill>
                <a:latin typeface="+mn-lt"/>
                <a:ea typeface="+mn-ea"/>
                <a:cs typeface="+mn-cs"/>
              </a:defRPr>
            </a:pPr>
            <a:endParaRPr lang="fr-FR"/>
          </a:p>
        </c:txPr>
        <c:crossAx val="159438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200" b="0" i="0" u="none" strike="noStrike" kern="1200" cap="none" spc="50" baseline="0">
                <a:solidFill>
                  <a:schemeClr val="lt1">
                    <a:lumMod val="85000"/>
                  </a:schemeClr>
                </a:solidFill>
                <a:latin typeface="+mn-lt"/>
                <a:ea typeface="+mn-ea"/>
                <a:cs typeface="+mn-cs"/>
              </a:defRPr>
            </a:pPr>
            <a:r>
              <a:rPr lang="en-US" sz="3200"/>
              <a:t>Criticité du risque</a:t>
            </a:r>
          </a:p>
        </c:rich>
      </c:tx>
      <c:overlay val="0"/>
      <c:spPr>
        <a:noFill/>
        <a:ln>
          <a:noFill/>
        </a:ln>
        <a:effectLst/>
      </c:spPr>
      <c:txPr>
        <a:bodyPr rot="0" spcFirstLastPara="1" vertOverflow="ellipsis" vert="horz" wrap="square" anchor="ctr" anchorCtr="1"/>
        <a:lstStyle/>
        <a:p>
          <a:pPr>
            <a:defRPr sz="3200" b="0" i="0" u="none" strike="noStrike" kern="1200" cap="none" spc="50" baseline="0">
              <a:solidFill>
                <a:schemeClr val="lt1">
                  <a:lumMod val="85000"/>
                </a:schemeClr>
              </a:solidFill>
              <a:latin typeface="+mn-lt"/>
              <a:ea typeface="+mn-ea"/>
              <a:cs typeface="+mn-cs"/>
            </a:defRPr>
          </a:pPr>
          <a:endParaRPr lang="fr-FR"/>
        </a:p>
      </c:txPr>
    </c:title>
    <c:autoTitleDeleted val="0"/>
    <c:plotArea>
      <c:layout/>
      <c:radarChart>
        <c:radarStyle val="marker"/>
        <c:varyColors val="0"/>
        <c:ser>
          <c:idx val="0"/>
          <c:order val="0"/>
          <c:tx>
            <c:strRef>
              <c:f>'identif eval Risques'!$O$1</c:f>
              <c:strCache>
                <c:ptCount val="1"/>
                <c:pt idx="0">
                  <c:v>Moyenne</c:v>
                </c:pt>
              </c:strCache>
            </c:strRef>
          </c:tx>
          <c:spPr>
            <a:ln w="63500" cap="rnd">
              <a:solidFill>
                <a:schemeClr val="accent1"/>
              </a:solidFill>
            </a:ln>
            <a:effectLst>
              <a:softEdge rad="0"/>
            </a:effectLst>
          </c:spPr>
          <c:marker>
            <c:symbol val="circle"/>
            <c:size val="11"/>
            <c:spPr>
              <a:solidFill>
                <a:schemeClr val="accent2">
                  <a:lumMod val="75000"/>
                </a:schemeClr>
              </a:solidFill>
              <a:ln w="53975">
                <a:noFill/>
                <a:headEnd type="oval"/>
                <a:tailEnd type="oval"/>
              </a:ln>
              <a:effectLst>
                <a:softEdge rad="0"/>
              </a:effectLst>
            </c:spPr>
          </c:marker>
          <c:cat>
            <c:strRef>
              <c:f>'identif eval Risques'!$D$2:$D$20</c:f>
              <c:strCache>
                <c:ptCount val="19"/>
                <c:pt idx="0">
                  <c:v>Mauvaise périmètre</c:v>
                </c:pt>
                <c:pt idx="1">
                  <c:v>Boudet dépassé</c:v>
                </c:pt>
                <c:pt idx="2">
                  <c:v>Modification du deadline impossible</c:v>
                </c:pt>
                <c:pt idx="3">
                  <c:v>Dépassement du délivrance</c:v>
                </c:pt>
                <c:pt idx="4">
                  <c:v>Ralentissement</c:v>
                </c:pt>
                <c:pt idx="5">
                  <c:v>Défaut du control</c:v>
                </c:pt>
                <c:pt idx="6">
                  <c:v>Pilotage fariné</c:v>
                </c:pt>
                <c:pt idx="7">
                  <c:v>Mauvaise validateur</c:v>
                </c:pt>
                <c:pt idx="8">
                  <c:v>Délais de validation</c:v>
                </c:pt>
                <c:pt idx="9">
                  <c:v>Identification du vêtements</c:v>
                </c:pt>
                <c:pt idx="10">
                  <c:v>Donnés cohérente introuvable</c:v>
                </c:pt>
                <c:pt idx="11">
                  <c:v>Intégration d'application</c:v>
                </c:pt>
                <c:pt idx="12">
                  <c:v>Recommandation du vêtements</c:v>
                </c:pt>
                <c:pt idx="13">
                  <c:v>Absence de référence</c:v>
                </c:pt>
                <c:pt idx="14">
                  <c:v>Mauvaise produit</c:v>
                </c:pt>
                <c:pt idx="15">
                  <c:v>Mauvaise compréhension</c:v>
                </c:pt>
                <c:pt idx="16">
                  <c:v>Equipe conflictuel</c:v>
                </c:pt>
                <c:pt idx="17">
                  <c:v>Mauvaise perception du résultat</c:v>
                </c:pt>
                <c:pt idx="18">
                  <c:v>Fuite des données</c:v>
                </c:pt>
              </c:strCache>
            </c:strRef>
          </c:cat>
          <c:val>
            <c:numRef>
              <c:f>'identif eval Risques'!$O$2:$O$20</c:f>
              <c:numCache>
                <c:formatCode>0.0</c:formatCode>
                <c:ptCount val="19"/>
                <c:pt idx="0">
                  <c:v>3</c:v>
                </c:pt>
                <c:pt idx="1">
                  <c:v>2</c:v>
                </c:pt>
                <c:pt idx="2">
                  <c:v>2.5</c:v>
                </c:pt>
                <c:pt idx="3">
                  <c:v>3</c:v>
                </c:pt>
                <c:pt idx="4">
                  <c:v>2</c:v>
                </c:pt>
                <c:pt idx="5">
                  <c:v>2</c:v>
                </c:pt>
                <c:pt idx="6">
                  <c:v>2</c:v>
                </c:pt>
                <c:pt idx="7">
                  <c:v>2</c:v>
                </c:pt>
                <c:pt idx="8">
                  <c:v>2</c:v>
                </c:pt>
                <c:pt idx="9">
                  <c:v>4</c:v>
                </c:pt>
                <c:pt idx="10">
                  <c:v>4.5</c:v>
                </c:pt>
                <c:pt idx="11">
                  <c:v>2.5</c:v>
                </c:pt>
                <c:pt idx="12">
                  <c:v>4</c:v>
                </c:pt>
                <c:pt idx="13">
                  <c:v>3</c:v>
                </c:pt>
                <c:pt idx="14">
                  <c:v>2</c:v>
                </c:pt>
                <c:pt idx="15">
                  <c:v>2</c:v>
                </c:pt>
                <c:pt idx="16">
                  <c:v>1.5</c:v>
                </c:pt>
                <c:pt idx="17">
                  <c:v>3</c:v>
                </c:pt>
                <c:pt idx="18">
                  <c:v>3.5</c:v>
                </c:pt>
              </c:numCache>
            </c:numRef>
          </c:val>
          <c:extLst>
            <c:ext xmlns:c16="http://schemas.microsoft.com/office/drawing/2014/chart" uri="{C3380CC4-5D6E-409C-BE32-E72D297353CC}">
              <c16:uniqueId val="{00000000-100B-7648-9147-550F45423A4D}"/>
            </c:ext>
          </c:extLst>
        </c:ser>
        <c:dLbls>
          <c:showLegendKey val="0"/>
          <c:showVal val="0"/>
          <c:showCatName val="0"/>
          <c:showSerName val="0"/>
          <c:showPercent val="0"/>
          <c:showBubbleSize val="0"/>
        </c:dLbls>
        <c:axId val="278174224"/>
        <c:axId val="278386160"/>
      </c:radarChart>
      <c:catAx>
        <c:axId val="278174224"/>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accent1">
                    <a:lumMod val="40000"/>
                    <a:lumOff val="60000"/>
                  </a:schemeClr>
                </a:solidFill>
                <a:latin typeface="+mn-lt"/>
                <a:ea typeface="+mn-ea"/>
                <a:cs typeface="+mn-cs"/>
              </a:defRPr>
            </a:pPr>
            <a:endParaRPr lang="fr-FR"/>
          </a:p>
        </c:txPr>
        <c:crossAx val="278386160"/>
        <c:crosses val="autoZero"/>
        <c:auto val="1"/>
        <c:lblAlgn val="ctr"/>
        <c:lblOffset val="100"/>
        <c:noMultiLvlLbl val="0"/>
      </c:catAx>
      <c:valAx>
        <c:axId val="278386160"/>
        <c:scaling>
          <c:orientation val="minMax"/>
          <c:max val="5"/>
        </c:scaling>
        <c:delete val="0"/>
        <c:axPos val="l"/>
        <c:majorGridlines>
          <c:spPr>
            <a:ln w="9525" cap="flat" cmpd="sng" algn="ctr">
              <a:solidFill>
                <a:schemeClr val="lt1">
                  <a:alpha val="2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accent2">
                    <a:lumMod val="75000"/>
                  </a:schemeClr>
                </a:solidFill>
                <a:latin typeface="+mn-lt"/>
                <a:ea typeface="+mn-ea"/>
                <a:cs typeface="+mn-cs"/>
              </a:defRPr>
            </a:pPr>
            <a:endParaRPr lang="fr-FR"/>
          </a:p>
        </c:txPr>
        <c:crossAx val="278174224"/>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1707297</xdr:colOff>
      <xdr:row>17</xdr:row>
      <xdr:rowOff>78557</xdr:rowOff>
    </xdr:from>
    <xdr:to>
      <xdr:col>3</xdr:col>
      <xdr:colOff>1702061</xdr:colOff>
      <xdr:row>49</xdr:row>
      <xdr:rowOff>0</xdr:rowOff>
    </xdr:to>
    <xdr:graphicFrame macro="">
      <xdr:nvGraphicFramePr>
        <xdr:cNvPr id="5" name="Graphique 4">
          <a:extLst>
            <a:ext uri="{FF2B5EF4-FFF2-40B4-BE49-F238E27FC236}">
              <a16:creationId xmlns:a16="http://schemas.microsoft.com/office/drawing/2014/main" id="{69CB0FD0-ACFC-9EC7-C054-D91ACE1290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4445000</xdr:colOff>
      <xdr:row>26</xdr:row>
      <xdr:rowOff>18276</xdr:rowOff>
    </xdr:from>
    <xdr:to>
      <xdr:col>7</xdr:col>
      <xdr:colOff>698500</xdr:colOff>
      <xdr:row>69</xdr:row>
      <xdr:rowOff>63499</xdr:rowOff>
    </xdr:to>
    <xdr:graphicFrame macro="">
      <xdr:nvGraphicFramePr>
        <xdr:cNvPr id="5" name="Graphique 4">
          <a:extLst>
            <a:ext uri="{FF2B5EF4-FFF2-40B4-BE49-F238E27FC236}">
              <a16:creationId xmlns:a16="http://schemas.microsoft.com/office/drawing/2014/main" id="{34BACBB6-6E55-BE61-ED7C-2A269903E0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azure.microsoft.com/fr-fr/pricing/calculato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hyperlink" Target="mailto:sarl@gmail.com" TargetMode="External"/><Relationship Id="rId7" Type="http://schemas.openxmlformats.org/officeDocument/2006/relationships/comments" Target="../comments1.xml"/><Relationship Id="rId2" Type="http://schemas.openxmlformats.org/officeDocument/2006/relationships/hyperlink" Target="mailto:0909@gmail.com" TargetMode="External"/><Relationship Id="rId1" Type="http://schemas.openxmlformats.org/officeDocument/2006/relationships/hyperlink" Target="mailto:0606@gmail.com" TargetMode="External"/><Relationship Id="rId6" Type="http://schemas.openxmlformats.org/officeDocument/2006/relationships/vmlDrawing" Target="../drawings/vmlDrawing1.vml"/><Relationship Id="rId5" Type="http://schemas.openxmlformats.org/officeDocument/2006/relationships/hyperlink" Target="mailto:exemple2@gmail.com" TargetMode="External"/><Relationship Id="rId4" Type="http://schemas.openxmlformats.org/officeDocument/2006/relationships/hyperlink" Target="mailto:exemple1@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8D4C0-39E1-894F-AB5A-5CAFDD968C2B}">
  <dimension ref="A1:S32"/>
  <sheetViews>
    <sheetView workbookViewId="0">
      <selection activeCell="B2" sqref="B2"/>
    </sheetView>
  </sheetViews>
  <sheetFormatPr baseColWidth="10" defaultRowHeight="16"/>
  <cols>
    <col min="1" max="1" width="48.6640625" customWidth="1"/>
    <col min="2" max="2" width="91.1640625" customWidth="1"/>
    <col min="3" max="4" width="18.33203125" customWidth="1"/>
    <col min="17" max="17" width="43.33203125" customWidth="1"/>
    <col min="18" max="18" width="29.1640625" customWidth="1"/>
    <col min="19" max="19" width="14.6640625" bestFit="1" customWidth="1"/>
  </cols>
  <sheetData>
    <row r="1" spans="1:19" ht="29">
      <c r="A1" s="8" t="s">
        <v>1</v>
      </c>
      <c r="B1" s="8" t="s">
        <v>14</v>
      </c>
      <c r="C1" s="19" t="s">
        <v>15</v>
      </c>
      <c r="D1" s="20" t="s">
        <v>16</v>
      </c>
      <c r="E1" s="20" t="s">
        <v>17</v>
      </c>
      <c r="F1" s="20" t="s">
        <v>18</v>
      </c>
      <c r="G1" s="20" t="s">
        <v>19</v>
      </c>
      <c r="H1" s="20" t="s">
        <v>20</v>
      </c>
      <c r="I1" s="20" t="s">
        <v>21</v>
      </c>
      <c r="J1" s="20" t="s">
        <v>22</v>
      </c>
      <c r="K1" s="20" t="s">
        <v>23</v>
      </c>
      <c r="L1" s="20" t="s">
        <v>24</v>
      </c>
      <c r="M1" s="20" t="s">
        <v>25</v>
      </c>
      <c r="N1" s="20" t="s">
        <v>26</v>
      </c>
      <c r="O1" s="20" t="s">
        <v>27</v>
      </c>
      <c r="P1" s="20" t="s">
        <v>28</v>
      </c>
      <c r="Q1" s="8" t="s">
        <v>30</v>
      </c>
      <c r="R1" s="8" t="s">
        <v>35</v>
      </c>
      <c r="S1" s="8" t="s">
        <v>33</v>
      </c>
    </row>
    <row r="2" spans="1:19" ht="20">
      <c r="A2" s="7" t="s">
        <v>2</v>
      </c>
      <c r="B2" s="1" t="s">
        <v>6</v>
      </c>
      <c r="C2" s="11">
        <v>35</v>
      </c>
      <c r="D2" s="11">
        <v>35</v>
      </c>
      <c r="E2" s="11">
        <v>35</v>
      </c>
      <c r="F2" s="11">
        <v>15</v>
      </c>
      <c r="G2" s="11">
        <v>15</v>
      </c>
      <c r="H2" s="11">
        <v>15</v>
      </c>
      <c r="I2" s="11">
        <v>15</v>
      </c>
      <c r="J2" s="11">
        <v>10</v>
      </c>
      <c r="K2" s="11">
        <v>10</v>
      </c>
      <c r="L2" s="11">
        <v>10</v>
      </c>
      <c r="M2" s="11">
        <v>10</v>
      </c>
      <c r="N2" s="11">
        <v>10</v>
      </c>
      <c r="O2" s="11">
        <v>10</v>
      </c>
      <c r="P2" s="11">
        <v>10</v>
      </c>
      <c r="Q2" s="2">
        <f>SUM(C2:P2)</f>
        <v>235</v>
      </c>
      <c r="R2" s="1">
        <v>22.75</v>
      </c>
      <c r="S2" s="2">
        <f>Q2*R2</f>
        <v>5346.25</v>
      </c>
    </row>
    <row r="3" spans="1:19" ht="44">
      <c r="A3" s="7" t="s">
        <v>38</v>
      </c>
      <c r="B3" s="6" t="s">
        <v>9</v>
      </c>
      <c r="C3" s="10"/>
      <c r="D3" s="13">
        <v>10</v>
      </c>
      <c r="E3" s="13">
        <v>10</v>
      </c>
      <c r="F3" s="13">
        <v>10</v>
      </c>
      <c r="G3" s="13">
        <v>10</v>
      </c>
      <c r="H3" s="13">
        <v>10</v>
      </c>
      <c r="I3" s="13">
        <v>10</v>
      </c>
      <c r="J3" s="13">
        <v>5</v>
      </c>
      <c r="K3" s="13">
        <v>5</v>
      </c>
      <c r="L3" s="13">
        <v>5</v>
      </c>
      <c r="M3" s="13">
        <v>5</v>
      </c>
      <c r="N3" s="13">
        <v>5</v>
      </c>
      <c r="O3" s="13">
        <v>2</v>
      </c>
      <c r="P3" s="13">
        <v>2</v>
      </c>
      <c r="Q3" s="2">
        <f t="shared" ref="Q3:Q10" si="0">SUM(C3:P3)</f>
        <v>89</v>
      </c>
      <c r="R3" s="21">
        <v>28.85</v>
      </c>
      <c r="S3" s="2">
        <f t="shared" ref="S3:S10" si="1">Q3*R3</f>
        <v>2567.65</v>
      </c>
    </row>
    <row r="4" spans="1:19" ht="42">
      <c r="A4" s="7" t="s">
        <v>29</v>
      </c>
      <c r="B4" s="3" t="s">
        <v>7</v>
      </c>
      <c r="C4" s="9"/>
      <c r="D4" s="12">
        <v>35</v>
      </c>
      <c r="E4" s="12">
        <v>35</v>
      </c>
      <c r="F4" s="12">
        <v>35</v>
      </c>
      <c r="G4" s="12">
        <v>35</v>
      </c>
      <c r="H4" s="12">
        <v>15</v>
      </c>
      <c r="I4" s="12">
        <v>15</v>
      </c>
      <c r="J4" s="12">
        <v>15</v>
      </c>
      <c r="K4" s="12">
        <v>15</v>
      </c>
      <c r="L4" s="12">
        <v>15</v>
      </c>
      <c r="M4" s="12">
        <v>15</v>
      </c>
      <c r="N4" s="12">
        <v>15</v>
      </c>
      <c r="O4" s="12">
        <v>15</v>
      </c>
      <c r="P4" s="12">
        <v>15</v>
      </c>
      <c r="Q4" s="2">
        <f t="shared" si="0"/>
        <v>275</v>
      </c>
      <c r="R4" s="1">
        <v>25.91</v>
      </c>
      <c r="S4" s="2">
        <f t="shared" si="1"/>
        <v>7125.25</v>
      </c>
    </row>
    <row r="5" spans="1:19" ht="42">
      <c r="A5" s="7" t="s">
        <v>34</v>
      </c>
      <c r="B5" s="4" t="s">
        <v>5</v>
      </c>
      <c r="M5" s="23"/>
      <c r="N5" s="14">
        <v>35</v>
      </c>
      <c r="O5" s="14">
        <v>35</v>
      </c>
      <c r="P5" s="14">
        <v>35</v>
      </c>
      <c r="Q5" s="2">
        <f t="shared" si="0"/>
        <v>105</v>
      </c>
      <c r="R5" s="21">
        <v>21.43</v>
      </c>
      <c r="S5" s="2">
        <f t="shared" si="1"/>
        <v>2250.15</v>
      </c>
    </row>
    <row r="6" spans="1:19" ht="21">
      <c r="A6" s="7" t="s">
        <v>31</v>
      </c>
      <c r="B6" s="3" t="s">
        <v>8</v>
      </c>
      <c r="L6" s="23"/>
      <c r="M6" s="15">
        <v>15</v>
      </c>
      <c r="N6" s="15">
        <v>15</v>
      </c>
      <c r="O6" s="15">
        <v>15</v>
      </c>
      <c r="P6" s="15">
        <v>15</v>
      </c>
      <c r="Q6" s="2">
        <f t="shared" si="0"/>
        <v>60</v>
      </c>
      <c r="R6" s="21">
        <v>24.18</v>
      </c>
      <c r="S6" s="2">
        <f t="shared" si="1"/>
        <v>1450.8</v>
      </c>
    </row>
    <row r="7" spans="1:19" ht="42">
      <c r="A7" s="7" t="s">
        <v>32</v>
      </c>
      <c r="B7" s="3" t="s">
        <v>10</v>
      </c>
      <c r="H7" s="22"/>
      <c r="I7" s="22"/>
      <c r="J7" s="16">
        <v>35</v>
      </c>
      <c r="K7" s="16">
        <v>35</v>
      </c>
      <c r="L7" s="16">
        <v>35</v>
      </c>
      <c r="M7" s="16">
        <v>35</v>
      </c>
      <c r="N7" s="16">
        <v>35</v>
      </c>
      <c r="O7" s="16">
        <v>35</v>
      </c>
      <c r="P7" s="16">
        <v>35</v>
      </c>
      <c r="Q7" s="2">
        <f t="shared" si="0"/>
        <v>245</v>
      </c>
      <c r="R7" s="21">
        <v>24.73</v>
      </c>
      <c r="S7" s="2">
        <f t="shared" si="1"/>
        <v>6058.85</v>
      </c>
    </row>
    <row r="8" spans="1:19" ht="42">
      <c r="A8" s="7" t="s">
        <v>3</v>
      </c>
      <c r="B8" s="3" t="s">
        <v>11</v>
      </c>
      <c r="H8" s="16">
        <v>35</v>
      </c>
      <c r="I8" s="16">
        <v>35</v>
      </c>
      <c r="J8" s="16">
        <v>20</v>
      </c>
      <c r="K8" s="16">
        <v>20</v>
      </c>
      <c r="L8" s="16">
        <v>20</v>
      </c>
      <c r="M8" s="16">
        <v>20</v>
      </c>
      <c r="N8" s="16">
        <v>20</v>
      </c>
      <c r="O8" s="16">
        <v>20</v>
      </c>
      <c r="P8" s="16">
        <v>20</v>
      </c>
      <c r="Q8" s="2">
        <f t="shared" si="0"/>
        <v>210</v>
      </c>
      <c r="R8" s="21">
        <v>24.73</v>
      </c>
      <c r="S8" s="2">
        <f t="shared" si="1"/>
        <v>5193.3</v>
      </c>
    </row>
    <row r="9" spans="1:19" ht="42">
      <c r="A9" s="7" t="s">
        <v>0</v>
      </c>
      <c r="B9" s="3" t="s">
        <v>12</v>
      </c>
      <c r="H9" s="17">
        <v>35</v>
      </c>
      <c r="I9" s="17">
        <v>35</v>
      </c>
      <c r="J9" s="17">
        <v>35</v>
      </c>
      <c r="K9" s="17">
        <v>15</v>
      </c>
      <c r="L9" s="17">
        <v>15</v>
      </c>
      <c r="M9" s="17">
        <v>15</v>
      </c>
      <c r="N9" s="17">
        <v>15</v>
      </c>
      <c r="O9" s="17">
        <v>15</v>
      </c>
      <c r="P9" s="17">
        <v>15</v>
      </c>
      <c r="Q9" s="2">
        <f t="shared" si="0"/>
        <v>195</v>
      </c>
      <c r="R9" s="2">
        <v>23.08</v>
      </c>
      <c r="S9" s="2">
        <f t="shared" si="1"/>
        <v>4500.5999999999995</v>
      </c>
    </row>
    <row r="10" spans="1:19" ht="63">
      <c r="A10" s="7" t="s">
        <v>4</v>
      </c>
      <c r="B10" s="3" t="s">
        <v>13</v>
      </c>
      <c r="D10" s="18">
        <v>10</v>
      </c>
      <c r="E10" s="18">
        <v>10</v>
      </c>
      <c r="F10" s="18">
        <v>10</v>
      </c>
      <c r="G10" s="18">
        <v>10</v>
      </c>
      <c r="H10" s="18">
        <v>10</v>
      </c>
      <c r="I10" s="18">
        <v>10</v>
      </c>
      <c r="J10" s="18">
        <v>10</v>
      </c>
      <c r="K10" s="18">
        <v>10</v>
      </c>
      <c r="L10" s="18">
        <v>10</v>
      </c>
      <c r="M10" s="18">
        <v>10</v>
      </c>
      <c r="N10" s="18">
        <v>10</v>
      </c>
      <c r="O10" s="18">
        <v>10</v>
      </c>
      <c r="P10" s="18">
        <v>10</v>
      </c>
      <c r="Q10" s="2">
        <f t="shared" si="0"/>
        <v>130</v>
      </c>
      <c r="R10" s="21">
        <v>27.47</v>
      </c>
      <c r="S10" s="2">
        <f t="shared" si="1"/>
        <v>3571.1</v>
      </c>
    </row>
    <row r="11" spans="1:19" ht="29">
      <c r="R11" s="8" t="s">
        <v>33</v>
      </c>
      <c r="S11" s="2">
        <f>SUM(S2:S10)</f>
        <v>38063.949999999997</v>
      </c>
    </row>
    <row r="13" spans="1:19" ht="20">
      <c r="A13" s="24" t="s">
        <v>37</v>
      </c>
      <c r="B13" s="24" t="s">
        <v>36</v>
      </c>
    </row>
    <row r="23" spans="1:18" ht="29">
      <c r="B23" s="8" t="s">
        <v>41</v>
      </c>
      <c r="C23" s="8" t="s">
        <v>43</v>
      </c>
    </row>
    <row r="24" spans="1:18" ht="21">
      <c r="A24" s="25" t="s">
        <v>40</v>
      </c>
      <c r="B24" s="5">
        <v>90</v>
      </c>
      <c r="C24" s="2">
        <f>B24*4</f>
        <v>360</v>
      </c>
    </row>
    <row r="25" spans="1:18" ht="21">
      <c r="A25" s="25" t="s">
        <v>39</v>
      </c>
      <c r="B25" s="5">
        <v>380</v>
      </c>
      <c r="C25" s="2">
        <f>B25*4</f>
        <v>1520</v>
      </c>
    </row>
    <row r="26" spans="1:18" ht="20">
      <c r="A26" s="25" t="s">
        <v>42</v>
      </c>
      <c r="B26" s="25">
        <v>98</v>
      </c>
      <c r="C26" s="2">
        <f>B26*4</f>
        <v>392</v>
      </c>
    </row>
    <row r="27" spans="1:18" ht="29">
      <c r="B27" s="8" t="s">
        <v>43</v>
      </c>
      <c r="C27" s="2">
        <f>SUM(C24:C26)</f>
        <v>2272</v>
      </c>
    </row>
    <row r="28" spans="1:18" ht="47">
      <c r="Q28" s="26" t="s">
        <v>44</v>
      </c>
      <c r="R28" s="26">
        <f>SUM(S11,C27)</f>
        <v>40335.949999999997</v>
      </c>
    </row>
    <row r="32" spans="1:18" ht="20">
      <c r="A32" s="24" t="s">
        <v>37</v>
      </c>
      <c r="B32" s="68" t="s">
        <v>118</v>
      </c>
    </row>
  </sheetData>
  <hyperlinks>
    <hyperlink ref="B32" r:id="rId1" xr:uid="{52A6C617-ADE7-9846-ACC4-D6500096155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7F88D-11A6-BC4B-A6F6-E643138EEAD7}">
  <dimension ref="A1:I23"/>
  <sheetViews>
    <sheetView zoomScale="97" workbookViewId="0">
      <selection activeCell="G25" sqref="G25"/>
    </sheetView>
  </sheetViews>
  <sheetFormatPr baseColWidth="10" defaultRowHeight="16"/>
  <cols>
    <col min="1" max="1" width="46.33203125" customWidth="1"/>
    <col min="2" max="2" width="43.33203125" customWidth="1"/>
    <col min="3" max="3" width="44.5" customWidth="1"/>
    <col min="4" max="4" width="39.6640625" customWidth="1"/>
    <col min="5" max="5" width="36.1640625" customWidth="1"/>
    <col min="6" max="6" width="32.1640625" customWidth="1"/>
    <col min="7" max="7" width="68.5" customWidth="1"/>
    <col min="8" max="8" width="37.5" customWidth="1"/>
    <col min="9" max="9" width="39.83203125" customWidth="1"/>
  </cols>
  <sheetData>
    <row r="1" spans="1:9" ht="29">
      <c r="A1" s="27" t="s">
        <v>45</v>
      </c>
      <c r="B1" s="27"/>
      <c r="C1" s="28">
        <f>40335.95</f>
        <v>40335.949999999997</v>
      </c>
    </row>
    <row r="4" spans="1:9" ht="29">
      <c r="A4" s="28" t="s">
        <v>292</v>
      </c>
      <c r="B4" s="28"/>
      <c r="C4" s="28">
        <f>C1/5</f>
        <v>8067.19</v>
      </c>
    </row>
    <row r="6" spans="1:9" ht="29">
      <c r="A6" s="28" t="s">
        <v>46</v>
      </c>
      <c r="B6" s="28"/>
      <c r="C6" s="28">
        <v>300000</v>
      </c>
      <c r="D6" s="28"/>
      <c r="E6" s="28"/>
      <c r="F6" s="28"/>
      <c r="G6" s="28"/>
      <c r="H6" s="28"/>
      <c r="I6" s="28"/>
    </row>
    <row r="8" spans="1:9" ht="63">
      <c r="A8" s="32" t="s">
        <v>317</v>
      </c>
      <c r="B8" s="32" t="s">
        <v>47</v>
      </c>
      <c r="C8" s="32" t="s">
        <v>318</v>
      </c>
      <c r="D8" s="32" t="s">
        <v>319</v>
      </c>
      <c r="E8" s="33" t="s">
        <v>320</v>
      </c>
      <c r="F8" s="32" t="s">
        <v>321</v>
      </c>
      <c r="G8" s="32" t="s">
        <v>322</v>
      </c>
      <c r="H8" s="32" t="s">
        <v>293</v>
      </c>
      <c r="I8" s="34" t="s">
        <v>294</v>
      </c>
    </row>
    <row r="9" spans="1:9" ht="20">
      <c r="A9" s="2" t="s">
        <v>295</v>
      </c>
      <c r="B9" s="2">
        <v>300000</v>
      </c>
      <c r="C9" s="29">
        <v>0.15</v>
      </c>
      <c r="D9" s="2">
        <f>B9*C9</f>
        <v>45000</v>
      </c>
      <c r="E9" s="2">
        <f>C4</f>
        <v>8067.19</v>
      </c>
      <c r="F9" s="2">
        <f>B9+D9</f>
        <v>345000</v>
      </c>
      <c r="G9" s="2">
        <f>F9-E9</f>
        <v>336932.81</v>
      </c>
      <c r="H9" s="30">
        <f t="shared" ref="H9:H14" si="0">G9/B9*100%</f>
        <v>1.1231093666666667</v>
      </c>
      <c r="I9" s="31">
        <f t="shared" ref="I9:I14" si="1">H9-1</f>
        <v>0.12310936666666672</v>
      </c>
    </row>
    <row r="10" spans="1:9" ht="20">
      <c r="A10" s="2" t="s">
        <v>299</v>
      </c>
      <c r="B10" s="2">
        <v>300000</v>
      </c>
      <c r="C10" s="29">
        <v>0.25</v>
      </c>
      <c r="D10" s="2">
        <f>B10*C10</f>
        <v>75000</v>
      </c>
      <c r="E10" s="2">
        <f>C4</f>
        <v>8067.19</v>
      </c>
      <c r="F10" s="2">
        <f>B10+D10</f>
        <v>375000</v>
      </c>
      <c r="G10" s="2">
        <f>F10-E10</f>
        <v>366932.81</v>
      </c>
      <c r="H10" s="30">
        <f t="shared" si="0"/>
        <v>1.2231093666666666</v>
      </c>
      <c r="I10" s="31">
        <f t="shared" si="1"/>
        <v>0.22310936666666659</v>
      </c>
    </row>
    <row r="11" spans="1:9" ht="20">
      <c r="A11" s="2" t="s">
        <v>298</v>
      </c>
      <c r="B11" s="2">
        <v>300000</v>
      </c>
      <c r="C11" s="29">
        <v>0.45</v>
      </c>
      <c r="D11" s="2">
        <f>B11*C11</f>
        <v>135000</v>
      </c>
      <c r="E11" s="2">
        <f>C4</f>
        <v>8067.19</v>
      </c>
      <c r="F11" s="2">
        <f>B11+D11</f>
        <v>435000</v>
      </c>
      <c r="G11" s="2">
        <f>F11-E11</f>
        <v>426932.81</v>
      </c>
      <c r="H11" s="30">
        <f t="shared" si="0"/>
        <v>1.4231093666666668</v>
      </c>
      <c r="I11" s="31">
        <f t="shared" si="1"/>
        <v>0.42310936666666676</v>
      </c>
    </row>
    <row r="12" spans="1:9" ht="20">
      <c r="A12" s="2" t="s">
        <v>297</v>
      </c>
      <c r="B12" s="2">
        <v>300000</v>
      </c>
      <c r="C12" s="29">
        <v>0.6</v>
      </c>
      <c r="D12" s="2">
        <f>B12*C12</f>
        <v>180000</v>
      </c>
      <c r="E12" s="2">
        <f>C4</f>
        <v>8067.19</v>
      </c>
      <c r="F12" s="2">
        <f>B12+D12</f>
        <v>480000</v>
      </c>
      <c r="G12" s="2">
        <f>F12-E12</f>
        <v>471932.81</v>
      </c>
      <c r="H12" s="30">
        <f t="shared" si="0"/>
        <v>1.5731093666666667</v>
      </c>
      <c r="I12" s="31">
        <f t="shared" si="1"/>
        <v>0.57310936666666668</v>
      </c>
    </row>
    <row r="13" spans="1:9" ht="20">
      <c r="A13" s="2" t="s">
        <v>296</v>
      </c>
      <c r="B13" s="2">
        <v>300000</v>
      </c>
      <c r="C13" s="29">
        <v>0.75</v>
      </c>
      <c r="D13" s="2">
        <f>B13*C13</f>
        <v>225000</v>
      </c>
      <c r="E13" s="2">
        <f>C4</f>
        <v>8067.19</v>
      </c>
      <c r="F13" s="2">
        <f>B13+D13</f>
        <v>525000</v>
      </c>
      <c r="G13" s="2">
        <f>F13-E13</f>
        <v>516932.81</v>
      </c>
      <c r="H13" s="30">
        <f t="shared" si="0"/>
        <v>1.7231093666666666</v>
      </c>
      <c r="I13" s="31">
        <f t="shared" si="1"/>
        <v>0.72310936666666659</v>
      </c>
    </row>
    <row r="14" spans="1:9" ht="20">
      <c r="A14" s="35" t="s">
        <v>44</v>
      </c>
      <c r="B14" s="35">
        <f t="shared" ref="B14:G14" si="2">SUM(B9:B13)</f>
        <v>1500000</v>
      </c>
      <c r="C14" s="36">
        <f t="shared" si="2"/>
        <v>2.2000000000000002</v>
      </c>
      <c r="D14" s="35">
        <f t="shared" si="2"/>
        <v>660000</v>
      </c>
      <c r="E14" s="35">
        <f t="shared" si="2"/>
        <v>40335.949999999997</v>
      </c>
      <c r="F14" s="35">
        <f t="shared" si="2"/>
        <v>2160000</v>
      </c>
      <c r="G14" s="35">
        <f t="shared" si="2"/>
        <v>2119664.0499999998</v>
      </c>
      <c r="H14" s="37">
        <f t="shared" si="0"/>
        <v>1.4131093666666665</v>
      </c>
      <c r="I14" s="38">
        <f t="shared" si="1"/>
        <v>0.41310936666666653</v>
      </c>
    </row>
    <row r="23" spans="1:1" ht="20">
      <c r="A23" s="29"/>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C5440-D747-4F41-A15F-2B4D37AA475D}">
  <dimension ref="A1:O33"/>
  <sheetViews>
    <sheetView tabSelected="1" topLeftCell="A20" workbookViewId="0">
      <selection activeCell="C37" sqref="C37"/>
    </sheetView>
  </sheetViews>
  <sheetFormatPr baseColWidth="10" defaultRowHeight="16"/>
  <cols>
    <col min="1" max="1" width="26.33203125" style="53" customWidth="1"/>
    <col min="2" max="2" width="14.6640625" style="53" customWidth="1"/>
    <col min="3" max="3" width="49.83203125" style="53" customWidth="1"/>
    <col min="4" max="4" width="58.5" style="53" customWidth="1"/>
    <col min="5" max="5" width="53" style="53" customWidth="1"/>
    <col min="6" max="6" width="46.1640625" style="53" customWidth="1"/>
    <col min="7" max="7" width="34.5" style="53" customWidth="1"/>
    <col min="8" max="8" width="42.83203125" style="53" customWidth="1"/>
    <col min="9" max="9" width="36.33203125" style="53" customWidth="1"/>
    <col min="10" max="10" width="34.5" style="53" customWidth="1"/>
    <col min="11" max="11" width="31" style="53" customWidth="1"/>
    <col min="12" max="12" width="24.1640625" customWidth="1"/>
    <col min="13" max="13" width="22.5" customWidth="1"/>
    <col min="14" max="14" width="27.83203125" customWidth="1"/>
    <col min="15" max="15" width="18.83203125" customWidth="1"/>
  </cols>
  <sheetData>
    <row r="1" spans="1:15" ht="54" customHeight="1">
      <c r="A1" s="51" t="s">
        <v>290</v>
      </c>
      <c r="B1" s="51" t="s">
        <v>48</v>
      </c>
      <c r="C1" s="54" t="s">
        <v>49</v>
      </c>
      <c r="D1" s="54" t="s">
        <v>50</v>
      </c>
      <c r="E1" s="54" t="s">
        <v>14</v>
      </c>
      <c r="F1" s="54" t="s">
        <v>51</v>
      </c>
      <c r="G1" s="55" t="s">
        <v>52</v>
      </c>
      <c r="H1" s="55" t="s">
        <v>53</v>
      </c>
      <c r="I1" s="55" t="s">
        <v>54</v>
      </c>
      <c r="J1" s="56" t="s">
        <v>55</v>
      </c>
      <c r="K1" s="56" t="s">
        <v>56</v>
      </c>
      <c r="L1" s="44" t="s">
        <v>291</v>
      </c>
      <c r="M1" s="44" t="s">
        <v>57</v>
      </c>
      <c r="N1" s="44" t="s">
        <v>58</v>
      </c>
      <c r="O1" s="44" t="s">
        <v>59</v>
      </c>
    </row>
    <row r="2" spans="1:15" ht="146" customHeight="1">
      <c r="A2" s="52" t="s">
        <v>60</v>
      </c>
      <c r="B2" s="57"/>
      <c r="C2" s="58" t="s">
        <v>61</v>
      </c>
      <c r="D2" s="58" t="s">
        <v>258</v>
      </c>
      <c r="E2" s="39" t="s">
        <v>244</v>
      </c>
      <c r="F2" s="58" t="s">
        <v>62</v>
      </c>
      <c r="G2" s="59" t="s">
        <v>63</v>
      </c>
      <c r="H2" s="40" t="s">
        <v>64</v>
      </c>
      <c r="I2" s="41" t="s">
        <v>65</v>
      </c>
      <c r="J2" s="42" t="s">
        <v>335</v>
      </c>
      <c r="K2" s="42" t="s">
        <v>337</v>
      </c>
      <c r="L2" s="45">
        <v>2</v>
      </c>
      <c r="M2" s="45">
        <v>4</v>
      </c>
      <c r="N2" s="46">
        <f>L2*M2</f>
        <v>8</v>
      </c>
      <c r="O2" s="47">
        <f>AVERAGE(L2,M2)</f>
        <v>3</v>
      </c>
    </row>
    <row r="3" spans="1:15" ht="248" customHeight="1">
      <c r="A3" s="52" t="s">
        <v>66</v>
      </c>
      <c r="B3" s="60"/>
      <c r="C3" s="58" t="s">
        <v>67</v>
      </c>
      <c r="D3" s="58" t="s">
        <v>259</v>
      </c>
      <c r="E3" s="39" t="s">
        <v>245</v>
      </c>
      <c r="F3" s="58" t="s">
        <v>62</v>
      </c>
      <c r="G3" s="59" t="s">
        <v>63</v>
      </c>
      <c r="H3" s="40" t="s">
        <v>68</v>
      </c>
      <c r="I3" s="41" t="s">
        <v>69</v>
      </c>
      <c r="J3" s="42" t="s">
        <v>336</v>
      </c>
      <c r="K3" s="42" t="s">
        <v>338</v>
      </c>
      <c r="L3" s="45">
        <v>1</v>
      </c>
      <c r="M3" s="45">
        <v>3</v>
      </c>
      <c r="N3" s="48">
        <f>L3*M3</f>
        <v>3</v>
      </c>
      <c r="O3" s="47">
        <f t="shared" ref="O3:O20" si="0">AVERAGE(L3,M3)</f>
        <v>2</v>
      </c>
    </row>
    <row r="4" spans="1:15" ht="86" customHeight="1">
      <c r="A4" s="52" t="s">
        <v>70</v>
      </c>
      <c r="B4" s="61"/>
      <c r="C4" s="58" t="s">
        <v>71</v>
      </c>
      <c r="D4" s="58" t="s">
        <v>260</v>
      </c>
      <c r="E4" s="39" t="s">
        <v>246</v>
      </c>
      <c r="F4" s="58" t="s">
        <v>62</v>
      </c>
      <c r="G4" s="59" t="s">
        <v>261</v>
      </c>
      <c r="H4" s="40" t="s">
        <v>262</v>
      </c>
      <c r="I4" s="41" t="s">
        <v>72</v>
      </c>
      <c r="J4" s="42" t="s">
        <v>339</v>
      </c>
      <c r="K4" s="42" t="s">
        <v>340</v>
      </c>
      <c r="L4" s="45">
        <v>1</v>
      </c>
      <c r="M4" s="45">
        <v>4</v>
      </c>
      <c r="N4" s="48">
        <f t="shared" ref="N4:N20" si="1">L4*M4</f>
        <v>4</v>
      </c>
      <c r="O4" s="47">
        <f t="shared" si="0"/>
        <v>2.5</v>
      </c>
    </row>
    <row r="5" spans="1:15" ht="191" customHeight="1">
      <c r="A5" s="52" t="s">
        <v>70</v>
      </c>
      <c r="B5" s="61"/>
      <c r="C5" s="58" t="s">
        <v>263</v>
      </c>
      <c r="D5" s="58" t="s">
        <v>73</v>
      </c>
      <c r="E5" s="39" t="s">
        <v>74</v>
      </c>
      <c r="F5" s="58" t="s">
        <v>62</v>
      </c>
      <c r="G5" s="59" t="s">
        <v>75</v>
      </c>
      <c r="H5" s="40" t="s">
        <v>76</v>
      </c>
      <c r="I5" s="41" t="s">
        <v>77</v>
      </c>
      <c r="J5" s="42" t="s">
        <v>339</v>
      </c>
      <c r="K5" s="42" t="s">
        <v>340</v>
      </c>
      <c r="L5" s="45">
        <v>2</v>
      </c>
      <c r="M5" s="45">
        <v>4</v>
      </c>
      <c r="N5" s="46">
        <f t="shared" si="1"/>
        <v>8</v>
      </c>
      <c r="O5" s="47">
        <f t="shared" si="0"/>
        <v>3</v>
      </c>
    </row>
    <row r="6" spans="1:15" ht="121" customHeight="1">
      <c r="A6" s="52" t="s">
        <v>70</v>
      </c>
      <c r="B6" s="61"/>
      <c r="C6" s="58" t="s">
        <v>78</v>
      </c>
      <c r="D6" s="58" t="s">
        <v>79</v>
      </c>
      <c r="E6" s="39" t="s">
        <v>247</v>
      </c>
      <c r="F6" s="58" t="s">
        <v>62</v>
      </c>
      <c r="G6" s="59" t="s">
        <v>80</v>
      </c>
      <c r="H6" s="40" t="s">
        <v>81</v>
      </c>
      <c r="I6" s="41" t="s">
        <v>72</v>
      </c>
      <c r="J6" s="42" t="s">
        <v>341</v>
      </c>
      <c r="K6" s="42" t="s">
        <v>342</v>
      </c>
      <c r="L6" s="45">
        <v>1</v>
      </c>
      <c r="M6" s="45">
        <v>3</v>
      </c>
      <c r="N6" s="48">
        <f t="shared" si="1"/>
        <v>3</v>
      </c>
      <c r="O6" s="47">
        <f t="shared" si="0"/>
        <v>2</v>
      </c>
    </row>
    <row r="7" spans="1:15" ht="184" customHeight="1">
      <c r="A7" s="52" t="s">
        <v>82</v>
      </c>
      <c r="B7" s="62"/>
      <c r="C7" s="58" t="s">
        <v>83</v>
      </c>
      <c r="D7" s="58" t="s">
        <v>264</v>
      </c>
      <c r="E7" s="39" t="s">
        <v>248</v>
      </c>
      <c r="F7" s="58" t="s">
        <v>62</v>
      </c>
      <c r="G7" s="59" t="s">
        <v>264</v>
      </c>
      <c r="H7" s="40" t="s">
        <v>84</v>
      </c>
      <c r="I7" s="41" t="s">
        <v>85</v>
      </c>
      <c r="J7" s="42" t="s">
        <v>344</v>
      </c>
      <c r="K7" s="42" t="s">
        <v>343</v>
      </c>
      <c r="L7" s="45">
        <v>1</v>
      </c>
      <c r="M7" s="45">
        <v>3</v>
      </c>
      <c r="N7" s="48">
        <f t="shared" si="1"/>
        <v>3</v>
      </c>
      <c r="O7" s="47">
        <f t="shared" si="0"/>
        <v>2</v>
      </c>
    </row>
    <row r="8" spans="1:15" ht="131" customHeight="1">
      <c r="A8" s="52" t="s">
        <v>82</v>
      </c>
      <c r="B8" s="62"/>
      <c r="C8" s="58" t="s">
        <v>86</v>
      </c>
      <c r="D8" s="58" t="s">
        <v>265</v>
      </c>
      <c r="E8" s="39" t="s">
        <v>249</v>
      </c>
      <c r="F8" s="58" t="s">
        <v>87</v>
      </c>
      <c r="G8" s="59" t="s">
        <v>88</v>
      </c>
      <c r="H8" s="40" t="s">
        <v>89</v>
      </c>
      <c r="I8" s="41" t="s">
        <v>90</v>
      </c>
      <c r="J8" s="42" t="s">
        <v>333</v>
      </c>
      <c r="K8" s="42" t="s">
        <v>345</v>
      </c>
      <c r="L8" s="45">
        <v>1</v>
      </c>
      <c r="M8" s="45">
        <v>3</v>
      </c>
      <c r="N8" s="48">
        <f t="shared" si="1"/>
        <v>3</v>
      </c>
      <c r="O8" s="47">
        <f t="shared" si="0"/>
        <v>2</v>
      </c>
    </row>
    <row r="9" spans="1:15" ht="136" customHeight="1">
      <c r="A9" s="52" t="s">
        <v>91</v>
      </c>
      <c r="B9" s="63"/>
      <c r="C9" s="58" t="s">
        <v>92</v>
      </c>
      <c r="D9" s="58" t="s">
        <v>266</v>
      </c>
      <c r="E9" s="39" t="s">
        <v>250</v>
      </c>
      <c r="F9" s="58" t="s">
        <v>87</v>
      </c>
      <c r="G9" s="59" t="s">
        <v>93</v>
      </c>
      <c r="H9" s="40" t="s">
        <v>94</v>
      </c>
      <c r="I9" s="41" t="s">
        <v>95</v>
      </c>
      <c r="J9" s="42" t="s">
        <v>334</v>
      </c>
      <c r="K9" s="42" t="s">
        <v>346</v>
      </c>
      <c r="L9" s="45">
        <v>1</v>
      </c>
      <c r="M9" s="45">
        <v>3</v>
      </c>
      <c r="N9" s="48">
        <f t="shared" si="1"/>
        <v>3</v>
      </c>
      <c r="O9" s="47">
        <f t="shared" si="0"/>
        <v>2</v>
      </c>
    </row>
    <row r="10" spans="1:15" ht="142" customHeight="1">
      <c r="A10" s="52" t="s">
        <v>91</v>
      </c>
      <c r="B10" s="63"/>
      <c r="C10" s="58" t="s">
        <v>96</v>
      </c>
      <c r="D10" s="58" t="s">
        <v>97</v>
      </c>
      <c r="E10" s="39" t="s">
        <v>251</v>
      </c>
      <c r="F10" s="58" t="s">
        <v>62</v>
      </c>
      <c r="G10" s="59" t="s">
        <v>88</v>
      </c>
      <c r="H10" s="40" t="s">
        <v>94</v>
      </c>
      <c r="I10" s="41" t="s">
        <v>95</v>
      </c>
      <c r="J10" s="42" t="s">
        <v>347</v>
      </c>
      <c r="K10" s="42" t="s">
        <v>348</v>
      </c>
      <c r="L10" s="45">
        <v>1</v>
      </c>
      <c r="M10" s="45">
        <v>3</v>
      </c>
      <c r="N10" s="48">
        <f t="shared" si="1"/>
        <v>3</v>
      </c>
      <c r="O10" s="47">
        <f t="shared" si="0"/>
        <v>2</v>
      </c>
    </row>
    <row r="11" spans="1:15" ht="119" customHeight="1">
      <c r="A11" s="52" t="s">
        <v>98</v>
      </c>
      <c r="B11" s="64"/>
      <c r="C11" s="58" t="s">
        <v>267</v>
      </c>
      <c r="D11" s="58" t="s">
        <v>268</v>
      </c>
      <c r="E11" s="39" t="s">
        <v>252</v>
      </c>
      <c r="F11" s="58" t="s">
        <v>269</v>
      </c>
      <c r="G11" s="59" t="s">
        <v>99</v>
      </c>
      <c r="H11" s="40" t="s">
        <v>270</v>
      </c>
      <c r="I11" s="41" t="s">
        <v>65</v>
      </c>
      <c r="J11" s="42" t="s">
        <v>349</v>
      </c>
      <c r="K11" s="42" t="s">
        <v>271</v>
      </c>
      <c r="L11" s="45">
        <v>4</v>
      </c>
      <c r="M11" s="45">
        <v>4</v>
      </c>
      <c r="N11" s="49">
        <f t="shared" si="1"/>
        <v>16</v>
      </c>
      <c r="O11" s="47">
        <f t="shared" si="0"/>
        <v>4</v>
      </c>
    </row>
    <row r="12" spans="1:15" ht="143" customHeight="1">
      <c r="A12" s="52" t="s">
        <v>98</v>
      </c>
      <c r="B12" s="64"/>
      <c r="C12" s="58" t="s">
        <v>272</v>
      </c>
      <c r="D12" s="58" t="s">
        <v>273</v>
      </c>
      <c r="E12" s="39" t="s">
        <v>253</v>
      </c>
      <c r="F12" s="58" t="s">
        <v>269</v>
      </c>
      <c r="G12" s="59" t="s">
        <v>100</v>
      </c>
      <c r="H12" s="40" t="s">
        <v>101</v>
      </c>
      <c r="I12" s="41" t="s">
        <v>274</v>
      </c>
      <c r="J12" s="42" t="s">
        <v>350</v>
      </c>
      <c r="K12" s="42" t="s">
        <v>353</v>
      </c>
      <c r="L12" s="45">
        <v>4</v>
      </c>
      <c r="M12" s="45">
        <v>5</v>
      </c>
      <c r="N12" s="49">
        <f t="shared" si="1"/>
        <v>20</v>
      </c>
      <c r="O12" s="47">
        <f t="shared" si="0"/>
        <v>4.5</v>
      </c>
    </row>
    <row r="13" spans="1:15" ht="110" customHeight="1">
      <c r="A13" s="52" t="s">
        <v>98</v>
      </c>
      <c r="B13" s="64"/>
      <c r="C13" s="58" t="s">
        <v>275</v>
      </c>
      <c r="D13" s="58" t="s">
        <v>276</v>
      </c>
      <c r="E13" s="39" t="s">
        <v>323</v>
      </c>
      <c r="F13" s="58" t="s">
        <v>254</v>
      </c>
      <c r="G13" s="59" t="s">
        <v>277</v>
      </c>
      <c r="H13" s="40" t="s">
        <v>278</v>
      </c>
      <c r="I13" s="41" t="s">
        <v>65</v>
      </c>
      <c r="J13" s="42" t="s">
        <v>341</v>
      </c>
      <c r="K13" s="42" t="s">
        <v>351</v>
      </c>
      <c r="L13" s="45">
        <v>2</v>
      </c>
      <c r="M13" s="45">
        <v>3</v>
      </c>
      <c r="N13" s="50">
        <f t="shared" si="1"/>
        <v>6</v>
      </c>
      <c r="O13" s="47">
        <f t="shared" si="0"/>
        <v>2.5</v>
      </c>
    </row>
    <row r="14" spans="1:15" ht="106" customHeight="1">
      <c r="A14" s="52" t="s">
        <v>98</v>
      </c>
      <c r="B14" s="64"/>
      <c r="C14" s="58" t="s">
        <v>279</v>
      </c>
      <c r="D14" s="58" t="s">
        <v>280</v>
      </c>
      <c r="E14" s="39" t="s">
        <v>324</v>
      </c>
      <c r="F14" s="58" t="s">
        <v>269</v>
      </c>
      <c r="G14" s="59" t="s">
        <v>281</v>
      </c>
      <c r="H14" s="40" t="s">
        <v>282</v>
      </c>
      <c r="I14" s="41" t="s">
        <v>65</v>
      </c>
      <c r="J14" s="42" t="s">
        <v>339</v>
      </c>
      <c r="K14" s="42" t="s">
        <v>352</v>
      </c>
      <c r="L14" s="45">
        <v>4</v>
      </c>
      <c r="M14" s="45">
        <v>4</v>
      </c>
      <c r="N14" s="49">
        <f t="shared" si="1"/>
        <v>16</v>
      </c>
      <c r="O14" s="47">
        <f t="shared" si="0"/>
        <v>4</v>
      </c>
    </row>
    <row r="15" spans="1:15" ht="105" customHeight="1">
      <c r="A15" s="52" t="s">
        <v>102</v>
      </c>
      <c r="B15" s="65"/>
      <c r="C15" s="58" t="s">
        <v>103</v>
      </c>
      <c r="D15" s="58" t="s">
        <v>104</v>
      </c>
      <c r="E15" s="39" t="s">
        <v>325</v>
      </c>
      <c r="F15" s="58" t="s">
        <v>254</v>
      </c>
      <c r="G15" s="59" t="s">
        <v>105</v>
      </c>
      <c r="H15" s="40" t="s">
        <v>106</v>
      </c>
      <c r="I15" s="41" t="s">
        <v>255</v>
      </c>
      <c r="J15" s="42" t="s">
        <v>354</v>
      </c>
      <c r="K15" s="42" t="s">
        <v>355</v>
      </c>
      <c r="L15" s="45">
        <v>3</v>
      </c>
      <c r="M15" s="45">
        <v>3</v>
      </c>
      <c r="N15" s="46">
        <f t="shared" si="1"/>
        <v>9</v>
      </c>
      <c r="O15" s="47">
        <f t="shared" si="0"/>
        <v>3</v>
      </c>
    </row>
    <row r="16" spans="1:15" ht="133" customHeight="1">
      <c r="A16" s="52" t="s">
        <v>102</v>
      </c>
      <c r="B16" s="65"/>
      <c r="C16" s="58" t="s">
        <v>107</v>
      </c>
      <c r="D16" s="58" t="s">
        <v>256</v>
      </c>
      <c r="E16" s="39" t="s">
        <v>326</v>
      </c>
      <c r="F16" s="58" t="s">
        <v>254</v>
      </c>
      <c r="G16" s="59" t="s">
        <v>108</v>
      </c>
      <c r="H16" s="40" t="s">
        <v>106</v>
      </c>
      <c r="I16" s="41" t="s">
        <v>255</v>
      </c>
      <c r="J16" s="42" t="s">
        <v>356</v>
      </c>
      <c r="K16" s="42" t="s">
        <v>357</v>
      </c>
      <c r="L16" s="45">
        <v>1</v>
      </c>
      <c r="M16" s="45">
        <v>3</v>
      </c>
      <c r="N16" s="48">
        <f t="shared" si="1"/>
        <v>3</v>
      </c>
      <c r="O16" s="47">
        <f t="shared" si="0"/>
        <v>2</v>
      </c>
    </row>
    <row r="17" spans="1:15" ht="144" customHeight="1">
      <c r="A17" s="52" t="s">
        <v>109</v>
      </c>
      <c r="B17" s="66"/>
      <c r="C17" s="58" t="s">
        <v>110</v>
      </c>
      <c r="D17" s="58" t="s">
        <v>257</v>
      </c>
      <c r="E17" s="39" t="s">
        <v>327</v>
      </c>
      <c r="F17" s="58" t="s">
        <v>62</v>
      </c>
      <c r="G17" s="59" t="s">
        <v>88</v>
      </c>
      <c r="H17" s="40" t="s">
        <v>111</v>
      </c>
      <c r="I17" s="41" t="s">
        <v>332</v>
      </c>
      <c r="J17" s="42" t="s">
        <v>356</v>
      </c>
      <c r="K17" s="42" t="s">
        <v>358</v>
      </c>
      <c r="L17" s="45">
        <v>1</v>
      </c>
      <c r="M17" s="45">
        <v>3</v>
      </c>
      <c r="N17" s="48">
        <f t="shared" si="1"/>
        <v>3</v>
      </c>
      <c r="O17" s="47">
        <f t="shared" si="0"/>
        <v>2</v>
      </c>
    </row>
    <row r="18" spans="1:15" ht="205" customHeight="1">
      <c r="A18" s="52" t="s">
        <v>109</v>
      </c>
      <c r="B18" s="66"/>
      <c r="C18" s="58" t="s">
        <v>112</v>
      </c>
      <c r="D18" s="58" t="s">
        <v>113</v>
      </c>
      <c r="E18" s="39" t="s">
        <v>328</v>
      </c>
      <c r="F18" s="58" t="s">
        <v>87</v>
      </c>
      <c r="G18" s="59" t="s">
        <v>88</v>
      </c>
      <c r="H18" s="40" t="s">
        <v>331</v>
      </c>
      <c r="I18" s="41" t="s">
        <v>283</v>
      </c>
      <c r="J18" s="42" t="s">
        <v>359</v>
      </c>
      <c r="K18" s="42" t="s">
        <v>360</v>
      </c>
      <c r="L18" s="45">
        <v>1</v>
      </c>
      <c r="M18" s="45">
        <v>2</v>
      </c>
      <c r="N18" s="48">
        <f t="shared" si="1"/>
        <v>2</v>
      </c>
      <c r="O18" s="47">
        <f t="shared" si="0"/>
        <v>1.5</v>
      </c>
    </row>
    <row r="19" spans="1:15" ht="150">
      <c r="A19" s="52" t="s">
        <v>109</v>
      </c>
      <c r="B19" s="66"/>
      <c r="C19" s="58" t="s">
        <v>114</v>
      </c>
      <c r="D19" s="58" t="s">
        <v>284</v>
      </c>
      <c r="E19" s="39" t="s">
        <v>329</v>
      </c>
      <c r="F19" s="58" t="s">
        <v>87</v>
      </c>
      <c r="G19" s="59" t="s">
        <v>93</v>
      </c>
      <c r="H19" s="40" t="s">
        <v>285</v>
      </c>
      <c r="I19" s="41" t="s">
        <v>115</v>
      </c>
      <c r="J19" s="42" t="s">
        <v>361</v>
      </c>
      <c r="K19" s="42" t="s">
        <v>362</v>
      </c>
      <c r="L19" s="45">
        <v>1</v>
      </c>
      <c r="M19" s="45">
        <v>5</v>
      </c>
      <c r="N19" s="48">
        <f t="shared" si="1"/>
        <v>5</v>
      </c>
      <c r="O19" s="47">
        <f t="shared" si="0"/>
        <v>3</v>
      </c>
    </row>
    <row r="20" spans="1:15" ht="200">
      <c r="A20" s="52" t="s">
        <v>116</v>
      </c>
      <c r="B20" s="67"/>
      <c r="C20" s="58" t="s">
        <v>117</v>
      </c>
      <c r="D20" s="58" t="s">
        <v>117</v>
      </c>
      <c r="E20" s="39" t="s">
        <v>330</v>
      </c>
      <c r="F20" s="58" t="s">
        <v>269</v>
      </c>
      <c r="G20" s="59" t="s">
        <v>286</v>
      </c>
      <c r="H20" s="43" t="s">
        <v>287</v>
      </c>
      <c r="I20" s="41" t="s">
        <v>288</v>
      </c>
      <c r="J20" s="42" t="s">
        <v>363</v>
      </c>
      <c r="K20" s="42" t="s">
        <v>364</v>
      </c>
      <c r="L20" s="45">
        <v>2</v>
      </c>
      <c r="M20" s="45">
        <v>5</v>
      </c>
      <c r="N20" s="46">
        <f t="shared" si="1"/>
        <v>10</v>
      </c>
      <c r="O20" s="47">
        <f t="shared" si="0"/>
        <v>3.5</v>
      </c>
    </row>
    <row r="27" spans="1:15" ht="84">
      <c r="A27" s="69" t="s">
        <v>119</v>
      </c>
    </row>
    <row r="30" spans="1:15" ht="29">
      <c r="A30" s="70" t="s">
        <v>50</v>
      </c>
      <c r="B30" s="70" t="s">
        <v>289</v>
      </c>
      <c r="C30" s="70" t="s">
        <v>55</v>
      </c>
    </row>
    <row r="31" spans="1:15" ht="100">
      <c r="A31" s="58" t="s">
        <v>268</v>
      </c>
      <c r="B31" s="58" t="s">
        <v>269</v>
      </c>
      <c r="C31" s="42" t="s">
        <v>349</v>
      </c>
    </row>
    <row r="32" spans="1:15" ht="72">
      <c r="A32" s="58" t="s">
        <v>273</v>
      </c>
      <c r="B32" s="58" t="s">
        <v>269</v>
      </c>
      <c r="C32" s="42" t="s">
        <v>350</v>
      </c>
    </row>
    <row r="33" spans="1:3" ht="72">
      <c r="A33" s="58" t="s">
        <v>280</v>
      </c>
      <c r="B33" s="58" t="s">
        <v>269</v>
      </c>
      <c r="C33" s="42" t="s">
        <v>339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69B85-1362-DC4A-8195-3BC5CEA77FF4}">
  <dimension ref="A1:I73"/>
  <sheetViews>
    <sheetView workbookViewId="0">
      <selection activeCell="I43" sqref="I43"/>
    </sheetView>
  </sheetViews>
  <sheetFormatPr baseColWidth="10" defaultRowHeight="16"/>
  <cols>
    <col min="1" max="1" width="36.6640625" customWidth="1"/>
    <col min="2" max="2" width="21.1640625" customWidth="1"/>
    <col min="3" max="3" width="31" customWidth="1"/>
    <col min="4" max="4" width="12.83203125" bestFit="1" customWidth="1"/>
    <col min="5" max="5" width="35.6640625" customWidth="1"/>
    <col min="6" max="6" width="47.83203125" customWidth="1"/>
    <col min="7" max="7" width="38.5" customWidth="1"/>
    <col min="8" max="8" width="40.1640625" customWidth="1"/>
    <col min="9" max="9" width="46.1640625" customWidth="1"/>
  </cols>
  <sheetData>
    <row r="1" spans="1:9" ht="101" customHeight="1">
      <c r="A1" s="174" t="s">
        <v>300</v>
      </c>
      <c r="B1" s="89" t="s">
        <v>235</v>
      </c>
      <c r="C1" s="90" t="s">
        <v>243</v>
      </c>
      <c r="D1" s="89" t="s">
        <v>233</v>
      </c>
      <c r="E1" s="45" t="s">
        <v>242</v>
      </c>
      <c r="F1" s="89" t="s">
        <v>229</v>
      </c>
      <c r="G1" s="91" t="s">
        <v>238</v>
      </c>
      <c r="H1" s="89" t="s">
        <v>224</v>
      </c>
      <c r="I1" s="92" t="s">
        <v>241</v>
      </c>
    </row>
    <row r="2" spans="1:9" ht="109" customHeight="1">
      <c r="A2" s="174"/>
      <c r="B2" s="93" t="s">
        <v>227</v>
      </c>
      <c r="C2" s="94">
        <v>26190</v>
      </c>
      <c r="D2" s="93" t="s">
        <v>226</v>
      </c>
      <c r="E2" s="95" t="s">
        <v>179</v>
      </c>
      <c r="F2" s="93" t="s">
        <v>225</v>
      </c>
      <c r="G2" s="96">
        <v>606060606</v>
      </c>
      <c r="H2" s="97"/>
      <c r="I2" s="98"/>
    </row>
    <row r="3" spans="1:9" ht="122" customHeight="1">
      <c r="A3" s="175" t="s">
        <v>301</v>
      </c>
      <c r="B3" s="89" t="s">
        <v>235</v>
      </c>
      <c r="C3" s="90" t="s">
        <v>240</v>
      </c>
      <c r="D3" s="89" t="s">
        <v>233</v>
      </c>
      <c r="E3" s="45" t="s">
        <v>239</v>
      </c>
      <c r="F3" s="89" t="s">
        <v>229</v>
      </c>
      <c r="G3" s="91" t="s">
        <v>238</v>
      </c>
      <c r="H3" s="89" t="s">
        <v>224</v>
      </c>
      <c r="I3" s="92" t="s">
        <v>237</v>
      </c>
    </row>
    <row r="4" spans="1:9" ht="78" customHeight="1">
      <c r="A4" s="175"/>
      <c r="B4" s="89" t="s">
        <v>227</v>
      </c>
      <c r="C4" s="94">
        <v>26190</v>
      </c>
      <c r="D4" s="93" t="s">
        <v>226</v>
      </c>
      <c r="E4" s="95" t="s">
        <v>179</v>
      </c>
      <c r="F4" s="93" t="s">
        <v>225</v>
      </c>
      <c r="G4" s="96">
        <v>609090909</v>
      </c>
      <c r="H4" s="97"/>
      <c r="I4" s="98"/>
    </row>
    <row r="5" spans="1:9" ht="25">
      <c r="A5" s="175" t="s">
        <v>236</v>
      </c>
      <c r="B5" s="99" t="s">
        <v>235</v>
      </c>
      <c r="C5" s="90" t="s">
        <v>234</v>
      </c>
      <c r="D5" s="89" t="s">
        <v>233</v>
      </c>
      <c r="E5" s="100" t="s">
        <v>232</v>
      </c>
      <c r="F5" s="89" t="s">
        <v>231</v>
      </c>
      <c r="G5" s="101" t="s">
        <v>230</v>
      </c>
      <c r="H5" s="89" t="s">
        <v>229</v>
      </c>
      <c r="I5" s="94" t="s">
        <v>228</v>
      </c>
    </row>
    <row r="6" spans="1:9" ht="25">
      <c r="A6" s="175"/>
      <c r="B6" s="93" t="s">
        <v>227</v>
      </c>
      <c r="C6" s="94">
        <v>26190</v>
      </c>
      <c r="D6" s="93" t="s">
        <v>226</v>
      </c>
      <c r="E6" s="95" t="s">
        <v>179</v>
      </c>
      <c r="F6" s="93" t="s">
        <v>225</v>
      </c>
      <c r="G6" s="96">
        <v>609090909</v>
      </c>
      <c r="H6" s="93" t="s">
        <v>224</v>
      </c>
      <c r="I6" s="92" t="s">
        <v>223</v>
      </c>
    </row>
    <row r="7" spans="1:9" ht="21">
      <c r="A7" s="159" t="s">
        <v>222</v>
      </c>
      <c r="B7" s="159"/>
      <c r="C7" s="159"/>
      <c r="D7" s="159"/>
      <c r="E7" s="153" t="s">
        <v>221</v>
      </c>
      <c r="F7" s="153"/>
      <c r="G7" s="153"/>
      <c r="H7" s="168" t="s">
        <v>220</v>
      </c>
      <c r="I7" s="168"/>
    </row>
    <row r="8" spans="1:9" ht="110">
      <c r="A8" s="104" t="s">
        <v>199</v>
      </c>
      <c r="B8" s="105" t="s">
        <v>197</v>
      </c>
      <c r="C8" s="104" t="s">
        <v>219</v>
      </c>
      <c r="D8" s="106" t="s">
        <v>218</v>
      </c>
      <c r="E8" s="172"/>
      <c r="F8" s="172"/>
      <c r="G8" s="172"/>
      <c r="H8" s="173" t="s">
        <v>217</v>
      </c>
      <c r="I8" s="173"/>
    </row>
    <row r="9" spans="1:9" ht="48">
      <c r="A9" s="83" t="s">
        <v>198</v>
      </c>
      <c r="B9" s="84" t="s">
        <v>196</v>
      </c>
      <c r="C9" s="85" t="s">
        <v>193</v>
      </c>
      <c r="D9" s="84" t="s">
        <v>193</v>
      </c>
      <c r="E9" s="164" t="s">
        <v>216</v>
      </c>
      <c r="F9" s="164"/>
      <c r="G9" s="164"/>
      <c r="H9" s="171" t="s">
        <v>203</v>
      </c>
      <c r="I9" s="171"/>
    </row>
    <row r="10" spans="1:9" ht="48">
      <c r="A10" s="86" t="s">
        <v>215</v>
      </c>
      <c r="B10" s="87" t="s">
        <v>214</v>
      </c>
      <c r="C10" s="88" t="s">
        <v>193</v>
      </c>
      <c r="D10" s="87" t="s">
        <v>193</v>
      </c>
      <c r="E10" s="169" t="s">
        <v>213</v>
      </c>
      <c r="F10" s="169"/>
      <c r="G10" s="169"/>
      <c r="H10" s="170" t="s">
        <v>203</v>
      </c>
      <c r="I10" s="170"/>
    </row>
    <row r="11" spans="1:9" ht="48">
      <c r="A11" s="83" t="s">
        <v>212</v>
      </c>
      <c r="B11" s="84" t="s">
        <v>211</v>
      </c>
      <c r="C11" s="85" t="s">
        <v>193</v>
      </c>
      <c r="D11" s="84" t="s">
        <v>193</v>
      </c>
      <c r="E11" s="164" t="s">
        <v>210</v>
      </c>
      <c r="F11" s="164"/>
      <c r="G11" s="164"/>
      <c r="H11" s="171" t="s">
        <v>203</v>
      </c>
      <c r="I11" s="171"/>
    </row>
    <row r="12" spans="1:9" ht="48">
      <c r="A12" s="83" t="s">
        <v>209</v>
      </c>
      <c r="B12" s="84" t="s">
        <v>208</v>
      </c>
      <c r="C12" s="85" t="s">
        <v>193</v>
      </c>
      <c r="D12" s="84" t="s">
        <v>193</v>
      </c>
      <c r="E12" s="164" t="s">
        <v>207</v>
      </c>
      <c r="F12" s="164"/>
      <c r="G12" s="164"/>
      <c r="H12" s="165" t="s">
        <v>203</v>
      </c>
      <c r="I12" s="165"/>
    </row>
    <row r="13" spans="1:9" ht="72">
      <c r="A13" s="86" t="s">
        <v>206</v>
      </c>
      <c r="B13" s="87" t="s">
        <v>205</v>
      </c>
      <c r="C13" s="88" t="s">
        <v>193</v>
      </c>
      <c r="D13" s="88" t="s">
        <v>193</v>
      </c>
      <c r="E13" s="166" t="s">
        <v>204</v>
      </c>
      <c r="F13" s="166"/>
      <c r="G13" s="166"/>
      <c r="H13" s="167" t="s">
        <v>203</v>
      </c>
      <c r="I13" s="167"/>
    </row>
    <row r="14" spans="1:9">
      <c r="A14" s="71"/>
      <c r="B14" s="72"/>
      <c r="C14" s="73"/>
      <c r="D14" s="72"/>
      <c r="E14" s="163"/>
      <c r="F14" s="163"/>
      <c r="G14" s="163"/>
      <c r="H14" s="163"/>
      <c r="I14" s="163"/>
    </row>
    <row r="15" spans="1:9">
      <c r="A15" s="74"/>
      <c r="B15" s="75"/>
      <c r="C15" s="76"/>
      <c r="D15" s="75"/>
      <c r="E15" s="162"/>
      <c r="F15" s="162"/>
      <c r="G15" s="162"/>
      <c r="H15" s="162"/>
      <c r="I15" s="162"/>
    </row>
    <row r="16" spans="1:9">
      <c r="A16" s="71"/>
      <c r="B16" s="72"/>
      <c r="C16" s="73"/>
      <c r="D16" s="72"/>
      <c r="E16" s="163"/>
      <c r="F16" s="163"/>
      <c r="G16" s="163"/>
      <c r="H16" s="163"/>
      <c r="I16" s="163"/>
    </row>
    <row r="17" spans="1:9">
      <c r="A17" s="77"/>
      <c r="B17" s="75"/>
      <c r="C17" s="76"/>
      <c r="D17" s="75"/>
      <c r="E17" s="162"/>
      <c r="F17" s="162"/>
      <c r="G17" s="162"/>
      <c r="H17" s="162"/>
      <c r="I17" s="162"/>
    </row>
    <row r="18" spans="1:9">
      <c r="A18" s="71"/>
      <c r="B18" s="72"/>
      <c r="C18" s="73"/>
      <c r="D18" s="72"/>
      <c r="E18" s="163"/>
      <c r="F18" s="163"/>
      <c r="G18" s="163"/>
      <c r="H18" s="163"/>
      <c r="I18" s="163"/>
    </row>
    <row r="19" spans="1:9">
      <c r="A19" s="77"/>
      <c r="B19" s="75"/>
      <c r="C19" s="76"/>
      <c r="D19" s="75"/>
      <c r="E19" s="162"/>
      <c r="F19" s="162"/>
      <c r="G19" s="162"/>
      <c r="H19" s="162"/>
      <c r="I19" s="162"/>
    </row>
    <row r="20" spans="1:9">
      <c r="A20" s="71"/>
      <c r="B20" s="72"/>
      <c r="C20" s="73"/>
      <c r="D20" s="72"/>
      <c r="E20" s="163"/>
      <c r="F20" s="163"/>
      <c r="G20" s="163"/>
      <c r="H20" s="163"/>
      <c r="I20" s="163"/>
    </row>
    <row r="21" spans="1:9">
      <c r="A21" s="77"/>
      <c r="B21" s="75"/>
      <c r="C21" s="76"/>
      <c r="D21" s="75"/>
      <c r="E21" s="162"/>
      <c r="F21" s="162"/>
      <c r="G21" s="162"/>
      <c r="H21" s="162"/>
      <c r="I21" s="162"/>
    </row>
    <row r="22" spans="1:9">
      <c r="A22" s="71"/>
      <c r="B22" s="72"/>
      <c r="C22" s="73"/>
      <c r="D22" s="72"/>
      <c r="E22" s="163"/>
      <c r="F22" s="163"/>
      <c r="G22" s="163"/>
      <c r="H22" s="163"/>
      <c r="I22" s="163"/>
    </row>
    <row r="23" spans="1:9">
      <c r="A23" s="77"/>
      <c r="B23" s="75"/>
      <c r="C23" s="76"/>
      <c r="D23" s="75"/>
      <c r="E23" s="162"/>
      <c r="F23" s="162"/>
      <c r="G23" s="162"/>
      <c r="H23" s="162"/>
      <c r="I23" s="162"/>
    </row>
    <row r="24" spans="1:9">
      <c r="A24" s="71"/>
      <c r="B24" s="72"/>
      <c r="C24" s="73"/>
      <c r="D24" s="72"/>
      <c r="E24" s="163"/>
      <c r="F24" s="163"/>
      <c r="G24" s="163"/>
      <c r="H24" s="163"/>
      <c r="I24" s="163"/>
    </row>
    <row r="25" spans="1:9">
      <c r="A25" s="77"/>
      <c r="B25" s="75"/>
      <c r="C25" s="76"/>
      <c r="D25" s="75"/>
      <c r="E25" s="162"/>
      <c r="F25" s="162"/>
      <c r="G25" s="162"/>
      <c r="H25" s="162"/>
      <c r="I25" s="162"/>
    </row>
    <row r="26" spans="1:9">
      <c r="A26" s="71"/>
      <c r="B26" s="72"/>
      <c r="C26" s="73"/>
      <c r="D26" s="72"/>
      <c r="E26" s="163"/>
      <c r="F26" s="163"/>
      <c r="G26" s="163"/>
      <c r="H26" s="163"/>
      <c r="I26" s="163"/>
    </row>
    <row r="27" spans="1:9">
      <c r="A27" s="77"/>
      <c r="B27" s="75"/>
      <c r="C27" s="76"/>
      <c r="D27" s="75"/>
      <c r="E27" s="162"/>
      <c r="F27" s="162"/>
      <c r="G27" s="162"/>
      <c r="H27" s="162"/>
      <c r="I27" s="162"/>
    </row>
    <row r="28" spans="1:9">
      <c r="A28" s="71"/>
      <c r="B28" s="72"/>
      <c r="C28" s="73"/>
      <c r="D28" s="72"/>
      <c r="E28" s="163"/>
      <c r="F28" s="163"/>
      <c r="G28" s="163"/>
      <c r="H28" s="163"/>
      <c r="I28" s="163"/>
    </row>
    <row r="29" spans="1:9">
      <c r="A29" s="78"/>
      <c r="B29" s="79"/>
      <c r="C29" s="80"/>
      <c r="D29" s="79"/>
      <c r="E29" s="162"/>
      <c r="F29" s="162"/>
      <c r="G29" s="162"/>
      <c r="H29" s="79"/>
      <c r="I29" s="79"/>
    </row>
    <row r="30" spans="1:9">
      <c r="A30" s="74"/>
      <c r="B30" s="74"/>
      <c r="C30" s="74"/>
      <c r="D30" s="74"/>
      <c r="E30" s="74"/>
      <c r="F30" s="74"/>
      <c r="G30" s="74"/>
      <c r="H30" s="74"/>
      <c r="I30" s="74"/>
    </row>
    <row r="31" spans="1:9">
      <c r="A31" s="74"/>
      <c r="B31" s="74"/>
      <c r="C31" s="74"/>
      <c r="D31" s="74"/>
      <c r="E31" s="74"/>
      <c r="F31" s="74"/>
      <c r="G31" s="74"/>
      <c r="H31" s="74"/>
      <c r="I31" s="74"/>
    </row>
    <row r="32" spans="1:9">
      <c r="A32" s="74"/>
      <c r="B32" s="74"/>
      <c r="C32" s="74"/>
      <c r="D32" s="74"/>
      <c r="E32" s="74"/>
      <c r="F32" s="74"/>
      <c r="G32" s="74"/>
      <c r="H32" s="74"/>
      <c r="I32" s="74"/>
    </row>
    <row r="33" spans="1:9">
      <c r="A33" s="74"/>
      <c r="B33" s="74"/>
      <c r="C33" s="74"/>
      <c r="D33" s="74"/>
      <c r="E33" s="74"/>
      <c r="F33" s="74"/>
      <c r="G33" s="74"/>
      <c r="H33" s="74"/>
      <c r="I33" s="74"/>
    </row>
    <row r="34" spans="1:9">
      <c r="A34" s="74"/>
      <c r="B34" s="74"/>
      <c r="C34" s="74"/>
      <c r="D34" s="74"/>
      <c r="E34" s="74"/>
      <c r="F34" s="74"/>
      <c r="G34" s="74"/>
      <c r="H34" s="74"/>
      <c r="I34" s="74"/>
    </row>
    <row r="35" spans="1:9" ht="22">
      <c r="A35" s="107" t="s">
        <v>202</v>
      </c>
      <c r="B35" s="108"/>
      <c r="C35" s="108"/>
      <c r="D35" s="81"/>
      <c r="E35" s="108"/>
      <c r="F35" s="108"/>
      <c r="G35" s="108"/>
      <c r="H35" s="82" t="str">
        <f>B39</f>
        <v>1-ImageAnalyse</v>
      </c>
      <c r="I35" s="74"/>
    </row>
    <row r="36" spans="1:9" ht="21">
      <c r="A36" s="142" t="s">
        <v>201</v>
      </c>
      <c r="B36" s="142"/>
      <c r="C36" s="142"/>
      <c r="D36" s="142"/>
      <c r="E36" s="142"/>
      <c r="F36" s="142"/>
      <c r="G36" s="142"/>
      <c r="H36" s="142"/>
      <c r="I36" s="74"/>
    </row>
    <row r="37" spans="1:9" ht="44">
      <c r="A37" s="109" t="s">
        <v>200</v>
      </c>
      <c r="B37" s="110"/>
      <c r="C37" s="110"/>
      <c r="D37" s="110"/>
      <c r="E37" s="110"/>
      <c r="F37" s="110"/>
      <c r="G37" s="110"/>
      <c r="H37" s="110"/>
      <c r="I37" s="74"/>
    </row>
    <row r="38" spans="1:9" ht="22">
      <c r="A38" s="111" t="s">
        <v>199</v>
      </c>
      <c r="B38" s="143" t="s">
        <v>198</v>
      </c>
      <c r="C38" s="143"/>
      <c r="D38" s="143"/>
      <c r="E38" s="143"/>
      <c r="F38" s="143"/>
      <c r="G38" s="143"/>
      <c r="H38" s="143"/>
      <c r="I38" s="74"/>
    </row>
    <row r="39" spans="1:9" ht="22">
      <c r="A39" s="113" t="s">
        <v>197</v>
      </c>
      <c r="B39" s="144" t="s">
        <v>196</v>
      </c>
      <c r="C39" s="144"/>
      <c r="D39" s="144"/>
      <c r="E39" s="144"/>
      <c r="F39" s="144"/>
      <c r="G39" s="144"/>
      <c r="H39" s="144"/>
      <c r="I39" s="74"/>
    </row>
    <row r="40" spans="1:9" ht="44">
      <c r="A40" s="111" t="s">
        <v>195</v>
      </c>
      <c r="B40" s="143" t="s">
        <v>193</v>
      </c>
      <c r="C40" s="143"/>
      <c r="D40" s="143"/>
      <c r="E40" s="143"/>
      <c r="F40" s="143"/>
      <c r="G40" s="143"/>
      <c r="H40" s="143"/>
      <c r="I40" s="74"/>
    </row>
    <row r="41" spans="1:9" ht="44">
      <c r="A41" s="115" t="s">
        <v>194</v>
      </c>
      <c r="B41" s="145" t="s">
        <v>193</v>
      </c>
      <c r="C41" s="145"/>
      <c r="D41" s="145"/>
      <c r="E41" s="145"/>
      <c r="F41" s="145"/>
      <c r="G41" s="145"/>
      <c r="H41" s="145"/>
      <c r="I41" s="74"/>
    </row>
    <row r="42" spans="1:9" ht="21">
      <c r="A42" s="116"/>
      <c r="B42" s="117"/>
      <c r="C42" s="117"/>
      <c r="D42" s="117"/>
      <c r="E42" s="117"/>
      <c r="F42" s="117"/>
      <c r="G42" s="117"/>
      <c r="H42" s="117"/>
      <c r="I42" s="74"/>
    </row>
    <row r="43" spans="1:9" ht="44">
      <c r="A43" s="109" t="s">
        <v>192</v>
      </c>
      <c r="B43" s="103" t="s">
        <v>191</v>
      </c>
      <c r="C43" s="103" t="s">
        <v>190</v>
      </c>
      <c r="D43" s="103" t="s">
        <v>189</v>
      </c>
      <c r="E43" s="103" t="s">
        <v>188</v>
      </c>
      <c r="F43" s="103" t="s">
        <v>127</v>
      </c>
      <c r="G43" s="103" t="s">
        <v>187</v>
      </c>
      <c r="H43" s="103" t="s">
        <v>186</v>
      </c>
      <c r="I43" s="74"/>
    </row>
    <row r="44" spans="1:9" ht="44">
      <c r="A44" s="115" t="s">
        <v>185</v>
      </c>
      <c r="B44" s="112" t="s">
        <v>184</v>
      </c>
      <c r="C44" s="118" t="s">
        <v>180</v>
      </c>
      <c r="D44" s="118">
        <v>75001</v>
      </c>
      <c r="E44" s="118" t="s">
        <v>179</v>
      </c>
      <c r="F44" s="118" t="s">
        <v>178</v>
      </c>
      <c r="G44" s="118" t="s">
        <v>177</v>
      </c>
      <c r="H44" s="119" t="s">
        <v>183</v>
      </c>
      <c r="I44" s="74"/>
    </row>
    <row r="45" spans="1:9" ht="44">
      <c r="A45" s="113" t="s">
        <v>182</v>
      </c>
      <c r="B45" s="120" t="s">
        <v>181</v>
      </c>
      <c r="C45" s="114" t="s">
        <v>180</v>
      </c>
      <c r="D45" s="114">
        <v>75001</v>
      </c>
      <c r="E45" s="114" t="s">
        <v>179</v>
      </c>
      <c r="F45" s="114" t="s">
        <v>178</v>
      </c>
      <c r="G45" s="121" t="s">
        <v>177</v>
      </c>
      <c r="H45" s="122" t="s">
        <v>176</v>
      </c>
      <c r="I45" s="74"/>
    </row>
    <row r="46" spans="1:9" ht="44">
      <c r="A46" s="123" t="s">
        <v>175</v>
      </c>
      <c r="B46" s="124" t="s">
        <v>158</v>
      </c>
      <c r="C46" s="125"/>
      <c r="D46" s="125"/>
      <c r="E46" s="125"/>
      <c r="F46" s="125"/>
      <c r="G46" s="112"/>
      <c r="H46" s="112"/>
      <c r="I46" s="74"/>
    </row>
    <row r="47" spans="1:9" ht="21">
      <c r="A47" s="126"/>
      <c r="B47" s="127"/>
      <c r="C47" s="127"/>
      <c r="D47" s="127"/>
      <c r="E47" s="127"/>
      <c r="F47" s="127"/>
      <c r="G47" s="127"/>
      <c r="H47" s="127"/>
      <c r="I47" s="74"/>
    </row>
    <row r="48" spans="1:9" ht="44">
      <c r="A48" s="109" t="s">
        <v>174</v>
      </c>
      <c r="B48" s="110"/>
      <c r="C48" s="110"/>
      <c r="D48" s="110"/>
      <c r="E48" s="110"/>
      <c r="F48" s="110"/>
      <c r="G48" s="110"/>
      <c r="H48" s="110"/>
      <c r="I48" s="74"/>
    </row>
    <row r="49" spans="1:9" ht="22">
      <c r="A49" s="113" t="s">
        <v>173</v>
      </c>
      <c r="B49" s="146" t="s">
        <v>172</v>
      </c>
      <c r="C49" s="146"/>
      <c r="D49" s="146"/>
      <c r="E49" s="146"/>
      <c r="F49" s="146"/>
      <c r="G49" s="146"/>
      <c r="H49" s="146"/>
      <c r="I49" s="74"/>
    </row>
    <row r="50" spans="1:9" ht="22">
      <c r="A50" s="111" t="s">
        <v>171</v>
      </c>
      <c r="B50" s="147" t="s">
        <v>170</v>
      </c>
      <c r="C50" s="147"/>
      <c r="D50" s="147"/>
      <c r="E50" s="147"/>
      <c r="F50" s="147"/>
      <c r="G50" s="147"/>
      <c r="H50" s="147"/>
      <c r="I50" s="74"/>
    </row>
    <row r="51" spans="1:9" ht="22">
      <c r="A51" s="111" t="s">
        <v>169</v>
      </c>
      <c r="B51" s="146" t="s">
        <v>168</v>
      </c>
      <c r="C51" s="146"/>
      <c r="D51" s="146"/>
      <c r="E51" s="146"/>
      <c r="F51" s="146"/>
      <c r="G51" s="146"/>
      <c r="H51" s="146"/>
      <c r="I51" s="74"/>
    </row>
    <row r="52" spans="1:9" ht="22">
      <c r="A52" s="123" t="s">
        <v>167</v>
      </c>
      <c r="B52" s="147" t="s">
        <v>166</v>
      </c>
      <c r="C52" s="147"/>
      <c r="D52" s="147"/>
      <c r="E52" s="147"/>
      <c r="F52" s="147"/>
      <c r="G52" s="147"/>
      <c r="H52" s="147"/>
      <c r="I52" s="74"/>
    </row>
    <row r="53" spans="1:9" ht="21">
      <c r="A53" s="116"/>
      <c r="B53" s="117"/>
      <c r="C53" s="117"/>
      <c r="D53" s="117"/>
      <c r="E53" s="117"/>
      <c r="F53" s="117"/>
      <c r="G53" s="117"/>
      <c r="H53" s="117"/>
      <c r="I53" s="74"/>
    </row>
    <row r="54" spans="1:9" ht="44">
      <c r="A54" s="128" t="s">
        <v>165</v>
      </c>
      <c r="B54" s="148" t="s">
        <v>14</v>
      </c>
      <c r="C54" s="148"/>
      <c r="D54" s="148"/>
      <c r="E54" s="149" t="s">
        <v>164</v>
      </c>
      <c r="F54" s="149"/>
      <c r="G54" s="149"/>
      <c r="H54" s="149"/>
      <c r="I54" s="74"/>
    </row>
    <row r="55" spans="1:9" ht="88">
      <c r="A55" s="115" t="s">
        <v>163</v>
      </c>
      <c r="B55" s="140" t="s">
        <v>162</v>
      </c>
      <c r="C55" s="140"/>
      <c r="D55" s="140"/>
      <c r="E55" s="141" t="s">
        <v>157</v>
      </c>
      <c r="F55" s="141"/>
      <c r="G55" s="141"/>
      <c r="H55" s="141"/>
      <c r="I55" s="74"/>
    </row>
    <row r="56" spans="1:9" ht="110">
      <c r="A56" s="115" t="s">
        <v>161</v>
      </c>
      <c r="B56" s="150" t="s">
        <v>160</v>
      </c>
      <c r="C56" s="150"/>
      <c r="D56" s="150"/>
      <c r="E56" s="141" t="s">
        <v>157</v>
      </c>
      <c r="F56" s="141"/>
      <c r="G56" s="141"/>
      <c r="H56" s="141"/>
      <c r="I56" s="74"/>
    </row>
    <row r="57" spans="1:9" ht="44">
      <c r="A57" s="115" t="s">
        <v>159</v>
      </c>
      <c r="B57" s="140" t="s">
        <v>158</v>
      </c>
      <c r="C57" s="140"/>
      <c r="D57" s="140"/>
      <c r="E57" s="141" t="s">
        <v>157</v>
      </c>
      <c r="F57" s="141"/>
      <c r="G57" s="141"/>
      <c r="H57" s="141"/>
      <c r="I57" s="74"/>
    </row>
    <row r="58" spans="1:9" ht="21">
      <c r="A58" s="126"/>
      <c r="B58" s="127"/>
      <c r="C58" s="127"/>
      <c r="D58" s="127"/>
      <c r="E58" s="127"/>
      <c r="F58" s="127"/>
      <c r="G58" s="127"/>
      <c r="H58" s="127"/>
      <c r="I58" s="74"/>
    </row>
    <row r="59" spans="1:9" ht="44">
      <c r="A59" s="128" t="s">
        <v>156</v>
      </c>
      <c r="B59" s="148" t="s">
        <v>14</v>
      </c>
      <c r="C59" s="148"/>
      <c r="D59" s="148"/>
      <c r="E59" s="151" t="s">
        <v>139</v>
      </c>
      <c r="F59" s="151"/>
      <c r="G59" s="151"/>
      <c r="H59" s="151"/>
      <c r="I59" s="74"/>
    </row>
    <row r="60" spans="1:9" ht="22">
      <c r="A60" s="113" t="s">
        <v>155</v>
      </c>
      <c r="B60" s="150" t="s">
        <v>154</v>
      </c>
      <c r="C60" s="150"/>
      <c r="D60" s="150"/>
      <c r="E60" s="152" t="s">
        <v>153</v>
      </c>
      <c r="F60" s="152"/>
      <c r="G60" s="152"/>
      <c r="H60" s="152"/>
      <c r="I60" s="74"/>
    </row>
    <row r="61" spans="1:9" ht="21">
      <c r="A61" s="116"/>
      <c r="B61" s="117"/>
      <c r="C61" s="117"/>
      <c r="D61" s="117"/>
      <c r="E61" s="117"/>
      <c r="F61" s="117"/>
      <c r="G61" s="117"/>
      <c r="H61" s="117"/>
      <c r="I61" s="74"/>
    </row>
    <row r="62" spans="1:9" ht="22">
      <c r="A62" s="128" t="s">
        <v>152</v>
      </c>
      <c r="B62" s="153" t="s">
        <v>151</v>
      </c>
      <c r="C62" s="153"/>
      <c r="D62" s="153"/>
      <c r="E62" s="149" t="s">
        <v>139</v>
      </c>
      <c r="F62" s="149"/>
      <c r="G62" s="149"/>
      <c r="H62" s="149"/>
      <c r="I62" s="74"/>
    </row>
    <row r="63" spans="1:9" ht="22">
      <c r="A63" s="113" t="s">
        <v>150</v>
      </c>
      <c r="B63" s="150" t="s">
        <v>149</v>
      </c>
      <c r="C63" s="150"/>
      <c r="D63" s="150"/>
      <c r="E63" s="154" t="s">
        <v>148</v>
      </c>
      <c r="F63" s="154"/>
      <c r="G63" s="154"/>
      <c r="H63" s="154"/>
      <c r="I63" s="74"/>
    </row>
    <row r="64" spans="1:9" ht="22">
      <c r="A64" s="111" t="s">
        <v>147</v>
      </c>
      <c r="B64" s="160" t="s">
        <v>146</v>
      </c>
      <c r="C64" s="160"/>
      <c r="D64" s="160"/>
      <c r="E64" s="161" t="s">
        <v>145</v>
      </c>
      <c r="F64" s="161"/>
      <c r="G64" s="161"/>
      <c r="H64" s="161"/>
      <c r="I64" s="74"/>
    </row>
    <row r="65" spans="1:9" ht="22">
      <c r="A65" s="123" t="s">
        <v>144</v>
      </c>
      <c r="B65" s="150" t="s">
        <v>143</v>
      </c>
      <c r="C65" s="150"/>
      <c r="D65" s="150"/>
      <c r="E65" s="154" t="s">
        <v>142</v>
      </c>
      <c r="F65" s="154"/>
      <c r="G65" s="154"/>
      <c r="H65" s="154"/>
      <c r="I65" s="74"/>
    </row>
    <row r="66" spans="1:9" ht="21">
      <c r="A66" s="116"/>
      <c r="B66" s="130"/>
      <c r="C66" s="130"/>
      <c r="D66" s="130"/>
      <c r="E66" s="117"/>
      <c r="F66" s="117"/>
      <c r="G66" s="117"/>
      <c r="H66" s="117"/>
      <c r="I66" s="74"/>
    </row>
    <row r="67" spans="1:9" ht="22">
      <c r="A67" s="128" t="s">
        <v>141</v>
      </c>
      <c r="B67" s="148" t="s">
        <v>140</v>
      </c>
      <c r="C67" s="148"/>
      <c r="D67" s="148"/>
      <c r="E67" s="151" t="s">
        <v>139</v>
      </c>
      <c r="F67" s="151"/>
      <c r="G67" s="151"/>
      <c r="H67" s="151"/>
      <c r="I67" s="74"/>
    </row>
    <row r="68" spans="1:9" ht="22">
      <c r="A68" s="115" t="s">
        <v>138</v>
      </c>
      <c r="B68" s="140" t="s">
        <v>137</v>
      </c>
      <c r="C68" s="140"/>
      <c r="D68" s="140"/>
      <c r="E68" s="155" t="s">
        <v>136</v>
      </c>
      <c r="F68" s="155"/>
      <c r="G68" s="155"/>
      <c r="H68" s="155"/>
      <c r="I68" s="74"/>
    </row>
    <row r="69" spans="1:9" ht="22">
      <c r="A69" s="115" t="s">
        <v>135</v>
      </c>
      <c r="B69" s="156" t="s">
        <v>134</v>
      </c>
      <c r="C69" s="156"/>
      <c r="D69" s="156"/>
      <c r="E69" s="157" t="s">
        <v>133</v>
      </c>
      <c r="F69" s="157"/>
      <c r="G69" s="157"/>
      <c r="H69" s="157"/>
      <c r="I69" s="74"/>
    </row>
    <row r="70" spans="1:9" ht="22">
      <c r="A70" s="123" t="s">
        <v>132</v>
      </c>
      <c r="B70" s="140" t="s">
        <v>131</v>
      </c>
      <c r="C70" s="140"/>
      <c r="D70" s="140"/>
      <c r="E70" s="158" t="s">
        <v>130</v>
      </c>
      <c r="F70" s="158"/>
      <c r="G70" s="158"/>
      <c r="H70" s="158"/>
      <c r="I70" s="74"/>
    </row>
    <row r="71" spans="1:9" ht="21">
      <c r="A71" s="131"/>
      <c r="B71" s="132"/>
      <c r="C71" s="133"/>
      <c r="D71" s="133"/>
      <c r="E71" s="134"/>
      <c r="F71" s="134"/>
      <c r="G71" s="134"/>
      <c r="H71" s="134"/>
      <c r="I71" s="74"/>
    </row>
    <row r="72" spans="1:9" ht="22">
      <c r="A72" s="135" t="s">
        <v>129</v>
      </c>
      <c r="B72" s="102" t="s">
        <v>128</v>
      </c>
      <c r="C72" s="102" t="s">
        <v>127</v>
      </c>
      <c r="D72" s="159" t="s">
        <v>126</v>
      </c>
      <c r="E72" s="159"/>
      <c r="F72" s="159" t="s">
        <v>125</v>
      </c>
      <c r="G72" s="159"/>
      <c r="H72" s="159"/>
      <c r="I72" s="74"/>
    </row>
    <row r="73" spans="1:9" ht="44">
      <c r="A73" s="113" t="s">
        <v>124</v>
      </c>
      <c r="B73" s="136" t="s">
        <v>123</v>
      </c>
      <c r="C73" s="129" t="s">
        <v>122</v>
      </c>
      <c r="D73" s="140" t="s">
        <v>121</v>
      </c>
      <c r="E73" s="140"/>
      <c r="F73" s="140" t="s">
        <v>120</v>
      </c>
      <c r="G73" s="140"/>
      <c r="H73" s="140"/>
      <c r="I73" s="74"/>
    </row>
  </sheetData>
  <mergeCells count="90">
    <mergeCell ref="A1:A2"/>
    <mergeCell ref="A3:A4"/>
    <mergeCell ref="A5:A6"/>
    <mergeCell ref="A7:D7"/>
    <mergeCell ref="E7:G7"/>
    <mergeCell ref="H7:I7"/>
    <mergeCell ref="E10:G10"/>
    <mergeCell ref="H10:I10"/>
    <mergeCell ref="E11:G11"/>
    <mergeCell ref="H11:I11"/>
    <mergeCell ref="E8:G8"/>
    <mergeCell ref="H8:I8"/>
    <mergeCell ref="E9:G9"/>
    <mergeCell ref="H9:I9"/>
    <mergeCell ref="E12:G12"/>
    <mergeCell ref="H12:I12"/>
    <mergeCell ref="E13:G13"/>
    <mergeCell ref="H13:I13"/>
    <mergeCell ref="E14:G14"/>
    <mergeCell ref="H14:I14"/>
    <mergeCell ref="E15:G15"/>
    <mergeCell ref="H15:I15"/>
    <mergeCell ref="E16:G16"/>
    <mergeCell ref="H16:I16"/>
    <mergeCell ref="E17:G17"/>
    <mergeCell ref="H17:I17"/>
    <mergeCell ref="E18:G18"/>
    <mergeCell ref="H18:I18"/>
    <mergeCell ref="E19:G19"/>
    <mergeCell ref="H19:I19"/>
    <mergeCell ref="E20:G20"/>
    <mergeCell ref="H20:I20"/>
    <mergeCell ref="E21:G21"/>
    <mergeCell ref="H21:I21"/>
    <mergeCell ref="E22:G22"/>
    <mergeCell ref="H22:I22"/>
    <mergeCell ref="E23:G23"/>
    <mergeCell ref="H23:I23"/>
    <mergeCell ref="E24:G24"/>
    <mergeCell ref="H24:I24"/>
    <mergeCell ref="E25:G25"/>
    <mergeCell ref="H25:I25"/>
    <mergeCell ref="E26:G26"/>
    <mergeCell ref="H26:I26"/>
    <mergeCell ref="E27:G27"/>
    <mergeCell ref="H27:I27"/>
    <mergeCell ref="E28:G28"/>
    <mergeCell ref="H28:I28"/>
    <mergeCell ref="E29:G29"/>
    <mergeCell ref="B64:D64"/>
    <mergeCell ref="E64:H64"/>
    <mergeCell ref="B65:D65"/>
    <mergeCell ref="E65:H65"/>
    <mergeCell ref="B67:D67"/>
    <mergeCell ref="E67:H67"/>
    <mergeCell ref="D73:E73"/>
    <mergeCell ref="F73:H73"/>
    <mergeCell ref="B68:D68"/>
    <mergeCell ref="E68:H68"/>
    <mergeCell ref="B69:D69"/>
    <mergeCell ref="E69:H69"/>
    <mergeCell ref="B70:D70"/>
    <mergeCell ref="E70:H70"/>
    <mergeCell ref="D72:E72"/>
    <mergeCell ref="F72:H72"/>
    <mergeCell ref="B60:D60"/>
    <mergeCell ref="E60:H60"/>
    <mergeCell ref="B62:D62"/>
    <mergeCell ref="E62:H62"/>
    <mergeCell ref="B63:D63"/>
    <mergeCell ref="E63:H63"/>
    <mergeCell ref="B56:D56"/>
    <mergeCell ref="E56:H56"/>
    <mergeCell ref="B57:D57"/>
    <mergeCell ref="E57:H57"/>
    <mergeCell ref="B59:D59"/>
    <mergeCell ref="E59:H59"/>
    <mergeCell ref="B55:D55"/>
    <mergeCell ref="E55:H55"/>
    <mergeCell ref="A36:H36"/>
    <mergeCell ref="B38:H38"/>
    <mergeCell ref="B39:H39"/>
    <mergeCell ref="B40:H40"/>
    <mergeCell ref="B41:H41"/>
    <mergeCell ref="B49:H49"/>
    <mergeCell ref="B50:H50"/>
    <mergeCell ref="B51:H51"/>
    <mergeCell ref="B52:H52"/>
    <mergeCell ref="B54:D54"/>
    <mergeCell ref="E54:H54"/>
  </mergeCells>
  <hyperlinks>
    <hyperlink ref="I1" r:id="rId1" xr:uid="{BD87B6AF-3E2F-A34B-BD12-6FD82EE247E9}"/>
    <hyperlink ref="I3" r:id="rId2" xr:uid="{F1BC0FE7-86F6-6240-A417-8DB8AD23BED7}"/>
    <hyperlink ref="I6" r:id="rId3" xr:uid="{FDFAE51F-C2B5-CC4E-AE1D-9FF933F12B12}"/>
    <hyperlink ref="H44" r:id="rId4" xr:uid="{FFE1E773-22BB-574E-A247-9AB240B78C35}"/>
    <hyperlink ref="H45" r:id="rId5" xr:uid="{CC9F6A60-473C-694E-8CC3-AB9F1FFE8CEC}"/>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8D87A-FF5E-A54A-9D8E-2AF0EAB3BF18}">
  <dimension ref="A1:B8"/>
  <sheetViews>
    <sheetView workbookViewId="0">
      <selection sqref="A1:B8"/>
    </sheetView>
  </sheetViews>
  <sheetFormatPr baseColWidth="10" defaultRowHeight="16"/>
  <cols>
    <col min="1" max="1" width="50" customWidth="1"/>
    <col min="2" max="2" width="145.33203125" customWidth="1"/>
  </cols>
  <sheetData>
    <row r="1" spans="1:2" ht="28">
      <c r="A1" s="137" t="s">
        <v>302</v>
      </c>
      <c r="B1" s="137" t="s">
        <v>14</v>
      </c>
    </row>
    <row r="2" spans="1:2" ht="59" customHeight="1">
      <c r="A2" s="139" t="s">
        <v>303</v>
      </c>
      <c r="B2" s="138" t="s">
        <v>315</v>
      </c>
    </row>
    <row r="3" spans="1:2" ht="66" customHeight="1">
      <c r="A3" s="139" t="s">
        <v>304</v>
      </c>
      <c r="B3" s="138" t="s">
        <v>316</v>
      </c>
    </row>
    <row r="4" spans="1:2" ht="54" customHeight="1">
      <c r="A4" s="139" t="s">
        <v>305</v>
      </c>
      <c r="B4" s="138" t="s">
        <v>311</v>
      </c>
    </row>
    <row r="5" spans="1:2" ht="42">
      <c r="A5" s="139" t="s">
        <v>306</v>
      </c>
      <c r="B5" s="138" t="s">
        <v>312</v>
      </c>
    </row>
    <row r="6" spans="1:2" ht="42">
      <c r="A6" s="139" t="s">
        <v>307</v>
      </c>
      <c r="B6" s="138" t="s">
        <v>310</v>
      </c>
    </row>
    <row r="7" spans="1:2" ht="42">
      <c r="A7" s="139" t="s">
        <v>308</v>
      </c>
      <c r="B7" s="138" t="s">
        <v>313</v>
      </c>
    </row>
    <row r="8" spans="1:2" ht="42">
      <c r="A8" s="139" t="s">
        <v>309</v>
      </c>
      <c r="B8" s="138" t="s">
        <v>314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Calcul des ressources</vt:lpstr>
      <vt:lpstr>dimensionnement - chiffrage</vt:lpstr>
      <vt:lpstr>identif eval Risques</vt:lpstr>
      <vt:lpstr>registre des traitements CNIL</vt:lpstr>
      <vt:lpstr>enjeux legeaux et etique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2023-01-26T12:38:26Z</dcterms:created>
  <dcterms:modified xsi:type="dcterms:W3CDTF">2023-02-09T09:25:29Z</dcterms:modified>
</cp:coreProperties>
</file>