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zer\Documents\Projekte\Sulzer\UserStories_Sulzer\DMAS\DMAS.AEC\"/>
    </mc:Choice>
  </mc:AlternateContent>
  <xr:revisionPtr revIDLastSave="0" documentId="13_ncr:1_{445D866F-2E30-4F95-82F4-4D3F04B8402F}" xr6:coauthVersionLast="47" xr6:coauthVersionMax="47" xr10:uidLastSave="{00000000-0000-0000-0000-000000000000}"/>
  <bookViews>
    <workbookView xWindow="-13590" yWindow="-16395" windowWidth="29040" windowHeight="15840" activeTab="4" xr2:uid="{3E5298F4-EF1C-432F-A09B-410E450AC794}"/>
  </bookViews>
  <sheets>
    <sheet name="Project" sheetId="1" r:id="rId1"/>
    <sheet name="Budget" sheetId="6" r:id="rId2"/>
    <sheet name="AoEC Files" sheetId="2" r:id="rId3"/>
    <sheet name="AoEC-Dateien" sheetId="11" r:id="rId4"/>
    <sheet name="Ladeverfahren" sheetId="12" r:id="rId5"/>
    <sheet name="Prod.vergleiche" sheetId="7" r:id="rId6"/>
    <sheet name="Tab-Cols CCPY" sheetId="9" r:id="rId7"/>
    <sheet name="Tableau-Dta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1" l="1"/>
  <c r="C12" i="11"/>
  <c r="C11" i="11"/>
  <c r="C10" i="11"/>
  <c r="C9" i="11"/>
  <c r="C8" i="11"/>
  <c r="C7" i="11"/>
  <c r="C6" i="11"/>
  <c r="C5" i="11"/>
  <c r="C4" i="11"/>
  <c r="C3" i="11"/>
  <c r="C2" i="11"/>
  <c r="F42" i="6"/>
  <c r="E42" i="6"/>
  <c r="G42" i="6" s="1"/>
  <c r="F41" i="6"/>
  <c r="E41" i="6"/>
  <c r="G41" i="6" s="1"/>
  <c r="F40" i="6"/>
  <c r="E40" i="6"/>
  <c r="G40" i="6" s="1"/>
  <c r="F39" i="6"/>
  <c r="E39" i="6"/>
  <c r="G39" i="6" s="1"/>
  <c r="G38" i="6"/>
  <c r="F38" i="6"/>
  <c r="E38" i="6"/>
  <c r="G37" i="6"/>
  <c r="F37" i="6"/>
  <c r="E37" i="6"/>
  <c r="F36" i="6"/>
  <c r="E36" i="6"/>
  <c r="F35" i="6"/>
  <c r="E35" i="6"/>
  <c r="G35" i="6" s="1"/>
  <c r="F34" i="6"/>
  <c r="E34" i="6"/>
  <c r="F33" i="6"/>
  <c r="E33" i="6"/>
  <c r="F32" i="6"/>
  <c r="E32" i="6"/>
  <c r="F31" i="6"/>
  <c r="E31" i="6"/>
  <c r="F30" i="6"/>
  <c r="E30" i="6"/>
  <c r="G29" i="6"/>
  <c r="F29" i="6"/>
  <c r="E29" i="6"/>
  <c r="G36" i="6" l="1"/>
  <c r="G34" i="6"/>
  <c r="G33" i="6"/>
  <c r="G32" i="6"/>
  <c r="G30" i="6"/>
  <c r="G31" i="6"/>
  <c r="C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C8" i="2"/>
  <c r="E17" i="2"/>
  <c r="E7" i="2"/>
  <c r="C18" i="2"/>
  <c r="E18" i="2"/>
  <c r="E8" i="2"/>
  <c r="G10" i="6"/>
  <c r="G11" i="6"/>
  <c r="G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9" i="6"/>
  <c r="E10" i="6"/>
  <c r="E11" i="6"/>
  <c r="E12" i="6"/>
  <c r="E13" i="6"/>
  <c r="E14" i="6"/>
  <c r="E15" i="6"/>
  <c r="E16" i="6"/>
  <c r="E17" i="6"/>
  <c r="G17" i="6" s="1"/>
  <c r="E18" i="6"/>
  <c r="E19" i="6"/>
  <c r="E20" i="6"/>
  <c r="E21" i="6"/>
  <c r="E22" i="6"/>
  <c r="E23" i="6"/>
  <c r="E24" i="6"/>
  <c r="E25" i="6"/>
  <c r="E26" i="6"/>
  <c r="E27" i="6"/>
  <c r="E28" i="6"/>
  <c r="E9" i="6"/>
  <c r="G28" i="6" l="1"/>
  <c r="G27" i="6"/>
  <c r="G26" i="6"/>
  <c r="G25" i="6"/>
  <c r="G23" i="6"/>
  <c r="G24" i="6"/>
  <c r="G22" i="6"/>
  <c r="G21" i="6"/>
  <c r="G20" i="6"/>
  <c r="G19" i="6"/>
  <c r="G18" i="6"/>
  <c r="G16" i="6"/>
  <c r="G7" i="2"/>
  <c r="G15" i="6"/>
  <c r="G14" i="6"/>
  <c r="G13" i="6"/>
  <c r="G1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Balzer, Matthias</author>
  </authors>
  <commentList>
    <comment ref="I8" authorId="0" shapeId="0" xr:uid="{127E4419-F2B9-4ADF-B51B-239112780E5D}">
      <text>
        <r>
          <rPr>
            <b/>
            <sz val="9"/>
            <color indexed="81"/>
            <rFont val="Segoe UI"/>
            <family val="2"/>
          </rPr>
          <t>Balzer, Matthias:</t>
        </r>
        <r>
          <rPr>
            <sz val="9"/>
            <color indexed="81"/>
            <rFont val="Segoe UI"/>
            <family val="2"/>
          </rPr>
          <t xml:space="preserve">
[Robert Dunst]</t>
        </r>
      </text>
    </comment>
  </commentList>
</comments>
</file>

<file path=xl/sharedStrings.xml><?xml version="1.0" encoding="utf-8"?>
<sst xmlns="http://schemas.openxmlformats.org/spreadsheetml/2006/main" count="315" uniqueCount="153">
  <si>
    <t>DMAS - Meilensteine</t>
  </si>
  <si>
    <t>Meilenstein</t>
  </si>
  <si>
    <t>Datum</t>
  </si>
  <si>
    <t>Daten in Snowflake geladen</t>
  </si>
  <si>
    <t>erledigt</t>
  </si>
  <si>
    <t>Daten in Pakete für Delta-Load aufgeteilt</t>
  </si>
  <si>
    <t>Daten-Vorbereitung für KI-Anwendung erstellt</t>
  </si>
  <si>
    <t>KI-Anwendung designt</t>
  </si>
  <si>
    <t>KI-Anwendung implenemtiert</t>
  </si>
  <si>
    <t>Ergebnis-Aufbereitung implementiert</t>
  </si>
  <si>
    <t>Delta-Load implementiert</t>
  </si>
  <si>
    <t>Aufwand [PT]</t>
  </si>
  <si>
    <t>Test</t>
  </si>
  <si>
    <t>Harvard Atlas of Economic Complexity</t>
  </si>
  <si>
    <t>https://dataverse.harvard.edu/dataset.xhtml?persistentId=doi:10.7910/DVN/T4CHWJ</t>
  </si>
  <si>
    <t>data_dictionary.pdf</t>
  </si>
  <si>
    <t>Dokument</t>
  </si>
  <si>
    <t>[MB]</t>
  </si>
  <si>
    <t>Download</t>
  </si>
  <si>
    <t xml:space="preserve">hs92_country_country_product_year_6_1995_1999.dta </t>
  </si>
  <si>
    <t xml:space="preserve">hs92_country_country_product_year_1.dta </t>
  </si>
  <si>
    <t>product_hs92</t>
  </si>
  <si>
    <t>Daten-Set</t>
  </si>
  <si>
    <t>location_country.csv</t>
  </si>
  <si>
    <t>location_group.csv</t>
  </si>
  <si>
    <t>location_group_member.csv</t>
  </si>
  <si>
    <t>product_hs12.csv</t>
  </si>
  <si>
    <t>product_hs92.csv</t>
  </si>
  <si>
    <t>product_services_unilateral.csv</t>
  </si>
  <si>
    <t>product_sitc.csv</t>
  </si>
  <si>
    <t>Budget</t>
  </si>
  <si>
    <t>Account</t>
  </si>
  <si>
    <t>MBASUL200113</t>
  </si>
  <si>
    <t>Bezeichnung</t>
  </si>
  <si>
    <t>CreaDt</t>
  </si>
  <si>
    <t>Dt</t>
  </si>
  <si>
    <t>[$]</t>
  </si>
  <si>
    <t>MBASUL250121</t>
  </si>
  <si>
    <t>Delta</t>
  </si>
  <si>
    <t>[#d]</t>
  </si>
  <si>
    <t>Produktvergleiche</t>
  </si>
  <si>
    <t>Eigenschaft</t>
  </si>
  <si>
    <t>Snowflake</t>
  </si>
  <si>
    <t>Databricks</t>
  </si>
  <si>
    <t>Fabric</t>
  </si>
  <si>
    <t>Datasphere</t>
  </si>
  <si>
    <t>Upload von Dateien</t>
  </si>
  <si>
    <t>001</t>
  </si>
  <si>
    <t>001.01</t>
  </si>
  <si>
    <t>Maximale Dateigröße</t>
  </si>
  <si>
    <t>200 MB</t>
  </si>
  <si>
    <t>Size LP36131</t>
  </si>
  <si>
    <t>Size SN Stage</t>
  </si>
  <si>
    <t>[Bytes]</t>
  </si>
  <si>
    <r>
      <t>hs92_country_country_product_year_1.</t>
    </r>
    <r>
      <rPr>
        <b/>
        <sz val="11"/>
        <color theme="1"/>
        <rFont val="Aptos Narrow"/>
        <family val="2"/>
        <scheme val="minor"/>
      </rPr>
      <t>csv</t>
    </r>
  </si>
  <si>
    <r>
      <t>hs92_country_country_product_year_6_1995_1999.</t>
    </r>
    <r>
      <rPr>
        <b/>
        <sz val="11"/>
        <color theme="1"/>
        <rFont val="Aptos Narrow"/>
        <family val="2"/>
        <scheme val="minor"/>
      </rPr>
      <t>csv</t>
    </r>
    <r>
      <rPr>
        <sz val="11"/>
        <color theme="1"/>
        <rFont val="Aptos Narrow"/>
        <family val="2"/>
        <scheme val="minor"/>
      </rPr>
      <t xml:space="preserve"> </t>
    </r>
  </si>
  <si>
    <t>Kompression</t>
  </si>
  <si>
    <t>PARTNER_COUNTRY_ID'</t>
  </si>
  <si>
    <t>TABLE_NAME</t>
  </si>
  <si>
    <t>'COG'</t>
  </si>
  <si>
    <t>'COI'</t>
  </si>
  <si>
    <t>'COUNTRY_ID'</t>
  </si>
  <si>
    <t>'DISTANCE'</t>
  </si>
  <si>
    <t>'ECI'</t>
  </si>
  <si>
    <t>'EXPORT_RCA'</t>
  </si>
  <si>
    <t>'EXPORT_VALUE'</t>
  </si>
  <si>
    <t>'GLOBAL_MARKET_SHARE'</t>
  </si>
  <si>
    <t>'ID'</t>
  </si>
  <si>
    <t>'IMPORT_VALUE'</t>
  </si>
  <si>
    <t>'NORMALIZED_COG'</t>
  </si>
  <si>
    <t>'NORMALIZED_DISTANCE'</t>
  </si>
  <si>
    <t>'NORMALIZED_EXPORT_RCA'</t>
  </si>
  <si>
    <t>'NORMALIZED_PCI'</t>
  </si>
  <si>
    <t>'PCI'</t>
  </si>
  <si>
    <t>'PRODUCT_ID'</t>
  </si>
  <si>
    <t>'PRODUCT_LEVEL'</t>
  </si>
  <si>
    <t>'YEAR'</t>
  </si>
  <si>
    <t>RAW_HS12_COUNTRY_COUNTRY_PRODUCT_YEAR_1</t>
  </si>
  <si>
    <t>X</t>
  </si>
  <si>
    <t>RAW_HS12_COUNTRY_COUNTRY_PRODUCT_YEAR_2</t>
  </si>
  <si>
    <t>RAW_HS12_COUNTRY_COUNTRY_PRODUCT_YEAR_4_2012_2016</t>
  </si>
  <si>
    <t>RAW_HS12_COUNTRY_PRODUCT_YEAR_1</t>
  </si>
  <si>
    <t>RAW_HS12_COUNTRY_PRODUCT_YEAR_2</t>
  </si>
  <si>
    <t>RAW_HS12_COUNTRY_PRODUCT_YEAR_4</t>
  </si>
  <si>
    <t>RAW_HS12_COUNTRY_PRODUCT_YEAR_6</t>
  </si>
  <si>
    <t>MBASUL250206</t>
  </si>
  <si>
    <t>Beispieldaten</t>
  </si>
  <si>
    <t>LAND_ISO3</t>
  </si>
  <si>
    <t>PARTNR_ISO3</t>
  </si>
  <si>
    <t>UMSATZ</t>
  </si>
  <si>
    <t>ESP</t>
  </si>
  <si>
    <t>EST</t>
  </si>
  <si>
    <t>FRA</t>
  </si>
  <si>
    <t>GBR</t>
  </si>
  <si>
    <t>MBASUL250317</t>
  </si>
  <si>
    <t>Datei</t>
  </si>
  <si>
    <t>Size [Bytes]</t>
  </si>
  <si>
    <t>Size [MBytes]</t>
  </si>
  <si>
    <t>hs12_country_country_product_year_1.dta</t>
  </si>
  <si>
    <t>hs12_country_country_product_year_2.dta</t>
  </si>
  <si>
    <t>hs12_country_country_product_year_4_2012_2016.dta</t>
  </si>
  <si>
    <t>hs12_country_country_product_year_4_2017_2021.dta</t>
  </si>
  <si>
    <t>hs12_country_country_product_year_4_2022.dta</t>
  </si>
  <si>
    <t>hs12_country_country_product_year_6_2012_2016.dta</t>
  </si>
  <si>
    <t>hs12_country_country_product_year_6_2017_2021.dta</t>
  </si>
  <si>
    <t>hs12_country_country_product_year_6_2022.dta</t>
  </si>
  <si>
    <t>hs12_country_product_year_1.dta</t>
  </si>
  <si>
    <t>hs12_country_product_year_2.dta</t>
  </si>
  <si>
    <t>hs12_country_product_year_4.dta</t>
  </si>
  <si>
    <t>hs12_country_product_year_6.dta</t>
  </si>
  <si>
    <t>Ladeverfahren</t>
  </si>
  <si>
    <t>Attribute des Ladeverfahrens</t>
  </si>
  <si>
    <t>#</t>
  </si>
  <si>
    <t>Erläuterung</t>
  </si>
  <si>
    <t>Datenformat d. Quelldateien</t>
  </si>
  <si>
    <r>
      <rPr>
        <sz val="10"/>
        <color theme="1"/>
        <rFont val="Symbol"/>
        <family val="1"/>
        <charset val="2"/>
      </rPr>
      <t>Î  {</t>
    </r>
    <r>
      <rPr>
        <sz val="10"/>
        <color theme="1"/>
        <rFont val="Aptos Narrow"/>
        <family val="2"/>
        <scheme val="minor"/>
      </rPr>
      <t>.dta, .csv}</t>
    </r>
  </si>
  <si>
    <t>nur SN-Mittel</t>
  </si>
  <si>
    <t>.csv</t>
  </si>
  <si>
    <t>a</t>
  </si>
  <si>
    <t>Änderung d. Dateiformates notwendig</t>
  </si>
  <si>
    <t>Datei im STATA-Format muss in CSV-Datei umgewandelt werden</t>
  </si>
  <si>
    <t>ja</t>
  </si>
  <si>
    <t>Aktionen</t>
  </si>
  <si>
    <t>Ort d. Quelldateien</t>
  </si>
  <si>
    <t>PC</t>
  </si>
  <si>
    <t>b</t>
  </si>
  <si>
    <t>Upload-Ziel</t>
  </si>
  <si>
    <t>Upload zu</t>
  </si>
  <si>
    <r>
      <rPr>
        <sz val="10"/>
        <color theme="1"/>
        <rFont val="Symbol"/>
        <family val="1"/>
        <charset val="2"/>
      </rPr>
      <t>Î</t>
    </r>
    <r>
      <rPr>
        <sz val="10"/>
        <color theme="1"/>
        <rFont val="Aptos Narrow"/>
        <family val="2"/>
      </rPr>
      <t xml:space="preserve"> {Internal Stage, AWS}</t>
    </r>
  </si>
  <si>
    <t>Internal Stage</t>
  </si>
  <si>
    <t>Lade-Funktion</t>
  </si>
  <si>
    <r>
      <rPr>
        <sz val="10"/>
        <color theme="1"/>
        <rFont val="Symbol"/>
        <family val="1"/>
        <charset val="2"/>
      </rPr>
      <t>Î</t>
    </r>
    <r>
      <rPr>
        <sz val="10"/>
        <color theme="1"/>
        <rFont val="Aptos Narrow"/>
        <family val="2"/>
      </rPr>
      <t xml:space="preserve"> {COPY, Python-Prg.}</t>
    </r>
  </si>
  <si>
    <t>c</t>
  </si>
  <si>
    <t>COPY</t>
  </si>
  <si>
    <t>Anmerkungen</t>
  </si>
  <si>
    <t>Anmerkung</t>
  </si>
  <si>
    <t>i</t>
  </si>
  <si>
    <t>Performance</t>
  </si>
  <si>
    <t>schnellstes Verfahren (Dauer: Minuten)</t>
  </si>
  <si>
    <t>Python-Prg.</t>
  </si>
  <si>
    <t>---</t>
  </si>
  <si>
    <t>externes Python-Programm CSV</t>
  </si>
  <si>
    <t>externes Python-Programm STATA</t>
  </si>
  <si>
    <t>.dta</t>
  </si>
  <si>
    <t>nein</t>
  </si>
  <si>
    <t>Erstellen d.Ziel- Tabellen</t>
  </si>
  <si>
    <t>langsam (Stunden)</t>
  </si>
  <si>
    <t>SN-internes Python-Programm CSV</t>
  </si>
  <si>
    <t>SN-internes Python-Programm STATA</t>
  </si>
  <si>
    <r>
      <rPr>
        <sz val="10"/>
        <color theme="1"/>
        <rFont val="Symbol"/>
        <family val="1"/>
        <charset val="2"/>
      </rPr>
      <t>Î</t>
    </r>
    <r>
      <rPr>
        <sz val="10"/>
        <color theme="1"/>
        <rFont val="Aptos Narrow"/>
        <family val="2"/>
      </rPr>
      <t xml:space="preserve"> {PC, AWS, intern.Stage}</t>
    </r>
  </si>
  <si>
    <t>interner Stage</t>
  </si>
  <si>
    <r>
      <rPr>
        <sz val="10"/>
        <color theme="1"/>
        <rFont val="Symbol"/>
        <family val="1"/>
        <charset val="2"/>
      </rPr>
      <t>Î</t>
    </r>
    <r>
      <rPr>
        <sz val="10"/>
        <color theme="1"/>
        <rFont val="Aptos Narrow"/>
        <family val="2"/>
      </rPr>
      <t xml:space="preserve"> {SN-interner Stage, AWS}</t>
    </r>
  </si>
  <si>
    <t xml:space="preserve">Explizites Erstellen der Zieltabelle für jede Quelldatei erforderlich (RAW_...)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</si>
</sst>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[$$-409]#,##0.00"/>
    <numFmt numFmtId="166" formatCode="0.0"/>
    <numFmt numFmtId="167" formatCode="0.0%"/>
  </numFmts>
  <fonts count="18" x14ac:knownFonts="1">
    <font>
      <sz val="11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i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Symbol"/>
      <family val="1"/>
      <charset val="2"/>
    </font>
    <font>
      <sz val="10"/>
      <color theme="1"/>
      <name val="Aptos Narrow"/>
      <family val="2"/>
    </font>
    <font>
      <sz val="10"/>
      <color theme="1"/>
      <name val="Aptos Narrow"/>
      <family val="1"/>
      <charset val="2"/>
      <scheme val="minor"/>
    </font>
    <font>
      <sz val="10"/>
      <color theme="1"/>
      <name val="Aptos Narrow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0" fontId="5" fillId="0" borderId="0" xfId="0" applyFont="1"/>
    <xf numFmtId="0" fontId="6" fillId="0" borderId="0" xfId="2"/>
    <xf numFmtId="22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4" fontId="5" fillId="0" borderId="0" xfId="0" applyNumberFormat="1" applyFont="1"/>
    <xf numFmtId="164" fontId="0" fillId="0" borderId="0" xfId="0" applyNumberFormat="1"/>
    <xf numFmtId="0" fontId="7" fillId="0" borderId="0" xfId="0" applyFont="1"/>
    <xf numFmtId="22" fontId="2" fillId="0" borderId="0" xfId="0" applyNumberFormat="1" applyFont="1" applyAlignment="1">
      <alignment horizontal="center"/>
    </xf>
    <xf numFmtId="22" fontId="2" fillId="0" borderId="0" xfId="0" applyNumberFormat="1" applyFont="1"/>
    <xf numFmtId="165" fontId="0" fillId="0" borderId="0" xfId="0" applyNumberForma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2" borderId="0" xfId="0" applyFill="1"/>
    <xf numFmtId="49" fontId="0" fillId="0" borderId="0" xfId="0" applyNumberFormat="1"/>
    <xf numFmtId="166" fontId="5" fillId="0" borderId="0" xfId="0" applyNumberFormat="1" applyFont="1"/>
    <xf numFmtId="166" fontId="0" fillId="0" borderId="0" xfId="0" applyNumberFormat="1"/>
    <xf numFmtId="167" fontId="0" fillId="2" borderId="0" xfId="1" applyNumberFormat="1" applyFont="1" applyFill="1"/>
    <xf numFmtId="14" fontId="0" fillId="0" borderId="0" xfId="0" applyNumberFormat="1"/>
    <xf numFmtId="0" fontId="10" fillId="0" borderId="0" xfId="0" quotePrefix="1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3" fontId="2" fillId="0" borderId="0" xfId="0" applyNumberFormat="1" applyFont="1"/>
    <xf numFmtId="4" fontId="2" fillId="0" borderId="0" xfId="0" applyNumberFormat="1" applyFont="1"/>
    <xf numFmtId="3" fontId="0" fillId="0" borderId="0" xfId="0" applyNumberFormat="1"/>
    <xf numFmtId="4" fontId="0" fillId="0" borderId="0" xfId="0" applyNumberFormat="1"/>
    <xf numFmtId="0" fontId="7" fillId="0" borderId="0" xfId="0" applyFont="1" applyAlignment="1">
      <alignment horizontal="center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0" fillId="0" borderId="3" xfId="0" quotePrefix="1" applyBorder="1" applyAlignment="1">
      <alignment vertical="center" wrapText="1"/>
    </xf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verse.harvard.edu/dataset.xhtml?persistentId=doi:10.7910/DVN/T4CHWJ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EC2FC-6D30-404C-A440-55CE3EF49BAC}">
  <dimension ref="A1:C11"/>
  <sheetViews>
    <sheetView workbookViewId="0">
      <selection activeCell="A19" sqref="A19"/>
    </sheetView>
  </sheetViews>
  <sheetFormatPr baseColWidth="10" defaultRowHeight="15" x14ac:dyDescent="0.25"/>
  <cols>
    <col min="1" max="1" width="36.7109375" bestFit="1" customWidth="1"/>
  </cols>
  <sheetData>
    <row r="1" spans="1:3" s="1" customFormat="1" ht="21" x14ac:dyDescent="0.35">
      <c r="A1" s="1" t="s">
        <v>0</v>
      </c>
    </row>
    <row r="3" spans="1:3" s="2" customFormat="1" x14ac:dyDescent="0.25">
      <c r="A3" s="2" t="s">
        <v>1</v>
      </c>
      <c r="B3" s="2" t="s">
        <v>2</v>
      </c>
      <c r="C3" s="2" t="s">
        <v>11</v>
      </c>
    </row>
    <row r="4" spans="1:3" x14ac:dyDescent="0.25">
      <c r="A4" t="s">
        <v>3</v>
      </c>
      <c r="B4" t="s">
        <v>4</v>
      </c>
    </row>
    <row r="5" spans="1:3" x14ac:dyDescent="0.25">
      <c r="A5" t="s">
        <v>5</v>
      </c>
      <c r="B5" s="3">
        <v>45670</v>
      </c>
      <c r="C5">
        <v>0.5</v>
      </c>
    </row>
    <row r="6" spans="1:3" x14ac:dyDescent="0.25">
      <c r="A6" t="s">
        <v>6</v>
      </c>
      <c r="B6" s="3">
        <v>45672</v>
      </c>
      <c r="C6">
        <v>2</v>
      </c>
    </row>
    <row r="7" spans="1:3" x14ac:dyDescent="0.25">
      <c r="A7" t="s">
        <v>7</v>
      </c>
      <c r="B7" s="3">
        <v>45678</v>
      </c>
      <c r="C7">
        <v>3</v>
      </c>
    </row>
    <row r="8" spans="1:3" x14ac:dyDescent="0.25">
      <c r="A8" t="s">
        <v>8</v>
      </c>
      <c r="B8" s="3">
        <v>45680</v>
      </c>
      <c r="C8">
        <v>2</v>
      </c>
    </row>
    <row r="9" spans="1:3" x14ac:dyDescent="0.25">
      <c r="A9" t="s">
        <v>9</v>
      </c>
      <c r="B9" s="3">
        <v>45684</v>
      </c>
      <c r="C9">
        <v>1</v>
      </c>
    </row>
    <row r="10" spans="1:3" x14ac:dyDescent="0.25">
      <c r="A10" t="s">
        <v>10</v>
      </c>
      <c r="B10" s="3">
        <v>45685</v>
      </c>
      <c r="C10">
        <v>1</v>
      </c>
    </row>
    <row r="11" spans="1:3" x14ac:dyDescent="0.25">
      <c r="A11" t="s">
        <v>12</v>
      </c>
      <c r="B11" s="3">
        <v>45686</v>
      </c>
      <c r="C11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79D8-46CC-45FA-8B9C-7BCB4E9F97A6}">
  <dimension ref="A1:G42"/>
  <sheetViews>
    <sheetView topLeftCell="A9" workbookViewId="0">
      <selection activeCell="D36" sqref="D36"/>
    </sheetView>
  </sheetViews>
  <sheetFormatPr baseColWidth="10" defaultRowHeight="15" x14ac:dyDescent="0.25"/>
  <cols>
    <col min="1" max="1" width="19" customWidth="1"/>
    <col min="2" max="2" width="12.7109375" style="18" customWidth="1"/>
    <col min="3" max="3" width="16.7109375" style="6" customWidth="1"/>
    <col min="4" max="4" width="15.28515625" style="15" customWidth="1"/>
  </cols>
  <sheetData>
    <row r="1" spans="1:7" x14ac:dyDescent="0.25">
      <c r="A1" t="s">
        <v>30</v>
      </c>
    </row>
    <row r="3" spans="1:7" s="12" customFormat="1" ht="15.75" x14ac:dyDescent="0.25">
      <c r="A3" s="36" t="s">
        <v>31</v>
      </c>
      <c r="B3" s="36"/>
      <c r="C3" s="36" t="s">
        <v>30</v>
      </c>
      <c r="D3" s="36"/>
      <c r="E3" s="12" t="s">
        <v>38</v>
      </c>
    </row>
    <row r="4" spans="1:7" s="2" customFormat="1" x14ac:dyDescent="0.25">
      <c r="A4" s="2" t="s">
        <v>33</v>
      </c>
      <c r="B4" s="19" t="s">
        <v>34</v>
      </c>
      <c r="C4" s="13" t="s">
        <v>35</v>
      </c>
      <c r="D4" s="16" t="s">
        <v>36</v>
      </c>
      <c r="E4" s="2" t="s">
        <v>39</v>
      </c>
      <c r="F4" s="2" t="s">
        <v>36</v>
      </c>
    </row>
    <row r="5" spans="1:7" s="2" customFormat="1" x14ac:dyDescent="0.25">
      <c r="B5" s="19"/>
      <c r="C5" s="14"/>
      <c r="D5" s="17"/>
    </row>
    <row r="6" spans="1:7" x14ac:dyDescent="0.25">
      <c r="A6" t="s">
        <v>32</v>
      </c>
    </row>
    <row r="7" spans="1:7" x14ac:dyDescent="0.25">
      <c r="A7" t="s">
        <v>32</v>
      </c>
      <c r="C7" s="6">
        <v>45684.762499999997</v>
      </c>
      <c r="D7" s="15">
        <v>366</v>
      </c>
    </row>
    <row r="9" spans="1:7" x14ac:dyDescent="0.25">
      <c r="A9" t="s">
        <v>37</v>
      </c>
      <c r="B9" s="18">
        <v>45678.63958333333</v>
      </c>
      <c r="C9" s="6">
        <v>45678.63958333333</v>
      </c>
      <c r="D9" s="15">
        <v>400</v>
      </c>
      <c r="E9" s="20" t="str">
        <f>IF(AND(ISNUMBER(C8), ISNUMBER(C9)), DAY(C9)-DAY(C8), "")</f>
        <v/>
      </c>
      <c r="F9" s="20" t="str">
        <f>IF(AND(ISNUMBER(D8), ISNUMBER(D9)), (D9-D8), "")</f>
        <v/>
      </c>
      <c r="G9" s="20" t="str">
        <f>IF(AND(ISNUMBER(E9), ISNUMBER(F9), E9&lt;&gt;0), F9/E9, "")</f>
        <v/>
      </c>
    </row>
    <row r="10" spans="1:7" x14ac:dyDescent="0.25">
      <c r="A10" t="s">
        <v>37</v>
      </c>
      <c r="C10" s="6">
        <v>45680.461111111108</v>
      </c>
      <c r="D10" s="15">
        <v>394</v>
      </c>
      <c r="E10" s="20">
        <f t="shared" ref="E10:E28" si="0">IF(AND(ISNUMBER(C9), ISNUMBER(C10)), DAY(C10)-DAY(C9), "")</f>
        <v>2</v>
      </c>
      <c r="F10" s="20">
        <f t="shared" ref="F10:F28" si="1">IF(AND(ISNUMBER(D9), ISNUMBER(D10)), (D10-D9), "")</f>
        <v>-6</v>
      </c>
      <c r="G10" s="20">
        <f t="shared" ref="G10:G28" si="2">IF(AND(ISNUMBER(E10), ISNUMBER(F10), E10&lt;&gt;0), F10/E10, "")</f>
        <v>-3</v>
      </c>
    </row>
    <row r="11" spans="1:7" x14ac:dyDescent="0.25">
      <c r="A11" t="s">
        <v>37</v>
      </c>
      <c r="C11" s="6">
        <v>45684.763194444444</v>
      </c>
      <c r="D11" s="15">
        <v>382</v>
      </c>
      <c r="E11" s="20">
        <f t="shared" si="0"/>
        <v>4</v>
      </c>
      <c r="F11" s="20">
        <f t="shared" si="1"/>
        <v>-12</v>
      </c>
      <c r="G11" s="20">
        <f t="shared" si="2"/>
        <v>-3</v>
      </c>
    </row>
    <row r="12" spans="1:7" x14ac:dyDescent="0.25">
      <c r="A12" t="s">
        <v>37</v>
      </c>
      <c r="C12" s="6">
        <v>45684.832638888889</v>
      </c>
      <c r="D12" s="15">
        <v>382</v>
      </c>
      <c r="E12" s="20">
        <f t="shared" si="0"/>
        <v>0</v>
      </c>
      <c r="F12" s="20">
        <f t="shared" si="1"/>
        <v>0</v>
      </c>
      <c r="G12" s="20" t="str">
        <f t="shared" si="2"/>
        <v/>
      </c>
    </row>
    <row r="13" spans="1:7" x14ac:dyDescent="0.25">
      <c r="A13" t="s">
        <v>37</v>
      </c>
      <c r="C13" s="6">
        <v>45685.386805555558</v>
      </c>
      <c r="D13" s="15">
        <v>376</v>
      </c>
      <c r="E13" s="20">
        <f t="shared" si="0"/>
        <v>1</v>
      </c>
      <c r="F13" s="20">
        <f t="shared" si="1"/>
        <v>-6</v>
      </c>
      <c r="G13" s="20">
        <f t="shared" si="2"/>
        <v>-6</v>
      </c>
    </row>
    <row r="14" spans="1:7" x14ac:dyDescent="0.25">
      <c r="A14" t="s">
        <v>37</v>
      </c>
      <c r="C14" s="6">
        <v>45685.743750000001</v>
      </c>
      <c r="D14" s="15">
        <v>371</v>
      </c>
      <c r="E14" s="20">
        <f t="shared" si="0"/>
        <v>0</v>
      </c>
      <c r="F14" s="20">
        <f t="shared" si="1"/>
        <v>-5</v>
      </c>
      <c r="G14" s="20" t="str">
        <f t="shared" si="2"/>
        <v/>
      </c>
    </row>
    <row r="15" spans="1:7" x14ac:dyDescent="0.25">
      <c r="A15" t="s">
        <v>37</v>
      </c>
      <c r="C15" s="6">
        <v>45685.819444444445</v>
      </c>
      <c r="D15" s="15">
        <v>362</v>
      </c>
      <c r="E15" s="20">
        <f t="shared" si="0"/>
        <v>0</v>
      </c>
      <c r="F15" s="20">
        <f t="shared" si="1"/>
        <v>-9</v>
      </c>
      <c r="G15" s="20" t="str">
        <f t="shared" si="2"/>
        <v/>
      </c>
    </row>
    <row r="16" spans="1:7" x14ac:dyDescent="0.25">
      <c r="A16" t="s">
        <v>37</v>
      </c>
      <c r="C16" s="6">
        <v>45686.387499999997</v>
      </c>
      <c r="D16" s="15">
        <v>356</v>
      </c>
      <c r="E16" s="20">
        <f t="shared" si="0"/>
        <v>1</v>
      </c>
      <c r="F16" s="20">
        <f t="shared" si="1"/>
        <v>-6</v>
      </c>
      <c r="G16" s="20">
        <f t="shared" si="2"/>
        <v>-6</v>
      </c>
    </row>
    <row r="17" spans="1:7" x14ac:dyDescent="0.25">
      <c r="A17" t="s">
        <v>37</v>
      </c>
      <c r="C17" s="6">
        <v>45686.461111111108</v>
      </c>
      <c r="D17" s="15">
        <v>356</v>
      </c>
      <c r="E17" s="20">
        <f t="shared" si="0"/>
        <v>0</v>
      </c>
      <c r="F17" s="20">
        <f t="shared" si="1"/>
        <v>0</v>
      </c>
      <c r="G17" s="20" t="str">
        <f t="shared" si="2"/>
        <v/>
      </c>
    </row>
    <row r="18" spans="1:7" x14ac:dyDescent="0.25">
      <c r="A18" t="s">
        <v>37</v>
      </c>
      <c r="C18" s="6">
        <v>45687.503472222219</v>
      </c>
      <c r="D18" s="15">
        <v>346</v>
      </c>
      <c r="E18" s="20">
        <f t="shared" si="0"/>
        <v>1</v>
      </c>
      <c r="F18" s="20">
        <f t="shared" si="1"/>
        <v>-10</v>
      </c>
      <c r="G18" s="20">
        <f t="shared" si="2"/>
        <v>-10</v>
      </c>
    </row>
    <row r="19" spans="1:7" x14ac:dyDescent="0.25">
      <c r="A19" t="s">
        <v>37</v>
      </c>
      <c r="C19" s="6">
        <v>45693.609722222223</v>
      </c>
      <c r="D19" s="15">
        <v>345</v>
      </c>
      <c r="E19" s="20">
        <f t="shared" si="0"/>
        <v>-25</v>
      </c>
      <c r="F19" s="20">
        <f t="shared" si="1"/>
        <v>-1</v>
      </c>
      <c r="G19" s="20">
        <f t="shared" si="2"/>
        <v>0.04</v>
      </c>
    </row>
    <row r="20" spans="1:7" x14ac:dyDescent="0.25">
      <c r="A20" t="s">
        <v>37</v>
      </c>
      <c r="C20" s="6">
        <v>45694.333333333336</v>
      </c>
      <c r="D20" s="15">
        <v>337</v>
      </c>
      <c r="E20" s="20">
        <f t="shared" si="0"/>
        <v>1</v>
      </c>
      <c r="F20" s="20">
        <f t="shared" si="1"/>
        <v>-8</v>
      </c>
      <c r="G20" s="20">
        <f t="shared" si="2"/>
        <v>-8</v>
      </c>
    </row>
    <row r="21" spans="1:7" x14ac:dyDescent="0.25">
      <c r="A21" t="s">
        <v>37</v>
      </c>
      <c r="C21" s="6">
        <v>45694.72152777778</v>
      </c>
      <c r="D21" s="15">
        <v>329</v>
      </c>
      <c r="E21" s="20">
        <f t="shared" si="0"/>
        <v>0</v>
      </c>
      <c r="F21" s="20">
        <f t="shared" si="1"/>
        <v>-8</v>
      </c>
      <c r="G21" s="20" t="str">
        <f t="shared" si="2"/>
        <v/>
      </c>
    </row>
    <row r="22" spans="1:7" x14ac:dyDescent="0.25">
      <c r="A22" s="25" t="s">
        <v>37</v>
      </c>
      <c r="C22" s="6">
        <v>45698.529861111114</v>
      </c>
      <c r="D22" s="15">
        <v>313</v>
      </c>
      <c r="E22" s="20">
        <f t="shared" si="0"/>
        <v>4</v>
      </c>
      <c r="F22" s="20">
        <f t="shared" si="1"/>
        <v>-16</v>
      </c>
      <c r="G22" s="20">
        <f t="shared" si="2"/>
        <v>-4</v>
      </c>
    </row>
    <row r="23" spans="1:7" x14ac:dyDescent="0.25">
      <c r="A23" t="s">
        <v>37</v>
      </c>
      <c r="C23" s="6">
        <v>45698.774305555555</v>
      </c>
      <c r="D23" s="15">
        <v>311</v>
      </c>
      <c r="E23" s="20">
        <f t="shared" si="0"/>
        <v>0</v>
      </c>
      <c r="F23" s="20">
        <f t="shared" si="1"/>
        <v>-2</v>
      </c>
      <c r="G23" s="20" t="str">
        <f t="shared" si="2"/>
        <v/>
      </c>
    </row>
    <row r="24" spans="1:7" x14ac:dyDescent="0.25">
      <c r="A24" t="s">
        <v>37</v>
      </c>
      <c r="C24" s="6">
        <v>45699.380555555559</v>
      </c>
      <c r="D24" s="15">
        <v>299</v>
      </c>
      <c r="E24" s="20">
        <f t="shared" si="0"/>
        <v>1</v>
      </c>
      <c r="F24" s="20">
        <f t="shared" si="1"/>
        <v>-12</v>
      </c>
      <c r="G24" s="20">
        <f t="shared" si="2"/>
        <v>-12</v>
      </c>
    </row>
    <row r="25" spans="1:7" x14ac:dyDescent="0.25">
      <c r="A25" t="s">
        <v>37</v>
      </c>
      <c r="C25" s="6">
        <v>45705.442361111112</v>
      </c>
      <c r="D25" s="15">
        <v>287</v>
      </c>
      <c r="E25" s="20">
        <f t="shared" si="0"/>
        <v>6</v>
      </c>
      <c r="F25" s="20">
        <f t="shared" si="1"/>
        <v>-12</v>
      </c>
      <c r="G25" s="20">
        <f t="shared" si="2"/>
        <v>-2</v>
      </c>
    </row>
    <row r="26" spans="1:7" x14ac:dyDescent="0.25">
      <c r="A26" t="s">
        <v>37</v>
      </c>
      <c r="C26" s="6">
        <v>45706.443749999999</v>
      </c>
      <c r="D26" s="15">
        <v>273</v>
      </c>
      <c r="E26" s="20">
        <f t="shared" si="0"/>
        <v>1</v>
      </c>
      <c r="F26" s="20">
        <f t="shared" si="1"/>
        <v>-14</v>
      </c>
      <c r="G26" s="20">
        <f t="shared" si="2"/>
        <v>-14</v>
      </c>
    </row>
    <row r="27" spans="1:7" x14ac:dyDescent="0.25">
      <c r="A27" t="s">
        <v>37</v>
      </c>
      <c r="C27" s="6">
        <v>45708.502083333333</v>
      </c>
      <c r="D27" s="15">
        <v>270</v>
      </c>
      <c r="E27" s="20">
        <f t="shared" si="0"/>
        <v>2</v>
      </c>
      <c r="F27" s="20">
        <f t="shared" si="1"/>
        <v>-3</v>
      </c>
      <c r="G27" s="20">
        <f t="shared" si="2"/>
        <v>-1.5</v>
      </c>
    </row>
    <row r="28" spans="1:7" x14ac:dyDescent="0.25">
      <c r="E28" s="20" t="str">
        <f t="shared" si="0"/>
        <v/>
      </c>
      <c r="F28" s="20" t="str">
        <f t="shared" si="1"/>
        <v/>
      </c>
      <c r="G28" s="20" t="str">
        <f t="shared" si="2"/>
        <v/>
      </c>
    </row>
    <row r="29" spans="1:7" x14ac:dyDescent="0.25">
      <c r="A29" t="s">
        <v>85</v>
      </c>
      <c r="C29" s="6">
        <v>45713.534722222219</v>
      </c>
      <c r="D29" s="15">
        <v>400</v>
      </c>
      <c r="E29" s="20" t="str">
        <f t="shared" ref="E29:E42" si="3">IF(AND(ISNUMBER(C28), ISNUMBER(C29)), DAY(C29)-DAY(C28), "")</f>
        <v/>
      </c>
      <c r="F29" s="20" t="str">
        <f t="shared" ref="F29:F42" si="4">IF(AND(ISNUMBER(D28), ISNUMBER(D29)), (D29-D28), "")</f>
        <v/>
      </c>
      <c r="G29" s="20" t="str">
        <f t="shared" ref="G29:G42" si="5">IF(AND(ISNUMBER(E29), ISNUMBER(F29), E29&lt;&gt;0), F29/E29, "")</f>
        <v/>
      </c>
    </row>
    <row r="30" spans="1:7" x14ac:dyDescent="0.25">
      <c r="A30" t="s">
        <v>85</v>
      </c>
      <c r="C30" s="6">
        <v>45723.543749999997</v>
      </c>
      <c r="D30" s="15">
        <v>261</v>
      </c>
      <c r="E30" s="20">
        <f t="shared" si="3"/>
        <v>-18</v>
      </c>
      <c r="F30" s="20">
        <f t="shared" si="4"/>
        <v>-139</v>
      </c>
      <c r="G30" s="20">
        <f t="shared" si="5"/>
        <v>7.7222222222222223</v>
      </c>
    </row>
    <row r="31" spans="1:7" x14ac:dyDescent="0.25">
      <c r="E31" s="20" t="str">
        <f t="shared" si="3"/>
        <v/>
      </c>
      <c r="F31" s="20" t="str">
        <f t="shared" si="4"/>
        <v/>
      </c>
      <c r="G31" s="20" t="str">
        <f t="shared" si="5"/>
        <v/>
      </c>
    </row>
    <row r="32" spans="1:7" x14ac:dyDescent="0.25">
      <c r="A32" t="s">
        <v>94</v>
      </c>
      <c r="C32" s="6">
        <v>45733.71875</v>
      </c>
      <c r="D32" s="15">
        <v>400</v>
      </c>
      <c r="E32" s="20" t="str">
        <f t="shared" si="3"/>
        <v/>
      </c>
      <c r="F32" s="20" t="str">
        <f t="shared" si="4"/>
        <v/>
      </c>
      <c r="G32" s="20" t="str">
        <f t="shared" si="5"/>
        <v/>
      </c>
    </row>
    <row r="33" spans="1:7" x14ac:dyDescent="0.25">
      <c r="A33" t="s">
        <v>94</v>
      </c>
      <c r="C33" s="6">
        <v>45734.431944444441</v>
      </c>
      <c r="D33" s="15">
        <v>399</v>
      </c>
      <c r="E33" s="20">
        <f t="shared" si="3"/>
        <v>1</v>
      </c>
      <c r="F33" s="20">
        <f t="shared" si="4"/>
        <v>-1</v>
      </c>
      <c r="G33" s="20">
        <f t="shared" si="5"/>
        <v>-1</v>
      </c>
    </row>
    <row r="34" spans="1:7" x14ac:dyDescent="0.25">
      <c r="A34" s="25" t="s">
        <v>94</v>
      </c>
      <c r="C34" s="6">
        <v>45735.76458333333</v>
      </c>
      <c r="D34" s="15">
        <v>388</v>
      </c>
      <c r="E34" s="20">
        <f t="shared" si="3"/>
        <v>1</v>
      </c>
      <c r="F34" s="20">
        <f t="shared" si="4"/>
        <v>-11</v>
      </c>
      <c r="G34" s="20">
        <f t="shared" si="5"/>
        <v>-11</v>
      </c>
    </row>
    <row r="35" spans="1:7" x14ac:dyDescent="0.25">
      <c r="A35" t="s">
        <v>94</v>
      </c>
      <c r="C35" s="6">
        <v>45736.383333333331</v>
      </c>
      <c r="D35" s="15">
        <v>346</v>
      </c>
      <c r="E35" s="20">
        <f t="shared" si="3"/>
        <v>1</v>
      </c>
      <c r="F35" s="20">
        <f t="shared" si="4"/>
        <v>-42</v>
      </c>
      <c r="G35" s="20">
        <f t="shared" si="5"/>
        <v>-42</v>
      </c>
    </row>
    <row r="36" spans="1:7" x14ac:dyDescent="0.25">
      <c r="E36" s="20" t="str">
        <f t="shared" si="3"/>
        <v/>
      </c>
      <c r="F36" s="20" t="str">
        <f t="shared" si="4"/>
        <v/>
      </c>
      <c r="G36" s="20" t="str">
        <f t="shared" si="5"/>
        <v/>
      </c>
    </row>
    <row r="37" spans="1:7" x14ac:dyDescent="0.25">
      <c r="E37" s="20" t="str">
        <f t="shared" si="3"/>
        <v/>
      </c>
      <c r="F37" s="20" t="str">
        <f t="shared" si="4"/>
        <v/>
      </c>
      <c r="G37" s="20" t="str">
        <f t="shared" si="5"/>
        <v/>
      </c>
    </row>
    <row r="38" spans="1:7" x14ac:dyDescent="0.25">
      <c r="E38" s="20" t="str">
        <f t="shared" si="3"/>
        <v/>
      </c>
      <c r="F38" s="20" t="str">
        <f t="shared" si="4"/>
        <v/>
      </c>
      <c r="G38" s="20" t="str">
        <f t="shared" si="5"/>
        <v/>
      </c>
    </row>
    <row r="39" spans="1:7" x14ac:dyDescent="0.25">
      <c r="E39" s="20" t="str">
        <f t="shared" si="3"/>
        <v/>
      </c>
      <c r="F39" s="20" t="str">
        <f t="shared" si="4"/>
        <v/>
      </c>
      <c r="G39" s="20" t="str">
        <f t="shared" si="5"/>
        <v/>
      </c>
    </row>
    <row r="40" spans="1:7" x14ac:dyDescent="0.25">
      <c r="E40" s="20" t="str">
        <f t="shared" si="3"/>
        <v/>
      </c>
      <c r="F40" s="20" t="str">
        <f t="shared" si="4"/>
        <v/>
      </c>
      <c r="G40" s="20" t="str">
        <f t="shared" si="5"/>
        <v/>
      </c>
    </row>
    <row r="41" spans="1:7" x14ac:dyDescent="0.25">
      <c r="E41" s="20" t="str">
        <f t="shared" si="3"/>
        <v/>
      </c>
      <c r="F41" s="20" t="str">
        <f t="shared" si="4"/>
        <v/>
      </c>
      <c r="G41" s="20" t="str">
        <f t="shared" si="5"/>
        <v/>
      </c>
    </row>
    <row r="42" spans="1:7" x14ac:dyDescent="0.25">
      <c r="E42" s="20" t="str">
        <f t="shared" si="3"/>
        <v/>
      </c>
      <c r="F42" s="20" t="str">
        <f t="shared" si="4"/>
        <v/>
      </c>
      <c r="G42" s="20" t="str">
        <f t="shared" si="5"/>
        <v/>
      </c>
    </row>
  </sheetData>
  <mergeCells count="2">
    <mergeCell ref="C3:D3"/>
    <mergeCell ref="A3:B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8708-1065-49C3-A515-99C0D7D6B067}">
  <dimension ref="A1:G27"/>
  <sheetViews>
    <sheetView workbookViewId="0">
      <pane ySplit="5" topLeftCell="A6" activePane="bottomLeft" state="frozen"/>
      <selection pane="bottomLeft" activeCell="A27" sqref="A27"/>
    </sheetView>
  </sheetViews>
  <sheetFormatPr baseColWidth="10" defaultRowHeight="15" x14ac:dyDescent="0.25"/>
  <cols>
    <col min="1" max="2" width="57.28515625" customWidth="1"/>
    <col min="3" max="3" width="11.42578125" style="11"/>
    <col min="4" max="4" width="18.5703125" style="8" customWidth="1"/>
    <col min="5" max="5" width="11.42578125" style="23"/>
  </cols>
  <sheetData>
    <row r="1" spans="1:7" s="4" customFormat="1" ht="18.75" x14ac:dyDescent="0.3">
      <c r="A1" s="4" t="s">
        <v>13</v>
      </c>
      <c r="C1" s="10"/>
      <c r="D1" s="7"/>
      <c r="E1" s="22"/>
    </row>
    <row r="2" spans="1:7" x14ac:dyDescent="0.25">
      <c r="A2" s="5" t="s">
        <v>14</v>
      </c>
      <c r="B2" s="5"/>
    </row>
    <row r="4" spans="1:7" x14ac:dyDescent="0.25">
      <c r="A4" t="s">
        <v>16</v>
      </c>
      <c r="B4" t="s">
        <v>22</v>
      </c>
      <c r="C4" s="11" t="s">
        <v>51</v>
      </c>
      <c r="D4" s="8" t="s">
        <v>18</v>
      </c>
      <c r="E4" s="23" t="s">
        <v>52</v>
      </c>
    </row>
    <row r="5" spans="1:7" x14ac:dyDescent="0.25">
      <c r="C5" s="11" t="s">
        <v>17</v>
      </c>
      <c r="E5" s="23" t="s">
        <v>17</v>
      </c>
      <c r="F5" t="s">
        <v>53</v>
      </c>
      <c r="G5" t="s">
        <v>56</v>
      </c>
    </row>
    <row r="6" spans="1:7" x14ac:dyDescent="0.25">
      <c r="A6" t="s">
        <v>15</v>
      </c>
    </row>
    <row r="7" spans="1:7" x14ac:dyDescent="0.25">
      <c r="A7" t="s">
        <v>20</v>
      </c>
      <c r="C7" s="11">
        <f>198244636/(1024*1024)</f>
        <v>189.06081771850586</v>
      </c>
      <c r="D7" s="9">
        <v>45678.459027777775</v>
      </c>
      <c r="E7" s="23">
        <f>F7/(1024*1024)</f>
        <v>53.288797378540039</v>
      </c>
      <c r="F7">
        <v>55877354</v>
      </c>
      <c r="G7" s="24">
        <f>IF(AND(ISNUMBER(C7),ISNUMBER(F7)), (1-E7/C7), "")</f>
        <v>0.71813939016236483</v>
      </c>
    </row>
    <row r="8" spans="1:7" x14ac:dyDescent="0.25">
      <c r="A8" t="s">
        <v>54</v>
      </c>
      <c r="C8" s="11">
        <f>336702364/(1024*1024)</f>
        <v>321.10439682006836</v>
      </c>
      <c r="D8" s="9">
        <v>45678.459027777775</v>
      </c>
      <c r="E8" s="23">
        <f>F8/(1024*1024)</f>
        <v>64.618553161621094</v>
      </c>
      <c r="F8">
        <v>67757464</v>
      </c>
      <c r="G8" s="24">
        <f t="shared" ref="G8:G27" si="0">IF(AND(ISNUMBER(C8),ISNUMBER(F8)), (1-E8/C8), "")</f>
        <v>0.79876154359284512</v>
      </c>
    </row>
    <row r="9" spans="1:7" x14ac:dyDescent="0.25">
      <c r="A9">
        <v>2</v>
      </c>
      <c r="G9" s="24" t="str">
        <f t="shared" si="0"/>
        <v/>
      </c>
    </row>
    <row r="10" spans="1:7" x14ac:dyDescent="0.25">
      <c r="A10">
        <v>3</v>
      </c>
      <c r="G10" s="24" t="str">
        <f t="shared" si="0"/>
        <v/>
      </c>
    </row>
    <row r="11" spans="1:7" x14ac:dyDescent="0.25">
      <c r="A11">
        <v>4</v>
      </c>
      <c r="G11" s="24" t="str">
        <f t="shared" si="0"/>
        <v/>
      </c>
    </row>
    <row r="12" spans="1:7" x14ac:dyDescent="0.25">
      <c r="A12">
        <v>5</v>
      </c>
      <c r="G12" s="24" t="str">
        <f t="shared" si="0"/>
        <v/>
      </c>
    </row>
    <row r="13" spans="1:7" x14ac:dyDescent="0.25">
      <c r="A13">
        <v>6</v>
      </c>
      <c r="G13" s="24" t="str">
        <f t="shared" si="0"/>
        <v/>
      </c>
    </row>
    <row r="14" spans="1:7" x14ac:dyDescent="0.25">
      <c r="A14">
        <v>7</v>
      </c>
      <c r="G14" s="24" t="str">
        <f t="shared" si="0"/>
        <v/>
      </c>
    </row>
    <row r="15" spans="1:7" x14ac:dyDescent="0.25">
      <c r="A15">
        <v>8</v>
      </c>
      <c r="G15" s="24" t="str">
        <f t="shared" si="0"/>
        <v/>
      </c>
    </row>
    <row r="16" spans="1:7" x14ac:dyDescent="0.25">
      <c r="A16">
        <v>9</v>
      </c>
      <c r="G16" s="24" t="str">
        <f t="shared" si="0"/>
        <v/>
      </c>
    </row>
    <row r="17" spans="1:7" x14ac:dyDescent="0.25">
      <c r="A17" t="s">
        <v>19</v>
      </c>
      <c r="D17" s="9">
        <v>45678.460416666669</v>
      </c>
      <c r="E17" s="23">
        <f>F17/(1024*1024)</f>
        <v>0</v>
      </c>
      <c r="G17" s="24" t="str">
        <f t="shared" si="0"/>
        <v/>
      </c>
    </row>
    <row r="18" spans="1:7" x14ac:dyDescent="0.25">
      <c r="A18" t="s">
        <v>55</v>
      </c>
      <c r="C18" s="11">
        <f>2599515729/(1024*1024)</f>
        <v>2479.0913858413696</v>
      </c>
      <c r="D18" s="9">
        <v>45678.460416666669</v>
      </c>
      <c r="E18" s="23">
        <f>F18/(1024*1024)</f>
        <v>401.89046764373779</v>
      </c>
      <c r="F18">
        <v>421412699</v>
      </c>
      <c r="G18" s="24">
        <f t="shared" si="0"/>
        <v>0.83788799802257319</v>
      </c>
    </row>
    <row r="19" spans="1:7" x14ac:dyDescent="0.25">
      <c r="G19" s="24" t="str">
        <f t="shared" si="0"/>
        <v/>
      </c>
    </row>
    <row r="20" spans="1:7" x14ac:dyDescent="0.25">
      <c r="A20" t="s">
        <v>23</v>
      </c>
      <c r="B20" t="s">
        <v>21</v>
      </c>
      <c r="C20" s="11">
        <v>6.0000000000000001E-3</v>
      </c>
      <c r="D20" s="9">
        <v>45678.463194444441</v>
      </c>
      <c r="G20" s="24" t="str">
        <f t="shared" si="0"/>
        <v/>
      </c>
    </row>
    <row r="21" spans="1:7" x14ac:dyDescent="0.25">
      <c r="A21" t="s">
        <v>24</v>
      </c>
      <c r="B21" t="s">
        <v>21</v>
      </c>
      <c r="D21" s="9">
        <v>45678.463194444441</v>
      </c>
      <c r="G21" s="24" t="str">
        <f t="shared" si="0"/>
        <v/>
      </c>
    </row>
    <row r="22" spans="1:7" x14ac:dyDescent="0.25">
      <c r="A22" t="s">
        <v>25</v>
      </c>
      <c r="B22" t="s">
        <v>21</v>
      </c>
      <c r="D22" s="9">
        <v>45678.463194444441</v>
      </c>
      <c r="G22" s="24" t="str">
        <f t="shared" si="0"/>
        <v/>
      </c>
    </row>
    <row r="23" spans="1:7" x14ac:dyDescent="0.25">
      <c r="A23" t="s">
        <v>26</v>
      </c>
      <c r="B23" t="s">
        <v>21</v>
      </c>
      <c r="C23" s="11">
        <v>0.375</v>
      </c>
      <c r="D23" s="9">
        <v>45678.463194444441</v>
      </c>
      <c r="G23" s="24" t="str">
        <f t="shared" si="0"/>
        <v/>
      </c>
    </row>
    <row r="24" spans="1:7" x14ac:dyDescent="0.25">
      <c r="A24" t="s">
        <v>27</v>
      </c>
      <c r="B24" t="s">
        <v>21</v>
      </c>
      <c r="C24" s="11">
        <v>0.36499999999999999</v>
      </c>
      <c r="D24" s="9">
        <v>45678.463194444441</v>
      </c>
      <c r="G24" s="24" t="str">
        <f t="shared" si="0"/>
        <v/>
      </c>
    </row>
    <row r="25" spans="1:7" x14ac:dyDescent="0.25">
      <c r="A25" t="s">
        <v>28</v>
      </c>
      <c r="B25" t="s">
        <v>21</v>
      </c>
      <c r="D25" s="9">
        <v>45678.463194444441</v>
      </c>
      <c r="G25" s="24" t="str">
        <f t="shared" si="0"/>
        <v/>
      </c>
    </row>
    <row r="26" spans="1:7" x14ac:dyDescent="0.25">
      <c r="A26" t="s">
        <v>29</v>
      </c>
      <c r="B26" t="s">
        <v>21</v>
      </c>
      <c r="D26" s="9">
        <v>45678.463194444441</v>
      </c>
      <c r="G26" s="24" t="str">
        <f t="shared" si="0"/>
        <v/>
      </c>
    </row>
    <row r="27" spans="1:7" x14ac:dyDescent="0.25">
      <c r="G27" s="24" t="str">
        <f t="shared" si="0"/>
        <v/>
      </c>
    </row>
  </sheetData>
  <hyperlinks>
    <hyperlink ref="A2" r:id="rId1" xr:uid="{FADC2013-3BED-4616-AF0C-875612E9D4AF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5C6D-7D2B-4A79-97CE-CC25C1EABB3F}">
  <dimension ref="A1:C13"/>
  <sheetViews>
    <sheetView workbookViewId="0">
      <selection activeCell="C27" sqref="C27"/>
    </sheetView>
  </sheetViews>
  <sheetFormatPr baseColWidth="10" defaultRowHeight="15" x14ac:dyDescent="0.25"/>
  <cols>
    <col min="1" max="1" width="49.140625" customWidth="1"/>
    <col min="2" max="2" width="17" customWidth="1"/>
  </cols>
  <sheetData>
    <row r="1" spans="1:3" x14ac:dyDescent="0.25">
      <c r="A1" s="2" t="s">
        <v>95</v>
      </c>
      <c r="B1" s="32" t="s">
        <v>96</v>
      </c>
      <c r="C1" s="33" t="s">
        <v>97</v>
      </c>
    </row>
    <row r="2" spans="1:3" x14ac:dyDescent="0.25">
      <c r="A2" t="s">
        <v>98</v>
      </c>
      <c r="B2" s="34">
        <v>82957084</v>
      </c>
      <c r="C2" s="35">
        <f>B2/(1024*1024)</f>
        <v>79.114040374755859</v>
      </c>
    </row>
    <row r="3" spans="1:3" x14ac:dyDescent="0.25">
      <c r="A3" t="s">
        <v>99</v>
      </c>
      <c r="B3" s="34">
        <v>407582404</v>
      </c>
      <c r="C3" s="35">
        <f t="shared" ref="C3:C13" si="0">B3/(1024*1024)</f>
        <v>388.70087051391602</v>
      </c>
    </row>
    <row r="4" spans="1:3" x14ac:dyDescent="0.25">
      <c r="A4" t="s">
        <v>100</v>
      </c>
      <c r="B4" s="34">
        <v>1041363507</v>
      </c>
      <c r="C4" s="35">
        <f t="shared" si="0"/>
        <v>993.12163066864014</v>
      </c>
    </row>
    <row r="5" spans="1:3" x14ac:dyDescent="0.25">
      <c r="A5" t="s">
        <v>101</v>
      </c>
      <c r="B5" s="34">
        <v>1123907987</v>
      </c>
      <c r="C5" s="35">
        <f t="shared" si="0"/>
        <v>1071.8421812057495</v>
      </c>
    </row>
    <row r="6" spans="1:3" x14ac:dyDescent="0.25">
      <c r="A6" t="s">
        <v>102</v>
      </c>
      <c r="B6" s="34">
        <v>223126867</v>
      </c>
      <c r="C6" s="35">
        <f t="shared" si="0"/>
        <v>212.79036235809326</v>
      </c>
    </row>
    <row r="7" spans="1:3" x14ac:dyDescent="0.25">
      <c r="A7" t="s">
        <v>103</v>
      </c>
      <c r="B7" s="34">
        <v>2321016964</v>
      </c>
      <c r="C7" s="35">
        <f t="shared" si="0"/>
        <v>2213.4942665100098</v>
      </c>
    </row>
    <row r="8" spans="1:3" x14ac:dyDescent="0.25">
      <c r="A8" t="s">
        <v>104</v>
      </c>
      <c r="B8" s="34">
        <v>2500001692</v>
      </c>
      <c r="C8" s="35">
        <f t="shared" si="0"/>
        <v>2384.1874046325684</v>
      </c>
    </row>
    <row r="9" spans="1:3" x14ac:dyDescent="0.25">
      <c r="A9" t="s">
        <v>105</v>
      </c>
      <c r="B9" s="34">
        <v>495708604</v>
      </c>
      <c r="C9" s="35">
        <f t="shared" si="0"/>
        <v>472.74456405639648</v>
      </c>
    </row>
    <row r="10" spans="1:3" x14ac:dyDescent="0.25">
      <c r="A10" t="s">
        <v>106</v>
      </c>
      <c r="B10" s="34">
        <v>1343229</v>
      </c>
      <c r="C10" s="35">
        <f t="shared" si="0"/>
        <v>1.2810029983520508</v>
      </c>
    </row>
    <row r="11" spans="1:3" x14ac:dyDescent="0.25">
      <c r="A11" t="s">
        <v>107</v>
      </c>
      <c r="B11" s="34">
        <v>12400717</v>
      </c>
      <c r="C11" s="35">
        <f t="shared" si="0"/>
        <v>11.826245307922363</v>
      </c>
    </row>
    <row r="12" spans="1:3" x14ac:dyDescent="0.25">
      <c r="A12" t="s">
        <v>108</v>
      </c>
      <c r="B12" s="34">
        <v>211745849</v>
      </c>
      <c r="C12" s="35">
        <f t="shared" si="0"/>
        <v>201.93657779693604</v>
      </c>
    </row>
    <row r="13" spans="1:3" x14ac:dyDescent="0.25">
      <c r="A13" t="s">
        <v>109</v>
      </c>
      <c r="B13" s="34">
        <v>397749675</v>
      </c>
      <c r="C13" s="35">
        <f t="shared" si="0"/>
        <v>379.32364940643311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8BBA-8806-41EF-8979-2B592A349284}">
  <dimension ref="A1:H32"/>
  <sheetViews>
    <sheetView tabSelected="1" workbookViewId="0">
      <selection activeCell="H20" sqref="H20"/>
    </sheetView>
  </sheetViews>
  <sheetFormatPr baseColWidth="10" defaultRowHeight="15" x14ac:dyDescent="0.25"/>
  <cols>
    <col min="1" max="1" width="6.5703125" style="30" customWidth="1"/>
    <col min="2" max="2" width="21.28515625" style="31" customWidth="1"/>
    <col min="3" max="3" width="23.140625" style="37" customWidth="1"/>
    <col min="4" max="8" width="20.7109375" style="31" customWidth="1"/>
    <col min="9" max="9" width="20.7109375" style="30" customWidth="1"/>
    <col min="10" max="16384" width="11.42578125" style="30"/>
  </cols>
  <sheetData>
    <row r="1" spans="1:8" x14ac:dyDescent="0.25">
      <c r="A1" s="30" t="s">
        <v>110</v>
      </c>
    </row>
    <row r="3" spans="1:8" s="38" customFormat="1" ht="15.75" x14ac:dyDescent="0.25">
      <c r="A3" s="41"/>
      <c r="B3" s="42"/>
      <c r="C3" s="43"/>
      <c r="D3" s="71" t="s">
        <v>110</v>
      </c>
      <c r="E3" s="72"/>
      <c r="F3" s="72"/>
      <c r="G3" s="72"/>
      <c r="H3" s="73"/>
    </row>
    <row r="4" spans="1:8" s="40" customFormat="1" ht="15.75" x14ac:dyDescent="0.25">
      <c r="A4" s="44" t="s">
        <v>111</v>
      </c>
      <c r="B4" s="45"/>
      <c r="C4" s="46"/>
      <c r="D4" s="61">
        <v>1</v>
      </c>
      <c r="E4" s="62">
        <v>2</v>
      </c>
      <c r="F4" s="62">
        <v>3</v>
      </c>
      <c r="G4" s="62">
        <v>4</v>
      </c>
      <c r="H4" s="62">
        <v>5</v>
      </c>
    </row>
    <row r="5" spans="1:8" s="39" customFormat="1" ht="30.75" thickBot="1" x14ac:dyDescent="0.3">
      <c r="A5" s="52" t="s">
        <v>112</v>
      </c>
      <c r="B5" s="53" t="s">
        <v>33</v>
      </c>
      <c r="C5" s="54" t="s">
        <v>113</v>
      </c>
      <c r="D5" s="63" t="s">
        <v>116</v>
      </c>
      <c r="E5" s="64" t="s">
        <v>141</v>
      </c>
      <c r="F5" s="64" t="s">
        <v>142</v>
      </c>
      <c r="G5" s="64" t="s">
        <v>147</v>
      </c>
      <c r="H5" s="64" t="s">
        <v>148</v>
      </c>
    </row>
    <row r="6" spans="1:8" x14ac:dyDescent="0.25">
      <c r="A6" s="47"/>
      <c r="B6" s="48"/>
      <c r="C6" s="49"/>
      <c r="D6" s="65"/>
      <c r="E6" s="66"/>
      <c r="F6" s="66"/>
      <c r="G6" s="66"/>
      <c r="H6" s="66"/>
    </row>
    <row r="7" spans="1:8" ht="30" x14ac:dyDescent="0.25">
      <c r="A7" s="47">
        <v>1</v>
      </c>
      <c r="B7" s="48" t="s">
        <v>114</v>
      </c>
      <c r="C7" s="50" t="s">
        <v>115</v>
      </c>
      <c r="D7" s="65" t="s">
        <v>117</v>
      </c>
      <c r="E7" s="66" t="s">
        <v>117</v>
      </c>
      <c r="F7" s="66" t="s">
        <v>143</v>
      </c>
      <c r="G7" s="66" t="s">
        <v>143</v>
      </c>
      <c r="H7" s="66" t="s">
        <v>143</v>
      </c>
    </row>
    <row r="8" spans="1:8" x14ac:dyDescent="0.25">
      <c r="A8" s="47">
        <v>2</v>
      </c>
      <c r="B8" s="48" t="s">
        <v>123</v>
      </c>
      <c r="C8" s="51" t="s">
        <v>149</v>
      </c>
      <c r="D8" s="65" t="s">
        <v>124</v>
      </c>
      <c r="E8" s="66" t="s">
        <v>124</v>
      </c>
      <c r="F8" s="66" t="s">
        <v>124</v>
      </c>
      <c r="G8" s="66" t="s">
        <v>124</v>
      </c>
      <c r="H8" s="66" t="s">
        <v>124</v>
      </c>
    </row>
    <row r="9" spans="1:8" x14ac:dyDescent="0.25">
      <c r="A9" s="47">
        <v>2</v>
      </c>
      <c r="B9" s="48" t="s">
        <v>126</v>
      </c>
      <c r="C9" s="51" t="s">
        <v>151</v>
      </c>
      <c r="D9" s="65" t="s">
        <v>150</v>
      </c>
      <c r="E9" s="74" t="s">
        <v>140</v>
      </c>
      <c r="F9" s="74" t="s">
        <v>140</v>
      </c>
      <c r="G9" s="65" t="s">
        <v>150</v>
      </c>
      <c r="H9" s="65" t="s">
        <v>150</v>
      </c>
    </row>
    <row r="10" spans="1:8" x14ac:dyDescent="0.25">
      <c r="A10" s="47">
        <v>3</v>
      </c>
      <c r="B10" s="48" t="s">
        <v>130</v>
      </c>
      <c r="C10" s="51" t="s">
        <v>131</v>
      </c>
      <c r="D10" s="65" t="s">
        <v>133</v>
      </c>
      <c r="E10" s="66" t="s">
        <v>139</v>
      </c>
      <c r="F10" s="66" t="s">
        <v>139</v>
      </c>
      <c r="G10" s="66" t="s">
        <v>139</v>
      </c>
      <c r="H10" s="66" t="s">
        <v>139</v>
      </c>
    </row>
    <row r="11" spans="1:8" x14ac:dyDescent="0.25">
      <c r="A11" s="47"/>
      <c r="B11" s="48"/>
      <c r="C11" s="49"/>
      <c r="D11" s="65"/>
      <c r="E11" s="66"/>
      <c r="F11" s="66"/>
      <c r="G11" s="66"/>
      <c r="H11" s="66"/>
    </row>
    <row r="12" spans="1:8" x14ac:dyDescent="0.25">
      <c r="A12" s="47"/>
      <c r="B12" s="48"/>
      <c r="C12" s="49"/>
      <c r="D12" s="65"/>
      <c r="E12" s="66"/>
      <c r="F12" s="66"/>
      <c r="G12" s="66"/>
      <c r="H12" s="66"/>
    </row>
    <row r="13" spans="1:8" x14ac:dyDescent="0.25">
      <c r="A13" s="47"/>
      <c r="B13" s="48"/>
      <c r="C13" s="49"/>
      <c r="D13" s="65"/>
      <c r="E13" s="66"/>
      <c r="F13" s="66"/>
      <c r="G13" s="66"/>
      <c r="H13" s="66"/>
    </row>
    <row r="14" spans="1:8" x14ac:dyDescent="0.25">
      <c r="A14" s="47"/>
      <c r="B14" s="48"/>
      <c r="C14" s="49"/>
      <c r="D14" s="65"/>
      <c r="E14" s="66"/>
      <c r="F14" s="66"/>
      <c r="G14" s="66"/>
      <c r="H14" s="66"/>
    </row>
    <row r="15" spans="1:8" x14ac:dyDescent="0.25">
      <c r="A15" s="47"/>
      <c r="B15" s="48"/>
      <c r="C15" s="49"/>
      <c r="D15" s="65"/>
      <c r="E15" s="66"/>
      <c r="F15" s="66"/>
      <c r="G15" s="66"/>
      <c r="H15" s="66"/>
    </row>
    <row r="16" spans="1:8" ht="15.75" thickBot="1" x14ac:dyDescent="0.3">
      <c r="A16" s="47"/>
      <c r="B16" s="48"/>
      <c r="C16" s="49"/>
      <c r="D16" s="65"/>
      <c r="E16" s="66"/>
      <c r="F16" s="66"/>
      <c r="G16" s="66"/>
      <c r="H16" s="66"/>
    </row>
    <row r="17" spans="1:8" s="40" customFormat="1" ht="15.75" x14ac:dyDescent="0.25">
      <c r="A17" s="55" t="s">
        <v>122</v>
      </c>
      <c r="B17" s="56"/>
      <c r="C17" s="57"/>
      <c r="D17" s="67"/>
      <c r="E17" s="68"/>
      <c r="F17" s="68"/>
      <c r="G17" s="68"/>
      <c r="H17" s="68"/>
    </row>
    <row r="18" spans="1:8" s="40" customFormat="1" ht="15.75" thickBot="1" x14ac:dyDescent="0.3">
      <c r="A18" s="58" t="s">
        <v>112</v>
      </c>
      <c r="B18" s="59" t="s">
        <v>33</v>
      </c>
      <c r="C18" s="60" t="s">
        <v>113</v>
      </c>
      <c r="D18" s="69"/>
      <c r="E18" s="70"/>
      <c r="F18" s="70"/>
      <c r="G18" s="70"/>
      <c r="H18" s="70"/>
    </row>
    <row r="19" spans="1:8" ht="45.75" thickTop="1" x14ac:dyDescent="0.25">
      <c r="A19" s="47" t="s">
        <v>118</v>
      </c>
      <c r="B19" s="48" t="s">
        <v>119</v>
      </c>
      <c r="C19" s="49" t="s">
        <v>120</v>
      </c>
      <c r="D19" s="65" t="s">
        <v>121</v>
      </c>
      <c r="E19" s="66" t="s">
        <v>121</v>
      </c>
      <c r="F19" s="66" t="s">
        <v>144</v>
      </c>
      <c r="G19" s="66" t="s">
        <v>121</v>
      </c>
      <c r="H19" s="66" t="s">
        <v>144</v>
      </c>
    </row>
    <row r="20" spans="1:8" x14ac:dyDescent="0.25">
      <c r="A20" s="47" t="s">
        <v>125</v>
      </c>
      <c r="B20" s="48" t="s">
        <v>127</v>
      </c>
      <c r="C20" s="51" t="s">
        <v>128</v>
      </c>
      <c r="D20" s="65" t="s">
        <v>129</v>
      </c>
      <c r="E20" s="74" t="s">
        <v>140</v>
      </c>
      <c r="F20" s="74" t="s">
        <v>140</v>
      </c>
      <c r="G20" s="65" t="s">
        <v>129</v>
      </c>
      <c r="H20" s="65" t="s">
        <v>129</v>
      </c>
    </row>
    <row r="21" spans="1:8" ht="40.5" x14ac:dyDescent="0.25">
      <c r="A21" s="47" t="s">
        <v>132</v>
      </c>
      <c r="B21" s="48" t="s">
        <v>145</v>
      </c>
      <c r="C21" s="49" t="s">
        <v>152</v>
      </c>
      <c r="D21" s="65" t="s">
        <v>121</v>
      </c>
      <c r="E21" s="66" t="s">
        <v>144</v>
      </c>
      <c r="F21" s="66" t="s">
        <v>144</v>
      </c>
      <c r="G21" s="66" t="s">
        <v>144</v>
      </c>
      <c r="H21" s="66" t="s">
        <v>144</v>
      </c>
    </row>
    <row r="22" spans="1:8" x14ac:dyDescent="0.25">
      <c r="A22" s="47"/>
      <c r="B22" s="48"/>
      <c r="C22" s="49"/>
      <c r="D22" s="65"/>
      <c r="E22" s="66"/>
      <c r="F22" s="66"/>
      <c r="G22" s="66"/>
      <c r="H22" s="66"/>
    </row>
    <row r="23" spans="1:8" x14ac:dyDescent="0.25">
      <c r="A23" s="47"/>
      <c r="B23" s="48"/>
      <c r="C23" s="49"/>
      <c r="D23" s="65"/>
      <c r="E23" s="66"/>
      <c r="F23" s="66"/>
      <c r="G23" s="66"/>
      <c r="H23" s="66"/>
    </row>
    <row r="24" spans="1:8" ht="15.75" thickBot="1" x14ac:dyDescent="0.3">
      <c r="A24" s="47"/>
      <c r="B24" s="48"/>
      <c r="C24" s="49"/>
      <c r="D24" s="65"/>
      <c r="E24" s="66"/>
      <c r="F24" s="66"/>
      <c r="G24" s="66"/>
      <c r="H24" s="66"/>
    </row>
    <row r="25" spans="1:8" ht="15.75" x14ac:dyDescent="0.25">
      <c r="A25" s="55" t="s">
        <v>134</v>
      </c>
      <c r="B25" s="56"/>
      <c r="C25" s="57"/>
      <c r="D25" s="67"/>
      <c r="E25" s="68"/>
      <c r="F25" s="68"/>
      <c r="G25" s="68"/>
      <c r="H25" s="68"/>
    </row>
    <row r="26" spans="1:8" ht="15.75" thickBot="1" x14ac:dyDescent="0.3">
      <c r="A26" s="58" t="s">
        <v>112</v>
      </c>
      <c r="B26" s="59" t="s">
        <v>135</v>
      </c>
      <c r="C26" s="60" t="s">
        <v>113</v>
      </c>
      <c r="D26" s="69"/>
      <c r="E26" s="70"/>
      <c r="F26" s="70"/>
      <c r="G26" s="70"/>
      <c r="H26" s="70"/>
    </row>
    <row r="27" spans="1:8" ht="30.75" thickTop="1" x14ac:dyDescent="0.25">
      <c r="A27" s="47" t="s">
        <v>136</v>
      </c>
      <c r="B27" s="48" t="s">
        <v>137</v>
      </c>
      <c r="C27" s="49"/>
      <c r="D27" s="65" t="s">
        <v>138</v>
      </c>
      <c r="E27" s="66" t="s">
        <v>146</v>
      </c>
      <c r="F27" s="66" t="s">
        <v>146</v>
      </c>
      <c r="G27" s="66"/>
      <c r="H27" s="66"/>
    </row>
    <row r="28" spans="1:8" x14ac:dyDescent="0.25">
      <c r="A28" s="47"/>
      <c r="B28" s="48"/>
      <c r="C28" s="49"/>
      <c r="D28" s="65"/>
      <c r="E28" s="66"/>
      <c r="F28" s="66"/>
      <c r="G28" s="66"/>
      <c r="H28" s="66"/>
    </row>
    <row r="29" spans="1:8" x14ac:dyDescent="0.25">
      <c r="A29" s="47"/>
      <c r="B29" s="48"/>
      <c r="C29" s="49"/>
      <c r="D29" s="65"/>
      <c r="E29" s="66"/>
      <c r="F29" s="66"/>
      <c r="G29" s="66"/>
      <c r="H29" s="66"/>
    </row>
    <row r="30" spans="1:8" x14ac:dyDescent="0.25">
      <c r="A30" s="47"/>
      <c r="B30" s="48"/>
      <c r="C30" s="49"/>
      <c r="D30" s="65"/>
      <c r="E30" s="66"/>
      <c r="F30" s="66"/>
      <c r="G30" s="66"/>
      <c r="H30" s="66"/>
    </row>
    <row r="31" spans="1:8" x14ac:dyDescent="0.25">
      <c r="A31" s="47"/>
      <c r="B31" s="48"/>
      <c r="C31" s="49"/>
      <c r="D31" s="65"/>
      <c r="E31" s="66"/>
      <c r="F31" s="66"/>
      <c r="G31" s="66"/>
      <c r="H31" s="66"/>
    </row>
    <row r="32" spans="1:8" x14ac:dyDescent="0.25">
      <c r="A32" s="47"/>
      <c r="B32" s="48"/>
      <c r="C32" s="49"/>
      <c r="D32" s="65"/>
      <c r="E32" s="66"/>
      <c r="F32" s="66"/>
      <c r="G32" s="66"/>
      <c r="H32" s="66"/>
    </row>
  </sheetData>
  <mergeCells count="1">
    <mergeCell ref="D3:H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676B-1D24-4249-BF84-885166B1803C}">
  <dimension ref="A1:I8"/>
  <sheetViews>
    <sheetView workbookViewId="0">
      <selection activeCell="J28" sqref="J28"/>
    </sheetView>
  </sheetViews>
  <sheetFormatPr baseColWidth="10" defaultRowHeight="15" x14ac:dyDescent="0.25"/>
  <cols>
    <col min="1" max="1" width="11.42578125" style="21"/>
  </cols>
  <sheetData>
    <row r="1" spans="1:9" x14ac:dyDescent="0.25">
      <c r="A1" s="21" t="s">
        <v>40</v>
      </c>
    </row>
    <row r="4" spans="1:9" x14ac:dyDescent="0.25">
      <c r="A4" s="21" t="s">
        <v>41</v>
      </c>
      <c r="F4" t="s">
        <v>42</v>
      </c>
      <c r="G4" t="s">
        <v>43</v>
      </c>
      <c r="H4" t="s">
        <v>44</v>
      </c>
      <c r="I4" t="s">
        <v>45</v>
      </c>
    </row>
    <row r="7" spans="1:9" x14ac:dyDescent="0.25">
      <c r="A7" s="21" t="s">
        <v>47</v>
      </c>
      <c r="B7" t="s">
        <v>46</v>
      </c>
    </row>
    <row r="8" spans="1:9" x14ac:dyDescent="0.25">
      <c r="A8" s="21" t="s">
        <v>48</v>
      </c>
      <c r="C8" t="s">
        <v>49</v>
      </c>
      <c r="I8" t="s">
        <v>50</v>
      </c>
    </row>
  </sheetData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15E6-538C-4C71-B986-1FBD2827D701}">
  <dimension ref="A1:T8"/>
  <sheetViews>
    <sheetView workbookViewId="0">
      <selection activeCell="A8" sqref="A8"/>
    </sheetView>
  </sheetViews>
  <sheetFormatPr baseColWidth="10" defaultRowHeight="15" x14ac:dyDescent="0.25"/>
  <cols>
    <col min="1" max="1" width="55.85546875" bestFit="1" customWidth="1"/>
    <col min="2" max="2" width="5.7109375" bestFit="1" customWidth="1"/>
    <col min="3" max="3" width="5" bestFit="1" customWidth="1"/>
    <col min="4" max="4" width="13.42578125" customWidth="1"/>
    <col min="5" max="5" width="10.42578125" bestFit="1" customWidth="1"/>
    <col min="6" max="6" width="4.5703125" bestFit="1" customWidth="1"/>
    <col min="7" max="7" width="14" customWidth="1"/>
    <col min="8" max="8" width="15" customWidth="1"/>
    <col min="9" max="9" width="10.7109375" bestFit="1" customWidth="1"/>
    <col min="10" max="10" width="3.7109375" bestFit="1" customWidth="1"/>
    <col min="11" max="11" width="14.28515625" customWidth="1"/>
    <col min="12" max="12" width="18.85546875" customWidth="1"/>
    <col min="13" max="13" width="10.5703125" bestFit="1" customWidth="1"/>
    <col min="14" max="14" width="11" bestFit="1" customWidth="1"/>
    <col min="15" max="15" width="10.5703125" bestFit="1" customWidth="1"/>
    <col min="17" max="17" width="4.7109375" bestFit="1" customWidth="1"/>
    <col min="18" max="18" width="16" customWidth="1"/>
    <col min="19" max="19" width="17.42578125" customWidth="1"/>
    <col min="20" max="20" width="6.140625" bestFit="1" customWidth="1"/>
  </cols>
  <sheetData>
    <row r="1" spans="1:20" s="29" customFormat="1" ht="40.5" x14ac:dyDescent="0.25">
      <c r="A1" s="27" t="s">
        <v>58</v>
      </c>
      <c r="B1" s="28" t="s">
        <v>59</v>
      </c>
      <c r="C1" s="28" t="s">
        <v>60</v>
      </c>
      <c r="D1" s="28" t="s">
        <v>61</v>
      </c>
      <c r="E1" s="28" t="s">
        <v>62</v>
      </c>
      <c r="F1" s="28" t="s">
        <v>63</v>
      </c>
      <c r="G1" s="28" t="s">
        <v>64</v>
      </c>
      <c r="H1" s="28" t="s">
        <v>65</v>
      </c>
      <c r="I1" s="28" t="s">
        <v>66</v>
      </c>
      <c r="J1" s="28" t="s">
        <v>67</v>
      </c>
      <c r="K1" s="28" t="s">
        <v>68</v>
      </c>
      <c r="L1" s="28" t="s">
        <v>69</v>
      </c>
      <c r="M1" s="28" t="s">
        <v>70</v>
      </c>
      <c r="N1" s="28" t="s">
        <v>71</v>
      </c>
      <c r="O1" s="28" t="s">
        <v>72</v>
      </c>
      <c r="P1" s="26" t="s">
        <v>57</v>
      </c>
      <c r="Q1" s="28" t="s">
        <v>73</v>
      </c>
      <c r="R1" s="28" t="s">
        <v>74</v>
      </c>
      <c r="S1" s="28" t="s">
        <v>75</v>
      </c>
      <c r="T1" s="28" t="s">
        <v>76</v>
      </c>
    </row>
    <row r="2" spans="1:20" x14ac:dyDescent="0.25">
      <c r="A2" s="30" t="s">
        <v>77</v>
      </c>
      <c r="B2" s="31"/>
      <c r="C2" s="31" t="s">
        <v>78</v>
      </c>
      <c r="D2" s="31" t="s">
        <v>78</v>
      </c>
      <c r="E2" s="31"/>
      <c r="F2" s="31" t="s">
        <v>78</v>
      </c>
      <c r="G2" s="31"/>
      <c r="H2" s="31" t="s">
        <v>78</v>
      </c>
      <c r="I2" s="31"/>
      <c r="J2" s="31" t="s">
        <v>78</v>
      </c>
      <c r="K2" s="31" t="s">
        <v>78</v>
      </c>
      <c r="L2" s="31"/>
      <c r="M2" s="31"/>
      <c r="N2" s="31"/>
      <c r="O2" s="31"/>
      <c r="P2" s="31" t="s">
        <v>78</v>
      </c>
      <c r="Q2" s="31"/>
      <c r="R2" s="31" t="s">
        <v>78</v>
      </c>
      <c r="S2" s="31"/>
      <c r="T2" s="31" t="s">
        <v>78</v>
      </c>
    </row>
    <row r="3" spans="1:20" x14ac:dyDescent="0.25">
      <c r="A3" s="30" t="s">
        <v>79</v>
      </c>
      <c r="B3" s="31"/>
      <c r="C3" s="31" t="s">
        <v>78</v>
      </c>
      <c r="D3" s="31" t="s">
        <v>78</v>
      </c>
      <c r="E3" s="31"/>
      <c r="F3" s="31" t="s">
        <v>78</v>
      </c>
      <c r="G3" s="31"/>
      <c r="H3" s="31" t="s">
        <v>78</v>
      </c>
      <c r="I3" s="31"/>
      <c r="J3" s="31" t="s">
        <v>78</v>
      </c>
      <c r="K3" s="31" t="s">
        <v>78</v>
      </c>
      <c r="L3" s="31"/>
      <c r="M3" s="31"/>
      <c r="N3" s="31"/>
      <c r="O3" s="31"/>
      <c r="P3" s="31" t="s">
        <v>78</v>
      </c>
      <c r="Q3" s="31"/>
      <c r="R3" s="31" t="s">
        <v>78</v>
      </c>
      <c r="S3" s="31"/>
      <c r="T3" s="31" t="s">
        <v>78</v>
      </c>
    </row>
    <row r="4" spans="1:20" x14ac:dyDescent="0.25">
      <c r="A4" s="30" t="s">
        <v>80</v>
      </c>
      <c r="B4" s="31"/>
      <c r="C4" s="31" t="s">
        <v>78</v>
      </c>
      <c r="D4" s="31" t="s">
        <v>78</v>
      </c>
      <c r="E4" s="31"/>
      <c r="F4" s="31" t="s">
        <v>78</v>
      </c>
      <c r="G4" s="31"/>
      <c r="H4" s="31" t="s">
        <v>78</v>
      </c>
      <c r="I4" s="31"/>
      <c r="J4" s="31" t="s">
        <v>78</v>
      </c>
      <c r="K4" s="31" t="s">
        <v>78</v>
      </c>
      <c r="L4" s="31"/>
      <c r="M4" s="31"/>
      <c r="N4" s="31"/>
      <c r="O4" s="31"/>
      <c r="P4" s="31" t="s">
        <v>78</v>
      </c>
      <c r="Q4" s="31" t="s">
        <v>78</v>
      </c>
      <c r="R4" s="31" t="s">
        <v>78</v>
      </c>
      <c r="S4" s="31"/>
      <c r="T4" s="31" t="s">
        <v>78</v>
      </c>
    </row>
    <row r="5" spans="1:20" x14ac:dyDescent="0.25">
      <c r="A5" s="30" t="s">
        <v>81</v>
      </c>
      <c r="B5" s="31" t="s">
        <v>78</v>
      </c>
      <c r="C5" s="31" t="s">
        <v>78</v>
      </c>
      <c r="D5" s="31" t="s">
        <v>78</v>
      </c>
      <c r="E5" s="31" t="s">
        <v>78</v>
      </c>
      <c r="F5" s="31" t="s">
        <v>78</v>
      </c>
      <c r="G5" s="31"/>
      <c r="H5" s="31" t="s">
        <v>78</v>
      </c>
      <c r="I5" s="31" t="s">
        <v>78</v>
      </c>
      <c r="J5" s="31" t="s">
        <v>78</v>
      </c>
      <c r="K5" s="31" t="s">
        <v>78</v>
      </c>
      <c r="L5" s="31"/>
      <c r="M5" s="31"/>
      <c r="N5" s="31"/>
      <c r="O5" s="31"/>
      <c r="P5" s="31"/>
      <c r="Q5" s="31"/>
      <c r="R5" s="31" t="s">
        <v>78</v>
      </c>
      <c r="S5" s="31" t="s">
        <v>78</v>
      </c>
      <c r="T5" s="31" t="s">
        <v>78</v>
      </c>
    </row>
    <row r="6" spans="1:20" x14ac:dyDescent="0.25">
      <c r="A6" s="30" t="s">
        <v>82</v>
      </c>
      <c r="B6" s="31" t="s">
        <v>78</v>
      </c>
      <c r="C6" s="31" t="s">
        <v>78</v>
      </c>
      <c r="D6" s="31" t="s">
        <v>78</v>
      </c>
      <c r="E6" s="31" t="s">
        <v>78</v>
      </c>
      <c r="F6" s="31" t="s">
        <v>78</v>
      </c>
      <c r="G6" s="31"/>
      <c r="H6" s="31" t="s">
        <v>78</v>
      </c>
      <c r="I6" s="31" t="s">
        <v>78</v>
      </c>
      <c r="J6" s="31" t="s">
        <v>78</v>
      </c>
      <c r="K6" s="31" t="s">
        <v>78</v>
      </c>
      <c r="L6" s="31"/>
      <c r="M6" s="31"/>
      <c r="N6" s="31"/>
      <c r="O6" s="31"/>
      <c r="P6" s="31"/>
      <c r="Q6" s="31"/>
      <c r="R6" s="31" t="s">
        <v>78</v>
      </c>
      <c r="S6" s="31" t="s">
        <v>78</v>
      </c>
      <c r="T6" s="31" t="s">
        <v>78</v>
      </c>
    </row>
    <row r="7" spans="1:20" x14ac:dyDescent="0.25">
      <c r="A7" s="30" t="s">
        <v>83</v>
      </c>
      <c r="B7" s="31" t="s">
        <v>78</v>
      </c>
      <c r="C7" s="31"/>
      <c r="D7" s="31" t="s">
        <v>78</v>
      </c>
      <c r="E7" s="31" t="s">
        <v>78</v>
      </c>
      <c r="F7" s="31"/>
      <c r="G7" s="31" t="s">
        <v>78</v>
      </c>
      <c r="H7" s="31" t="s">
        <v>78</v>
      </c>
      <c r="I7" s="31" t="s">
        <v>78</v>
      </c>
      <c r="J7" s="31" t="s">
        <v>78</v>
      </c>
      <c r="K7" s="31" t="s">
        <v>78</v>
      </c>
      <c r="L7" s="31" t="s">
        <v>78</v>
      </c>
      <c r="M7" s="31" t="s">
        <v>78</v>
      </c>
      <c r="N7" s="31" t="s">
        <v>78</v>
      </c>
      <c r="O7" s="31" t="s">
        <v>78</v>
      </c>
      <c r="P7" s="31"/>
      <c r="Q7" s="31" t="s">
        <v>78</v>
      </c>
      <c r="R7" s="31" t="s">
        <v>78</v>
      </c>
      <c r="S7" s="31" t="s">
        <v>78</v>
      </c>
      <c r="T7" s="31" t="s">
        <v>78</v>
      </c>
    </row>
    <row r="8" spans="1:20" x14ac:dyDescent="0.25">
      <c r="A8" s="30" t="s">
        <v>84</v>
      </c>
      <c r="B8" s="31"/>
      <c r="C8" s="31" t="s">
        <v>78</v>
      </c>
      <c r="D8" s="31" t="s">
        <v>78</v>
      </c>
      <c r="E8" s="31"/>
      <c r="F8" s="31" t="s">
        <v>78</v>
      </c>
      <c r="G8" s="31"/>
      <c r="H8" s="31" t="s">
        <v>78</v>
      </c>
      <c r="I8" s="31" t="s">
        <v>78</v>
      </c>
      <c r="J8" s="31" t="s">
        <v>78</v>
      </c>
      <c r="K8" s="31" t="s">
        <v>78</v>
      </c>
      <c r="L8" s="31"/>
      <c r="M8" s="31"/>
      <c r="N8" s="31"/>
      <c r="O8" s="31"/>
      <c r="P8" s="31"/>
      <c r="Q8" s="31"/>
      <c r="R8" s="31" t="s">
        <v>78</v>
      </c>
      <c r="S8" s="31" t="s">
        <v>78</v>
      </c>
      <c r="T8" s="31" t="s">
        <v>78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FCAF5-7C9D-447F-A170-5465EBE0C70D}">
  <dimension ref="A1:C15"/>
  <sheetViews>
    <sheetView workbookViewId="0">
      <selection activeCell="A3" sqref="A3:C15"/>
    </sheetView>
  </sheetViews>
  <sheetFormatPr baseColWidth="10" defaultRowHeight="15" x14ac:dyDescent="0.25"/>
  <cols>
    <col min="3" max="3" width="20.140625" customWidth="1"/>
  </cols>
  <sheetData>
    <row r="1" spans="1:3" x14ac:dyDescent="0.25">
      <c r="A1" t="s">
        <v>86</v>
      </c>
    </row>
    <row r="3" spans="1:3" s="2" customFormat="1" x14ac:dyDescent="0.25">
      <c r="A3" s="2" t="s">
        <v>87</v>
      </c>
      <c r="B3" s="2" t="s">
        <v>88</v>
      </c>
      <c r="C3" s="2" t="s">
        <v>89</v>
      </c>
    </row>
    <row r="4" spans="1:3" x14ac:dyDescent="0.25">
      <c r="A4" s="31" t="s">
        <v>90</v>
      </c>
      <c r="B4" s="31" t="s">
        <v>91</v>
      </c>
      <c r="C4" s="31">
        <v>747396442</v>
      </c>
    </row>
    <row r="5" spans="1:3" x14ac:dyDescent="0.25">
      <c r="A5" s="31" t="s">
        <v>90</v>
      </c>
      <c r="B5" s="31" t="s">
        <v>92</v>
      </c>
      <c r="C5" s="31">
        <v>83123650514</v>
      </c>
    </row>
    <row r="6" spans="1:3" x14ac:dyDescent="0.25">
      <c r="A6" s="31" t="s">
        <v>90</v>
      </c>
      <c r="B6" s="31" t="s">
        <v>93</v>
      </c>
      <c r="C6" s="31">
        <v>42573904600</v>
      </c>
    </row>
    <row r="7" spans="1:3" x14ac:dyDescent="0.25">
      <c r="A7" s="31" t="s">
        <v>91</v>
      </c>
      <c r="B7" s="31" t="s">
        <v>90</v>
      </c>
      <c r="C7" s="31">
        <v>493218804</v>
      </c>
    </row>
    <row r="8" spans="1:3" x14ac:dyDescent="0.25">
      <c r="A8" s="31" t="s">
        <v>91</v>
      </c>
      <c r="B8" s="31" t="s">
        <v>92</v>
      </c>
      <c r="C8" s="31">
        <v>608608308</v>
      </c>
    </row>
    <row r="9" spans="1:3" x14ac:dyDescent="0.25">
      <c r="A9" s="31" t="s">
        <v>91</v>
      </c>
      <c r="B9" s="31" t="s">
        <v>93</v>
      </c>
      <c r="C9" s="31">
        <v>621366596</v>
      </c>
    </row>
    <row r="10" spans="1:3" x14ac:dyDescent="0.25">
      <c r="A10" s="31" t="s">
        <v>92</v>
      </c>
      <c r="B10" s="31" t="s">
        <v>90</v>
      </c>
      <c r="C10" s="31">
        <v>90676046040</v>
      </c>
    </row>
    <row r="11" spans="1:3" x14ac:dyDescent="0.25">
      <c r="A11" s="31" t="s">
        <v>92</v>
      </c>
      <c r="B11" s="31" t="s">
        <v>91</v>
      </c>
      <c r="C11" s="31">
        <v>874456220</v>
      </c>
    </row>
    <row r="12" spans="1:3" x14ac:dyDescent="0.25">
      <c r="A12" s="31" t="s">
        <v>92</v>
      </c>
      <c r="B12" s="31" t="s">
        <v>93</v>
      </c>
      <c r="C12" s="31">
        <v>77796851248</v>
      </c>
    </row>
    <row r="13" spans="1:3" x14ac:dyDescent="0.25">
      <c r="A13" s="31" t="s">
        <v>93</v>
      </c>
      <c r="B13" s="31" t="s">
        <v>90</v>
      </c>
      <c r="C13" s="31">
        <v>27815086838</v>
      </c>
    </row>
    <row r="14" spans="1:3" x14ac:dyDescent="0.25">
      <c r="A14" s="31" t="s">
        <v>93</v>
      </c>
      <c r="B14" s="31" t="s">
        <v>91</v>
      </c>
      <c r="C14" s="31">
        <v>648662570</v>
      </c>
    </row>
    <row r="15" spans="1:3" x14ac:dyDescent="0.25">
      <c r="A15" s="31" t="s">
        <v>93</v>
      </c>
      <c r="B15" s="31" t="s">
        <v>92</v>
      </c>
      <c r="C15" s="31">
        <v>49715750160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Project</vt:lpstr>
      <vt:lpstr>Budget</vt:lpstr>
      <vt:lpstr>AoEC Files</vt:lpstr>
      <vt:lpstr>AoEC-Dateien</vt:lpstr>
      <vt:lpstr>Ladeverfahren</vt:lpstr>
      <vt:lpstr>Prod.vergleiche</vt:lpstr>
      <vt:lpstr>Tab-Cols CCPY</vt:lpstr>
      <vt:lpstr>Tableau-Dta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Balzer, Matthias</dc:creator>
  <cp:lastModifiedBy>Balzer, Matthias</cp:lastModifiedBy>
  <dcterms:created xsi:type="dcterms:W3CDTF">2025-01-13T09:17:00Z</dcterms:created>
  <dcterms:modified xsi:type="dcterms:W3CDTF">2025-03-20T08:21:34Z</dcterms:modified>
</cp:coreProperties>
</file>