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180198C7-B5FC-4BE2-A212-FD6E87A747AE}" xr6:coauthVersionLast="47" xr6:coauthVersionMax="47" xr10:uidLastSave="{00000000-0000-0000-0000-000000000000}"/>
  <bookViews>
    <workbookView xWindow="15210" yWindow="-15870" windowWidth="25440" windowHeight="15390" activeTab="1" xr2:uid="{3E5298F4-EF1C-432F-A09B-410E450AC794}"/>
  </bookViews>
  <sheets>
    <sheet name="Project" sheetId="1" r:id="rId1"/>
    <sheet name="Budget" sheetId="6" r:id="rId2"/>
    <sheet name="Showcase-Files" sheetId="14" r:id="rId3"/>
    <sheet name="Benchmark" sheetId="13" r:id="rId4"/>
    <sheet name="AoEC Files" sheetId="2" r:id="rId5"/>
    <sheet name="AoEC-Dateien" sheetId="11" r:id="rId6"/>
    <sheet name="Ladeverfahren" sheetId="12" r:id="rId7"/>
    <sheet name="Prod.vergleiche" sheetId="7" r:id="rId8"/>
    <sheet name="Tab-Cols CCPY" sheetId="9" r:id="rId9"/>
    <sheet name="Tableau-Dt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6" l="1"/>
  <c r="F43" i="6"/>
  <c r="G43" i="6" s="1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G51" i="6" s="1"/>
  <c r="F51" i="6"/>
  <c r="E52" i="6"/>
  <c r="F52" i="6"/>
  <c r="G52" i="6"/>
  <c r="E53" i="6"/>
  <c r="G53" i="6" s="1"/>
  <c r="F53" i="6"/>
  <c r="E54" i="6"/>
  <c r="F54" i="6"/>
  <c r="G54" i="6"/>
  <c r="E55" i="6"/>
  <c r="F55" i="6"/>
  <c r="G55" i="6"/>
  <c r="H11" i="13"/>
  <c r="H10" i="13"/>
  <c r="C13" i="11"/>
  <c r="C12" i="11"/>
  <c r="C11" i="11"/>
  <c r="C10" i="11"/>
  <c r="C9" i="11"/>
  <c r="C8" i="11"/>
  <c r="C7" i="11"/>
  <c r="C6" i="11"/>
  <c r="C5" i="11"/>
  <c r="C4" i="11"/>
  <c r="C3" i="11"/>
  <c r="C2" i="11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G35" i="6" s="1"/>
  <c r="F34" i="6"/>
  <c r="E34" i="6"/>
  <c r="F33" i="6"/>
  <c r="E33" i="6"/>
  <c r="F32" i="6"/>
  <c r="E32" i="6"/>
  <c r="F31" i="6"/>
  <c r="E31" i="6"/>
  <c r="F30" i="6"/>
  <c r="E30" i="6"/>
  <c r="G29" i="6"/>
  <c r="F29" i="6"/>
  <c r="E29" i="6"/>
  <c r="G50" i="6" l="1"/>
  <c r="G49" i="6"/>
  <c r="G48" i="6"/>
  <c r="G47" i="6"/>
  <c r="G46" i="6"/>
  <c r="G45" i="6"/>
  <c r="G44" i="6"/>
  <c r="G42" i="6"/>
  <c r="G41" i="6"/>
  <c r="G40" i="6"/>
  <c r="G39" i="6"/>
  <c r="G38" i="6"/>
  <c r="G37" i="6"/>
  <c r="G36" i="6"/>
  <c r="G34" i="6"/>
  <c r="G33" i="6"/>
  <c r="G32" i="6"/>
  <c r="G30" i="6"/>
  <c r="G31" i="6"/>
  <c r="C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28" i="6" l="1"/>
  <c r="G27" i="6"/>
  <c r="G26" i="6"/>
  <c r="G25" i="6"/>
  <c r="G23" i="6"/>
  <c r="G24" i="6"/>
  <c r="G22" i="6"/>
  <c r="G21" i="6"/>
  <c r="G20" i="6"/>
  <c r="G19" i="6"/>
  <c r="G18" i="6"/>
  <c r="G16" i="6"/>
  <c r="G7" i="2"/>
  <c r="G15" i="6"/>
  <c r="G14" i="6"/>
  <c r="G13" i="6"/>
  <c r="G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<sst xmlns="http://schemas.openxmlformats.org/spreadsheetml/2006/main" count="383" uniqueCount="191">
  <si>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</si>
  <si>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</si>
  <si>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</si>
  <si>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</si>
  <si>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</si>
  <si>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</si>
  <si>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</si>
  <si>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</si>
  <si>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</si>
  <si>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</si>
  <si>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</si>
  <si>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</si>
  <si>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</si>
  <si>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</si>
  <si>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</si>
  <si>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</si>
  <si>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</si>
  <si>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</si>
  <si>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</si>
  <si>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</si>
  <si>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</si>
  <si>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</si>
  <si>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</si>
  <si>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</si>
  <si>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</si>
  <si>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</si>
  <si>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</si>
  <si>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</si>
  <si>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</si>
  <si>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</si>
  <si>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</si>
  <si>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</si>
  <si>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</si>
  <si>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</si>
  <si>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</si>
  <si>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</si>
  <si>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</si>
  <si>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</si>
  <si>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</si>
  <si>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</si>
  <si>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</si>
  <si>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</si>
  <si>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</si>
  <si>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</si>
  <si>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</si>
  <si>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</si>
  <si>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</si>
  <si>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</si>
  <si>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</si>
  <si>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</si>
  <si>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</si>
  <si>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</si>
  <si>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</si>
  <si>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</si>
  <si>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</si>
  <si>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</si>
  <si>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</si>
  <si>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PARTNER_COUNTRY_ID'</t>
  </si>
  <si>
    <t>TABLE_NAME</t>
  </si>
  <si>
    <t>'COG'</t>
  </si>
  <si>
    <t>'COI'</t>
  </si>
  <si>
    <t>'COUNTRY_ID'</t>
  </si>
  <si>
    <t>'DISTANCE'</t>
  </si>
  <si>
    <t>'ECI'</t>
  </si>
  <si>
    <t>'EXPORT_RCA'</t>
  </si>
  <si>
    <t>'EXPORT_VALUE'</t>
  </si>
  <si>
    <t>'GLOBAL_MARKET_SHARE'</t>
  </si>
  <si>
    <t>'ID'</t>
  </si>
  <si>
    <t>'IMPORT_VALUE'</t>
  </si>
  <si>
    <t>'NORMALIZED_COG'</t>
  </si>
  <si>
    <t>'NORMALIZED_DISTANCE'</t>
  </si>
  <si>
    <t>'NORMALIZED_EXPORT_RCA'</t>
  </si>
  <si>
    <t>'NORMALIZED_PCI'</t>
  </si>
  <si>
    <t>'PCI'</t>
  </si>
  <si>
    <t>'PRODUCT_ID'</t>
  </si>
  <si>
    <t>'PRODUCT_LEVEL'</t>
  </si>
  <si>
    <t>'YEAR'</t>
  </si>
  <si>
    <t>RAW_HS12_COUNTRY_COUNTRY_PRODUCT_YEAR_1</t>
  </si>
  <si>
    <t>X</t>
  </si>
  <si>
    <t>RAW_HS12_COUNTRY_COUNTRY_PRODUCT_YEAR_2</t>
  </si>
  <si>
    <t>RAW_HS12_COUNTRY_COUNTRY_PRODUCT_YEAR_4_2012_2016</t>
  </si>
  <si>
    <t>RAW_HS12_COUNTRY_PRODUCT_YEAR_1</t>
  </si>
  <si>
    <t>RAW_HS12_COUNTRY_PRODUCT_YEAR_2</t>
  </si>
  <si>
    <t>RAW_HS12_COUNTRY_PRODUCT_YEAR_4</t>
  </si>
  <si>
    <t>RAW_HS12_COUNTRY_PRODUCT_YEAR_6</t>
  </si>
  <si>
    <t>MBASUL250206</t>
  </si>
  <si>
    <t>Beispieldaten</t>
  </si>
  <si>
    <t>LAND_ISO3</t>
  </si>
  <si>
    <t>PARTNR_ISO3</t>
  </si>
  <si>
    <t>UMSATZ</t>
  </si>
  <si>
    <t>ESP</t>
  </si>
  <si>
    <t>EST</t>
  </si>
  <si>
    <t>FRA</t>
  </si>
  <si>
    <t>GBR</t>
  </si>
  <si>
    <t>MBASUL250317</t>
  </si>
  <si>
    <t>Datei</t>
  </si>
  <si>
    <t>Size [Bytes]</t>
  </si>
  <si>
    <t>Size [MBytes]</t>
  </si>
  <si>
    <t>hs12_country_country_product_year_1.dta</t>
  </si>
  <si>
    <t>hs12_country_country_product_year_2.dta</t>
  </si>
  <si>
    <t>hs12_country_country_product_year_4_2012_2016.dta</t>
  </si>
  <si>
    <t>hs12_country_country_product_year_4_2017_2021.dta</t>
  </si>
  <si>
    <t>hs12_country_country_product_year_4_2022.dta</t>
  </si>
  <si>
    <t>hs12_country_country_product_year_6_2012_2016.dta</t>
  </si>
  <si>
    <t>hs12_country_country_product_year_6_2017_2021.dta</t>
  </si>
  <si>
    <t>hs12_country_country_product_year_6_2022.dta</t>
  </si>
  <si>
    <t>hs12_country_product_year_1.dta</t>
  </si>
  <si>
    <t>hs12_country_product_year_2.dta</t>
  </si>
  <si>
    <t>hs12_country_product_year_4.dta</t>
  </si>
  <si>
    <t>hs12_country_product_year_6.dta</t>
  </si>
  <si>
    <t>Ladeverfahren</t>
  </si>
  <si>
    <t>Attribute des Ladeverfahrens</t>
  </si>
  <si>
    <t>#</t>
  </si>
  <si>
    <t>Erläuterung</t>
  </si>
  <si>
    <t>Datenformat d. Quelldateien</t>
  </si>
  <si>
    <r>
      <rPr>
        <sz val="10"/>
        <color theme="1"/>
        <rFont val="Symbol"/>
        <family val="1"/>
        <charset val="2"/>
      </rPr>
      <t>Î  {</t>
    </r>
    <r>
      <rPr>
        <sz val="10"/>
        <color theme="1"/>
        <rFont val="Aptos Narrow"/>
        <family val="2"/>
        <scheme val="minor"/>
      </rPr>
      <t>.dta, .csv}</t>
    </r>
  </si>
  <si>
    <t>nur SN-Mittel</t>
  </si>
  <si>
    <t>.csv</t>
  </si>
  <si>
    <t>a</t>
  </si>
  <si>
    <t>Änderung d. Dateiformates notwendig</t>
  </si>
  <si>
    <t>Datei im STATA-Format muss in CSV-Datei umgewandelt werden</t>
  </si>
  <si>
    <t>ja</t>
  </si>
  <si>
    <t>Aktionen</t>
  </si>
  <si>
    <t>Ort d. Quelldateien</t>
  </si>
  <si>
    <t>PC</t>
  </si>
  <si>
    <t>b</t>
  </si>
  <si>
    <t>Upload-Ziel</t>
  </si>
  <si>
    <t>Upload zu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</si>
  <si>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{Internal Stage, AWS}</t>
    </r>
  </si>
  <si>
    <t>Internal Stage</t>
  </si>
  <si>
    <t>Lade-Funktion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</si>
  <si>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{COPY, Python-Prg.}</t>
    </r>
  </si>
  <si>
    <t>c</t>
  </si>
  <si>
    <t>COPY</t>
  </si>
  <si>
    <t>Anmerkungen</t>
  </si>
  <si>
    <t>Anmerkung</t>
  </si>
  <si>
    <t>i</t>
  </si>
  <si>
    <t>Performance</t>
  </si>
  <si>
    <t>schnellstes Verfahren (Dauer: Minuten)</t>
  </si>
  <si>
    <t>Python-Prg.</t>
  </si>
  <si>
    <t>---</t>
  </si>
  <si>
    <t>externes Python-Programm CSV</t>
  </si>
  <si>
    <t>externes Python-Programm STATA</t>
  </si>
  <si>
    <t>.dta</t>
  </si>
  <si>
    <t>nein</t>
  </si>
  <si>
    <t>Erstellen d.Ziel- Tabellen</t>
  </si>
  <si>
    <t>langsam (Stunden)</t>
  </si>
  <si>
    <t>SN-internes Python-Programm CSV</t>
  </si>
  <si>
    <t>SN-internes Python-Programm STATA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</si>
  <si>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{PC, AWS, intern.Stage}</t>
    </r>
  </si>
  <si>
    <t>interner Stage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</si>
  <si>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{SN-interner Stage, AWS}</t>
    </r>
  </si>
  <si>
    <t xml:space="preserve">Explizites Erstellen der Zieltabelle für jede Quelldatei erforderlich (RAW_...) </t>
  </si>
  <si>
    <t>Benchmark für hs12_country_product_year_2</t>
  </si>
  <si>
    <t>Kosten</t>
  </si>
  <si>
    <t>Warehouse</t>
  </si>
  <si>
    <t>Stage, intern</t>
  </si>
  <si>
    <t>Upload</t>
  </si>
  <si>
    <t>Transfer</t>
  </si>
  <si>
    <t>Gesamt</t>
  </si>
  <si>
    <t>Dauer [sec]</t>
  </si>
  <si>
    <r>
      <rPr>
        <b/>
        <sz val="11"/>
        <color theme="1"/>
        <rFont val="Symbol"/>
        <family val="1"/>
        <charset val="2"/>
      </rPr>
      <t>Æ</t>
    </r>
    <r>
      <rPr>
        <b/>
        <i/>
        <sz val="11"/>
        <color theme="1"/>
        <rFont val="Aptos Narrow"/>
        <family val="2"/>
      </rPr>
      <t xml:space="preserve"> [$/d]</t>
    </r>
  </si>
  <si>
    <t>Benchmarks</t>
  </si>
  <si>
    <t>Verfahren</t>
  </si>
  <si>
    <t>Src</t>
  </si>
  <si>
    <t>Trg</t>
  </si>
  <si>
    <t>[mi:ss]</t>
  </si>
  <si>
    <t>[sec]</t>
  </si>
  <si>
    <t xml:space="preserve">COPY </t>
  </si>
  <si>
    <t>PUT</t>
  </si>
  <si>
    <t>Table</t>
  </si>
  <si>
    <t>Python, SQLAlchemy</t>
  </si>
  <si>
    <t>Notebook, SQLAlchemy</t>
  </si>
  <si>
    <t>Parameter</t>
  </si>
  <si>
    <t>Ausführung</t>
  </si>
  <si>
    <t>#Rows</t>
  </si>
  <si>
    <t>40:07</t>
  </si>
  <si>
    <t>43:35</t>
  </si>
  <si>
    <t>Chunksize</t>
  </si>
  <si>
    <t>Warehouse [Cred/h]</t>
  </si>
  <si>
    <t>39:11</t>
  </si>
  <si>
    <t>Dateiname</t>
  </si>
  <si>
    <t>dat2csv.py</t>
  </si>
  <si>
    <t>hs12.statistics.csv.set_A.upload.bat</t>
  </si>
  <si>
    <t>Nur für Teilmenge der Dateien mit Statistikdaten</t>
  </si>
  <si>
    <t>hs12.statistics.csv.set_A.upload.sql</t>
  </si>
  <si>
    <t>hs12.statistics.dat.all.upload.bat</t>
  </si>
  <si>
    <t>hs12.statistics.dat.all.upload.sql</t>
  </si>
  <si>
    <t>dmas_setup.DB.sql</t>
  </si>
  <si>
    <t>dmas_setup.Tables.sql</t>
  </si>
  <si>
    <t>Pfad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</si>
</sst>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27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Aptos Narrow"/>
      <family val="2"/>
    </font>
    <font>
      <sz val="10"/>
      <color theme="1"/>
      <name val="Aptos Narrow"/>
      <family val="1"/>
      <charset val="2"/>
      <scheme val="minor"/>
    </font>
    <font>
      <sz val="10"/>
      <color theme="1"/>
      <name val="Aptos Narrow"/>
      <family val="1"/>
      <charset val="2"/>
    </font>
    <font>
      <b/>
      <sz val="11"/>
      <color theme="1"/>
      <name val="Symbol"/>
      <family val="1"/>
      <charset val="2"/>
    </font>
    <font>
      <b/>
      <i/>
      <sz val="11"/>
      <color theme="1"/>
      <name val="Aptos Narrow"/>
      <family val="2"/>
    </font>
    <font>
      <b/>
      <i/>
      <sz val="11"/>
      <color theme="1"/>
      <name val="Aptos Narrow"/>
      <family val="1"/>
      <charset val="2"/>
    </font>
    <font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b/>
      <i/>
      <sz val="11"/>
      <color rgb="FF000000"/>
      <name val="Aptos"/>
      <family val="2"/>
    </font>
    <font>
      <sz val="11"/>
      <color theme="1"/>
      <name val="Courier New"/>
      <family val="3"/>
    </font>
    <font>
      <sz val="9"/>
      <color theme="1"/>
      <name val="Aptos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</fills>
  <borders count="2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7" fillId="0" borderId="0" xfId="0" applyFon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14" fontId="0" fillId="0" borderId="0" xfId="0" applyNumberFormat="1"/>
    <xf numFmtId="0" fontId="10" fillId="0" borderId="0" xfId="0" quotePrefix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2" fillId="0" borderId="0" xfId="0" applyNumberFormat="1" applyFont="1"/>
    <xf numFmtId="4" fontId="2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quotePrefix="1" applyBorder="1" applyAlignment="1">
      <alignment vertical="center" wrapText="1"/>
    </xf>
    <xf numFmtId="0" fontId="20" fillId="0" borderId="0" xfId="0" applyFont="1"/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22" fontId="21" fillId="0" borderId="0" xfId="0" applyNumberFormat="1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3" fillId="3" borderId="18" xfId="0" applyFont="1" applyFill="1" applyBorder="1" applyAlignment="1">
      <alignment vertical="center"/>
    </xf>
    <xf numFmtId="0" fontId="23" fillId="3" borderId="19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AF5-7C9D-447F-A170-5465EBE0C70D}">
  <dimension ref="A1:C15"/>
  <sheetViews>
    <sheetView workbookViewId="0">
      <selection activeCell="A3" sqref="A3:C15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86</v>
      </c>
    </row>
    <row r="3" spans="1:3" s="2" customFormat="1" x14ac:dyDescent="0.25">
      <c r="A3" s="2" t="s">
        <v>87</v>
      </c>
      <c r="B3" s="2" t="s">
        <v>88</v>
      </c>
      <c r="C3" s="2" t="s">
        <v>89</v>
      </c>
    </row>
    <row r="4" spans="1:3" x14ac:dyDescent="0.25">
      <c r="A4" s="31" t="s">
        <v>90</v>
      </c>
      <c r="B4" s="31" t="s">
        <v>91</v>
      </c>
      <c r="C4" s="31">
        <v>747396442</v>
      </c>
    </row>
    <row r="5" spans="1:3" x14ac:dyDescent="0.25">
      <c r="A5" s="31" t="s">
        <v>90</v>
      </c>
      <c r="B5" s="31" t="s">
        <v>92</v>
      </c>
      <c r="C5" s="31">
        <v>83123650514</v>
      </c>
    </row>
    <row r="6" spans="1:3" x14ac:dyDescent="0.25">
      <c r="A6" s="31" t="s">
        <v>90</v>
      </c>
      <c r="B6" s="31" t="s">
        <v>93</v>
      </c>
      <c r="C6" s="31">
        <v>42573904600</v>
      </c>
    </row>
    <row r="7" spans="1:3" x14ac:dyDescent="0.25">
      <c r="A7" s="31" t="s">
        <v>91</v>
      </c>
      <c r="B7" s="31" t="s">
        <v>90</v>
      </c>
      <c r="C7" s="31">
        <v>493218804</v>
      </c>
    </row>
    <row r="8" spans="1:3" x14ac:dyDescent="0.25">
      <c r="A8" s="31" t="s">
        <v>91</v>
      </c>
      <c r="B8" s="31" t="s">
        <v>92</v>
      </c>
      <c r="C8" s="31">
        <v>608608308</v>
      </c>
    </row>
    <row r="9" spans="1:3" x14ac:dyDescent="0.25">
      <c r="A9" s="31" t="s">
        <v>91</v>
      </c>
      <c r="B9" s="31" t="s">
        <v>93</v>
      </c>
      <c r="C9" s="31">
        <v>621366596</v>
      </c>
    </row>
    <row r="10" spans="1:3" x14ac:dyDescent="0.25">
      <c r="A10" s="31" t="s">
        <v>92</v>
      </c>
      <c r="B10" s="31" t="s">
        <v>90</v>
      </c>
      <c r="C10" s="31">
        <v>90676046040</v>
      </c>
    </row>
    <row r="11" spans="1:3" x14ac:dyDescent="0.25">
      <c r="A11" s="31" t="s">
        <v>92</v>
      </c>
      <c r="B11" s="31" t="s">
        <v>91</v>
      </c>
      <c r="C11" s="31">
        <v>874456220</v>
      </c>
    </row>
    <row r="12" spans="1:3" x14ac:dyDescent="0.25">
      <c r="A12" s="31" t="s">
        <v>92</v>
      </c>
      <c r="B12" s="31" t="s">
        <v>93</v>
      </c>
      <c r="C12" s="31">
        <v>77796851248</v>
      </c>
    </row>
    <row r="13" spans="1:3" x14ac:dyDescent="0.25">
      <c r="A13" s="31" t="s">
        <v>93</v>
      </c>
      <c r="B13" s="31" t="s">
        <v>90</v>
      </c>
      <c r="C13" s="31">
        <v>27815086838</v>
      </c>
    </row>
    <row r="14" spans="1:3" x14ac:dyDescent="0.25">
      <c r="A14" s="31" t="s">
        <v>93</v>
      </c>
      <c r="B14" s="31" t="s">
        <v>91</v>
      </c>
      <c r="C14" s="31">
        <v>648662570</v>
      </c>
    </row>
    <row r="15" spans="1:3" x14ac:dyDescent="0.25">
      <c r="A15" s="31" t="s">
        <v>93</v>
      </c>
      <c r="B15" s="31" t="s">
        <v>92</v>
      </c>
      <c r="C15" s="31">
        <v>49715750160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55"/>
  <sheetViews>
    <sheetView tabSelected="1" workbookViewId="0">
      <pane ySplit="5" topLeftCell="A27" activePane="bottomLeft" state="frozen"/>
      <selection pane="bottomLeft" activeCell="E49" sqref="E49"/>
    </sheetView>
  </sheetViews>
  <sheetFormatPr baseColWidth="10" defaultRowHeight="15" x14ac:dyDescent="0.25"/>
  <cols>
    <col min="1" max="1" width="19" customWidth="1"/>
    <col min="2" max="2" width="12.7109375" style="18" customWidth="1"/>
    <col min="3" max="3" width="16.7109375" style="6" customWidth="1"/>
    <col min="4" max="4" width="15.28515625" style="15" customWidth="1"/>
  </cols>
  <sheetData>
    <row r="1" spans="1:7" x14ac:dyDescent="0.25">
      <c r="A1" t="s">
        <v>30</v>
      </c>
    </row>
    <row r="3" spans="1:7" s="12" customFormat="1" ht="15.75" x14ac:dyDescent="0.25">
      <c r="A3" s="87" t="s">
        <v>31</v>
      </c>
      <c r="B3" s="87"/>
      <c r="C3" s="87" t="s">
        <v>30</v>
      </c>
      <c r="D3" s="87"/>
      <c r="E3" s="12" t="s">
        <v>38</v>
      </c>
    </row>
    <row r="4" spans="1:7" s="2" customFormat="1" x14ac:dyDescent="0.25">
      <c r="A4" s="2" t="s">
        <v>33</v>
      </c>
      <c r="B4" s="19" t="s">
        <v>34</v>
      </c>
      <c r="C4" s="13" t="s">
        <v>35</v>
      </c>
      <c r="D4" s="16" t="s">
        <v>36</v>
      </c>
      <c r="E4" s="2" t="s">
        <v>39</v>
      </c>
      <c r="F4" s="2" t="s">
        <v>36</v>
      </c>
      <c r="G4" s="68" t="s">
        <v>161</v>
      </c>
    </row>
    <row r="5" spans="1:7" s="2" customFormat="1" x14ac:dyDescent="0.25">
      <c r="B5" s="19"/>
      <c r="C5" s="14"/>
      <c r="D5" s="17"/>
    </row>
    <row r="6" spans="1:7" x14ac:dyDescent="0.25">
      <c r="A6" t="s">
        <v>32</v>
      </c>
    </row>
    <row r="7" spans="1:7" x14ac:dyDescent="0.25">
      <c r="A7" t="s">
        <v>32</v>
      </c>
      <c r="C7" s="6">
        <v>45684.762499999997</v>
      </c>
      <c r="D7" s="15">
        <v>366</v>
      </c>
    </row>
    <row r="9" spans="1:7" x14ac:dyDescent="0.25">
      <c r="A9" t="s">
        <v>37</v>
      </c>
      <c r="B9" s="18">
        <v>45678.63958333333</v>
      </c>
      <c r="C9" s="6">
        <v>45678.63958333333</v>
      </c>
      <c r="D9" s="15">
        <v>400</v>
      </c>
      <c r="E9" s="20" t="str">
        <f>IF(AND(ISNUMBER(C8), ISNUMBER(C9)), DAY(C9)-DAY(C8), "")</f>
        <v/>
      </c>
      <c r="F9" s="20" t="str">
        <f>IF(AND(ISNUMBER(D8), ISNUMBER(D9)), (D9-D8), "")</f>
        <v/>
      </c>
      <c r="G9" s="20" t="str">
        <f>IF(AND(ISNUMBER(E9), ISNUMBER(F9), E9&lt;&gt;0), F9/E9, "")</f>
        <v/>
      </c>
    </row>
    <row r="10" spans="1:7" x14ac:dyDescent="0.25">
      <c r="A10" t="s">
        <v>37</v>
      </c>
      <c r="C10" s="6">
        <v>45680.461111111108</v>
      </c>
      <c r="D10" s="15">
        <v>394</v>
      </c>
      <c r="E10" s="20">
        <f t="shared" ref="E10:E28" si="0">IF(AND(ISNUMBER(C9), ISNUMBER(C10)), DAY(C10)-DAY(C9), "")</f>
        <v>2</v>
      </c>
      <c r="F10" s="20">
        <f t="shared" ref="F10:F28" si="1">IF(AND(ISNUMBER(D9), ISNUMBER(D10)), (D10-D9), "")</f>
        <v>-6</v>
      </c>
      <c r="G10" s="20">
        <f t="shared" ref="G10:G28" si="2">IF(AND(ISNUMBER(E10), ISNUMBER(F10), E10&lt;&gt;0), F10/E10, "")</f>
        <v>-3</v>
      </c>
    </row>
    <row r="11" spans="1:7" x14ac:dyDescent="0.25">
      <c r="A11" t="s">
        <v>37</v>
      </c>
      <c r="C11" s="6">
        <v>45684.763194444444</v>
      </c>
      <c r="D11" s="15">
        <v>382</v>
      </c>
      <c r="E11" s="20">
        <f t="shared" si="0"/>
        <v>4</v>
      </c>
      <c r="F11" s="20">
        <f t="shared" si="1"/>
        <v>-12</v>
      </c>
      <c r="G11" s="20">
        <f t="shared" si="2"/>
        <v>-3</v>
      </c>
    </row>
    <row r="12" spans="1:7" x14ac:dyDescent="0.25">
      <c r="A12" t="s">
        <v>37</v>
      </c>
      <c r="C12" s="6">
        <v>45684.832638888889</v>
      </c>
      <c r="D12" s="15">
        <v>382</v>
      </c>
      <c r="E12" s="20">
        <f t="shared" si="0"/>
        <v>0</v>
      </c>
      <c r="F12" s="20">
        <f t="shared" si="1"/>
        <v>0</v>
      </c>
      <c r="G12" s="20" t="str">
        <f t="shared" si="2"/>
        <v/>
      </c>
    </row>
    <row r="13" spans="1:7" x14ac:dyDescent="0.25">
      <c r="A13" t="s">
        <v>37</v>
      </c>
      <c r="C13" s="6">
        <v>45685.386805555558</v>
      </c>
      <c r="D13" s="15">
        <v>376</v>
      </c>
      <c r="E13" s="20">
        <f t="shared" si="0"/>
        <v>1</v>
      </c>
      <c r="F13" s="20">
        <f t="shared" si="1"/>
        <v>-6</v>
      </c>
      <c r="G13" s="20">
        <f t="shared" si="2"/>
        <v>-6</v>
      </c>
    </row>
    <row r="14" spans="1:7" x14ac:dyDescent="0.25">
      <c r="A14" t="s">
        <v>37</v>
      </c>
      <c r="C14" s="6">
        <v>45685.743750000001</v>
      </c>
      <c r="D14" s="15">
        <v>371</v>
      </c>
      <c r="E14" s="20">
        <f t="shared" si="0"/>
        <v>0</v>
      </c>
      <c r="F14" s="20">
        <f t="shared" si="1"/>
        <v>-5</v>
      </c>
      <c r="G14" s="20" t="str">
        <f t="shared" si="2"/>
        <v/>
      </c>
    </row>
    <row r="15" spans="1:7" x14ac:dyDescent="0.25">
      <c r="A15" t="s">
        <v>37</v>
      </c>
      <c r="C15" s="6">
        <v>45685.819444444445</v>
      </c>
      <c r="D15" s="15">
        <v>362</v>
      </c>
      <c r="E15" s="20">
        <f t="shared" si="0"/>
        <v>0</v>
      </c>
      <c r="F15" s="20">
        <f t="shared" si="1"/>
        <v>-9</v>
      </c>
      <c r="G15" s="20" t="str">
        <f t="shared" si="2"/>
        <v/>
      </c>
    </row>
    <row r="16" spans="1:7" x14ac:dyDescent="0.25">
      <c r="A16" t="s">
        <v>37</v>
      </c>
      <c r="C16" s="6">
        <v>45686.387499999997</v>
      </c>
      <c r="D16" s="15">
        <v>356</v>
      </c>
      <c r="E16" s="20">
        <f t="shared" si="0"/>
        <v>1</v>
      </c>
      <c r="F16" s="20">
        <f t="shared" si="1"/>
        <v>-6</v>
      </c>
      <c r="G16" s="20">
        <f t="shared" si="2"/>
        <v>-6</v>
      </c>
    </row>
    <row r="17" spans="1:7" x14ac:dyDescent="0.25">
      <c r="A17" t="s">
        <v>37</v>
      </c>
      <c r="C17" s="6">
        <v>45686.461111111108</v>
      </c>
      <c r="D17" s="15">
        <v>356</v>
      </c>
      <c r="E17" s="20">
        <f t="shared" si="0"/>
        <v>0</v>
      </c>
      <c r="F17" s="20">
        <f t="shared" si="1"/>
        <v>0</v>
      </c>
      <c r="G17" s="20" t="str">
        <f t="shared" si="2"/>
        <v/>
      </c>
    </row>
    <row r="18" spans="1:7" x14ac:dyDescent="0.25">
      <c r="A18" t="s">
        <v>37</v>
      </c>
      <c r="C18" s="6">
        <v>45687.503472222219</v>
      </c>
      <c r="D18" s="15">
        <v>346</v>
      </c>
      <c r="E18" s="20">
        <f t="shared" si="0"/>
        <v>1</v>
      </c>
      <c r="F18" s="20">
        <f t="shared" si="1"/>
        <v>-10</v>
      </c>
      <c r="G18" s="20">
        <f t="shared" si="2"/>
        <v>-10</v>
      </c>
    </row>
    <row r="19" spans="1:7" x14ac:dyDescent="0.25">
      <c r="A19" t="s">
        <v>37</v>
      </c>
      <c r="C19" s="6">
        <v>45693.609722222223</v>
      </c>
      <c r="D19" s="15">
        <v>345</v>
      </c>
      <c r="E19" s="20">
        <f t="shared" si="0"/>
        <v>-25</v>
      </c>
      <c r="F19" s="20">
        <f t="shared" si="1"/>
        <v>-1</v>
      </c>
      <c r="G19" s="20">
        <f t="shared" si="2"/>
        <v>0.04</v>
      </c>
    </row>
    <row r="20" spans="1:7" x14ac:dyDescent="0.25">
      <c r="A20" t="s">
        <v>37</v>
      </c>
      <c r="C20" s="6">
        <v>45694.333333333336</v>
      </c>
      <c r="D20" s="15">
        <v>337</v>
      </c>
      <c r="E20" s="20">
        <f t="shared" si="0"/>
        <v>1</v>
      </c>
      <c r="F20" s="20">
        <f t="shared" si="1"/>
        <v>-8</v>
      </c>
      <c r="G20" s="20">
        <f t="shared" si="2"/>
        <v>-8</v>
      </c>
    </row>
    <row r="21" spans="1:7" x14ac:dyDescent="0.25">
      <c r="A21" t="s">
        <v>37</v>
      </c>
      <c r="C21" s="6">
        <v>45694.72152777778</v>
      </c>
      <c r="D21" s="15">
        <v>329</v>
      </c>
      <c r="E21" s="20">
        <f t="shared" si="0"/>
        <v>0</v>
      </c>
      <c r="F21" s="20">
        <f t="shared" si="1"/>
        <v>-8</v>
      </c>
      <c r="G21" s="20" t="str">
        <f t="shared" si="2"/>
        <v/>
      </c>
    </row>
    <row r="22" spans="1:7" x14ac:dyDescent="0.25">
      <c r="A22" s="25" t="s">
        <v>37</v>
      </c>
      <c r="C22" s="6">
        <v>45698.529861111114</v>
      </c>
      <c r="D22" s="15">
        <v>313</v>
      </c>
      <c r="E22" s="20">
        <f t="shared" si="0"/>
        <v>4</v>
      </c>
      <c r="F22" s="20">
        <f t="shared" si="1"/>
        <v>-16</v>
      </c>
      <c r="G22" s="20">
        <f t="shared" si="2"/>
        <v>-4</v>
      </c>
    </row>
    <row r="23" spans="1:7" x14ac:dyDescent="0.25">
      <c r="A23" t="s">
        <v>37</v>
      </c>
      <c r="C23" s="6">
        <v>45698.774305555555</v>
      </c>
      <c r="D23" s="15">
        <v>311</v>
      </c>
      <c r="E23" s="20">
        <f t="shared" si="0"/>
        <v>0</v>
      </c>
      <c r="F23" s="20">
        <f t="shared" si="1"/>
        <v>-2</v>
      </c>
      <c r="G23" s="20" t="str">
        <f t="shared" si="2"/>
        <v/>
      </c>
    </row>
    <row r="24" spans="1:7" x14ac:dyDescent="0.25">
      <c r="A24" t="s">
        <v>37</v>
      </c>
      <c r="C24" s="6">
        <v>45699.380555555559</v>
      </c>
      <c r="D24" s="15">
        <v>299</v>
      </c>
      <c r="E24" s="20">
        <f t="shared" si="0"/>
        <v>1</v>
      </c>
      <c r="F24" s="20">
        <f t="shared" si="1"/>
        <v>-12</v>
      </c>
      <c r="G24" s="20">
        <f t="shared" si="2"/>
        <v>-12</v>
      </c>
    </row>
    <row r="25" spans="1:7" x14ac:dyDescent="0.25">
      <c r="A25" t="s">
        <v>37</v>
      </c>
      <c r="C25" s="6">
        <v>45705.442361111112</v>
      </c>
      <c r="D25" s="15">
        <v>287</v>
      </c>
      <c r="E25" s="20">
        <f t="shared" si="0"/>
        <v>6</v>
      </c>
      <c r="F25" s="20">
        <f t="shared" si="1"/>
        <v>-12</v>
      </c>
      <c r="G25" s="20">
        <f t="shared" si="2"/>
        <v>-2</v>
      </c>
    </row>
    <row r="26" spans="1:7" x14ac:dyDescent="0.25">
      <c r="A26" t="s">
        <v>37</v>
      </c>
      <c r="C26" s="6">
        <v>45706.443749999999</v>
      </c>
      <c r="D26" s="15">
        <v>273</v>
      </c>
      <c r="E26" s="20">
        <f t="shared" si="0"/>
        <v>1</v>
      </c>
      <c r="F26" s="20">
        <f t="shared" si="1"/>
        <v>-14</v>
      </c>
      <c r="G26" s="20">
        <f t="shared" si="2"/>
        <v>-14</v>
      </c>
    </row>
    <row r="27" spans="1:7" x14ac:dyDescent="0.25">
      <c r="A27" t="s">
        <v>37</v>
      </c>
      <c r="C27" s="6">
        <v>45708.502083333333</v>
      </c>
      <c r="D27" s="15">
        <v>270</v>
      </c>
      <c r="E27" s="20">
        <f t="shared" si="0"/>
        <v>2</v>
      </c>
      <c r="F27" s="20">
        <f t="shared" si="1"/>
        <v>-3</v>
      </c>
      <c r="G27" s="20">
        <f t="shared" si="2"/>
        <v>-1.5</v>
      </c>
    </row>
    <row r="28" spans="1:7" x14ac:dyDescent="0.25">
      <c r="E28" s="20" t="str">
        <f t="shared" si="0"/>
        <v/>
      </c>
      <c r="F28" s="20" t="str">
        <f t="shared" si="1"/>
        <v/>
      </c>
      <c r="G28" s="20" t="str">
        <f t="shared" si="2"/>
        <v/>
      </c>
    </row>
    <row r="29" spans="1:7" x14ac:dyDescent="0.25">
      <c r="A29" t="s">
        <v>85</v>
      </c>
      <c r="C29" s="6">
        <v>45713.534722222219</v>
      </c>
      <c r="D29" s="15">
        <v>400</v>
      </c>
      <c r="E29" s="20" t="str">
        <f t="shared" ref="E29:E42" si="3">IF(AND(ISNUMBER(C28), ISNUMBER(C29)), DAY(C29)-DAY(C28), "")</f>
        <v/>
      </c>
      <c r="F29" s="20" t="str">
        <f t="shared" ref="F29:F42" si="4">IF(AND(ISNUMBER(D28), ISNUMBER(D29)), (D29-D28), "")</f>
        <v/>
      </c>
      <c r="G29" s="20" t="str">
        <f t="shared" ref="G29:G42" si="5">IF(AND(ISNUMBER(E29), ISNUMBER(F29), E29&lt;&gt;0), F29/E29, "")</f>
        <v/>
      </c>
    </row>
    <row r="30" spans="1:7" x14ac:dyDescent="0.25">
      <c r="A30" t="s">
        <v>85</v>
      </c>
      <c r="C30" s="6">
        <v>45723.543749999997</v>
      </c>
      <c r="D30" s="15">
        <v>261</v>
      </c>
      <c r="E30" s="20">
        <f t="shared" si="3"/>
        <v>-18</v>
      </c>
      <c r="F30" s="20">
        <f t="shared" si="4"/>
        <v>-139</v>
      </c>
      <c r="G30" s="20">
        <f t="shared" si="5"/>
        <v>7.7222222222222223</v>
      </c>
    </row>
    <row r="31" spans="1:7" x14ac:dyDescent="0.25">
      <c r="E31" s="20" t="str">
        <f t="shared" si="3"/>
        <v/>
      </c>
      <c r="F31" s="20" t="str">
        <f t="shared" si="4"/>
        <v/>
      </c>
      <c r="G31" s="20" t="str">
        <f t="shared" si="5"/>
        <v/>
      </c>
    </row>
    <row r="32" spans="1:7" x14ac:dyDescent="0.25">
      <c r="A32" t="s">
        <v>94</v>
      </c>
      <c r="C32" s="6">
        <v>45733.71875</v>
      </c>
      <c r="D32" s="15">
        <v>400</v>
      </c>
      <c r="E32" s="20" t="str">
        <f t="shared" si="3"/>
        <v/>
      </c>
      <c r="F32" s="20" t="str">
        <f t="shared" si="4"/>
        <v/>
      </c>
      <c r="G32" s="20" t="str">
        <f t="shared" si="5"/>
        <v/>
      </c>
    </row>
    <row r="33" spans="1:7" x14ac:dyDescent="0.25">
      <c r="A33" t="s">
        <v>94</v>
      </c>
      <c r="C33" s="6">
        <v>45734.431944444441</v>
      </c>
      <c r="D33" s="15">
        <v>399</v>
      </c>
      <c r="E33" s="20">
        <f t="shared" si="3"/>
        <v>1</v>
      </c>
      <c r="F33" s="20">
        <f t="shared" si="4"/>
        <v>-1</v>
      </c>
      <c r="G33" s="20">
        <f t="shared" si="5"/>
        <v>-1</v>
      </c>
    </row>
    <row r="34" spans="1:7" x14ac:dyDescent="0.25">
      <c r="A34" s="25" t="s">
        <v>94</v>
      </c>
      <c r="C34" s="6">
        <v>45735.76458333333</v>
      </c>
      <c r="D34" s="15">
        <v>388</v>
      </c>
      <c r="E34" s="20">
        <f t="shared" si="3"/>
        <v>1</v>
      </c>
      <c r="F34" s="20">
        <f t="shared" si="4"/>
        <v>-11</v>
      </c>
      <c r="G34" s="20">
        <f t="shared" si="5"/>
        <v>-11</v>
      </c>
    </row>
    <row r="35" spans="1:7" x14ac:dyDescent="0.25">
      <c r="A35" t="s">
        <v>94</v>
      </c>
      <c r="C35" s="6">
        <v>45736.383333333331</v>
      </c>
      <c r="D35" s="15">
        <v>346</v>
      </c>
      <c r="E35" s="20">
        <f t="shared" si="3"/>
        <v>1</v>
      </c>
      <c r="F35" s="20">
        <f t="shared" si="4"/>
        <v>-42</v>
      </c>
      <c r="G35" s="20">
        <f t="shared" si="5"/>
        <v>-42</v>
      </c>
    </row>
    <row r="36" spans="1:7" x14ac:dyDescent="0.25">
      <c r="A36" t="s">
        <v>94</v>
      </c>
      <c r="C36" s="6">
        <v>45736.499305555553</v>
      </c>
      <c r="D36" s="15">
        <v>324</v>
      </c>
      <c r="E36" s="20">
        <f t="shared" si="3"/>
        <v>0</v>
      </c>
      <c r="F36" s="20">
        <f t="shared" si="4"/>
        <v>-22</v>
      </c>
      <c r="G36" s="20" t="str">
        <f t="shared" si="5"/>
        <v/>
      </c>
    </row>
    <row r="37" spans="1:7" x14ac:dyDescent="0.25">
      <c r="A37" t="s">
        <v>94</v>
      </c>
      <c r="C37" s="6">
        <v>45736.772916666669</v>
      </c>
      <c r="D37" s="15">
        <v>288</v>
      </c>
      <c r="E37" s="20">
        <f t="shared" si="3"/>
        <v>0</v>
      </c>
      <c r="F37" s="20">
        <f t="shared" si="4"/>
        <v>-36</v>
      </c>
      <c r="G37" s="20" t="str">
        <f t="shared" si="5"/>
        <v/>
      </c>
    </row>
    <row r="38" spans="1:7" x14ac:dyDescent="0.25">
      <c r="A38" t="s">
        <v>94</v>
      </c>
      <c r="C38" s="6">
        <v>45740.453472222223</v>
      </c>
      <c r="D38" s="15">
        <v>273</v>
      </c>
      <c r="E38" s="20">
        <f t="shared" si="3"/>
        <v>4</v>
      </c>
      <c r="F38" s="20">
        <f t="shared" si="4"/>
        <v>-15</v>
      </c>
      <c r="G38" s="20">
        <f t="shared" si="5"/>
        <v>-3.75</v>
      </c>
    </row>
    <row r="39" spans="1:7" x14ac:dyDescent="0.25">
      <c r="A39" t="s">
        <v>94</v>
      </c>
      <c r="C39" s="6">
        <v>45741.414583333331</v>
      </c>
      <c r="D39" s="15">
        <v>258</v>
      </c>
      <c r="E39" s="20">
        <f t="shared" si="3"/>
        <v>1</v>
      </c>
      <c r="F39" s="20">
        <f t="shared" si="4"/>
        <v>-15</v>
      </c>
      <c r="G39" s="20">
        <f t="shared" si="5"/>
        <v>-15</v>
      </c>
    </row>
    <row r="40" spans="1:7" x14ac:dyDescent="0.25">
      <c r="A40" t="s">
        <v>94</v>
      </c>
      <c r="C40" s="6">
        <v>45742.443749999999</v>
      </c>
      <c r="D40" s="15">
        <v>241</v>
      </c>
      <c r="E40" s="20">
        <f t="shared" si="3"/>
        <v>1</v>
      </c>
      <c r="F40" s="20">
        <f t="shared" si="4"/>
        <v>-17</v>
      </c>
      <c r="G40" s="20">
        <f t="shared" si="5"/>
        <v>-17</v>
      </c>
    </row>
    <row r="41" spans="1:7" x14ac:dyDescent="0.25">
      <c r="A41" t="s">
        <v>94</v>
      </c>
      <c r="C41" s="6">
        <v>45743.451388888891</v>
      </c>
      <c r="E41" s="20">
        <f t="shared" si="3"/>
        <v>1</v>
      </c>
      <c r="F41" s="20" t="str">
        <f t="shared" si="4"/>
        <v/>
      </c>
      <c r="G41" s="20" t="str">
        <f t="shared" si="5"/>
        <v/>
      </c>
    </row>
    <row r="42" spans="1:7" x14ac:dyDescent="0.25">
      <c r="A42" t="s">
        <v>94</v>
      </c>
      <c r="C42" s="6">
        <v>45745.740972222222</v>
      </c>
      <c r="D42" s="15">
        <v>227</v>
      </c>
      <c r="E42" s="20">
        <f t="shared" si="3"/>
        <v>2</v>
      </c>
      <c r="F42" s="20" t="str">
        <f t="shared" si="4"/>
        <v/>
      </c>
      <c r="G42" s="20" t="str">
        <f t="shared" si="5"/>
        <v/>
      </c>
    </row>
    <row r="43" spans="1:7" x14ac:dyDescent="0.25">
      <c r="A43" t="s">
        <v>94</v>
      </c>
      <c r="C43" s="6">
        <v>45747.431250000001</v>
      </c>
      <c r="D43" s="15">
        <v>226</v>
      </c>
      <c r="E43" s="20">
        <f t="shared" ref="E43:E55" si="6">IF(AND(ISNUMBER(C42), ISNUMBER(C43)), DAY(C43)-DAY(C42), "")</f>
        <v>2</v>
      </c>
      <c r="F43" s="20">
        <f t="shared" ref="F43:F55" si="7">IF(AND(ISNUMBER(D42), ISNUMBER(D43)), (D43-D42), "")</f>
        <v>-1</v>
      </c>
      <c r="G43" s="20">
        <f t="shared" ref="G43:G55" si="8">IF(AND(ISNUMBER(E43), ISNUMBER(F43), E43&lt;&gt;0), F43/E43, "")</f>
        <v>-0.5</v>
      </c>
    </row>
    <row r="44" spans="1:7" x14ac:dyDescent="0.25">
      <c r="A44" t="s">
        <v>94</v>
      </c>
      <c r="C44" s="6">
        <v>45748.365277777775</v>
      </c>
      <c r="D44" s="15">
        <v>186</v>
      </c>
      <c r="E44" s="20">
        <f t="shared" si="6"/>
        <v>-30</v>
      </c>
      <c r="F44" s="20">
        <f t="shared" si="7"/>
        <v>-40</v>
      </c>
      <c r="G44" s="20">
        <f t="shared" si="8"/>
        <v>1.3333333333333333</v>
      </c>
    </row>
    <row r="45" spans="1:7" x14ac:dyDescent="0.25">
      <c r="A45" s="25" t="s">
        <v>94</v>
      </c>
      <c r="C45" s="6">
        <v>45754.439583333333</v>
      </c>
      <c r="D45" s="15">
        <v>152</v>
      </c>
      <c r="E45" s="20">
        <f t="shared" si="6"/>
        <v>6</v>
      </c>
      <c r="F45" s="20">
        <f t="shared" si="7"/>
        <v>-34</v>
      </c>
      <c r="G45" s="20">
        <f t="shared" si="8"/>
        <v>-5.666666666666667</v>
      </c>
    </row>
    <row r="46" spans="1:7" x14ac:dyDescent="0.25">
      <c r="A46" t="s">
        <v>94</v>
      </c>
      <c r="C46" s="6">
        <v>45755.522222222222</v>
      </c>
      <c r="D46" s="15">
        <v>143</v>
      </c>
      <c r="E46" s="20">
        <f t="shared" si="6"/>
        <v>1</v>
      </c>
      <c r="F46" s="20">
        <f t="shared" si="7"/>
        <v>-9</v>
      </c>
      <c r="G46" s="20">
        <f t="shared" si="8"/>
        <v>-9</v>
      </c>
    </row>
    <row r="47" spans="1:7" x14ac:dyDescent="0.25">
      <c r="A47" t="s">
        <v>94</v>
      </c>
      <c r="C47" s="6">
        <v>45756.32708333333</v>
      </c>
      <c r="D47" s="15">
        <v>129</v>
      </c>
      <c r="E47" s="20">
        <f t="shared" si="6"/>
        <v>1</v>
      </c>
      <c r="F47" s="20">
        <f t="shared" si="7"/>
        <v>-14</v>
      </c>
      <c r="G47" s="20">
        <f t="shared" si="8"/>
        <v>-14</v>
      </c>
    </row>
    <row r="48" spans="1:7" x14ac:dyDescent="0.25">
      <c r="A48" t="s">
        <v>94</v>
      </c>
      <c r="C48" s="6">
        <v>45757.381944444445</v>
      </c>
      <c r="D48" s="15">
        <v>116</v>
      </c>
      <c r="E48" s="20">
        <f t="shared" si="6"/>
        <v>1</v>
      </c>
      <c r="F48" s="20">
        <f t="shared" si="7"/>
        <v>-13</v>
      </c>
      <c r="G48" s="20">
        <f t="shared" si="8"/>
        <v>-13</v>
      </c>
    </row>
    <row r="49" spans="1:7" x14ac:dyDescent="0.25">
      <c r="A49" t="s">
        <v>94</v>
      </c>
      <c r="C49" s="6">
        <v>45762.478472222225</v>
      </c>
      <c r="D49" s="15">
        <v>108</v>
      </c>
      <c r="E49" s="20">
        <f t="shared" si="6"/>
        <v>5</v>
      </c>
      <c r="F49" s="20">
        <f t="shared" si="7"/>
        <v>-8</v>
      </c>
      <c r="G49" s="20">
        <f t="shared" si="8"/>
        <v>-1.6</v>
      </c>
    </row>
    <row r="50" spans="1:7" x14ac:dyDescent="0.25">
      <c r="E50" s="20" t="str">
        <f t="shared" si="6"/>
        <v/>
      </c>
      <c r="F50" s="20" t="str">
        <f t="shared" si="7"/>
        <v/>
      </c>
      <c r="G50" s="20" t="str">
        <f t="shared" si="8"/>
        <v/>
      </c>
    </row>
    <row r="51" spans="1:7" x14ac:dyDescent="0.25">
      <c r="E51" s="20" t="str">
        <f t="shared" si="6"/>
        <v/>
      </c>
      <c r="F51" s="20" t="str">
        <f t="shared" si="7"/>
        <v/>
      </c>
      <c r="G51" s="20" t="str">
        <f t="shared" si="8"/>
        <v/>
      </c>
    </row>
    <row r="52" spans="1:7" x14ac:dyDescent="0.25">
      <c r="E52" s="20" t="str">
        <f t="shared" si="6"/>
        <v/>
      </c>
      <c r="F52" s="20" t="str">
        <f t="shared" si="7"/>
        <v/>
      </c>
      <c r="G52" s="20" t="str">
        <f t="shared" si="8"/>
        <v/>
      </c>
    </row>
    <row r="53" spans="1:7" x14ac:dyDescent="0.25">
      <c r="E53" s="20" t="str">
        <f t="shared" si="6"/>
        <v/>
      </c>
      <c r="F53" s="20" t="str">
        <f t="shared" si="7"/>
        <v/>
      </c>
      <c r="G53" s="20" t="str">
        <f t="shared" si="8"/>
        <v/>
      </c>
    </row>
    <row r="54" spans="1:7" x14ac:dyDescent="0.25">
      <c r="E54" s="20" t="str">
        <f t="shared" si="6"/>
        <v/>
      </c>
      <c r="F54" s="20" t="str">
        <f t="shared" si="7"/>
        <v/>
      </c>
      <c r="G54" s="20" t="str">
        <f t="shared" si="8"/>
        <v/>
      </c>
    </row>
    <row r="55" spans="1:7" x14ac:dyDescent="0.25">
      <c r="E55" s="20" t="str">
        <f t="shared" si="6"/>
        <v/>
      </c>
      <c r="F55" s="20" t="str">
        <f t="shared" si="7"/>
        <v/>
      </c>
      <c r="G55" s="20" t="str">
        <f t="shared" si="8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304C-3404-42F9-AB29-058D06A6862A}">
  <dimension ref="A1:C9"/>
  <sheetViews>
    <sheetView workbookViewId="0">
      <selection activeCell="B2" sqref="B2"/>
    </sheetView>
  </sheetViews>
  <sheetFormatPr baseColWidth="10" defaultRowHeight="15" x14ac:dyDescent="0.25"/>
  <cols>
    <col min="1" max="1" width="43" bestFit="1" customWidth="1"/>
    <col min="2" max="2" width="43" customWidth="1"/>
    <col min="3" max="3" width="36.85546875" bestFit="1" customWidth="1"/>
  </cols>
  <sheetData>
    <row r="1" spans="1:3" ht="15.75" thickBot="1" x14ac:dyDescent="0.3">
      <c r="A1" s="80" t="s">
        <v>181</v>
      </c>
      <c r="B1" s="81" t="s">
        <v>190</v>
      </c>
      <c r="C1" s="81" t="s">
        <v>135</v>
      </c>
    </row>
    <row r="2" spans="1:3" ht="15.75" thickBot="1" x14ac:dyDescent="0.3">
      <c r="A2" s="82" t="s">
        <v>182</v>
      </c>
      <c r="B2" s="85"/>
      <c r="C2" s="83"/>
    </row>
    <row r="3" spans="1:3" ht="15.75" thickBot="1" x14ac:dyDescent="0.3">
      <c r="A3" s="84" t="s">
        <v>183</v>
      </c>
      <c r="B3" s="86"/>
      <c r="C3" s="83" t="s">
        <v>184</v>
      </c>
    </row>
    <row r="4" spans="1:3" ht="15.75" thickBot="1" x14ac:dyDescent="0.3">
      <c r="A4" s="84" t="s">
        <v>185</v>
      </c>
      <c r="B4" s="86"/>
      <c r="C4" s="83" t="s">
        <v>184</v>
      </c>
    </row>
    <row r="5" spans="1:3" ht="15.75" thickBot="1" x14ac:dyDescent="0.3">
      <c r="A5" s="84" t="s">
        <v>186</v>
      </c>
      <c r="B5" s="86"/>
      <c r="C5" s="83"/>
    </row>
    <row r="6" spans="1:3" ht="15.75" thickBot="1" x14ac:dyDescent="0.3">
      <c r="A6" s="84" t="s">
        <v>187</v>
      </c>
      <c r="B6" s="86"/>
      <c r="C6" s="83"/>
    </row>
    <row r="7" spans="1:3" ht="15.75" thickBot="1" x14ac:dyDescent="0.3">
      <c r="A7" s="84" t="s">
        <v>188</v>
      </c>
      <c r="B7" s="86"/>
      <c r="C7" s="83"/>
    </row>
    <row r="8" spans="1:3" ht="15.75" thickBot="1" x14ac:dyDescent="0.3">
      <c r="A8" s="84" t="s">
        <v>189</v>
      </c>
      <c r="B8" s="86"/>
      <c r="C8" s="83"/>
    </row>
    <row r="9" spans="1:3" ht="15.75" thickBot="1" x14ac:dyDescent="0.3">
      <c r="A9" s="84"/>
      <c r="B9" s="86"/>
      <c r="C9" s="8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FD51-0CA1-4573-936F-5B7AC947B626}">
  <dimension ref="A1:I12"/>
  <sheetViews>
    <sheetView workbookViewId="0">
      <selection activeCell="I12" sqref="I12"/>
    </sheetView>
  </sheetViews>
  <sheetFormatPr baseColWidth="10" defaultRowHeight="15" x14ac:dyDescent="0.25"/>
  <cols>
    <col min="1" max="1" width="24.42578125" style="30" bestFit="1" customWidth="1"/>
    <col min="2" max="3" width="11.42578125" style="30"/>
    <col min="4" max="4" width="11.28515625" style="70" customWidth="1"/>
    <col min="5" max="5" width="9.5703125" style="70" customWidth="1"/>
    <col min="6" max="6" width="12.85546875" style="70" bestFit="1" customWidth="1"/>
    <col min="7" max="7" width="11.42578125" style="76"/>
    <col min="8" max="9" width="11.42578125" style="73"/>
    <col min="10" max="16384" width="11.42578125" style="30"/>
  </cols>
  <sheetData>
    <row r="1" spans="1:9" x14ac:dyDescent="0.25">
      <c r="A1" s="30" t="s">
        <v>162</v>
      </c>
    </row>
    <row r="4" spans="1:9" s="43" customFormat="1" ht="42" customHeight="1" x14ac:dyDescent="0.25">
      <c r="D4" s="88" t="s">
        <v>173</v>
      </c>
      <c r="E4" s="88"/>
      <c r="F4" s="88" t="s">
        <v>102</v>
      </c>
      <c r="G4" s="88"/>
      <c r="H4" s="88"/>
      <c r="I4" s="74"/>
    </row>
    <row r="5" spans="1:9" s="38" customFormat="1" ht="22.5" x14ac:dyDescent="0.25">
      <c r="A5" s="38" t="s">
        <v>163</v>
      </c>
      <c r="B5" s="38" t="s">
        <v>164</v>
      </c>
      <c r="C5" s="38" t="s">
        <v>165</v>
      </c>
      <c r="D5" s="69" t="s">
        <v>179</v>
      </c>
      <c r="E5" s="69" t="s">
        <v>178</v>
      </c>
      <c r="F5" s="72" t="s">
        <v>174</v>
      </c>
      <c r="G5" s="78" t="s">
        <v>166</v>
      </c>
      <c r="H5" s="79" t="s">
        <v>167</v>
      </c>
      <c r="I5" s="79" t="s">
        <v>175</v>
      </c>
    </row>
    <row r="6" spans="1:9" s="38" customFormat="1" x14ac:dyDescent="0.25">
      <c r="D6" s="69"/>
      <c r="E6" s="69"/>
      <c r="F6" s="69"/>
      <c r="G6" s="77"/>
      <c r="H6" s="75"/>
      <c r="I6" s="75"/>
    </row>
    <row r="7" spans="1:9" x14ac:dyDescent="0.25">
      <c r="A7" s="30" t="s">
        <v>168</v>
      </c>
      <c r="B7" s="30" t="s">
        <v>124</v>
      </c>
      <c r="C7" s="30" t="s">
        <v>129</v>
      </c>
    </row>
    <row r="8" spans="1:9" x14ac:dyDescent="0.25">
      <c r="A8" s="30" t="s">
        <v>169</v>
      </c>
      <c r="B8" s="30" t="s">
        <v>129</v>
      </c>
      <c r="C8" s="30" t="s">
        <v>170</v>
      </c>
    </row>
    <row r="9" spans="1:9" x14ac:dyDescent="0.25">
      <c r="A9" s="30" t="s">
        <v>171</v>
      </c>
      <c r="B9" s="30" t="s">
        <v>124</v>
      </c>
      <c r="C9" s="30" t="s">
        <v>170</v>
      </c>
    </row>
    <row r="10" spans="1:9" x14ac:dyDescent="0.25">
      <c r="A10" s="30" t="s">
        <v>172</v>
      </c>
      <c r="B10" s="30" t="s">
        <v>129</v>
      </c>
      <c r="C10" s="30" t="s">
        <v>170</v>
      </c>
      <c r="D10" s="70">
        <v>1</v>
      </c>
      <c r="E10" s="70">
        <v>20000</v>
      </c>
      <c r="F10" s="71">
        <v>45741.670138888891</v>
      </c>
      <c r="G10" s="76" t="s">
        <v>176</v>
      </c>
      <c r="H10" s="73">
        <f>40*60+7</f>
        <v>2407</v>
      </c>
      <c r="I10" s="73">
        <v>5578124</v>
      </c>
    </row>
    <row r="11" spans="1:9" x14ac:dyDescent="0.25">
      <c r="A11" s="30" t="s">
        <v>172</v>
      </c>
      <c r="B11" s="30" t="s">
        <v>129</v>
      </c>
      <c r="C11" s="30" t="s">
        <v>170</v>
      </c>
      <c r="D11" s="70">
        <v>1</v>
      </c>
      <c r="E11" s="70">
        <v>100000</v>
      </c>
      <c r="F11" s="71">
        <v>45741.841666666667</v>
      </c>
      <c r="G11" s="76" t="s">
        <v>177</v>
      </c>
      <c r="H11" s="73">
        <f>43*60+35</f>
        <v>2615</v>
      </c>
      <c r="I11" s="73">
        <v>5578124</v>
      </c>
    </row>
    <row r="12" spans="1:9" x14ac:dyDescent="0.25">
      <c r="A12" s="30" t="s">
        <v>171</v>
      </c>
      <c r="B12" s="30" t="s">
        <v>124</v>
      </c>
      <c r="C12" s="30" t="s">
        <v>170</v>
      </c>
      <c r="D12" s="70">
        <v>4</v>
      </c>
      <c r="E12" s="70">
        <v>20000</v>
      </c>
      <c r="F12" s="71">
        <v>45742.740277777775</v>
      </c>
      <c r="G12" s="76" t="s">
        <v>180</v>
      </c>
      <c r="H12" s="73">
        <v>2351</v>
      </c>
      <c r="I12" s="73">
        <v>5578124</v>
      </c>
    </row>
  </sheetData>
  <mergeCells count="2">
    <mergeCell ref="F4:H4"/>
    <mergeCell ref="D4:E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A27" sqref="A2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23"/>
  </cols>
  <sheetData>
    <row r="1" spans="1:7" s="4" customFormat="1" ht="18.75" x14ac:dyDescent="0.3">
      <c r="A1" s="4" t="s">
        <v>13</v>
      </c>
      <c r="C1" s="10"/>
      <c r="D1" s="7"/>
      <c r="E1" s="22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51</v>
      </c>
      <c r="D4" s="8" t="s">
        <v>18</v>
      </c>
      <c r="E4" s="23" t="s">
        <v>52</v>
      </c>
    </row>
    <row r="5" spans="1:7" x14ac:dyDescent="0.25">
      <c r="C5" s="11" t="s">
        <v>17</v>
      </c>
      <c r="E5" s="23" t="s">
        <v>17</v>
      </c>
      <c r="F5" t="s">
        <v>53</v>
      </c>
      <c r="G5" t="s">
        <v>56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23">
        <f>F7/(1024*1024)</f>
        <v>53.288797378540039</v>
      </c>
      <c r="F7">
        <v>55877354</v>
      </c>
      <c r="G7" s="24">
        <f>IF(AND(ISNUMBER(C7),ISNUMBER(F7)), (1-E7/C7), "")</f>
        <v>0.71813939016236483</v>
      </c>
    </row>
    <row r="8" spans="1:7" x14ac:dyDescent="0.25">
      <c r="A8" t="s">
        <v>54</v>
      </c>
      <c r="C8" s="11">
        <f>336702364/(1024*1024)</f>
        <v>321.10439682006836</v>
      </c>
      <c r="D8" s="9">
        <v>45678.459027777775</v>
      </c>
      <c r="E8" s="23">
        <f>F8/(1024*1024)</f>
        <v>64.618553161621094</v>
      </c>
      <c r="F8">
        <v>67757464</v>
      </c>
      <c r="G8" s="24">
        <f t="shared" ref="G8:G27" si="0">IF(AND(ISNUMBER(C8),ISNUMBER(F8)), (1-E8/C8), "")</f>
        <v>0.79876154359284512</v>
      </c>
    </row>
    <row r="9" spans="1:7" x14ac:dyDescent="0.25">
      <c r="A9">
        <v>2</v>
      </c>
      <c r="G9" s="24" t="str">
        <f t="shared" si="0"/>
        <v/>
      </c>
    </row>
    <row r="10" spans="1:7" x14ac:dyDescent="0.25">
      <c r="A10">
        <v>3</v>
      </c>
      <c r="G10" s="24" t="str">
        <f t="shared" si="0"/>
        <v/>
      </c>
    </row>
    <row r="11" spans="1:7" x14ac:dyDescent="0.25">
      <c r="A11">
        <v>4</v>
      </c>
      <c r="G11" s="24" t="str">
        <f t="shared" si="0"/>
        <v/>
      </c>
    </row>
    <row r="12" spans="1:7" x14ac:dyDescent="0.25">
      <c r="A12">
        <v>5</v>
      </c>
      <c r="G12" s="24" t="str">
        <f t="shared" si="0"/>
        <v/>
      </c>
    </row>
    <row r="13" spans="1:7" x14ac:dyDescent="0.25">
      <c r="A13">
        <v>6</v>
      </c>
      <c r="G13" s="24" t="str">
        <f t="shared" si="0"/>
        <v/>
      </c>
    </row>
    <row r="14" spans="1:7" x14ac:dyDescent="0.25">
      <c r="A14">
        <v>7</v>
      </c>
      <c r="G14" s="24" t="str">
        <f t="shared" si="0"/>
        <v/>
      </c>
    </row>
    <row r="15" spans="1:7" x14ac:dyDescent="0.25">
      <c r="A15">
        <v>8</v>
      </c>
      <c r="G15" s="24" t="str">
        <f t="shared" si="0"/>
        <v/>
      </c>
    </row>
    <row r="16" spans="1:7" x14ac:dyDescent="0.25">
      <c r="A16">
        <v>9</v>
      </c>
      <c r="G16" s="24" t="str">
        <f t="shared" si="0"/>
        <v/>
      </c>
    </row>
    <row r="17" spans="1:7" x14ac:dyDescent="0.25">
      <c r="A17" t="s">
        <v>19</v>
      </c>
      <c r="D17" s="9">
        <v>45678.460416666669</v>
      </c>
      <c r="E17" s="23">
        <f>F17/(1024*1024)</f>
        <v>0</v>
      </c>
      <c r="G17" s="24" t="str">
        <f t="shared" si="0"/>
        <v/>
      </c>
    </row>
    <row r="18" spans="1:7" x14ac:dyDescent="0.25">
      <c r="A18" t="s">
        <v>55</v>
      </c>
      <c r="C18" s="11">
        <f>2599515729/(1024*1024)</f>
        <v>2479.0913858413696</v>
      </c>
      <c r="D18" s="9">
        <v>45678.460416666669</v>
      </c>
      <c r="E18" s="23">
        <f>F18/(1024*1024)</f>
        <v>401.89046764373779</v>
      </c>
      <c r="F18">
        <v>421412699</v>
      </c>
      <c r="G18" s="24">
        <f t="shared" si="0"/>
        <v>0.83788799802257319</v>
      </c>
    </row>
    <row r="19" spans="1:7" x14ac:dyDescent="0.25">
      <c r="G19" s="24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24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24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24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24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24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24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24" t="str">
        <f t="shared" si="0"/>
        <v/>
      </c>
    </row>
    <row r="27" spans="1:7" x14ac:dyDescent="0.25">
      <c r="G27" s="24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C6D-7D2B-4A79-97CE-CC25C1EABB3F}">
  <dimension ref="A1:C13"/>
  <sheetViews>
    <sheetView workbookViewId="0">
      <selection activeCell="C27" sqref="C27"/>
    </sheetView>
  </sheetViews>
  <sheetFormatPr baseColWidth="10" defaultRowHeight="15" x14ac:dyDescent="0.25"/>
  <cols>
    <col min="1" max="1" width="49.140625" customWidth="1"/>
    <col min="2" max="2" width="17" customWidth="1"/>
  </cols>
  <sheetData>
    <row r="1" spans="1:3" x14ac:dyDescent="0.25">
      <c r="A1" s="2" t="s">
        <v>95</v>
      </c>
      <c r="B1" s="32" t="s">
        <v>96</v>
      </c>
      <c r="C1" s="33" t="s">
        <v>97</v>
      </c>
    </row>
    <row r="2" spans="1:3" x14ac:dyDescent="0.25">
      <c r="A2" t="s">
        <v>98</v>
      </c>
      <c r="B2" s="34">
        <v>82957084</v>
      </c>
      <c r="C2" s="35">
        <f>B2/(1024*1024)</f>
        <v>79.114040374755859</v>
      </c>
    </row>
    <row r="3" spans="1:3" x14ac:dyDescent="0.25">
      <c r="A3" t="s">
        <v>99</v>
      </c>
      <c r="B3" s="34">
        <v>407582404</v>
      </c>
      <c r="C3" s="35">
        <f t="shared" ref="C3:C13" si="0">B3/(1024*1024)</f>
        <v>388.70087051391602</v>
      </c>
    </row>
    <row r="4" spans="1:3" x14ac:dyDescent="0.25">
      <c r="A4" t="s">
        <v>100</v>
      </c>
      <c r="B4" s="34">
        <v>1041363507</v>
      </c>
      <c r="C4" s="35">
        <f t="shared" si="0"/>
        <v>993.12163066864014</v>
      </c>
    </row>
    <row r="5" spans="1:3" x14ac:dyDescent="0.25">
      <c r="A5" t="s">
        <v>101</v>
      </c>
      <c r="B5" s="34">
        <v>1123907987</v>
      </c>
      <c r="C5" s="35">
        <f t="shared" si="0"/>
        <v>1071.8421812057495</v>
      </c>
    </row>
    <row r="6" spans="1:3" x14ac:dyDescent="0.25">
      <c r="A6" t="s">
        <v>102</v>
      </c>
      <c r="B6" s="34">
        <v>223126867</v>
      </c>
      <c r="C6" s="35">
        <f t="shared" si="0"/>
        <v>212.79036235809326</v>
      </c>
    </row>
    <row r="7" spans="1:3" x14ac:dyDescent="0.25">
      <c r="A7" t="s">
        <v>103</v>
      </c>
      <c r="B7" s="34">
        <v>2321016964</v>
      </c>
      <c r="C7" s="35">
        <f t="shared" si="0"/>
        <v>2213.4942665100098</v>
      </c>
    </row>
    <row r="8" spans="1:3" x14ac:dyDescent="0.25">
      <c r="A8" t="s">
        <v>104</v>
      </c>
      <c r="B8" s="34">
        <v>2500001692</v>
      </c>
      <c r="C8" s="35">
        <f t="shared" si="0"/>
        <v>2384.1874046325684</v>
      </c>
    </row>
    <row r="9" spans="1:3" x14ac:dyDescent="0.25">
      <c r="A9" t="s">
        <v>105</v>
      </c>
      <c r="B9" s="34">
        <v>495708604</v>
      </c>
      <c r="C9" s="35">
        <f t="shared" si="0"/>
        <v>472.74456405639648</v>
      </c>
    </row>
    <row r="10" spans="1:3" x14ac:dyDescent="0.25">
      <c r="A10" t="s">
        <v>106</v>
      </c>
      <c r="B10" s="34">
        <v>1343229</v>
      </c>
      <c r="C10" s="35">
        <f t="shared" si="0"/>
        <v>1.2810029983520508</v>
      </c>
    </row>
    <row r="11" spans="1:3" x14ac:dyDescent="0.25">
      <c r="A11" t="s">
        <v>107</v>
      </c>
      <c r="B11" s="34">
        <v>12400717</v>
      </c>
      <c r="C11" s="35">
        <f t="shared" si="0"/>
        <v>11.826245307922363</v>
      </c>
    </row>
    <row r="12" spans="1:3" x14ac:dyDescent="0.25">
      <c r="A12" t="s">
        <v>108</v>
      </c>
      <c r="B12" s="34">
        <v>211745849</v>
      </c>
      <c r="C12" s="35">
        <f t="shared" si="0"/>
        <v>201.93657779693604</v>
      </c>
    </row>
    <row r="13" spans="1:3" x14ac:dyDescent="0.25">
      <c r="A13" t="s">
        <v>109</v>
      </c>
      <c r="B13" s="34">
        <v>397749675</v>
      </c>
      <c r="C13" s="35">
        <f t="shared" si="0"/>
        <v>379.32364940643311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8BBA-8806-41EF-8979-2B592A349284}">
  <dimension ref="A1:H3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5" sqref="J5"/>
    </sheetView>
  </sheetViews>
  <sheetFormatPr baseColWidth="10" defaultRowHeight="15" x14ac:dyDescent="0.25"/>
  <cols>
    <col min="1" max="1" width="6.5703125" style="30" customWidth="1"/>
    <col min="2" max="2" width="21.28515625" style="31" customWidth="1"/>
    <col min="3" max="3" width="23.140625" style="36" customWidth="1"/>
    <col min="4" max="8" width="20.7109375" style="31" customWidth="1"/>
    <col min="9" max="9" width="20.7109375" style="30" customWidth="1"/>
    <col min="10" max="16384" width="11.42578125" style="30"/>
  </cols>
  <sheetData>
    <row r="1" spans="1:8" x14ac:dyDescent="0.25">
      <c r="A1" s="30" t="s">
        <v>110</v>
      </c>
    </row>
    <row r="3" spans="1:8" s="37" customFormat="1" ht="15.75" x14ac:dyDescent="0.25">
      <c r="B3" s="40"/>
      <c r="C3" s="41"/>
      <c r="D3" s="89" t="s">
        <v>110</v>
      </c>
      <c r="E3" s="90"/>
      <c r="F3" s="90"/>
      <c r="G3" s="90"/>
      <c r="H3" s="91"/>
    </row>
    <row r="4" spans="1:8" s="39" customFormat="1" ht="15.75" x14ac:dyDescent="0.25">
      <c r="A4" s="42" t="s">
        <v>111</v>
      </c>
      <c r="B4" s="43"/>
      <c r="C4" s="44"/>
      <c r="D4" s="57">
        <v>1</v>
      </c>
      <c r="E4" s="58">
        <v>2</v>
      </c>
      <c r="F4" s="58">
        <v>3</v>
      </c>
      <c r="G4" s="58">
        <v>4</v>
      </c>
      <c r="H4" s="58">
        <v>5</v>
      </c>
    </row>
    <row r="5" spans="1:8" s="38" customFormat="1" ht="30.75" thickBot="1" x14ac:dyDescent="0.3">
      <c r="A5" s="48" t="s">
        <v>112</v>
      </c>
      <c r="B5" s="49" t="s">
        <v>33</v>
      </c>
      <c r="C5" s="50" t="s">
        <v>113</v>
      </c>
      <c r="D5" s="59" t="s">
        <v>116</v>
      </c>
      <c r="E5" s="60" t="s">
        <v>141</v>
      </c>
      <c r="F5" s="60" t="s">
        <v>142</v>
      </c>
      <c r="G5" s="60" t="s">
        <v>147</v>
      </c>
      <c r="H5" s="60" t="s">
        <v>148</v>
      </c>
    </row>
    <row r="6" spans="1:8" x14ac:dyDescent="0.25">
      <c r="C6" s="45"/>
      <c r="D6" s="61"/>
      <c r="E6" s="62"/>
      <c r="F6" s="62"/>
      <c r="G6" s="62"/>
      <c r="H6" s="62"/>
    </row>
    <row r="7" spans="1:8" ht="30" x14ac:dyDescent="0.25">
      <c r="A7" s="30">
        <v>1</v>
      </c>
      <c r="B7" s="31" t="s">
        <v>114</v>
      </c>
      <c r="C7" s="46" t="s">
        <v>115</v>
      </c>
      <c r="D7" s="61" t="s">
        <v>117</v>
      </c>
      <c r="E7" s="62" t="s">
        <v>117</v>
      </c>
      <c r="F7" s="62" t="s">
        <v>143</v>
      </c>
      <c r="G7" s="62" t="s">
        <v>143</v>
      </c>
      <c r="H7" s="62" t="s">
        <v>143</v>
      </c>
    </row>
    <row r="8" spans="1:8" x14ac:dyDescent="0.25">
      <c r="A8" s="30">
        <v>2</v>
      </c>
      <c r="B8" s="31" t="s">
        <v>123</v>
      </c>
      <c r="C8" s="47" t="s">
        <v>149</v>
      </c>
      <c r="D8" s="61" t="s">
        <v>124</v>
      </c>
      <c r="E8" s="62" t="s">
        <v>124</v>
      </c>
      <c r="F8" s="62" t="s">
        <v>124</v>
      </c>
      <c r="G8" s="62" t="s">
        <v>124</v>
      </c>
      <c r="H8" s="62" t="s">
        <v>124</v>
      </c>
    </row>
    <row r="9" spans="1:8" x14ac:dyDescent="0.25">
      <c r="A9" s="30">
        <v>2</v>
      </c>
      <c r="B9" s="31" t="s">
        <v>126</v>
      </c>
      <c r="C9" s="47" t="s">
        <v>151</v>
      </c>
      <c r="D9" s="61" t="s">
        <v>150</v>
      </c>
      <c r="E9" s="67" t="s">
        <v>140</v>
      </c>
      <c r="F9" s="67" t="s">
        <v>140</v>
      </c>
      <c r="G9" s="61" t="s">
        <v>150</v>
      </c>
      <c r="H9" s="61" t="s">
        <v>150</v>
      </c>
    </row>
    <row r="10" spans="1:8" x14ac:dyDescent="0.25">
      <c r="A10" s="30">
        <v>3</v>
      </c>
      <c r="B10" s="31" t="s">
        <v>130</v>
      </c>
      <c r="C10" s="47" t="s">
        <v>131</v>
      </c>
      <c r="D10" s="61" t="s">
        <v>133</v>
      </c>
      <c r="E10" s="62" t="s">
        <v>139</v>
      </c>
      <c r="F10" s="62" t="s">
        <v>139</v>
      </c>
      <c r="G10" s="62" t="s">
        <v>139</v>
      </c>
      <c r="H10" s="62" t="s">
        <v>139</v>
      </c>
    </row>
    <row r="11" spans="1:8" x14ac:dyDescent="0.25">
      <c r="C11" s="45"/>
      <c r="D11" s="61"/>
      <c r="E11" s="62"/>
      <c r="F11" s="62"/>
      <c r="G11" s="62"/>
      <c r="H11" s="62"/>
    </row>
    <row r="12" spans="1:8" x14ac:dyDescent="0.25">
      <c r="C12" s="45"/>
      <c r="D12" s="61"/>
      <c r="E12" s="62"/>
      <c r="F12" s="62"/>
      <c r="G12" s="62"/>
      <c r="H12" s="62"/>
    </row>
    <row r="13" spans="1:8" x14ac:dyDescent="0.25">
      <c r="C13" s="45"/>
      <c r="D13" s="61"/>
      <c r="E13" s="62"/>
      <c r="F13" s="62"/>
      <c r="G13" s="62"/>
      <c r="H13" s="62"/>
    </row>
    <row r="14" spans="1:8" x14ac:dyDescent="0.25">
      <c r="C14" s="45"/>
      <c r="D14" s="61"/>
      <c r="E14" s="62"/>
      <c r="F14" s="62"/>
      <c r="G14" s="62"/>
      <c r="H14" s="62"/>
    </row>
    <row r="15" spans="1:8" x14ac:dyDescent="0.25">
      <c r="C15" s="45"/>
      <c r="D15" s="61"/>
      <c r="E15" s="62"/>
      <c r="F15" s="62"/>
      <c r="G15" s="62"/>
      <c r="H15" s="62"/>
    </row>
    <row r="16" spans="1:8" ht="15.75" thickBot="1" x14ac:dyDescent="0.3">
      <c r="C16" s="45"/>
      <c r="D16" s="61"/>
      <c r="E16" s="62"/>
      <c r="F16" s="62"/>
      <c r="G16" s="62"/>
      <c r="H16" s="62"/>
    </row>
    <row r="17" spans="1:8" s="39" customFormat="1" ht="15.75" x14ac:dyDescent="0.25">
      <c r="A17" s="51" t="s">
        <v>122</v>
      </c>
      <c r="B17" s="52"/>
      <c r="C17" s="53"/>
      <c r="D17" s="63"/>
      <c r="E17" s="64"/>
      <c r="F17" s="64"/>
      <c r="G17" s="64"/>
      <c r="H17" s="64"/>
    </row>
    <row r="18" spans="1:8" s="39" customFormat="1" ht="15.75" thickBot="1" x14ac:dyDescent="0.3">
      <c r="A18" s="54" t="s">
        <v>112</v>
      </c>
      <c r="B18" s="55" t="s">
        <v>33</v>
      </c>
      <c r="C18" s="56" t="s">
        <v>113</v>
      </c>
      <c r="D18" s="65"/>
      <c r="E18" s="66"/>
      <c r="F18" s="66"/>
      <c r="G18" s="66"/>
      <c r="H18" s="66"/>
    </row>
    <row r="19" spans="1:8" ht="45.75" thickTop="1" x14ac:dyDescent="0.25">
      <c r="A19" s="30" t="s">
        <v>118</v>
      </c>
      <c r="B19" s="31" t="s">
        <v>119</v>
      </c>
      <c r="C19" s="45" t="s">
        <v>120</v>
      </c>
      <c r="D19" s="61" t="s">
        <v>121</v>
      </c>
      <c r="E19" s="62" t="s">
        <v>121</v>
      </c>
      <c r="F19" s="62" t="s">
        <v>144</v>
      </c>
      <c r="G19" s="62" t="s">
        <v>121</v>
      </c>
      <c r="H19" s="62" t="s">
        <v>144</v>
      </c>
    </row>
    <row r="20" spans="1:8" x14ac:dyDescent="0.25">
      <c r="A20" s="30" t="s">
        <v>125</v>
      </c>
      <c r="B20" s="31" t="s">
        <v>127</v>
      </c>
      <c r="C20" s="47" t="s">
        <v>128</v>
      </c>
      <c r="D20" s="61" t="s">
        <v>129</v>
      </c>
      <c r="E20" s="67" t="s">
        <v>140</v>
      </c>
      <c r="F20" s="67" t="s">
        <v>140</v>
      </c>
      <c r="G20" s="61" t="s">
        <v>129</v>
      </c>
      <c r="H20" s="61" t="s">
        <v>129</v>
      </c>
    </row>
    <row r="21" spans="1:8" ht="40.5" x14ac:dyDescent="0.25">
      <c r="A21" s="30" t="s">
        <v>132</v>
      </c>
      <c r="B21" s="31" t="s">
        <v>145</v>
      </c>
      <c r="C21" s="45" t="s">
        <v>152</v>
      </c>
      <c r="D21" s="61" t="s">
        <v>121</v>
      </c>
      <c r="E21" s="62" t="s">
        <v>144</v>
      </c>
      <c r="F21" s="62" t="s">
        <v>144</v>
      </c>
      <c r="G21" s="62" t="s">
        <v>144</v>
      </c>
      <c r="H21" s="62" t="s">
        <v>144</v>
      </c>
    </row>
    <row r="22" spans="1:8" x14ac:dyDescent="0.25">
      <c r="C22" s="45"/>
      <c r="D22" s="61"/>
      <c r="E22" s="62"/>
      <c r="F22" s="62"/>
      <c r="G22" s="62"/>
      <c r="H22" s="62"/>
    </row>
    <row r="23" spans="1:8" x14ac:dyDescent="0.25">
      <c r="C23" s="45"/>
      <c r="D23" s="61"/>
      <c r="E23" s="62"/>
      <c r="F23" s="62"/>
      <c r="G23" s="62"/>
      <c r="H23" s="62"/>
    </row>
    <row r="24" spans="1:8" ht="15.75" thickBot="1" x14ac:dyDescent="0.3">
      <c r="C24" s="45"/>
      <c r="D24" s="61"/>
      <c r="E24" s="62"/>
      <c r="F24" s="62"/>
      <c r="G24" s="62"/>
      <c r="H24" s="62"/>
    </row>
    <row r="25" spans="1:8" ht="15.75" x14ac:dyDescent="0.25">
      <c r="A25" s="51" t="s">
        <v>134</v>
      </c>
      <c r="B25" s="52"/>
      <c r="C25" s="53"/>
      <c r="D25" s="63"/>
      <c r="E25" s="64"/>
      <c r="F25" s="64"/>
      <c r="G25" s="64"/>
      <c r="H25" s="64"/>
    </row>
    <row r="26" spans="1:8" ht="15.75" thickBot="1" x14ac:dyDescent="0.3">
      <c r="A26" s="54" t="s">
        <v>112</v>
      </c>
      <c r="B26" s="55" t="s">
        <v>135</v>
      </c>
      <c r="C26" s="56" t="s">
        <v>113</v>
      </c>
      <c r="D26" s="65"/>
      <c r="E26" s="66"/>
      <c r="F26" s="66"/>
      <c r="G26" s="66"/>
      <c r="H26" s="66"/>
    </row>
    <row r="27" spans="1:8" ht="30.75" thickTop="1" x14ac:dyDescent="0.25">
      <c r="A27" s="30" t="s">
        <v>136</v>
      </c>
      <c r="B27" s="31" t="s">
        <v>137</v>
      </c>
      <c r="C27" s="45"/>
      <c r="D27" s="61" t="s">
        <v>138</v>
      </c>
      <c r="E27" s="62" t="s">
        <v>146</v>
      </c>
      <c r="F27" s="62" t="s">
        <v>146</v>
      </c>
      <c r="G27" s="62"/>
      <c r="H27" s="62"/>
    </row>
    <row r="28" spans="1:8" x14ac:dyDescent="0.25">
      <c r="C28" s="45"/>
      <c r="D28" s="61"/>
      <c r="E28" s="62"/>
      <c r="F28" s="62"/>
      <c r="G28" s="62"/>
      <c r="H28" s="62"/>
    </row>
    <row r="29" spans="1:8" x14ac:dyDescent="0.25">
      <c r="A29" s="30" t="s">
        <v>153</v>
      </c>
      <c r="C29" s="45"/>
      <c r="D29" s="61"/>
      <c r="E29" s="62"/>
      <c r="F29" s="62"/>
      <c r="G29" s="62"/>
      <c r="H29" s="62"/>
    </row>
    <row r="30" spans="1:8" x14ac:dyDescent="0.25">
      <c r="A30" s="92" t="s">
        <v>160</v>
      </c>
      <c r="B30" s="31" t="s">
        <v>157</v>
      </c>
      <c r="C30" s="45"/>
      <c r="D30" s="61"/>
      <c r="E30" s="62"/>
      <c r="F30" s="62"/>
      <c r="G30" s="62"/>
      <c r="H30" s="62"/>
    </row>
    <row r="31" spans="1:8" x14ac:dyDescent="0.25">
      <c r="A31" s="92"/>
      <c r="B31" s="31" t="s">
        <v>158</v>
      </c>
      <c r="C31" s="45"/>
      <c r="D31" s="61"/>
      <c r="E31" s="62"/>
      <c r="F31" s="62"/>
      <c r="G31" s="62"/>
      <c r="H31" s="62"/>
    </row>
    <row r="32" spans="1:8" x14ac:dyDescent="0.25">
      <c r="A32" s="92"/>
      <c r="B32" s="31" t="s">
        <v>159</v>
      </c>
      <c r="C32" s="45"/>
      <c r="D32" s="61"/>
      <c r="E32" s="62"/>
      <c r="F32" s="62"/>
      <c r="G32" s="62"/>
      <c r="H32" s="62"/>
    </row>
    <row r="33" spans="1:8" x14ac:dyDescent="0.25">
      <c r="A33" s="93" t="s">
        <v>154</v>
      </c>
      <c r="B33" s="31" t="s">
        <v>155</v>
      </c>
      <c r="C33" s="45"/>
      <c r="D33" s="61"/>
      <c r="E33" s="62"/>
      <c r="F33" s="62"/>
      <c r="G33" s="62"/>
      <c r="H33" s="62"/>
    </row>
    <row r="34" spans="1:8" x14ac:dyDescent="0.25">
      <c r="A34" s="93"/>
      <c r="B34" s="31" t="s">
        <v>156</v>
      </c>
      <c r="C34" s="45"/>
      <c r="D34" s="61"/>
      <c r="E34" s="62"/>
      <c r="F34" s="62"/>
      <c r="G34" s="62"/>
      <c r="H34" s="62"/>
    </row>
  </sheetData>
  <mergeCells count="3">
    <mergeCell ref="D3:H3"/>
    <mergeCell ref="A30:A32"/>
    <mergeCell ref="A33:A3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1"/>
  </cols>
  <sheetData>
    <row r="1" spans="1:9" x14ac:dyDescent="0.25">
      <c r="A1" s="21" t="s">
        <v>40</v>
      </c>
    </row>
    <row r="4" spans="1:9" x14ac:dyDescent="0.25">
      <c r="A4" s="21" t="s">
        <v>41</v>
      </c>
      <c r="F4" t="s">
        <v>42</v>
      </c>
      <c r="G4" t="s">
        <v>43</v>
      </c>
      <c r="H4" t="s">
        <v>44</v>
      </c>
      <c r="I4" t="s">
        <v>45</v>
      </c>
    </row>
    <row r="7" spans="1:9" x14ac:dyDescent="0.25">
      <c r="A7" s="21" t="s">
        <v>47</v>
      </c>
      <c r="B7" t="s">
        <v>46</v>
      </c>
    </row>
    <row r="8" spans="1:9" x14ac:dyDescent="0.25">
      <c r="A8" s="21" t="s">
        <v>48</v>
      </c>
      <c r="C8" t="s">
        <v>49</v>
      </c>
      <c r="I8" t="s">
        <v>50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5E6-538C-4C71-B986-1FBD2827D701}">
  <dimension ref="A1:T8"/>
  <sheetViews>
    <sheetView workbookViewId="0">
      <selection activeCell="A8" sqref="A8"/>
    </sheetView>
  </sheetViews>
  <sheetFormatPr baseColWidth="10" defaultRowHeight="15" x14ac:dyDescent="0.25"/>
  <cols>
    <col min="1" max="1" width="55.85546875" bestFit="1" customWidth="1"/>
    <col min="2" max="2" width="5.7109375" bestFit="1" customWidth="1"/>
    <col min="3" max="3" width="5" bestFit="1" customWidth="1"/>
    <col min="4" max="4" width="13.42578125" customWidth="1"/>
    <col min="5" max="5" width="10.42578125" bestFit="1" customWidth="1"/>
    <col min="6" max="6" width="4.5703125" bestFit="1" customWidth="1"/>
    <col min="7" max="7" width="14" customWidth="1"/>
    <col min="8" max="8" width="15" customWidth="1"/>
    <col min="9" max="9" width="10.7109375" bestFit="1" customWidth="1"/>
    <col min="10" max="10" width="3.7109375" bestFit="1" customWidth="1"/>
    <col min="11" max="11" width="14.28515625" customWidth="1"/>
    <col min="12" max="12" width="18.85546875" customWidth="1"/>
    <col min="13" max="13" width="10.5703125" bestFit="1" customWidth="1"/>
    <col min="14" max="14" width="11" bestFit="1" customWidth="1"/>
    <col min="15" max="15" width="10.5703125" bestFit="1" customWidth="1"/>
    <col min="17" max="17" width="4.7109375" bestFit="1" customWidth="1"/>
    <col min="18" max="18" width="16" customWidth="1"/>
    <col min="19" max="19" width="17.42578125" customWidth="1"/>
    <col min="20" max="20" width="6.140625" bestFit="1" customWidth="1"/>
  </cols>
  <sheetData>
    <row r="1" spans="1:20" s="29" customFormat="1" ht="40.5" x14ac:dyDescent="0.25">
      <c r="A1" s="27" t="s">
        <v>58</v>
      </c>
      <c r="B1" s="28" t="s">
        <v>59</v>
      </c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J1" s="28" t="s">
        <v>67</v>
      </c>
      <c r="K1" s="28" t="s">
        <v>68</v>
      </c>
      <c r="L1" s="28" t="s">
        <v>69</v>
      </c>
      <c r="M1" s="28" t="s">
        <v>70</v>
      </c>
      <c r="N1" s="28" t="s">
        <v>71</v>
      </c>
      <c r="O1" s="28" t="s">
        <v>72</v>
      </c>
      <c r="P1" s="26" t="s">
        <v>57</v>
      </c>
      <c r="Q1" s="28" t="s">
        <v>73</v>
      </c>
      <c r="R1" s="28" t="s">
        <v>74</v>
      </c>
      <c r="S1" s="28" t="s">
        <v>75</v>
      </c>
      <c r="T1" s="28" t="s">
        <v>76</v>
      </c>
    </row>
    <row r="2" spans="1:20" x14ac:dyDescent="0.25">
      <c r="A2" s="30" t="s">
        <v>77</v>
      </c>
      <c r="B2" s="31"/>
      <c r="C2" s="31" t="s">
        <v>78</v>
      </c>
      <c r="D2" s="31" t="s">
        <v>78</v>
      </c>
      <c r="E2" s="31"/>
      <c r="F2" s="31" t="s">
        <v>78</v>
      </c>
      <c r="G2" s="31"/>
      <c r="H2" s="31" t="s">
        <v>78</v>
      </c>
      <c r="I2" s="31"/>
      <c r="J2" s="31" t="s">
        <v>78</v>
      </c>
      <c r="K2" s="31" t="s">
        <v>78</v>
      </c>
      <c r="L2" s="31"/>
      <c r="M2" s="31"/>
      <c r="N2" s="31"/>
      <c r="O2" s="31"/>
      <c r="P2" s="31" t="s">
        <v>78</v>
      </c>
      <c r="Q2" s="31"/>
      <c r="R2" s="31" t="s">
        <v>78</v>
      </c>
      <c r="S2" s="31"/>
      <c r="T2" s="31" t="s">
        <v>78</v>
      </c>
    </row>
    <row r="3" spans="1:20" x14ac:dyDescent="0.25">
      <c r="A3" s="30" t="s">
        <v>79</v>
      </c>
      <c r="B3" s="31"/>
      <c r="C3" s="31" t="s">
        <v>78</v>
      </c>
      <c r="D3" s="31" t="s">
        <v>78</v>
      </c>
      <c r="E3" s="31"/>
      <c r="F3" s="31" t="s">
        <v>78</v>
      </c>
      <c r="G3" s="31"/>
      <c r="H3" s="31" t="s">
        <v>78</v>
      </c>
      <c r="I3" s="31"/>
      <c r="J3" s="31" t="s">
        <v>78</v>
      </c>
      <c r="K3" s="31" t="s">
        <v>78</v>
      </c>
      <c r="L3" s="31"/>
      <c r="M3" s="31"/>
      <c r="N3" s="31"/>
      <c r="O3" s="31"/>
      <c r="P3" s="31" t="s">
        <v>78</v>
      </c>
      <c r="Q3" s="31"/>
      <c r="R3" s="31" t="s">
        <v>78</v>
      </c>
      <c r="S3" s="31"/>
      <c r="T3" s="31" t="s">
        <v>78</v>
      </c>
    </row>
    <row r="4" spans="1:20" x14ac:dyDescent="0.25">
      <c r="A4" s="30" t="s">
        <v>80</v>
      </c>
      <c r="B4" s="31"/>
      <c r="C4" s="31" t="s">
        <v>78</v>
      </c>
      <c r="D4" s="31" t="s">
        <v>78</v>
      </c>
      <c r="E4" s="31"/>
      <c r="F4" s="31" t="s">
        <v>78</v>
      </c>
      <c r="G4" s="31"/>
      <c r="H4" s="31" t="s">
        <v>78</v>
      </c>
      <c r="I4" s="31"/>
      <c r="J4" s="31" t="s">
        <v>78</v>
      </c>
      <c r="K4" s="31" t="s">
        <v>78</v>
      </c>
      <c r="L4" s="31"/>
      <c r="M4" s="31"/>
      <c r="N4" s="31"/>
      <c r="O4" s="31"/>
      <c r="P4" s="31" t="s">
        <v>78</v>
      </c>
      <c r="Q4" s="31" t="s">
        <v>78</v>
      </c>
      <c r="R4" s="31" t="s">
        <v>78</v>
      </c>
      <c r="S4" s="31"/>
      <c r="T4" s="31" t="s">
        <v>78</v>
      </c>
    </row>
    <row r="5" spans="1:20" x14ac:dyDescent="0.25">
      <c r="A5" s="30" t="s">
        <v>81</v>
      </c>
      <c r="B5" s="31" t="s">
        <v>78</v>
      </c>
      <c r="C5" s="31" t="s">
        <v>78</v>
      </c>
      <c r="D5" s="31" t="s">
        <v>78</v>
      </c>
      <c r="E5" s="31" t="s">
        <v>78</v>
      </c>
      <c r="F5" s="31" t="s">
        <v>78</v>
      </c>
      <c r="G5" s="31"/>
      <c r="H5" s="31" t="s">
        <v>78</v>
      </c>
      <c r="I5" s="31" t="s">
        <v>78</v>
      </c>
      <c r="J5" s="31" t="s">
        <v>78</v>
      </c>
      <c r="K5" s="31" t="s">
        <v>78</v>
      </c>
      <c r="L5" s="31"/>
      <c r="M5" s="31"/>
      <c r="N5" s="31"/>
      <c r="O5" s="31"/>
      <c r="P5" s="31"/>
      <c r="Q5" s="31"/>
      <c r="R5" s="31" t="s">
        <v>78</v>
      </c>
      <c r="S5" s="31" t="s">
        <v>78</v>
      </c>
      <c r="T5" s="31" t="s">
        <v>78</v>
      </c>
    </row>
    <row r="6" spans="1:20" x14ac:dyDescent="0.25">
      <c r="A6" s="30" t="s">
        <v>82</v>
      </c>
      <c r="B6" s="31" t="s">
        <v>78</v>
      </c>
      <c r="C6" s="31" t="s">
        <v>78</v>
      </c>
      <c r="D6" s="31" t="s">
        <v>78</v>
      </c>
      <c r="E6" s="31" t="s">
        <v>78</v>
      </c>
      <c r="F6" s="31" t="s">
        <v>78</v>
      </c>
      <c r="G6" s="31"/>
      <c r="H6" s="31" t="s">
        <v>78</v>
      </c>
      <c r="I6" s="31" t="s">
        <v>78</v>
      </c>
      <c r="J6" s="31" t="s">
        <v>78</v>
      </c>
      <c r="K6" s="31" t="s">
        <v>78</v>
      </c>
      <c r="L6" s="31"/>
      <c r="M6" s="31"/>
      <c r="N6" s="31"/>
      <c r="O6" s="31"/>
      <c r="P6" s="31"/>
      <c r="Q6" s="31"/>
      <c r="R6" s="31" t="s">
        <v>78</v>
      </c>
      <c r="S6" s="31" t="s">
        <v>78</v>
      </c>
      <c r="T6" s="31" t="s">
        <v>78</v>
      </c>
    </row>
    <row r="7" spans="1:20" x14ac:dyDescent="0.25">
      <c r="A7" s="30" t="s">
        <v>83</v>
      </c>
      <c r="B7" s="31" t="s">
        <v>78</v>
      </c>
      <c r="C7" s="31"/>
      <c r="D7" s="31" t="s">
        <v>78</v>
      </c>
      <c r="E7" s="31" t="s">
        <v>78</v>
      </c>
      <c r="F7" s="31"/>
      <c r="G7" s="31" t="s">
        <v>78</v>
      </c>
      <c r="H7" s="31" t="s">
        <v>78</v>
      </c>
      <c r="I7" s="31" t="s">
        <v>78</v>
      </c>
      <c r="J7" s="31" t="s">
        <v>78</v>
      </c>
      <c r="K7" s="31" t="s">
        <v>78</v>
      </c>
      <c r="L7" s="31" t="s">
        <v>78</v>
      </c>
      <c r="M7" s="31" t="s">
        <v>78</v>
      </c>
      <c r="N7" s="31" t="s">
        <v>78</v>
      </c>
      <c r="O7" s="31" t="s">
        <v>78</v>
      </c>
      <c r="P7" s="31"/>
      <c r="Q7" s="31" t="s">
        <v>78</v>
      </c>
      <c r="R7" s="31" t="s">
        <v>78</v>
      </c>
      <c r="S7" s="31" t="s">
        <v>78</v>
      </c>
      <c r="T7" s="31" t="s">
        <v>78</v>
      </c>
    </row>
    <row r="8" spans="1:20" x14ac:dyDescent="0.25">
      <c r="A8" s="30" t="s">
        <v>84</v>
      </c>
      <c r="B8" s="31"/>
      <c r="C8" s="31" t="s">
        <v>78</v>
      </c>
      <c r="D8" s="31" t="s">
        <v>78</v>
      </c>
      <c r="E8" s="31"/>
      <c r="F8" s="31" t="s">
        <v>78</v>
      </c>
      <c r="G8" s="31"/>
      <c r="H8" s="31" t="s">
        <v>78</v>
      </c>
      <c r="I8" s="31" t="s">
        <v>78</v>
      </c>
      <c r="J8" s="31" t="s">
        <v>78</v>
      </c>
      <c r="K8" s="31" t="s">
        <v>78</v>
      </c>
      <c r="L8" s="31"/>
      <c r="M8" s="31"/>
      <c r="N8" s="31"/>
      <c r="O8" s="31"/>
      <c r="P8" s="31"/>
      <c r="Q8" s="31"/>
      <c r="R8" s="31" t="s">
        <v>78</v>
      </c>
      <c r="S8" s="31" t="s">
        <v>78</v>
      </c>
      <c r="T8" s="31" t="s">
        <v>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Project</vt:lpstr>
      <vt:lpstr>Budget</vt:lpstr>
      <vt:lpstr>Showcase-Files</vt:lpstr>
      <vt:lpstr>Benchmark</vt:lpstr>
      <vt:lpstr>AoEC Files</vt:lpstr>
      <vt:lpstr>AoEC-Dateien</vt:lpstr>
      <vt:lpstr>Ladeverfahren</vt:lpstr>
      <vt:lpstr>Prod.vergleiche</vt:lpstr>
      <vt:lpstr>Tab-Cols CCPY</vt:lpstr>
      <vt:lpstr>Tableau-Dta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2025-04-15T09:29:36Z</dcterms:modified>
</cp:coreProperties>
</file>